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ИП\ИП\Учебная нагрузка (работа)\"/>
    </mc:Choice>
  </mc:AlternateContent>
  <bookViews>
    <workbookView xWindow="15" yWindow="-15" windowWidth="20520" windowHeight="763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'!$A$8:$GI$558</definedName>
    <definedName name="_xlnm.Print_Area" localSheetId="0">'Расчет '!$A$1:$GI$561</definedName>
  </definedNames>
  <calcPr calcId="152511"/>
</workbook>
</file>

<file path=xl/calcChain.xml><?xml version="1.0" encoding="utf-8"?>
<calcChain xmlns="http://schemas.openxmlformats.org/spreadsheetml/2006/main">
  <c r="AV24" i="10" l="1"/>
  <c r="O25" i="10"/>
  <c r="O26" i="10"/>
  <c r="O27" i="10"/>
  <c r="O28" i="10"/>
  <c r="O29" i="10"/>
  <c r="O30" i="10"/>
  <c r="O31" i="10"/>
  <c r="AY10" i="10"/>
  <c r="AY11" i="10"/>
  <c r="AY12" i="10"/>
  <c r="AY13" i="10"/>
  <c r="AY17" i="10"/>
  <c r="O24" i="10" l="1"/>
  <c r="AD383" i="10"/>
  <c r="AF383" i="10"/>
  <c r="AH383" i="10"/>
  <c r="AJ383" i="10"/>
  <c r="AL383" i="10"/>
  <c r="AN383" i="10"/>
  <c r="AP383" i="10"/>
  <c r="AR383" i="10"/>
  <c r="AT383" i="10"/>
  <c r="AV383" i="10"/>
  <c r="AX383" i="10"/>
  <c r="AZ383" i="10"/>
  <c r="BB383" i="10"/>
  <c r="BD383" i="10"/>
  <c r="Z383" i="10"/>
  <c r="AA383" i="10"/>
  <c r="AB383" i="10"/>
  <c r="P383" i="10"/>
  <c r="R383" i="10"/>
  <c r="T383" i="10"/>
  <c r="V383" i="10"/>
  <c r="BG317" i="10"/>
  <c r="BG318" i="10"/>
  <c r="BG288" i="10"/>
  <c r="BG289" i="10"/>
  <c r="BG310" i="10"/>
  <c r="BG311" i="10"/>
  <c r="BG312" i="10"/>
  <c r="BH306" i="10"/>
  <c r="BH307" i="10"/>
  <c r="BH310" i="10"/>
  <c r="BG306" i="10"/>
  <c r="BG307" i="10"/>
  <c r="BA173" i="10"/>
  <c r="GD551" i="10"/>
  <c r="BF560" i="10" l="1"/>
  <c r="GD555" i="10" l="1"/>
  <c r="BA43" i="10"/>
  <c r="BE43" i="10"/>
  <c r="AY43" i="10"/>
  <c r="AU43" i="10"/>
  <c r="AQ43" i="10"/>
  <c r="AO43" i="10"/>
  <c r="AM43" i="10"/>
  <c r="AK43" i="10"/>
  <c r="AI43" i="10"/>
  <c r="AG43" i="10"/>
  <c r="AE43" i="10"/>
  <c r="AC43" i="10"/>
  <c r="AA43" i="10"/>
  <c r="W43" i="10"/>
  <c r="S43" i="10"/>
  <c r="Q43" i="10"/>
  <c r="O43" i="10"/>
  <c r="M43" i="10"/>
  <c r="K43" i="10"/>
  <c r="AS43" i="10" s="1"/>
  <c r="BE173" i="10"/>
  <c r="AY173" i="10"/>
  <c r="AU173" i="10"/>
  <c r="AQ173" i="10"/>
  <c r="AO173" i="10"/>
  <c r="AM173" i="10"/>
  <c r="AK173" i="10"/>
  <c r="AI173" i="10"/>
  <c r="AG173" i="10"/>
  <c r="AE173" i="10"/>
  <c r="AC173" i="10"/>
  <c r="AA173" i="10"/>
  <c r="W173" i="10"/>
  <c r="S173" i="10"/>
  <c r="Q173" i="10"/>
  <c r="O173" i="10"/>
  <c r="M173" i="10"/>
  <c r="K173" i="10"/>
  <c r="AS173" i="10" s="1"/>
  <c r="BY561" i="10"/>
  <c r="U43" i="10" l="1"/>
  <c r="BC43" i="10"/>
  <c r="AW43" i="10"/>
  <c r="BC173" i="10"/>
  <c r="U173" i="10"/>
  <c r="AW173" i="10"/>
  <c r="CO510" i="10"/>
  <c r="CO182" i="10"/>
  <c r="CO95" i="10"/>
  <c r="CO77" i="10"/>
  <c r="CO30" i="10"/>
  <c r="AC30" i="10"/>
  <c r="DQ140" i="10"/>
  <c r="DO140" i="10"/>
  <c r="DM140" i="10"/>
  <c r="DK140" i="10"/>
  <c r="DI140" i="10"/>
  <c r="DA140" i="10"/>
  <c r="CK140" i="10"/>
  <c r="CJ140" i="10"/>
  <c r="CI140" i="10"/>
  <c r="CG140" i="10"/>
  <c r="CE140" i="10"/>
  <c r="CC140" i="10"/>
  <c r="CA140" i="10"/>
  <c r="BY140" i="10"/>
  <c r="DE140" i="10"/>
  <c r="BY560" i="10"/>
  <c r="BF173" i="10" l="1"/>
  <c r="BG173" i="10"/>
  <c r="BF561" i="10"/>
  <c r="BF43" i="10"/>
  <c r="BG43" i="10"/>
  <c r="CU140" i="10"/>
  <c r="DS140" i="10"/>
  <c r="CS140" i="10"/>
  <c r="CQ140" i="10"/>
  <c r="CY140" i="10"/>
  <c r="DG140" i="10"/>
  <c r="CW140" i="10"/>
  <c r="DR140" i="10" l="1"/>
  <c r="DQ464" i="10" l="1"/>
  <c r="DK464" i="10"/>
  <c r="DI464" i="10"/>
  <c r="DG464" i="10"/>
  <c r="DE464" i="10"/>
  <c r="DC464" i="10"/>
  <c r="DA464" i="10"/>
  <c r="CY464" i="10"/>
  <c r="CW464" i="10"/>
  <c r="CU464" i="10"/>
  <c r="CS464" i="10"/>
  <c r="CQ464" i="10"/>
  <c r="CO464" i="10"/>
  <c r="CI464" i="10"/>
  <c r="CC464" i="10"/>
  <c r="CA464" i="10"/>
  <c r="BY464" i="10"/>
  <c r="BW464" i="10"/>
  <c r="CJ464" i="10" s="1"/>
  <c r="DQ226" i="10"/>
  <c r="DO226" i="10"/>
  <c r="DM226" i="10"/>
  <c r="DK226" i="10"/>
  <c r="DI226" i="10"/>
  <c r="DG226" i="10"/>
  <c r="DE226" i="10"/>
  <c r="DC226" i="10"/>
  <c r="DA226" i="10"/>
  <c r="CY226" i="10"/>
  <c r="CW226" i="10"/>
  <c r="CU226" i="10"/>
  <c r="CS226" i="10"/>
  <c r="CQ226" i="10"/>
  <c r="CO226" i="10"/>
  <c r="CK226" i="10"/>
  <c r="CJ226" i="10"/>
  <c r="CI226" i="10"/>
  <c r="CG226" i="10"/>
  <c r="CE226" i="10"/>
  <c r="CC226" i="10"/>
  <c r="CA226" i="10"/>
  <c r="BY226" i="10"/>
  <c r="DQ462" i="10"/>
  <c r="DK462" i="10"/>
  <c r="DI462" i="10"/>
  <c r="DG462" i="10"/>
  <c r="DE462" i="10"/>
  <c r="DC462" i="10"/>
  <c r="DA462" i="10"/>
  <c r="CY462" i="10"/>
  <c r="CW462" i="10"/>
  <c r="CU462" i="10"/>
  <c r="CS462" i="10"/>
  <c r="CQ462" i="10"/>
  <c r="CO462" i="10"/>
  <c r="CI462" i="10"/>
  <c r="CC462" i="10"/>
  <c r="CA462" i="10"/>
  <c r="BY462" i="10"/>
  <c r="BW462" i="10"/>
  <c r="CJ462" i="10" s="1"/>
  <c r="DM464" i="10" l="1"/>
  <c r="DO464" i="10"/>
  <c r="CG464" i="10"/>
  <c r="DR226" i="10"/>
  <c r="DS226" i="10"/>
  <c r="CG462" i="10"/>
  <c r="DM462" i="10"/>
  <c r="DO462" i="10"/>
  <c r="CY15" i="10"/>
  <c r="DK305" i="10"/>
  <c r="DK179" i="10"/>
  <c r="BT287" i="10"/>
  <c r="DQ510" i="10"/>
  <c r="DO510" i="10"/>
  <c r="DM510" i="10"/>
  <c r="DK510" i="10"/>
  <c r="DI510" i="10"/>
  <c r="DG510" i="10"/>
  <c r="DE510" i="10"/>
  <c r="DC510" i="10"/>
  <c r="DA510" i="10"/>
  <c r="CY510" i="10"/>
  <c r="CW510" i="10"/>
  <c r="CU510" i="10"/>
  <c r="CS510" i="10"/>
  <c r="CQ510" i="10"/>
  <c r="CK510" i="10"/>
  <c r="CI510" i="10"/>
  <c r="CG510" i="10"/>
  <c r="CE510" i="10"/>
  <c r="CC510" i="10"/>
  <c r="CA510" i="10"/>
  <c r="BY510" i="10"/>
  <c r="DQ532" i="10"/>
  <c r="DO532" i="10"/>
  <c r="DM532" i="10"/>
  <c r="DK532" i="10"/>
  <c r="DI532" i="10"/>
  <c r="DG532" i="10"/>
  <c r="DE532" i="10"/>
  <c r="DC532" i="10"/>
  <c r="DA532" i="10"/>
  <c r="CY532" i="10"/>
  <c r="CW532" i="10"/>
  <c r="CU532" i="10"/>
  <c r="CS532" i="10"/>
  <c r="CO532" i="10"/>
  <c r="CK532" i="10"/>
  <c r="CI532" i="10"/>
  <c r="CG532" i="10"/>
  <c r="CE532" i="10"/>
  <c r="CC532" i="10"/>
  <c r="CA532" i="10"/>
  <c r="BY532" i="10"/>
  <c r="BE530" i="10"/>
  <c r="BC530" i="10"/>
  <c r="BA530" i="10"/>
  <c r="AY530" i="10"/>
  <c r="AW530" i="10"/>
  <c r="AU530" i="10"/>
  <c r="AS530" i="10"/>
  <c r="AQ530" i="10"/>
  <c r="AO530" i="10"/>
  <c r="AM530" i="10"/>
  <c r="AK530" i="10"/>
  <c r="AI530" i="10"/>
  <c r="AG530" i="10"/>
  <c r="AE530" i="10"/>
  <c r="AC530" i="10"/>
  <c r="Y530" i="10"/>
  <c r="W530" i="10"/>
  <c r="U530" i="10"/>
  <c r="S530" i="10"/>
  <c r="Q530" i="10"/>
  <c r="O530" i="10"/>
  <c r="M530" i="10"/>
  <c r="DQ531" i="10"/>
  <c r="DO531" i="10"/>
  <c r="DM531" i="10"/>
  <c r="DK531" i="10"/>
  <c r="DI531" i="10"/>
  <c r="DG531" i="10"/>
  <c r="DE531" i="10"/>
  <c r="DC531" i="10"/>
  <c r="DA531" i="10"/>
  <c r="CY531" i="10"/>
  <c r="CW531" i="10"/>
  <c r="CU531" i="10"/>
  <c r="CS531" i="10"/>
  <c r="CQ531" i="10"/>
  <c r="CO531" i="10"/>
  <c r="CK531" i="10"/>
  <c r="CI531" i="10"/>
  <c r="CG531" i="10"/>
  <c r="CE531" i="10"/>
  <c r="CC531" i="10"/>
  <c r="CA531" i="10"/>
  <c r="BY531" i="10"/>
  <c r="BE531" i="10"/>
  <c r="BC531" i="10"/>
  <c r="BA531" i="10"/>
  <c r="AY531" i="10"/>
  <c r="AW531" i="10"/>
  <c r="AU531" i="10"/>
  <c r="AS531" i="10"/>
  <c r="AQ531" i="10"/>
  <c r="AO531" i="10"/>
  <c r="AM531" i="10"/>
  <c r="AK531" i="10"/>
  <c r="AI531" i="10"/>
  <c r="AG531" i="10"/>
  <c r="AE531" i="10"/>
  <c r="AC531" i="10"/>
  <c r="Y531" i="10"/>
  <c r="W531" i="10"/>
  <c r="U531" i="10"/>
  <c r="S531" i="10"/>
  <c r="Q531" i="10"/>
  <c r="O531" i="10"/>
  <c r="M531" i="10"/>
  <c r="BE510" i="10"/>
  <c r="BC510" i="10"/>
  <c r="BA510" i="10"/>
  <c r="AY510" i="10"/>
  <c r="AW510" i="10"/>
  <c r="AU510" i="10"/>
  <c r="AS510" i="10"/>
  <c r="AQ510" i="10"/>
  <c r="AO510" i="10"/>
  <c r="AM510" i="10"/>
  <c r="AK510" i="10"/>
  <c r="AI510" i="10"/>
  <c r="AG510" i="10"/>
  <c r="AE510" i="10"/>
  <c r="AC510" i="10"/>
  <c r="Y510" i="10"/>
  <c r="W510" i="10"/>
  <c r="U510" i="10"/>
  <c r="S510" i="10"/>
  <c r="Q510" i="10"/>
  <c r="O510" i="10"/>
  <c r="M510" i="10"/>
  <c r="DR464" i="10" l="1"/>
  <c r="DS464" i="10"/>
  <c r="DR462" i="10"/>
  <c r="DS462" i="10"/>
  <c r="DR510" i="10"/>
  <c r="DS510" i="10"/>
  <c r="DS532" i="10"/>
  <c r="DR532" i="10"/>
  <c r="BH530" i="10"/>
  <c r="BG530" i="10"/>
  <c r="BF510" i="10"/>
  <c r="DR511" i="10"/>
  <c r="DS511" i="10"/>
  <c r="DS531" i="10"/>
  <c r="DR531" i="10"/>
  <c r="BH510" i="10"/>
  <c r="BG510" i="10"/>
  <c r="BG531" i="10"/>
  <c r="BF531" i="10"/>
  <c r="BH531" i="10"/>
  <c r="DQ246" i="10" l="1"/>
  <c r="DK246" i="10"/>
  <c r="DI246" i="10"/>
  <c r="DG246" i="10"/>
  <c r="DE246" i="10"/>
  <c r="DC246" i="10"/>
  <c r="DA246" i="10"/>
  <c r="CY246" i="10"/>
  <c r="CW246" i="10"/>
  <c r="CU246" i="10"/>
  <c r="CS246" i="10"/>
  <c r="CQ246" i="10"/>
  <c r="CO246" i="10"/>
  <c r="CK246" i="10"/>
  <c r="CI246" i="10"/>
  <c r="CE246" i="10"/>
  <c r="CC246" i="10"/>
  <c r="BY246" i="10"/>
  <c r="BW246" i="10"/>
  <c r="CJ246" i="10" s="1"/>
  <c r="BT443" i="10"/>
  <c r="BT388" i="10"/>
  <c r="BT352" i="10"/>
  <c r="DQ457" i="10"/>
  <c r="DK457" i="10"/>
  <c r="DI457" i="10"/>
  <c r="DG457" i="10"/>
  <c r="DE457" i="10"/>
  <c r="DA457" i="10"/>
  <c r="CY457" i="10"/>
  <c r="CW457" i="10"/>
  <c r="CU457" i="10"/>
  <c r="CS457" i="10"/>
  <c r="CQ457" i="10"/>
  <c r="CK457" i="10"/>
  <c r="CJ457" i="10"/>
  <c r="CI457" i="10"/>
  <c r="CE457" i="10"/>
  <c r="CC457" i="10"/>
  <c r="CA457" i="10"/>
  <c r="BY457" i="10"/>
  <c r="BW457" i="10"/>
  <c r="DO457" i="10" s="1"/>
  <c r="DQ461" i="10"/>
  <c r="DO461" i="10"/>
  <c r="DM461" i="10"/>
  <c r="DK461" i="10"/>
  <c r="DI461" i="10"/>
  <c r="DG461" i="10"/>
  <c r="DE461" i="10"/>
  <c r="DC461" i="10"/>
  <c r="DA461" i="10"/>
  <c r="CY461" i="10"/>
  <c r="CW461" i="10"/>
  <c r="CU461" i="10"/>
  <c r="CS461" i="10"/>
  <c r="CQ461" i="10"/>
  <c r="CO461" i="10"/>
  <c r="CK461" i="10"/>
  <c r="CJ461" i="10"/>
  <c r="CI461" i="10"/>
  <c r="CG461" i="10"/>
  <c r="CE461" i="10"/>
  <c r="CC461" i="10"/>
  <c r="CA461" i="10"/>
  <c r="BY461" i="10"/>
  <c r="DQ432" i="10"/>
  <c r="DK432" i="10"/>
  <c r="DI432" i="10"/>
  <c r="DG432" i="10"/>
  <c r="DE432" i="10"/>
  <c r="DA432" i="10"/>
  <c r="CY432" i="10"/>
  <c r="CW432" i="10"/>
  <c r="CU432" i="10"/>
  <c r="CS432" i="10"/>
  <c r="CQ432" i="10"/>
  <c r="CK432" i="10"/>
  <c r="CJ432" i="10"/>
  <c r="CI432" i="10"/>
  <c r="CE432" i="10"/>
  <c r="CC432" i="10"/>
  <c r="CA432" i="10"/>
  <c r="BY432" i="10"/>
  <c r="BW432" i="10"/>
  <c r="DO432" i="10" s="1"/>
  <c r="BE281" i="10"/>
  <c r="AY281" i="10"/>
  <c r="AW281" i="10"/>
  <c r="AU281" i="10"/>
  <c r="AS281" i="10"/>
  <c r="AQ281" i="10"/>
  <c r="AO281" i="10"/>
  <c r="AM281" i="10"/>
  <c r="AK281" i="10"/>
  <c r="AI281" i="10"/>
  <c r="AG281" i="10"/>
  <c r="AE281" i="10"/>
  <c r="AC281" i="10"/>
  <c r="Y281" i="10"/>
  <c r="X281" i="10"/>
  <c r="W281" i="10"/>
  <c r="S281" i="10"/>
  <c r="Q281" i="10"/>
  <c r="O281" i="10"/>
  <c r="M281" i="10"/>
  <c r="K281" i="10"/>
  <c r="BC281" i="10" s="1"/>
  <c r="DQ192" i="10"/>
  <c r="DK192" i="10"/>
  <c r="DI192" i="10"/>
  <c r="DG192" i="10"/>
  <c r="DE192" i="10"/>
  <c r="DA192" i="10"/>
  <c r="CY192" i="10"/>
  <c r="CW192" i="10"/>
  <c r="CU192" i="10"/>
  <c r="CS192" i="10"/>
  <c r="CQ192" i="10"/>
  <c r="CK192" i="10"/>
  <c r="CJ192" i="10"/>
  <c r="CI192" i="10"/>
  <c r="CE192" i="10"/>
  <c r="CC192" i="10"/>
  <c r="CA192" i="10"/>
  <c r="BY192" i="10"/>
  <c r="BW192" i="10"/>
  <c r="DO192" i="10" s="1"/>
  <c r="BE192" i="10"/>
  <c r="AY192" i="10"/>
  <c r="AW192" i="10"/>
  <c r="AU192" i="10"/>
  <c r="AS192" i="10"/>
  <c r="AQ192" i="10"/>
  <c r="AO192" i="10"/>
  <c r="AM192" i="10"/>
  <c r="AK192" i="10"/>
  <c r="AI192" i="10"/>
  <c r="AG192" i="10"/>
  <c r="AE192" i="10"/>
  <c r="AC192" i="10"/>
  <c r="Y192" i="10"/>
  <c r="X192" i="10"/>
  <c r="W192" i="10"/>
  <c r="S192" i="10"/>
  <c r="Q192" i="10"/>
  <c r="O192" i="10"/>
  <c r="M192" i="10"/>
  <c r="K192" i="10"/>
  <c r="BC192" i="10" s="1"/>
  <c r="DQ153" i="10"/>
  <c r="DK153" i="10"/>
  <c r="DI153" i="10"/>
  <c r="DG153" i="10"/>
  <c r="DE153" i="10"/>
  <c r="DA153" i="10"/>
  <c r="CY153" i="10"/>
  <c r="CW153" i="10"/>
  <c r="CU153" i="10"/>
  <c r="CS153" i="10"/>
  <c r="CQ153" i="10"/>
  <c r="CK153" i="10"/>
  <c r="CJ153" i="10"/>
  <c r="CI153" i="10"/>
  <c r="CE153" i="10"/>
  <c r="CC153" i="10"/>
  <c r="CA153" i="10"/>
  <c r="BY153" i="10"/>
  <c r="BW153" i="10"/>
  <c r="DO153" i="10" s="1"/>
  <c r="BE153" i="10"/>
  <c r="AY153" i="10"/>
  <c r="AW153" i="10"/>
  <c r="AU153" i="10"/>
  <c r="AS153" i="10"/>
  <c r="AQ153" i="10"/>
  <c r="AO153" i="10"/>
  <c r="AM153" i="10"/>
  <c r="AK153" i="10"/>
  <c r="AI153" i="10"/>
  <c r="AG153" i="10"/>
  <c r="AE153" i="10"/>
  <c r="Y153" i="10"/>
  <c r="X153" i="10"/>
  <c r="W153" i="10"/>
  <c r="S153" i="10"/>
  <c r="Q153" i="10"/>
  <c r="O153" i="10"/>
  <c r="M153" i="10"/>
  <c r="K153" i="10"/>
  <c r="BA153" i="10" s="1"/>
  <c r="DQ421" i="10"/>
  <c r="DK421" i="10"/>
  <c r="DI421" i="10"/>
  <c r="DG421" i="10"/>
  <c r="DE421" i="10"/>
  <c r="DC421" i="10"/>
  <c r="DA421" i="10"/>
  <c r="CY421" i="10"/>
  <c r="CW421" i="10"/>
  <c r="CU421" i="10"/>
  <c r="CS421" i="10"/>
  <c r="CQ421" i="10"/>
  <c r="CO421" i="10"/>
  <c r="CK421" i="10"/>
  <c r="CI421" i="10"/>
  <c r="CE421" i="10"/>
  <c r="CC421" i="10"/>
  <c r="CA421" i="10"/>
  <c r="BY421" i="10"/>
  <c r="BW421" i="10"/>
  <c r="DO421" i="10" s="1"/>
  <c r="DQ242" i="10"/>
  <c r="DK242" i="10"/>
  <c r="DI242" i="10"/>
  <c r="DG242" i="10"/>
  <c r="DE242" i="10"/>
  <c r="DC242" i="10"/>
  <c r="DA242" i="10"/>
  <c r="CY242" i="10"/>
  <c r="CW242" i="10"/>
  <c r="CU242" i="10"/>
  <c r="CQ242" i="10"/>
  <c r="CO242" i="10"/>
  <c r="CK242" i="10"/>
  <c r="CI242" i="10"/>
  <c r="CE242" i="10"/>
  <c r="CC242" i="10"/>
  <c r="BY242" i="10"/>
  <c r="BW242" i="10"/>
  <c r="CJ242" i="10" s="1"/>
  <c r="CS242" i="10"/>
  <c r="AC354" i="10"/>
  <c r="DO246" i="10" l="1"/>
  <c r="CG246" i="10"/>
  <c r="DM246" i="10"/>
  <c r="U281" i="10"/>
  <c r="BA281" i="10"/>
  <c r="DM432" i="10"/>
  <c r="DM457" i="10"/>
  <c r="DS461" i="10"/>
  <c r="DR461" i="10"/>
  <c r="CG457" i="10"/>
  <c r="CG432" i="10"/>
  <c r="DM192" i="10"/>
  <c r="CG192" i="10"/>
  <c r="U192" i="10"/>
  <c r="BA192" i="10"/>
  <c r="U153" i="10"/>
  <c r="CG421" i="10"/>
  <c r="BC153" i="10"/>
  <c r="DM153" i="10"/>
  <c r="CG153" i="10"/>
  <c r="DO242" i="10"/>
  <c r="DM242" i="10"/>
  <c r="DM421" i="10"/>
  <c r="CG242" i="10"/>
  <c r="CJ421" i="10"/>
  <c r="DR246" i="10" l="1"/>
  <c r="DS246" i="10"/>
  <c r="BH281" i="10"/>
  <c r="DR432" i="10"/>
  <c r="DR457" i="10"/>
  <c r="BG281" i="10"/>
  <c r="DS457" i="10"/>
  <c r="DR192" i="10"/>
  <c r="DR421" i="10"/>
  <c r="DS432" i="10"/>
  <c r="BH192" i="10"/>
  <c r="BG153" i="10"/>
  <c r="DS192" i="10"/>
  <c r="BG192" i="10"/>
  <c r="DS153" i="10"/>
  <c r="DS421" i="10"/>
  <c r="BH153" i="10"/>
  <c r="DR153" i="10"/>
  <c r="DR242" i="10"/>
  <c r="DS242" i="10"/>
  <c r="DQ453" i="10" l="1"/>
  <c r="DK453" i="10"/>
  <c r="DI453" i="10"/>
  <c r="DG453" i="10"/>
  <c r="DE453" i="10"/>
  <c r="DC453" i="10"/>
  <c r="DA453" i="10"/>
  <c r="CY453" i="10"/>
  <c r="CW453" i="10"/>
  <c r="CU453" i="10"/>
  <c r="CS453" i="10"/>
  <c r="CQ453" i="10"/>
  <c r="CK453" i="10"/>
  <c r="CJ453" i="10"/>
  <c r="CI453" i="10"/>
  <c r="CE453" i="10"/>
  <c r="CC453" i="10"/>
  <c r="CA453" i="10"/>
  <c r="BY453" i="10"/>
  <c r="BW453" i="10"/>
  <c r="DO453" i="10" s="1"/>
  <c r="BE419" i="10"/>
  <c r="AY419" i="10"/>
  <c r="AW419" i="10"/>
  <c r="AU419" i="10"/>
  <c r="AS419" i="10"/>
  <c r="AQ419" i="10"/>
  <c r="AO419" i="10"/>
  <c r="AM419" i="10"/>
  <c r="AK419" i="10"/>
  <c r="AI419" i="10"/>
  <c r="AG419" i="10"/>
  <c r="AE419" i="10"/>
  <c r="Y419" i="10"/>
  <c r="X419" i="10"/>
  <c r="W419" i="10"/>
  <c r="S419" i="10"/>
  <c r="Q419" i="10"/>
  <c r="O419" i="10"/>
  <c r="M419" i="10"/>
  <c r="K419" i="10"/>
  <c r="BC419" i="10" s="1"/>
  <c r="DQ338" i="10"/>
  <c r="DK338" i="10"/>
  <c r="DI338" i="10"/>
  <c r="DG338" i="10"/>
  <c r="DE338" i="10"/>
  <c r="DA338" i="10"/>
  <c r="CY338" i="10"/>
  <c r="CW338" i="10"/>
  <c r="CU338" i="10"/>
  <c r="CS338" i="10"/>
  <c r="CQ338" i="10"/>
  <c r="CK338" i="10"/>
  <c r="CJ338" i="10"/>
  <c r="CI338" i="10"/>
  <c r="CE338" i="10"/>
  <c r="CC338" i="10"/>
  <c r="CA338" i="10"/>
  <c r="BY338" i="10"/>
  <c r="BW338" i="10"/>
  <c r="DM338" i="10" s="1"/>
  <c r="BE240" i="10"/>
  <c r="AY240" i="10"/>
  <c r="AW240" i="10"/>
  <c r="AU240" i="10"/>
  <c r="AS240" i="10"/>
  <c r="AQ240" i="10"/>
  <c r="AO240" i="10"/>
  <c r="AM240" i="10"/>
  <c r="AK240" i="10"/>
  <c r="AI240" i="10"/>
  <c r="AG240" i="10"/>
  <c r="AE240" i="10"/>
  <c r="Y240" i="10"/>
  <c r="X240" i="10"/>
  <c r="W240" i="10"/>
  <c r="S240" i="10"/>
  <c r="Q240" i="10"/>
  <c r="O240" i="10"/>
  <c r="M240" i="10"/>
  <c r="K240" i="10"/>
  <c r="BC240" i="10" s="1"/>
  <c r="AS135" i="10"/>
  <c r="AT135" i="10" s="1"/>
  <c r="AU135" i="10" s="1"/>
  <c r="AV135" i="10" s="1"/>
  <c r="AW135" i="10" s="1"/>
  <c r="AS136" i="10"/>
  <c r="AT136" i="10" s="1"/>
  <c r="AU136" i="10" s="1"/>
  <c r="AV136" i="10" s="1"/>
  <c r="AW136" i="10" s="1"/>
  <c r="AS137" i="10"/>
  <c r="AT137" i="10" s="1"/>
  <c r="AU137" i="10" s="1"/>
  <c r="AQ135" i="10"/>
  <c r="AQ136" i="10"/>
  <c r="AQ137" i="10"/>
  <c r="AO135" i="10"/>
  <c r="AO136" i="10"/>
  <c r="AO137" i="10"/>
  <c r="AM135" i="10"/>
  <c r="AM136" i="10"/>
  <c r="AM137" i="10"/>
  <c r="AK135" i="10"/>
  <c r="AK136" i="10"/>
  <c r="AK137" i="10"/>
  <c r="AI135" i="10"/>
  <c r="AI136" i="10"/>
  <c r="AI137" i="10"/>
  <c r="AG135" i="10"/>
  <c r="AG136" i="10"/>
  <c r="AG137" i="10"/>
  <c r="AE135" i="10"/>
  <c r="AE136" i="10"/>
  <c r="AE137" i="10"/>
  <c r="AG134" i="10"/>
  <c r="AI134" i="10"/>
  <c r="AK134" i="10"/>
  <c r="AM134" i="10"/>
  <c r="AO134" i="10"/>
  <c r="AQ134" i="10"/>
  <c r="AS134" i="10"/>
  <c r="AC135" i="10"/>
  <c r="AC136" i="10"/>
  <c r="AC137" i="10"/>
  <c r="Y135" i="10"/>
  <c r="Y136" i="10"/>
  <c r="Y137" i="10"/>
  <c r="W135" i="10"/>
  <c r="W136" i="10"/>
  <c r="W137" i="10"/>
  <c r="U135" i="10"/>
  <c r="U136" i="10"/>
  <c r="U137" i="10"/>
  <c r="S135" i="10"/>
  <c r="S136" i="10"/>
  <c r="S137" i="10"/>
  <c r="Q135" i="10"/>
  <c r="Q136" i="10"/>
  <c r="Q137" i="10"/>
  <c r="O136" i="10"/>
  <c r="O137" i="10"/>
  <c r="O135" i="10"/>
  <c r="BE138" i="10"/>
  <c r="AY138" i="10"/>
  <c r="AW138" i="10"/>
  <c r="AU138" i="10"/>
  <c r="AS138" i="10"/>
  <c r="AQ138" i="10"/>
  <c r="AO138" i="10"/>
  <c r="AM138" i="10"/>
  <c r="AK138" i="10"/>
  <c r="AI138" i="10"/>
  <c r="AG138" i="10"/>
  <c r="AE138" i="10"/>
  <c r="Y138" i="10"/>
  <c r="X138" i="10"/>
  <c r="W138" i="10"/>
  <c r="S138" i="10"/>
  <c r="Q138" i="10"/>
  <c r="O138" i="10"/>
  <c r="M138" i="10"/>
  <c r="K138" i="10"/>
  <c r="BA138" i="10" s="1"/>
  <c r="BE500" i="10"/>
  <c r="AY500" i="10"/>
  <c r="AW500" i="10"/>
  <c r="AU500" i="10"/>
  <c r="AS500" i="10"/>
  <c r="AQ500" i="10"/>
  <c r="AO500" i="10"/>
  <c r="AM500" i="10"/>
  <c r="AK500" i="10"/>
  <c r="AI500" i="10"/>
  <c r="AG500" i="10"/>
  <c r="AE500" i="10"/>
  <c r="Y500" i="10"/>
  <c r="X500" i="10"/>
  <c r="W500" i="10"/>
  <c r="S500" i="10"/>
  <c r="Q500" i="10"/>
  <c r="O500" i="10"/>
  <c r="M500" i="10"/>
  <c r="K500" i="10"/>
  <c r="BA500" i="10" s="1"/>
  <c r="BE373" i="10"/>
  <c r="AY373" i="10"/>
  <c r="AW373" i="10"/>
  <c r="AU373" i="10"/>
  <c r="AS373" i="10"/>
  <c r="AQ373" i="10"/>
  <c r="AO373" i="10"/>
  <c r="AM373" i="10"/>
  <c r="AK373" i="10"/>
  <c r="AI373" i="10"/>
  <c r="AG373" i="10"/>
  <c r="AE373" i="10"/>
  <c r="Y373" i="10"/>
  <c r="X373" i="10"/>
  <c r="W373" i="10"/>
  <c r="S373" i="10"/>
  <c r="Q373" i="10"/>
  <c r="O373" i="10"/>
  <c r="M373" i="10"/>
  <c r="K373" i="10"/>
  <c r="BC373" i="10" s="1"/>
  <c r="BE250" i="10"/>
  <c r="AY250" i="10"/>
  <c r="AW250" i="10"/>
  <c r="AU250" i="10"/>
  <c r="AS250" i="10"/>
  <c r="AQ250" i="10"/>
  <c r="AO250" i="10"/>
  <c r="AM250" i="10"/>
  <c r="AK250" i="10"/>
  <c r="AI250" i="10"/>
  <c r="AG250" i="10"/>
  <c r="AE250" i="10"/>
  <c r="Y250" i="10"/>
  <c r="X250" i="10"/>
  <c r="W250" i="10"/>
  <c r="S250" i="10"/>
  <c r="Q250" i="10"/>
  <c r="O250" i="10"/>
  <c r="M250" i="10"/>
  <c r="K250" i="10"/>
  <c r="BA250" i="10" s="1"/>
  <c r="BE223" i="10"/>
  <c r="AY223" i="10"/>
  <c r="AW223" i="10"/>
  <c r="AU223" i="10"/>
  <c r="AS223" i="10"/>
  <c r="AQ223" i="10"/>
  <c r="AO223" i="10"/>
  <c r="AM223" i="10"/>
  <c r="AK223" i="10"/>
  <c r="AI223" i="10"/>
  <c r="AG223" i="10"/>
  <c r="AE223" i="10"/>
  <c r="Y223" i="10"/>
  <c r="X223" i="10"/>
  <c r="W223" i="10"/>
  <c r="S223" i="10"/>
  <c r="Q223" i="10"/>
  <c r="O223" i="10"/>
  <c r="M223" i="10"/>
  <c r="K223" i="10"/>
  <c r="BC223" i="10" s="1"/>
  <c r="DQ182" i="10"/>
  <c r="DK182" i="10"/>
  <c r="DI182" i="10"/>
  <c r="DG182" i="10"/>
  <c r="DE182" i="10"/>
  <c r="DA182" i="10"/>
  <c r="CY182" i="10"/>
  <c r="CW182" i="10"/>
  <c r="CU182" i="10"/>
  <c r="CS182" i="10"/>
  <c r="CQ182" i="10"/>
  <c r="CK182" i="10"/>
  <c r="CJ182" i="10"/>
  <c r="CI182" i="10"/>
  <c r="CE182" i="10"/>
  <c r="CC182" i="10"/>
  <c r="CA182" i="10"/>
  <c r="BY182" i="10"/>
  <c r="BW182" i="10"/>
  <c r="DM182" i="10" s="1"/>
  <c r="BE167" i="10"/>
  <c r="AY167" i="10"/>
  <c r="AW167" i="10"/>
  <c r="AU167" i="10"/>
  <c r="AS167" i="10"/>
  <c r="AQ167" i="10"/>
  <c r="AO167" i="10"/>
  <c r="AM167" i="10"/>
  <c r="AK167" i="10"/>
  <c r="AI167" i="10"/>
  <c r="AG167" i="10"/>
  <c r="AE167" i="10"/>
  <c r="Y167" i="10"/>
  <c r="X167" i="10"/>
  <c r="W167" i="10"/>
  <c r="S167" i="10"/>
  <c r="Q167" i="10"/>
  <c r="O167" i="10"/>
  <c r="M167" i="10"/>
  <c r="K167" i="10"/>
  <c r="BA167" i="10" s="1"/>
  <c r="DC263" i="10"/>
  <c r="BE262" i="10"/>
  <c r="AY262" i="10"/>
  <c r="AW262" i="10"/>
  <c r="AU262" i="10"/>
  <c r="AS262" i="10"/>
  <c r="AQ262" i="10"/>
  <c r="AO262" i="10"/>
  <c r="AM262" i="10"/>
  <c r="AK262" i="10"/>
  <c r="AI262" i="10"/>
  <c r="AG262" i="10"/>
  <c r="AE262" i="10"/>
  <c r="Y262" i="10"/>
  <c r="X262" i="10"/>
  <c r="W262" i="10"/>
  <c r="S262" i="10"/>
  <c r="Q262" i="10"/>
  <c r="O262" i="10"/>
  <c r="M262" i="10"/>
  <c r="K262" i="10"/>
  <c r="BA262" i="10" s="1"/>
  <c r="BE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X121" i="10"/>
  <c r="W121" i="10"/>
  <c r="S121" i="10"/>
  <c r="Q121" i="10"/>
  <c r="O121" i="10"/>
  <c r="M121" i="10"/>
  <c r="K121" i="10"/>
  <c r="BA121" i="10" s="1"/>
  <c r="BE106" i="10"/>
  <c r="AY106" i="10"/>
  <c r="AW106" i="10"/>
  <c r="AU106" i="10"/>
  <c r="AS106" i="10"/>
  <c r="AQ106" i="10"/>
  <c r="AO106" i="10"/>
  <c r="AM106" i="10"/>
  <c r="AK106" i="10"/>
  <c r="AI106" i="10"/>
  <c r="AG106" i="10"/>
  <c r="AE106" i="10"/>
  <c r="Y106" i="10"/>
  <c r="X106" i="10"/>
  <c r="W106" i="10"/>
  <c r="S106" i="10"/>
  <c r="Q106" i="10"/>
  <c r="O106" i="10"/>
  <c r="M106" i="10"/>
  <c r="K106" i="10"/>
  <c r="BC106" i="10" s="1"/>
  <c r="BE95" i="10"/>
  <c r="AY95" i="10"/>
  <c r="AW95" i="10"/>
  <c r="AU95" i="10"/>
  <c r="AS95" i="10"/>
  <c r="AQ95" i="10"/>
  <c r="AO95" i="10"/>
  <c r="AM95" i="10"/>
  <c r="AK95" i="10"/>
  <c r="AI95" i="10"/>
  <c r="AG95" i="10"/>
  <c r="AE95" i="10"/>
  <c r="Y95" i="10"/>
  <c r="X95" i="10"/>
  <c r="W95" i="10"/>
  <c r="S95" i="10"/>
  <c r="Q95" i="10"/>
  <c r="O95" i="10"/>
  <c r="M95" i="10"/>
  <c r="K95" i="10"/>
  <c r="BA95" i="10" s="1"/>
  <c r="BE93" i="10"/>
  <c r="BC93" i="10"/>
  <c r="BA93" i="10"/>
  <c r="AY93" i="10"/>
  <c r="AW93" i="10"/>
  <c r="AU93" i="10"/>
  <c r="AS93" i="10"/>
  <c r="AQ93" i="10"/>
  <c r="AO93" i="10"/>
  <c r="AM93" i="10"/>
  <c r="AK93" i="10"/>
  <c r="AI93" i="10"/>
  <c r="AG93" i="10"/>
  <c r="AE93" i="10"/>
  <c r="AC93" i="10"/>
  <c r="Y93" i="10"/>
  <c r="X93" i="10"/>
  <c r="W93" i="10"/>
  <c r="U93" i="10"/>
  <c r="S93" i="10"/>
  <c r="Q93" i="10"/>
  <c r="O93" i="10"/>
  <c r="M93" i="10"/>
  <c r="BE77" i="10"/>
  <c r="AY77" i="10"/>
  <c r="AW77" i="10"/>
  <c r="AU77" i="10"/>
  <c r="AS77" i="10"/>
  <c r="AQ77" i="10"/>
  <c r="AO77" i="10"/>
  <c r="AM77" i="10"/>
  <c r="AK77" i="10"/>
  <c r="AI77" i="10"/>
  <c r="AG77" i="10"/>
  <c r="AE77" i="10"/>
  <c r="Y77" i="10"/>
  <c r="X77" i="10"/>
  <c r="W77" i="10"/>
  <c r="S77" i="10"/>
  <c r="Q77" i="10"/>
  <c r="O77" i="10"/>
  <c r="M77" i="10"/>
  <c r="K77" i="10"/>
  <c r="BC77" i="10" s="1"/>
  <c r="BE61" i="10"/>
  <c r="AY61" i="10"/>
  <c r="AW61" i="10"/>
  <c r="AU61" i="10"/>
  <c r="AS61" i="10"/>
  <c r="AQ61" i="10"/>
  <c r="AO61" i="10"/>
  <c r="AM61" i="10"/>
  <c r="AK61" i="10"/>
  <c r="AI61" i="10"/>
  <c r="AG61" i="10"/>
  <c r="AE61" i="10"/>
  <c r="Y61" i="10"/>
  <c r="X61" i="10"/>
  <c r="W61" i="10"/>
  <c r="S61" i="10"/>
  <c r="Q61" i="10"/>
  <c r="O61" i="10"/>
  <c r="M61" i="10"/>
  <c r="K61" i="10"/>
  <c r="BA61" i="10" s="1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Y56" i="10"/>
  <c r="X56" i="10"/>
  <c r="W56" i="10"/>
  <c r="S56" i="10"/>
  <c r="Q56" i="10"/>
  <c r="O56" i="10"/>
  <c r="M56" i="10"/>
  <c r="K56" i="10"/>
  <c r="BA56" i="10" s="1"/>
  <c r="CG338" i="10" l="1"/>
  <c r="DM453" i="10"/>
  <c r="CG453" i="10"/>
  <c r="BA419" i="10"/>
  <c r="U419" i="10"/>
  <c r="DO338" i="10"/>
  <c r="BA240" i="10"/>
  <c r="U240" i="10"/>
  <c r="AX136" i="10"/>
  <c r="AY136" i="10" s="1"/>
  <c r="AZ136" i="10" s="1"/>
  <c r="BA136" i="10" s="1"/>
  <c r="BB136" i="10" s="1"/>
  <c r="BC136" i="10" s="1"/>
  <c r="BD136" i="10" s="1"/>
  <c r="BE136" i="10" s="1"/>
  <c r="BC138" i="10"/>
  <c r="U138" i="10"/>
  <c r="AX135" i="10"/>
  <c r="AY135" i="10" s="1"/>
  <c r="AZ135" i="10" s="1"/>
  <c r="BA135" i="10" s="1"/>
  <c r="BB135" i="10" s="1"/>
  <c r="BC135" i="10" s="1"/>
  <c r="BD135" i="10" s="1"/>
  <c r="BE135" i="10" s="1"/>
  <c r="BC500" i="10"/>
  <c r="U500" i="10"/>
  <c r="U167" i="10"/>
  <c r="BA373" i="10"/>
  <c r="U373" i="10"/>
  <c r="U56" i="10"/>
  <c r="U61" i="10"/>
  <c r="U95" i="10"/>
  <c r="U262" i="10"/>
  <c r="BC262" i="10"/>
  <c r="BC250" i="10"/>
  <c r="BH93" i="10"/>
  <c r="U121" i="10"/>
  <c r="BC121" i="10"/>
  <c r="BA106" i="10"/>
  <c r="BC56" i="10"/>
  <c r="BG93" i="10"/>
  <c r="BF93" i="10"/>
  <c r="BC95" i="10"/>
  <c r="BC167" i="10"/>
  <c r="BC61" i="10"/>
  <c r="U106" i="10"/>
  <c r="CG182" i="10"/>
  <c r="U250" i="10"/>
  <c r="U223" i="10"/>
  <c r="BA223" i="10"/>
  <c r="DO182" i="10"/>
  <c r="U77" i="10"/>
  <c r="BA77" i="10"/>
  <c r="BG138" i="10" l="1"/>
  <c r="DS338" i="10"/>
  <c r="BG240" i="10"/>
  <c r="BH419" i="10"/>
  <c r="BH240" i="10"/>
  <c r="DS453" i="10"/>
  <c r="BG419" i="10"/>
  <c r="BH138" i="10"/>
  <c r="DR453" i="10"/>
  <c r="DR338" i="10"/>
  <c r="X136" i="10"/>
  <c r="BH136" i="10" s="1"/>
  <c r="X135" i="10"/>
  <c r="BH135" i="10" s="1"/>
  <c r="BG373" i="10"/>
  <c r="BG500" i="10"/>
  <c r="BH500" i="10"/>
  <c r="BG95" i="10"/>
  <c r="BG167" i="10"/>
  <c r="BH223" i="10"/>
  <c r="BH373" i="10"/>
  <c r="BG61" i="10"/>
  <c r="BH106" i="10"/>
  <c r="BH61" i="10"/>
  <c r="BH56" i="10"/>
  <c r="BH95" i="10"/>
  <c r="BG223" i="10"/>
  <c r="BG56" i="10"/>
  <c r="DS182" i="10"/>
  <c r="BG121" i="10"/>
  <c r="BH262" i="10"/>
  <c r="DR182" i="10"/>
  <c r="BH121" i="10"/>
  <c r="BG262" i="10"/>
  <c r="BG106" i="10"/>
  <c r="BH250" i="10"/>
  <c r="BH77" i="10"/>
  <c r="BH167" i="10"/>
  <c r="BG250" i="10"/>
  <c r="BG77" i="10"/>
  <c r="DQ500" i="10"/>
  <c r="DK500" i="10"/>
  <c r="DI500" i="10"/>
  <c r="DG500" i="10"/>
  <c r="DE500" i="10"/>
  <c r="DC500" i="10"/>
  <c r="DA500" i="10"/>
  <c r="CY500" i="10"/>
  <c r="CW500" i="10"/>
  <c r="CU500" i="10"/>
  <c r="CS500" i="10"/>
  <c r="CQ500" i="10"/>
  <c r="CK500" i="10"/>
  <c r="CJ500" i="10"/>
  <c r="CI500" i="10"/>
  <c r="CE500" i="10"/>
  <c r="CC500" i="10"/>
  <c r="CA500" i="10"/>
  <c r="BY500" i="10"/>
  <c r="BW500" i="10"/>
  <c r="DM500" i="10" s="1"/>
  <c r="DQ308" i="10"/>
  <c r="DK308" i="10"/>
  <c r="DI308" i="10"/>
  <c r="DG308" i="10"/>
  <c r="DE308" i="10"/>
  <c r="DA308" i="10"/>
  <c r="CY308" i="10"/>
  <c r="CW308" i="10"/>
  <c r="CU308" i="10"/>
  <c r="CS308" i="10"/>
  <c r="CQ308" i="10"/>
  <c r="CK308" i="10"/>
  <c r="CJ308" i="10"/>
  <c r="CI308" i="10"/>
  <c r="CE308" i="10"/>
  <c r="CC308" i="10"/>
  <c r="CA308" i="10"/>
  <c r="BY308" i="10"/>
  <c r="BW308" i="10"/>
  <c r="DM308" i="10" s="1"/>
  <c r="BE308" i="10"/>
  <c r="AY308" i="10"/>
  <c r="AW308" i="10"/>
  <c r="AU308" i="10"/>
  <c r="AS308" i="10"/>
  <c r="AQ308" i="10"/>
  <c r="AO308" i="10"/>
  <c r="AM308" i="10"/>
  <c r="AK308" i="10"/>
  <c r="AI308" i="10"/>
  <c r="AG308" i="10"/>
  <c r="AE308" i="10"/>
  <c r="Y308" i="10"/>
  <c r="X308" i="10"/>
  <c r="W308" i="10"/>
  <c r="S308" i="10"/>
  <c r="Q308" i="10"/>
  <c r="O308" i="10"/>
  <c r="M308" i="10"/>
  <c r="K308" i="10"/>
  <c r="BC308" i="10" s="1"/>
  <c r="DH71" i="10"/>
  <c r="DJ71" i="10"/>
  <c r="DL71" i="10"/>
  <c r="DN71" i="10"/>
  <c r="DP71" i="10"/>
  <c r="DB71" i="10"/>
  <c r="DD71" i="10"/>
  <c r="DF71" i="10"/>
  <c r="CL71" i="10"/>
  <c r="CM71" i="10"/>
  <c r="CN71" i="10"/>
  <c r="CP71" i="10"/>
  <c r="CR71" i="10"/>
  <c r="CT71" i="10"/>
  <c r="CV71" i="10"/>
  <c r="CX71" i="10"/>
  <c r="CZ71" i="10"/>
  <c r="CB71" i="10"/>
  <c r="CD71" i="10"/>
  <c r="CF71" i="10"/>
  <c r="CH71" i="10"/>
  <c r="BZ71" i="10"/>
  <c r="BX71" i="10"/>
  <c r="BE32" i="10"/>
  <c r="AY32" i="10"/>
  <c r="AW32" i="10"/>
  <c r="AU32" i="10"/>
  <c r="AS32" i="10"/>
  <c r="AQ32" i="10"/>
  <c r="AO32" i="10"/>
  <c r="AM32" i="10"/>
  <c r="AK32" i="10"/>
  <c r="AI32" i="10"/>
  <c r="AG32" i="10"/>
  <c r="AE32" i="10"/>
  <c r="AC32" i="10"/>
  <c r="Y32" i="10"/>
  <c r="W32" i="10"/>
  <c r="S32" i="10"/>
  <c r="Q32" i="10"/>
  <c r="M32" i="10"/>
  <c r="K32" i="10"/>
  <c r="BC32" i="10" s="1"/>
  <c r="BE280" i="10"/>
  <c r="AY280" i="10"/>
  <c r="AW280" i="10"/>
  <c r="AU280" i="10"/>
  <c r="AS280" i="10"/>
  <c r="AQ280" i="10"/>
  <c r="AO280" i="10"/>
  <c r="AM280" i="10"/>
  <c r="AK280" i="10"/>
  <c r="AI280" i="10"/>
  <c r="AG280" i="10"/>
  <c r="AE280" i="10"/>
  <c r="AC280" i="10"/>
  <c r="Y280" i="10"/>
  <c r="W280" i="10"/>
  <c r="S280" i="10"/>
  <c r="Q280" i="10"/>
  <c r="O280" i="10"/>
  <c r="M280" i="10"/>
  <c r="K280" i="10"/>
  <c r="BC280" i="10" s="1"/>
  <c r="DQ509" i="10"/>
  <c r="DO509" i="10"/>
  <c r="DM509" i="10"/>
  <c r="DK509" i="10"/>
  <c r="DI509" i="10"/>
  <c r="DG509" i="10"/>
  <c r="DE509" i="10"/>
  <c r="DC509" i="10"/>
  <c r="DA509" i="10"/>
  <c r="CY509" i="10"/>
  <c r="CW509" i="10"/>
  <c r="CU509" i="10"/>
  <c r="CS509" i="10"/>
  <c r="CQ509" i="10"/>
  <c r="CK509" i="10"/>
  <c r="CJ509" i="10"/>
  <c r="CI509" i="10"/>
  <c r="CG509" i="10"/>
  <c r="CE509" i="10"/>
  <c r="CC509" i="10"/>
  <c r="CA509" i="10"/>
  <c r="BY509" i="10"/>
  <c r="DQ449" i="10"/>
  <c r="DO449" i="10"/>
  <c r="DM449" i="10"/>
  <c r="DK449" i="10"/>
  <c r="DI449" i="10"/>
  <c r="DG449" i="10"/>
  <c r="DE449" i="10"/>
  <c r="DC449" i="10"/>
  <c r="DA449" i="10"/>
  <c r="CY449" i="10"/>
  <c r="CW449" i="10"/>
  <c r="CU449" i="10"/>
  <c r="CS449" i="10"/>
  <c r="CQ449" i="10"/>
  <c r="CK449" i="10"/>
  <c r="CJ449" i="10"/>
  <c r="CI449" i="10"/>
  <c r="CG449" i="10"/>
  <c r="CE449" i="10"/>
  <c r="CC449" i="10"/>
  <c r="CA449" i="10"/>
  <c r="BY449" i="10"/>
  <c r="DH383" i="10"/>
  <c r="DJ383" i="10"/>
  <c r="DL383" i="10"/>
  <c r="DN383" i="10"/>
  <c r="DP383" i="10"/>
  <c r="BZ383" i="10"/>
  <c r="CB383" i="10"/>
  <c r="CD383" i="10"/>
  <c r="CF383" i="10"/>
  <c r="CH383" i="10"/>
  <c r="CL383" i="10"/>
  <c r="CM383" i="10"/>
  <c r="CN383" i="10"/>
  <c r="CP383" i="10"/>
  <c r="CR383" i="10"/>
  <c r="CT383" i="10"/>
  <c r="CV383" i="10"/>
  <c r="CX383" i="10"/>
  <c r="CZ383" i="10"/>
  <c r="DB383" i="10"/>
  <c r="DD383" i="10"/>
  <c r="DF383" i="10"/>
  <c r="BX383" i="10"/>
  <c r="BY392" i="10"/>
  <c r="CA392" i="10"/>
  <c r="CC392" i="10"/>
  <c r="CE392" i="10"/>
  <c r="CG392" i="10"/>
  <c r="CI392" i="10"/>
  <c r="CJ392" i="10"/>
  <c r="CK392" i="10"/>
  <c r="CQ392" i="10"/>
  <c r="CS392" i="10"/>
  <c r="CU392" i="10"/>
  <c r="CW392" i="10"/>
  <c r="CY392" i="10"/>
  <c r="DA392" i="10"/>
  <c r="DC392" i="10"/>
  <c r="DE392" i="10"/>
  <c r="DG392" i="10"/>
  <c r="DI392" i="10"/>
  <c r="DK392" i="10"/>
  <c r="DM392" i="10"/>
  <c r="DO392" i="10"/>
  <c r="DQ392" i="10"/>
  <c r="BY393" i="10"/>
  <c r="CA393" i="10"/>
  <c r="CC393" i="10"/>
  <c r="CE393" i="10"/>
  <c r="CG393" i="10"/>
  <c r="CI393" i="10"/>
  <c r="CJ393" i="10"/>
  <c r="CK393" i="10"/>
  <c r="CQ393" i="10"/>
  <c r="CS393" i="10"/>
  <c r="CU393" i="10"/>
  <c r="CW393" i="10"/>
  <c r="CY393" i="10"/>
  <c r="DA393" i="10"/>
  <c r="DE393" i="10"/>
  <c r="DG393" i="10"/>
  <c r="DI393" i="10"/>
  <c r="DK393" i="10"/>
  <c r="DM393" i="10"/>
  <c r="DO393" i="10"/>
  <c r="DQ393" i="10"/>
  <c r="DQ530" i="10"/>
  <c r="DO530" i="10"/>
  <c r="DM530" i="10"/>
  <c r="DK530" i="10"/>
  <c r="DI530" i="10"/>
  <c r="DG530" i="10"/>
  <c r="DE530" i="10"/>
  <c r="DA530" i="10"/>
  <c r="CY530" i="10"/>
  <c r="CW530" i="10"/>
  <c r="CQ530" i="10"/>
  <c r="CK530" i="10"/>
  <c r="CJ530" i="10"/>
  <c r="CI530" i="10"/>
  <c r="CG530" i="10"/>
  <c r="CE530" i="10"/>
  <c r="CC530" i="10"/>
  <c r="CA530" i="10"/>
  <c r="BY530" i="10"/>
  <c r="CS530" i="10"/>
  <c r="H393" i="10"/>
  <c r="AG392" i="10"/>
  <c r="AU449" i="10"/>
  <c r="BE529" i="10"/>
  <c r="BE509" i="10"/>
  <c r="BC529" i="10"/>
  <c r="BC509" i="10"/>
  <c r="BA529" i="10"/>
  <c r="BA509" i="10"/>
  <c r="AY529" i="10"/>
  <c r="AY509" i="10"/>
  <c r="AW529" i="10"/>
  <c r="AW509" i="10"/>
  <c r="AU529" i="10"/>
  <c r="AQ529" i="10"/>
  <c r="AO529" i="10"/>
  <c r="AO509" i="10"/>
  <c r="AM529" i="10"/>
  <c r="AI529" i="10"/>
  <c r="AE529" i="10"/>
  <c r="Y529" i="10"/>
  <c r="X529" i="10"/>
  <c r="W529" i="10"/>
  <c r="Y509" i="10"/>
  <c r="X509" i="10"/>
  <c r="W509" i="10"/>
  <c r="U529" i="10"/>
  <c r="U509" i="10"/>
  <c r="S529" i="10"/>
  <c r="S509" i="10"/>
  <c r="Q529" i="10"/>
  <c r="Q509" i="10"/>
  <c r="O529" i="10"/>
  <c r="O509" i="10"/>
  <c r="AS529" i="10"/>
  <c r="AU509" i="10"/>
  <c r="BE392" i="10"/>
  <c r="BC392" i="10"/>
  <c r="BA392" i="10"/>
  <c r="AY392" i="10"/>
  <c r="AW392" i="10"/>
  <c r="AU392" i="10"/>
  <c r="AO392" i="10"/>
  <c r="AE392" i="10"/>
  <c r="Y392" i="10"/>
  <c r="X392" i="10"/>
  <c r="W392" i="10"/>
  <c r="U392" i="10"/>
  <c r="S392" i="10"/>
  <c r="Q392" i="10"/>
  <c r="O392" i="10"/>
  <c r="BE449" i="10"/>
  <c r="BC449" i="10"/>
  <c r="BA449" i="10"/>
  <c r="AY449" i="10"/>
  <c r="AW449" i="10"/>
  <c r="AQ449" i="10"/>
  <c r="AO449" i="10"/>
  <c r="AG449" i="10"/>
  <c r="AE449" i="10"/>
  <c r="Y449" i="10"/>
  <c r="X449" i="10"/>
  <c r="W449" i="10"/>
  <c r="U449" i="10"/>
  <c r="S449" i="10"/>
  <c r="Q449" i="10"/>
  <c r="O449" i="10"/>
  <c r="BE359" i="10"/>
  <c r="BC359" i="10"/>
  <c r="BA359" i="10"/>
  <c r="AY359" i="10"/>
  <c r="AW359" i="10"/>
  <c r="AU359" i="10"/>
  <c r="AS359" i="10"/>
  <c r="AQ359" i="10"/>
  <c r="AO359" i="10"/>
  <c r="AM359" i="10"/>
  <c r="AK359" i="10"/>
  <c r="AI359" i="10"/>
  <c r="AG359" i="10"/>
  <c r="AE359" i="10"/>
  <c r="AC359" i="10"/>
  <c r="Y359" i="10"/>
  <c r="X359" i="10"/>
  <c r="W359" i="10"/>
  <c r="U359" i="10"/>
  <c r="S359" i="10"/>
  <c r="Q359" i="10"/>
  <c r="O359" i="10"/>
  <c r="M359" i="10"/>
  <c r="BE355" i="10"/>
  <c r="BC355" i="10"/>
  <c r="BA355" i="10"/>
  <c r="AY355" i="10"/>
  <c r="AW355" i="10"/>
  <c r="AU355" i="10"/>
  <c r="AS355" i="10"/>
  <c r="AQ355" i="10"/>
  <c r="AO355" i="10"/>
  <c r="AM355" i="10"/>
  <c r="AK355" i="10"/>
  <c r="AI355" i="10"/>
  <c r="AG355" i="10"/>
  <c r="AE355" i="10"/>
  <c r="AC355" i="10"/>
  <c r="Y355" i="10"/>
  <c r="X355" i="10"/>
  <c r="W355" i="10"/>
  <c r="U355" i="10"/>
  <c r="S355" i="10"/>
  <c r="Q355" i="10"/>
  <c r="O355" i="10"/>
  <c r="AC94" i="10"/>
  <c r="BE94" i="10"/>
  <c r="BC94" i="10"/>
  <c r="BA94" i="10"/>
  <c r="AY94" i="10"/>
  <c r="AW94" i="10"/>
  <c r="AU94" i="10"/>
  <c r="AS94" i="10"/>
  <c r="AQ94" i="10"/>
  <c r="AO94" i="10"/>
  <c r="AM94" i="10"/>
  <c r="AK94" i="10"/>
  <c r="AI94" i="10"/>
  <c r="AG94" i="10"/>
  <c r="AE94" i="10"/>
  <c r="Y94" i="10"/>
  <c r="X94" i="10"/>
  <c r="W94" i="10"/>
  <c r="U94" i="10"/>
  <c r="S94" i="10"/>
  <c r="Q94" i="10"/>
  <c r="O94" i="10"/>
  <c r="M94" i="10"/>
  <c r="DQ448" i="10"/>
  <c r="DO448" i="10"/>
  <c r="DM448" i="10"/>
  <c r="DK448" i="10"/>
  <c r="DI448" i="10"/>
  <c r="DG448" i="10"/>
  <c r="DE448" i="10"/>
  <c r="DA448" i="10"/>
  <c r="CY448" i="10"/>
  <c r="CW448" i="10"/>
  <c r="CU448" i="10"/>
  <c r="CS448" i="10"/>
  <c r="CQ448" i="10"/>
  <c r="CK448" i="10"/>
  <c r="CJ448" i="10"/>
  <c r="CI448" i="10"/>
  <c r="CG448" i="10"/>
  <c r="CE448" i="10"/>
  <c r="CC448" i="10"/>
  <c r="CA448" i="10"/>
  <c r="BY448" i="10"/>
  <c r="BG135" i="10" l="1"/>
  <c r="BG136" i="10"/>
  <c r="CG500" i="10"/>
  <c r="DO500" i="10"/>
  <c r="U308" i="10"/>
  <c r="BA308" i="10"/>
  <c r="DO308" i="10"/>
  <c r="CG308" i="10"/>
  <c r="BA32" i="10"/>
  <c r="U32" i="10"/>
  <c r="BA280" i="10"/>
  <c r="U280" i="10"/>
  <c r="DS509" i="10"/>
  <c r="DR509" i="10"/>
  <c r="DS392" i="10"/>
  <c r="DR393" i="10"/>
  <c r="DS393" i="10"/>
  <c r="DS449" i="10"/>
  <c r="DR392" i="10"/>
  <c r="DR449" i="10"/>
  <c r="CU530" i="10"/>
  <c r="DS530" i="10"/>
  <c r="AQ392" i="10"/>
  <c r="AS449" i="10"/>
  <c r="AM449" i="10"/>
  <c r="AM392" i="10"/>
  <c r="AI449" i="10"/>
  <c r="BH529" i="10"/>
  <c r="AG509" i="10"/>
  <c r="AS509" i="10"/>
  <c r="AM509" i="10"/>
  <c r="AG529" i="10"/>
  <c r="AK529" i="10"/>
  <c r="AK509" i="10"/>
  <c r="AE509" i="10"/>
  <c r="AI509" i="10"/>
  <c r="AQ509" i="10"/>
  <c r="AK392" i="10"/>
  <c r="AS392" i="10"/>
  <c r="AI392" i="10"/>
  <c r="AK449" i="10"/>
  <c r="BG359" i="10"/>
  <c r="BH359" i="10"/>
  <c r="BH355" i="10"/>
  <c r="BF359" i="10"/>
  <c r="BG355" i="10"/>
  <c r="BH94" i="10"/>
  <c r="BG94" i="10"/>
  <c r="DR448" i="10"/>
  <c r="DS448" i="10"/>
  <c r="BH308" i="10" l="1"/>
  <c r="BG308" i="10"/>
  <c r="DR500" i="10"/>
  <c r="DS500" i="10"/>
  <c r="DR308" i="10"/>
  <c r="DS308" i="10"/>
  <c r="BG32" i="10"/>
  <c r="BH32" i="10"/>
  <c r="BH280" i="10"/>
  <c r="BG280" i="10"/>
  <c r="DR530" i="10"/>
  <c r="BG529" i="10"/>
  <c r="BG449" i="10"/>
  <c r="BH509" i="10"/>
  <c r="BG509" i="10"/>
  <c r="BG392" i="10"/>
  <c r="DQ321" i="10" l="1"/>
  <c r="DK321" i="10"/>
  <c r="DI321" i="10"/>
  <c r="DG321" i="10"/>
  <c r="DE321" i="10"/>
  <c r="DC321" i="10"/>
  <c r="DA321" i="10"/>
  <c r="CY321" i="10"/>
  <c r="CW321" i="10"/>
  <c r="CU321" i="10"/>
  <c r="CS321" i="10"/>
  <c r="CQ321" i="10"/>
  <c r="CO321" i="10"/>
  <c r="CK321" i="10"/>
  <c r="CI321" i="10"/>
  <c r="CE321" i="10"/>
  <c r="CC321" i="10"/>
  <c r="CA321" i="10"/>
  <c r="BY321" i="10"/>
  <c r="BW321" i="10"/>
  <c r="DO321" i="10" s="1"/>
  <c r="DQ528" i="10"/>
  <c r="DK528" i="10"/>
  <c r="DI528" i="10"/>
  <c r="DG528" i="10"/>
  <c r="DE528" i="10"/>
  <c r="DA528" i="10"/>
  <c r="CY528" i="10"/>
  <c r="CW528" i="10"/>
  <c r="CU528" i="10"/>
  <c r="CS528" i="10"/>
  <c r="CQ528" i="10"/>
  <c r="CK528" i="10"/>
  <c r="CJ528" i="10"/>
  <c r="CI528" i="10"/>
  <c r="CE528" i="10"/>
  <c r="CC528" i="10"/>
  <c r="CA528" i="10"/>
  <c r="BY528" i="10"/>
  <c r="BW528" i="10"/>
  <c r="DO528" i="10" s="1"/>
  <c r="DQ508" i="10"/>
  <c r="DK508" i="10"/>
  <c r="DI508" i="10"/>
  <c r="DG508" i="10"/>
  <c r="DE508" i="10"/>
  <c r="DA508" i="10"/>
  <c r="CY508" i="10"/>
  <c r="CW508" i="10"/>
  <c r="CU508" i="10"/>
  <c r="CS508" i="10"/>
  <c r="CQ508" i="10"/>
  <c r="CK508" i="10"/>
  <c r="CJ508" i="10"/>
  <c r="CI508" i="10"/>
  <c r="CE508" i="10"/>
  <c r="CC508" i="10"/>
  <c r="CA508" i="10"/>
  <c r="BY508" i="10"/>
  <c r="BW508" i="10"/>
  <c r="DO508" i="10" s="1"/>
  <c r="DQ529" i="10"/>
  <c r="DO529" i="10"/>
  <c r="DM529" i="10"/>
  <c r="DK529" i="10"/>
  <c r="DI529" i="10"/>
  <c r="DG529" i="10"/>
  <c r="DE529" i="10"/>
  <c r="DA529" i="10"/>
  <c r="CY529" i="10"/>
  <c r="CW529" i="10"/>
  <c r="CQ529" i="10"/>
  <c r="CK529" i="10"/>
  <c r="CJ529" i="10"/>
  <c r="CI529" i="10"/>
  <c r="CG529" i="10"/>
  <c r="CE529" i="10"/>
  <c r="CC529" i="10"/>
  <c r="CA529" i="10"/>
  <c r="BY529" i="10"/>
  <c r="DC529" i="10"/>
  <c r="DQ290" i="10"/>
  <c r="DK290" i="10"/>
  <c r="DI290" i="10"/>
  <c r="DG290" i="10"/>
  <c r="DE290" i="10"/>
  <c r="DC290" i="10"/>
  <c r="DA290" i="10"/>
  <c r="CY290" i="10"/>
  <c r="CW290" i="10"/>
  <c r="CU290" i="10"/>
  <c r="CS290" i="10"/>
  <c r="CQ290" i="10"/>
  <c r="CK290" i="10"/>
  <c r="CJ290" i="10"/>
  <c r="CI290" i="10"/>
  <c r="CE290" i="10"/>
  <c r="CC290" i="10"/>
  <c r="CA290" i="10"/>
  <c r="BY290" i="10"/>
  <c r="BW290" i="10"/>
  <c r="DO290" i="10" s="1"/>
  <c r="DQ225" i="10"/>
  <c r="DK225" i="10"/>
  <c r="DI225" i="10"/>
  <c r="DG225" i="10"/>
  <c r="DE225" i="10"/>
  <c r="DC225" i="10"/>
  <c r="DA225" i="10"/>
  <c r="CY225" i="10"/>
  <c r="CW225" i="10"/>
  <c r="CU225" i="10"/>
  <c r="CS225" i="10"/>
  <c r="CQ225" i="10"/>
  <c r="CK225" i="10"/>
  <c r="CJ225" i="10"/>
  <c r="CI225" i="10"/>
  <c r="CE225" i="10"/>
  <c r="CC225" i="10"/>
  <c r="CA225" i="10"/>
  <c r="BY225" i="10"/>
  <c r="BW225" i="10"/>
  <c r="DO225" i="10" s="1"/>
  <c r="DQ209" i="10"/>
  <c r="DK209" i="10"/>
  <c r="DI209" i="10"/>
  <c r="DG209" i="10"/>
  <c r="DE209" i="10"/>
  <c r="DC209" i="10"/>
  <c r="DA209" i="10"/>
  <c r="CY209" i="10"/>
  <c r="CW209" i="10"/>
  <c r="CU209" i="10"/>
  <c r="CS209" i="10"/>
  <c r="CQ209" i="10"/>
  <c r="CK209" i="10"/>
  <c r="CJ209" i="10"/>
  <c r="CI209" i="10"/>
  <c r="CE209" i="10"/>
  <c r="CC209" i="10"/>
  <c r="CA209" i="10"/>
  <c r="BY209" i="10"/>
  <c r="BW209" i="10"/>
  <c r="DO209" i="10" s="1"/>
  <c r="DQ154" i="10"/>
  <c r="DK154" i="10"/>
  <c r="DI154" i="10"/>
  <c r="DG154" i="10"/>
  <c r="DE154" i="10"/>
  <c r="DC154" i="10"/>
  <c r="DA154" i="10"/>
  <c r="CY154" i="10"/>
  <c r="CW154" i="10"/>
  <c r="CU154" i="10"/>
  <c r="CS154" i="10"/>
  <c r="CQ154" i="10"/>
  <c r="CK154" i="10"/>
  <c r="CJ154" i="10"/>
  <c r="CI154" i="10"/>
  <c r="CE154" i="10"/>
  <c r="CC154" i="10"/>
  <c r="CA154" i="10"/>
  <c r="BY154" i="10"/>
  <c r="BW154" i="10"/>
  <c r="DO154" i="10" s="1"/>
  <c r="DQ29" i="10"/>
  <c r="DK29" i="10"/>
  <c r="DI29" i="10"/>
  <c r="DG29" i="10"/>
  <c r="DE29" i="10"/>
  <c r="DC29" i="10"/>
  <c r="DA29" i="10"/>
  <c r="CY29" i="10"/>
  <c r="CW29" i="10"/>
  <c r="CU29" i="10"/>
  <c r="CS29" i="10"/>
  <c r="CQ29" i="10"/>
  <c r="CK29" i="10"/>
  <c r="CJ29" i="10"/>
  <c r="CI29" i="10"/>
  <c r="CE29" i="10"/>
  <c r="CC29" i="10"/>
  <c r="CA29" i="10"/>
  <c r="BY29" i="10"/>
  <c r="BW29" i="10"/>
  <c r="DO29" i="10" s="1"/>
  <c r="DQ19" i="10"/>
  <c r="DO19" i="10"/>
  <c r="DK19" i="10"/>
  <c r="DI19" i="10"/>
  <c r="DG19" i="10"/>
  <c r="DE19" i="10"/>
  <c r="DC19" i="10"/>
  <c r="DA19" i="10"/>
  <c r="CY19" i="10"/>
  <c r="CW19" i="10"/>
  <c r="CU19" i="10"/>
  <c r="CS19" i="10"/>
  <c r="CQ19" i="10"/>
  <c r="CO19" i="10"/>
  <c r="CK19" i="10"/>
  <c r="CI19" i="10"/>
  <c r="CG19" i="10"/>
  <c r="CE19" i="10"/>
  <c r="CC19" i="10"/>
  <c r="CA19" i="10"/>
  <c r="BY19" i="10"/>
  <c r="DQ18" i="10"/>
  <c r="DO18" i="10"/>
  <c r="DK18" i="10"/>
  <c r="DA18" i="10"/>
  <c r="CK18" i="10"/>
  <c r="CI18" i="10"/>
  <c r="CG18" i="10"/>
  <c r="CE18" i="10"/>
  <c r="CC18" i="10"/>
  <c r="CA18" i="10"/>
  <c r="BY18" i="10"/>
  <c r="DI18" i="10"/>
  <c r="DF85" i="10"/>
  <c r="DH85" i="10"/>
  <c r="DJ85" i="10"/>
  <c r="DL85" i="10"/>
  <c r="DN85" i="10"/>
  <c r="DP85" i="10"/>
  <c r="CP85" i="10"/>
  <c r="CR85" i="10"/>
  <c r="CT85" i="10"/>
  <c r="CV85" i="10"/>
  <c r="CX85" i="10"/>
  <c r="CZ85" i="10"/>
  <c r="DB85" i="10"/>
  <c r="DD85" i="10"/>
  <c r="CH85" i="10"/>
  <c r="CL85" i="10"/>
  <c r="CM85" i="10"/>
  <c r="CN85" i="10"/>
  <c r="CD85" i="10"/>
  <c r="CF85" i="10"/>
  <c r="BX85" i="10"/>
  <c r="BZ85" i="10"/>
  <c r="CB85" i="10"/>
  <c r="BE293" i="10"/>
  <c r="AY293" i="10"/>
  <c r="AW293" i="10"/>
  <c r="AU293" i="10"/>
  <c r="AS293" i="10"/>
  <c r="AQ293" i="10"/>
  <c r="AO293" i="10"/>
  <c r="AM293" i="10"/>
  <c r="AK293" i="10"/>
  <c r="AI293" i="10"/>
  <c r="AG293" i="10"/>
  <c r="AE293" i="10"/>
  <c r="Y293" i="10"/>
  <c r="X293" i="10"/>
  <c r="W293" i="10"/>
  <c r="S293" i="10"/>
  <c r="Q293" i="10"/>
  <c r="O293" i="10"/>
  <c r="M293" i="10"/>
  <c r="K293" i="10"/>
  <c r="BA293" i="10" s="1"/>
  <c r="DO96" i="10"/>
  <c r="DM96" i="10"/>
  <c r="DK96" i="10"/>
  <c r="DI96" i="10"/>
  <c r="DG96" i="10"/>
  <c r="DE96" i="10"/>
  <c r="DC96" i="10"/>
  <c r="DA96" i="10"/>
  <c r="CY96" i="10"/>
  <c r="CW96" i="10"/>
  <c r="CU96" i="10"/>
  <c r="CS96" i="10"/>
  <c r="CQ96" i="10"/>
  <c r="CO96" i="10"/>
  <c r="CJ96" i="10"/>
  <c r="CI96" i="10"/>
  <c r="CG96" i="10"/>
  <c r="CE96" i="10"/>
  <c r="CC96" i="10"/>
  <c r="BY96" i="10"/>
  <c r="DQ80" i="10"/>
  <c r="DO80" i="10"/>
  <c r="DM80" i="10"/>
  <c r="DK80" i="10"/>
  <c r="DI80" i="10"/>
  <c r="DG80" i="10"/>
  <c r="DE80" i="10"/>
  <c r="DC80" i="10"/>
  <c r="DA80" i="10"/>
  <c r="CY80" i="10"/>
  <c r="CW80" i="10"/>
  <c r="CU80" i="10"/>
  <c r="CS80" i="10"/>
  <c r="CQ80" i="10"/>
  <c r="CO80" i="10"/>
  <c r="CK80" i="10"/>
  <c r="CJ80" i="10"/>
  <c r="CI80" i="10"/>
  <c r="CG80" i="10"/>
  <c r="CE80" i="10"/>
  <c r="CC80" i="10"/>
  <c r="CA80" i="10"/>
  <c r="BY80" i="10"/>
  <c r="DQ79" i="10"/>
  <c r="DO79" i="10"/>
  <c r="DM79" i="10"/>
  <c r="DK79" i="10"/>
  <c r="DI79" i="10"/>
  <c r="DG79" i="10"/>
  <c r="DE79" i="10"/>
  <c r="DC79" i="10"/>
  <c r="DA79" i="10"/>
  <c r="CY79" i="10"/>
  <c r="CW79" i="10"/>
  <c r="CU79" i="10"/>
  <c r="CS79" i="10"/>
  <c r="CQ79" i="10"/>
  <c r="CO79" i="10"/>
  <c r="CK79" i="10"/>
  <c r="CJ79" i="10"/>
  <c r="CI79" i="10"/>
  <c r="CG79" i="10"/>
  <c r="CE79" i="10"/>
  <c r="CC79" i="10"/>
  <c r="CA79" i="10"/>
  <c r="BY79" i="10"/>
  <c r="DQ420" i="10"/>
  <c r="DO420" i="10"/>
  <c r="DM420" i="10"/>
  <c r="DK420" i="10"/>
  <c r="DI420" i="10"/>
  <c r="DG420" i="10"/>
  <c r="DE420" i="10"/>
  <c r="DC420" i="10"/>
  <c r="DA420" i="10"/>
  <c r="CY420" i="10"/>
  <c r="CW420" i="10"/>
  <c r="CU420" i="10"/>
  <c r="CS420" i="10"/>
  <c r="CQ420" i="10"/>
  <c r="CK420" i="10"/>
  <c r="CI420" i="10"/>
  <c r="CG420" i="10"/>
  <c r="CE420" i="10"/>
  <c r="CC420" i="10"/>
  <c r="CA420" i="10"/>
  <c r="BY420" i="10"/>
  <c r="BE152" i="10"/>
  <c r="AY152" i="10"/>
  <c r="AW152" i="10"/>
  <c r="AU152" i="10"/>
  <c r="AS152" i="10"/>
  <c r="AQ152" i="10"/>
  <c r="AO152" i="10"/>
  <c r="AM152" i="10"/>
  <c r="AK152" i="10"/>
  <c r="AI152" i="10"/>
  <c r="AG152" i="10"/>
  <c r="AE152" i="10"/>
  <c r="Y152" i="10"/>
  <c r="X152" i="10"/>
  <c r="W152" i="10"/>
  <c r="S152" i="10"/>
  <c r="Q152" i="10"/>
  <c r="O152" i="10"/>
  <c r="M152" i="10"/>
  <c r="K152" i="10"/>
  <c r="BC152" i="10" s="1"/>
  <c r="DQ375" i="10"/>
  <c r="DK375" i="10"/>
  <c r="DI375" i="10"/>
  <c r="DG375" i="10"/>
  <c r="DE375" i="10"/>
  <c r="DC375" i="10"/>
  <c r="DA375" i="10"/>
  <c r="CY375" i="10"/>
  <c r="CW375" i="10"/>
  <c r="CU375" i="10"/>
  <c r="CS375" i="10"/>
  <c r="CQ375" i="10"/>
  <c r="CO375" i="10"/>
  <c r="CK375" i="10"/>
  <c r="CI375" i="10"/>
  <c r="CE375" i="10"/>
  <c r="CC375" i="10"/>
  <c r="CA375" i="10"/>
  <c r="BY375" i="10"/>
  <c r="BW375" i="10"/>
  <c r="DM375" i="10" s="1"/>
  <c r="BE319" i="10"/>
  <c r="AY319" i="10"/>
  <c r="AW319" i="10"/>
  <c r="AU319" i="10"/>
  <c r="AS319" i="10"/>
  <c r="AQ319" i="10"/>
  <c r="AO319" i="10"/>
  <c r="AM319" i="10"/>
  <c r="AK319" i="10"/>
  <c r="AI319" i="10"/>
  <c r="AG319" i="10"/>
  <c r="AE319" i="10"/>
  <c r="AC319" i="10"/>
  <c r="Y319" i="10"/>
  <c r="X319" i="10"/>
  <c r="W319" i="10"/>
  <c r="S319" i="10"/>
  <c r="Q319" i="10"/>
  <c r="O319" i="10"/>
  <c r="M319" i="10"/>
  <c r="K319" i="10"/>
  <c r="BA319" i="10" s="1"/>
  <c r="DQ358" i="10"/>
  <c r="DK358" i="10"/>
  <c r="DI358" i="10"/>
  <c r="DG358" i="10"/>
  <c r="DE358" i="10"/>
  <c r="DC358" i="10"/>
  <c r="DA358" i="10"/>
  <c r="CY358" i="10"/>
  <c r="CW358" i="10"/>
  <c r="CU358" i="10"/>
  <c r="CS358" i="10"/>
  <c r="CQ358" i="10"/>
  <c r="CK358" i="10"/>
  <c r="CJ358" i="10"/>
  <c r="CI358" i="10"/>
  <c r="CE358" i="10"/>
  <c r="CC358" i="10"/>
  <c r="CA358" i="10"/>
  <c r="BY358" i="10"/>
  <c r="BW358" i="10"/>
  <c r="DO358" i="10" s="1"/>
  <c r="BE482" i="10"/>
  <c r="AY482" i="10"/>
  <c r="AW482" i="10"/>
  <c r="AU482" i="10"/>
  <c r="AS482" i="10"/>
  <c r="AQ482" i="10"/>
  <c r="AO482" i="10"/>
  <c r="AM482" i="10"/>
  <c r="AK482" i="10"/>
  <c r="AI482" i="10"/>
  <c r="AG482" i="10"/>
  <c r="AE482" i="10"/>
  <c r="Y482" i="10"/>
  <c r="X482" i="10"/>
  <c r="W482" i="10"/>
  <c r="S482" i="10"/>
  <c r="Q482" i="10"/>
  <c r="O482" i="10"/>
  <c r="M482" i="10"/>
  <c r="K482" i="10"/>
  <c r="BA482" i="10" s="1"/>
  <c r="DQ482" i="10"/>
  <c r="DK482" i="10"/>
  <c r="DI482" i="10"/>
  <c r="DG482" i="10"/>
  <c r="DE482" i="10"/>
  <c r="DA482" i="10"/>
  <c r="CY482" i="10"/>
  <c r="CW482" i="10"/>
  <c r="CU482" i="10"/>
  <c r="CS482" i="10"/>
  <c r="CQ482" i="10"/>
  <c r="CK482" i="10"/>
  <c r="CJ482" i="10"/>
  <c r="CI482" i="10"/>
  <c r="CE482" i="10"/>
  <c r="CC482" i="10"/>
  <c r="CA482" i="10"/>
  <c r="BY482" i="10"/>
  <c r="BW482" i="10"/>
  <c r="DM482" i="10" s="1"/>
  <c r="DQ419" i="10"/>
  <c r="DK419" i="10"/>
  <c r="DI419" i="10"/>
  <c r="DG419" i="10"/>
  <c r="DE419" i="10"/>
  <c r="DC419" i="10"/>
  <c r="DA419" i="10"/>
  <c r="CY419" i="10"/>
  <c r="CW419" i="10"/>
  <c r="CU419" i="10"/>
  <c r="CS419" i="10"/>
  <c r="CQ419" i="10"/>
  <c r="CK419" i="10"/>
  <c r="CJ419" i="10"/>
  <c r="CI419" i="10"/>
  <c r="CE419" i="10"/>
  <c r="CC419" i="10"/>
  <c r="CA419" i="10"/>
  <c r="BY419" i="10"/>
  <c r="BW419" i="10"/>
  <c r="DM419" i="10" s="1"/>
  <c r="DQ403" i="10"/>
  <c r="DK403" i="10"/>
  <c r="DI403" i="10"/>
  <c r="DG403" i="10"/>
  <c r="DE403" i="10"/>
  <c r="DC403" i="10"/>
  <c r="DA403" i="10"/>
  <c r="CY403" i="10"/>
  <c r="CW403" i="10"/>
  <c r="CU403" i="10"/>
  <c r="CS403" i="10"/>
  <c r="CQ403" i="10"/>
  <c r="CK403" i="10"/>
  <c r="CJ403" i="10"/>
  <c r="CI403" i="10"/>
  <c r="CE403" i="10"/>
  <c r="CC403" i="10"/>
  <c r="CA403" i="10"/>
  <c r="BY403" i="10"/>
  <c r="BW403" i="10"/>
  <c r="DM403" i="10" s="1"/>
  <c r="DQ396" i="10"/>
  <c r="DK396" i="10"/>
  <c r="DI396" i="10"/>
  <c r="DG396" i="10"/>
  <c r="DE396" i="10"/>
  <c r="DC396" i="10"/>
  <c r="DA396" i="10"/>
  <c r="CY396" i="10"/>
  <c r="CW396" i="10"/>
  <c r="CU396" i="10"/>
  <c r="CS396" i="10"/>
  <c r="CQ396" i="10"/>
  <c r="CK396" i="10"/>
  <c r="CJ396" i="10"/>
  <c r="CI396" i="10"/>
  <c r="CE396" i="10"/>
  <c r="CC396" i="10"/>
  <c r="CA396" i="10"/>
  <c r="BY396" i="10"/>
  <c r="BW396" i="10"/>
  <c r="DM396" i="10" s="1"/>
  <c r="BY152" i="10"/>
  <c r="AC396" i="10"/>
  <c r="BE403" i="10"/>
  <c r="AY403" i="10"/>
  <c r="AW403" i="10"/>
  <c r="AU403" i="10"/>
  <c r="AS403" i="10"/>
  <c r="AQ403" i="10"/>
  <c r="AO403" i="10"/>
  <c r="AM403" i="10"/>
  <c r="AK403" i="10"/>
  <c r="AI403" i="10"/>
  <c r="AG403" i="10"/>
  <c r="AE403" i="10"/>
  <c r="Y403" i="10"/>
  <c r="X403" i="10"/>
  <c r="W403" i="10"/>
  <c r="S403" i="10"/>
  <c r="Q403" i="10"/>
  <c r="O403" i="10"/>
  <c r="M403" i="10"/>
  <c r="K403" i="10"/>
  <c r="BC403" i="10" s="1"/>
  <c r="BE396" i="10"/>
  <c r="AY396" i="10"/>
  <c r="AW396" i="10"/>
  <c r="AU396" i="10"/>
  <c r="AS396" i="10"/>
  <c r="AQ396" i="10"/>
  <c r="AO396" i="10"/>
  <c r="AM396" i="10"/>
  <c r="AK396" i="10"/>
  <c r="AI396" i="10"/>
  <c r="AG396" i="10"/>
  <c r="AE396" i="10"/>
  <c r="Y396" i="10"/>
  <c r="X396" i="10"/>
  <c r="W396" i="10"/>
  <c r="S396" i="10"/>
  <c r="Q396" i="10"/>
  <c r="O396" i="10"/>
  <c r="M396" i="10"/>
  <c r="K396" i="10"/>
  <c r="BC396" i="10" s="1"/>
  <c r="AC528" i="10"/>
  <c r="AC508" i="10"/>
  <c r="AC453" i="10"/>
  <c r="BE528" i="10"/>
  <c r="AY528" i="10"/>
  <c r="AW528" i="10"/>
  <c r="AU528" i="10"/>
  <c r="AS528" i="10"/>
  <c r="AQ528" i="10"/>
  <c r="AO528" i="10"/>
  <c r="AM528" i="10"/>
  <c r="AK528" i="10"/>
  <c r="AI528" i="10"/>
  <c r="AG528" i="10"/>
  <c r="AE528" i="10"/>
  <c r="Y528" i="10"/>
  <c r="X528" i="10"/>
  <c r="W528" i="10"/>
  <c r="S528" i="10"/>
  <c r="Q528" i="10"/>
  <c r="O528" i="10"/>
  <c r="M528" i="10"/>
  <c r="K528" i="10"/>
  <c r="BC528" i="10" s="1"/>
  <c r="BE508" i="10"/>
  <c r="AY508" i="10"/>
  <c r="AW508" i="10"/>
  <c r="AU508" i="10"/>
  <c r="AS508" i="10"/>
  <c r="AQ508" i="10"/>
  <c r="AO508" i="10"/>
  <c r="AM508" i="10"/>
  <c r="AK508" i="10"/>
  <c r="AI508" i="10"/>
  <c r="AG508" i="10"/>
  <c r="AE508" i="10"/>
  <c r="Y508" i="10"/>
  <c r="X508" i="10"/>
  <c r="W508" i="10"/>
  <c r="S508" i="10"/>
  <c r="Q508" i="10"/>
  <c r="O508" i="10"/>
  <c r="M508" i="10"/>
  <c r="K508" i="10"/>
  <c r="BC508" i="10" s="1"/>
  <c r="BE453" i="10"/>
  <c r="AY453" i="10"/>
  <c r="AW453" i="10"/>
  <c r="AU453" i="10"/>
  <c r="AS453" i="10"/>
  <c r="AQ453" i="10"/>
  <c r="AO453" i="10"/>
  <c r="AM453" i="10"/>
  <c r="AK453" i="10"/>
  <c r="AI453" i="10"/>
  <c r="AG453" i="10"/>
  <c r="AE453" i="10"/>
  <c r="Y453" i="10"/>
  <c r="X453" i="10"/>
  <c r="W453" i="10"/>
  <c r="S453" i="10"/>
  <c r="Q453" i="10"/>
  <c r="O453" i="10"/>
  <c r="M453" i="10"/>
  <c r="K453" i="10"/>
  <c r="BC453" i="10" s="1"/>
  <c r="AC358" i="10"/>
  <c r="BE358" i="10"/>
  <c r="AY358" i="10"/>
  <c r="AW358" i="10"/>
  <c r="AU358" i="10"/>
  <c r="AS358" i="10"/>
  <c r="AQ358" i="10"/>
  <c r="AO358" i="10"/>
  <c r="AM358" i="10"/>
  <c r="AK358" i="10"/>
  <c r="AI358" i="10"/>
  <c r="AG358" i="10"/>
  <c r="AE358" i="10"/>
  <c r="Y358" i="10"/>
  <c r="X358" i="10"/>
  <c r="W358" i="10"/>
  <c r="S358" i="10"/>
  <c r="Q358" i="10"/>
  <c r="O358" i="10"/>
  <c r="M358" i="10"/>
  <c r="K358" i="10"/>
  <c r="BC358" i="10" s="1"/>
  <c r="DM14" i="10"/>
  <c r="DQ295" i="10"/>
  <c r="DO295" i="10"/>
  <c r="DM295" i="10"/>
  <c r="DK295" i="10"/>
  <c r="DI295" i="10"/>
  <c r="DG295" i="10"/>
  <c r="DE295" i="10"/>
  <c r="DC295" i="10"/>
  <c r="DA295" i="10"/>
  <c r="CY295" i="10"/>
  <c r="CW295" i="10"/>
  <c r="CU295" i="10"/>
  <c r="CS295" i="10"/>
  <c r="CQ295" i="10"/>
  <c r="CO295" i="10"/>
  <c r="CK295" i="10"/>
  <c r="CJ295" i="10"/>
  <c r="CI295" i="10"/>
  <c r="CG295" i="10"/>
  <c r="CE295" i="10"/>
  <c r="CC295" i="10"/>
  <c r="CA295" i="10"/>
  <c r="BY295" i="10"/>
  <c r="DQ14" i="10"/>
  <c r="DO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G14" i="10"/>
  <c r="CE14" i="10"/>
  <c r="CC14" i="10"/>
  <c r="CA14" i="10"/>
  <c r="BY14" i="10"/>
  <c r="AY183" i="10"/>
  <c r="CQ18" i="10" l="1"/>
  <c r="CY18" i="10"/>
  <c r="DG18" i="10"/>
  <c r="CG321" i="10"/>
  <c r="DM321" i="10"/>
  <c r="CJ321" i="10"/>
  <c r="CG508" i="10"/>
  <c r="CG528" i="10"/>
  <c r="DS529" i="10"/>
  <c r="DM528" i="10"/>
  <c r="DM508" i="10"/>
  <c r="CS529" i="10"/>
  <c r="CU529" i="10"/>
  <c r="CG290" i="10"/>
  <c r="CO290" i="10"/>
  <c r="DM290" i="10"/>
  <c r="CG225" i="10"/>
  <c r="CO225" i="10"/>
  <c r="DM225" i="10"/>
  <c r="CG209" i="10"/>
  <c r="CO209" i="10"/>
  <c r="DM209" i="10"/>
  <c r="CG154" i="10"/>
  <c r="CO154" i="10"/>
  <c r="DM154" i="10"/>
  <c r="CG29" i="10"/>
  <c r="CO29" i="10"/>
  <c r="DM29" i="10"/>
  <c r="CO18" i="10"/>
  <c r="CW18" i="10"/>
  <c r="DE18" i="10"/>
  <c r="CU18" i="10"/>
  <c r="DC18" i="10"/>
  <c r="CS18" i="10"/>
  <c r="BC293" i="10"/>
  <c r="U293" i="10"/>
  <c r="DR96" i="10"/>
  <c r="DS96" i="10"/>
  <c r="DR80" i="10"/>
  <c r="DR79" i="10"/>
  <c r="DS80" i="10"/>
  <c r="DS79" i="10"/>
  <c r="CJ375" i="10"/>
  <c r="DO375" i="10"/>
  <c r="BA152" i="10"/>
  <c r="U152" i="10"/>
  <c r="CG375" i="10"/>
  <c r="BC319" i="10"/>
  <c r="U319" i="10"/>
  <c r="CG358" i="10"/>
  <c r="DM358" i="10"/>
  <c r="U482" i="10"/>
  <c r="BC482" i="10"/>
  <c r="DO482" i="10"/>
  <c r="CG482" i="10"/>
  <c r="DO419" i="10"/>
  <c r="CG419" i="10"/>
  <c r="DO403" i="10"/>
  <c r="CG403" i="10"/>
  <c r="DO396" i="10"/>
  <c r="CG396" i="10"/>
  <c r="U403" i="10"/>
  <c r="BA403" i="10"/>
  <c r="U396" i="10"/>
  <c r="BA396" i="10"/>
  <c r="U528" i="10"/>
  <c r="BA528" i="10"/>
  <c r="U508" i="10"/>
  <c r="BA508" i="10"/>
  <c r="U453" i="10"/>
  <c r="BA453" i="10"/>
  <c r="U358" i="10"/>
  <c r="BA358" i="10"/>
  <c r="DR295" i="10"/>
  <c r="DR14" i="10"/>
  <c r="DS295" i="10"/>
  <c r="DS14" i="10"/>
  <c r="DR516" i="10"/>
  <c r="DS516" i="10"/>
  <c r="DR517" i="10"/>
  <c r="DS517" i="10"/>
  <c r="DR518" i="10"/>
  <c r="DS518" i="10"/>
  <c r="DR519" i="10"/>
  <c r="DS519" i="10"/>
  <c r="DR520" i="10"/>
  <c r="DS520" i="10"/>
  <c r="DR521" i="10"/>
  <c r="DS521" i="10"/>
  <c r="DR522" i="10"/>
  <c r="DS522" i="10"/>
  <c r="DR523" i="10"/>
  <c r="DS523" i="10"/>
  <c r="DR524" i="10"/>
  <c r="DS524" i="10"/>
  <c r="DR525" i="10"/>
  <c r="DS525" i="10"/>
  <c r="DS506" i="10"/>
  <c r="DR506" i="10"/>
  <c r="BY506" i="10"/>
  <c r="BH506" i="10"/>
  <c r="BG506" i="10"/>
  <c r="M506" i="10"/>
  <c r="DS505" i="10"/>
  <c r="DR505" i="10"/>
  <c r="BY505" i="10"/>
  <c r="BH505" i="10"/>
  <c r="BG505" i="10"/>
  <c r="M505" i="10"/>
  <c r="DQ499" i="10"/>
  <c r="DK499" i="10"/>
  <c r="DI499" i="10"/>
  <c r="DG499" i="10"/>
  <c r="DE499" i="10"/>
  <c r="DC499" i="10"/>
  <c r="DA499" i="10"/>
  <c r="CY499" i="10"/>
  <c r="CW499" i="10"/>
  <c r="CU499" i="10"/>
  <c r="CS499" i="10"/>
  <c r="CQ499" i="10"/>
  <c r="CO499" i="10"/>
  <c r="CK499" i="10"/>
  <c r="CI499" i="10"/>
  <c r="CE499" i="10"/>
  <c r="CC499" i="10"/>
  <c r="CA499" i="10"/>
  <c r="BY499" i="10"/>
  <c r="BW499" i="10"/>
  <c r="CJ499" i="10" s="1"/>
  <c r="DQ498" i="10"/>
  <c r="DO498" i="10"/>
  <c r="DM498" i="10"/>
  <c r="DK498" i="10"/>
  <c r="DI498" i="10"/>
  <c r="DG498" i="10"/>
  <c r="DE498" i="10"/>
  <c r="DC498" i="10"/>
  <c r="DA498" i="10"/>
  <c r="CY498" i="10"/>
  <c r="CW498" i="10"/>
  <c r="CU498" i="10"/>
  <c r="CS498" i="10"/>
  <c r="CQ498" i="10"/>
  <c r="CO498" i="10"/>
  <c r="CK498" i="10"/>
  <c r="CJ498" i="10"/>
  <c r="CI498" i="10"/>
  <c r="CG498" i="10"/>
  <c r="CE498" i="10"/>
  <c r="CC498" i="10"/>
  <c r="CA498" i="10"/>
  <c r="BY498" i="10"/>
  <c r="DQ497" i="10"/>
  <c r="DK497" i="10"/>
  <c r="DI497" i="10"/>
  <c r="DG497" i="10"/>
  <c r="DC497" i="10"/>
  <c r="DA497" i="10"/>
  <c r="CY497" i="10"/>
  <c r="CW497" i="10"/>
  <c r="CU497" i="10"/>
  <c r="CS497" i="10"/>
  <c r="CQ497" i="10"/>
  <c r="CO497" i="10"/>
  <c r="CK497" i="10"/>
  <c r="CI497" i="10"/>
  <c r="CE497" i="10"/>
  <c r="CC497" i="10"/>
  <c r="CA497" i="10"/>
  <c r="BY497" i="10"/>
  <c r="BW497" i="10"/>
  <c r="CG497" i="10" s="1"/>
  <c r="BE497" i="10"/>
  <c r="AY497" i="10"/>
  <c r="AW497" i="10"/>
  <c r="AU497" i="10"/>
  <c r="AS497" i="10"/>
  <c r="AQ497" i="10"/>
  <c r="AO497" i="10"/>
  <c r="AM497" i="10"/>
  <c r="AK497" i="10"/>
  <c r="AI497" i="10"/>
  <c r="AG497" i="10"/>
  <c r="AE497" i="10"/>
  <c r="AC497" i="10"/>
  <c r="Y497" i="10"/>
  <c r="W497" i="10"/>
  <c r="S497" i="10"/>
  <c r="Q497" i="10"/>
  <c r="O497" i="10"/>
  <c r="M497" i="10"/>
  <c r="K497" i="10"/>
  <c r="U497" i="10" s="1"/>
  <c r="BE496" i="10"/>
  <c r="AY496" i="10"/>
  <c r="AW496" i="10"/>
  <c r="AU496" i="10"/>
  <c r="AS496" i="10"/>
  <c r="AQ496" i="10"/>
  <c r="AO496" i="10"/>
  <c r="AM496" i="10"/>
  <c r="AK496" i="10"/>
  <c r="AI496" i="10"/>
  <c r="AG496" i="10"/>
  <c r="AE496" i="10"/>
  <c r="AC496" i="10"/>
  <c r="Y496" i="10"/>
  <c r="X496" i="10"/>
  <c r="W496" i="10"/>
  <c r="S496" i="10"/>
  <c r="Q496" i="10"/>
  <c r="O496" i="10"/>
  <c r="M496" i="10"/>
  <c r="K496" i="10"/>
  <c r="U496" i="10" s="1"/>
  <c r="DQ495" i="10"/>
  <c r="DK495" i="10"/>
  <c r="DI495" i="10"/>
  <c r="DG495" i="10"/>
  <c r="DE495" i="10"/>
  <c r="DC495" i="10"/>
  <c r="DA495" i="10"/>
  <c r="CY495" i="10"/>
  <c r="CW495" i="10"/>
  <c r="CU495" i="10"/>
  <c r="CS495" i="10"/>
  <c r="CQ495" i="10"/>
  <c r="CO495" i="10"/>
  <c r="CK495" i="10"/>
  <c r="CI495" i="10"/>
  <c r="CE495" i="10"/>
  <c r="CC495" i="10"/>
  <c r="CA495" i="10"/>
  <c r="BY495" i="10"/>
  <c r="BW495" i="10"/>
  <c r="DM495" i="10" s="1"/>
  <c r="BE495" i="10"/>
  <c r="AY495" i="10"/>
  <c r="AW495" i="10"/>
  <c r="AU495" i="10"/>
  <c r="AS495" i="10"/>
  <c r="AQ495" i="10"/>
  <c r="AO495" i="10"/>
  <c r="AM495" i="10"/>
  <c r="AK495" i="10"/>
  <c r="AI495" i="10"/>
  <c r="AG495" i="10"/>
  <c r="AE495" i="10"/>
  <c r="AC495" i="10"/>
  <c r="Y495" i="10"/>
  <c r="W495" i="10"/>
  <c r="S495" i="10"/>
  <c r="Q495" i="10"/>
  <c r="O495" i="10"/>
  <c r="M495" i="10"/>
  <c r="K495" i="10"/>
  <c r="BC495" i="10" s="1"/>
  <c r="DQ494" i="10"/>
  <c r="DK494" i="10"/>
  <c r="DI494" i="10"/>
  <c r="DG494" i="10"/>
  <c r="DE494" i="10"/>
  <c r="DC494" i="10"/>
  <c r="DA494" i="10"/>
  <c r="CY494" i="10"/>
  <c r="CW494" i="10"/>
  <c r="CU494" i="10"/>
  <c r="CS494" i="10"/>
  <c r="CQ494" i="10"/>
  <c r="CO494" i="10"/>
  <c r="CK494" i="10"/>
  <c r="CI494" i="10"/>
  <c r="CE494" i="10"/>
  <c r="CC494" i="10"/>
  <c r="CA494" i="10"/>
  <c r="BY494" i="10"/>
  <c r="BW494" i="10"/>
  <c r="CG494" i="10" s="1"/>
  <c r="BE494" i="10"/>
  <c r="AY494" i="10"/>
  <c r="AW494" i="10"/>
  <c r="AU494" i="10"/>
  <c r="AS494" i="10"/>
  <c r="AQ494" i="10"/>
  <c r="AO494" i="10"/>
  <c r="AM494" i="10"/>
  <c r="AK494" i="10"/>
  <c r="AI494" i="10"/>
  <c r="AG494" i="10"/>
  <c r="AE494" i="10"/>
  <c r="AC494" i="10"/>
  <c r="Y494" i="10"/>
  <c r="W494" i="10"/>
  <c r="S494" i="10"/>
  <c r="Q494" i="10"/>
  <c r="O494" i="10"/>
  <c r="M494" i="10"/>
  <c r="K494" i="10"/>
  <c r="X494" i="10" s="1"/>
  <c r="DQ493" i="10"/>
  <c r="DK493" i="10"/>
  <c r="DI493" i="10"/>
  <c r="DG493" i="10"/>
  <c r="DE493" i="10"/>
  <c r="DC493" i="10"/>
  <c r="DA493" i="10"/>
  <c r="CY493" i="10"/>
  <c r="CW493" i="10"/>
  <c r="CU493" i="10"/>
  <c r="CS493" i="10"/>
  <c r="CQ493" i="10"/>
  <c r="CO493" i="10"/>
  <c r="CK493" i="10"/>
  <c r="CI493" i="10"/>
  <c r="CE493" i="10"/>
  <c r="CC493" i="10"/>
  <c r="CA493" i="10"/>
  <c r="BY493" i="10"/>
  <c r="BW493" i="10"/>
  <c r="CG493" i="10" s="1"/>
  <c r="BE493" i="10"/>
  <c r="AY493" i="10"/>
  <c r="AW493" i="10"/>
  <c r="AU493" i="10"/>
  <c r="AS493" i="10"/>
  <c r="AQ493" i="10"/>
  <c r="AO493" i="10"/>
  <c r="AM493" i="10"/>
  <c r="AK493" i="10"/>
  <c r="AI493" i="10"/>
  <c r="AG493" i="10"/>
  <c r="AE493" i="10"/>
  <c r="AC493" i="10"/>
  <c r="Y493" i="10"/>
  <c r="W493" i="10"/>
  <c r="S493" i="10"/>
  <c r="Q493" i="10"/>
  <c r="O493" i="10"/>
  <c r="M493" i="10"/>
  <c r="K493" i="10"/>
  <c r="BC493" i="10" s="1"/>
  <c r="DQ492" i="10"/>
  <c r="DK492" i="10"/>
  <c r="DI492" i="10"/>
  <c r="DG492" i="10"/>
  <c r="DE492" i="10"/>
  <c r="DC492" i="10"/>
  <c r="DA492" i="10"/>
  <c r="CY492" i="10"/>
  <c r="CW492" i="10"/>
  <c r="CU492" i="10"/>
  <c r="CS492" i="10"/>
  <c r="CQ492" i="10"/>
  <c r="CO492" i="10"/>
  <c r="CK492" i="10"/>
  <c r="CI492" i="10"/>
  <c r="CE492" i="10"/>
  <c r="CC492" i="10"/>
  <c r="CA492" i="10"/>
  <c r="BY492" i="10"/>
  <c r="BW492" i="10"/>
  <c r="CG492" i="10" s="1"/>
  <c r="BE492" i="10"/>
  <c r="AY492" i="10"/>
  <c r="AW492" i="10"/>
  <c r="AU492" i="10"/>
  <c r="AS492" i="10"/>
  <c r="AQ492" i="10"/>
  <c r="AO492" i="10"/>
  <c r="AM492" i="10"/>
  <c r="AK492" i="10"/>
  <c r="AI492" i="10"/>
  <c r="AG492" i="10"/>
  <c r="AE492" i="10"/>
  <c r="AC492" i="10"/>
  <c r="Y492" i="10"/>
  <c r="X492" i="10"/>
  <c r="W492" i="10"/>
  <c r="S492" i="10"/>
  <c r="Q492" i="10"/>
  <c r="O492" i="10"/>
  <c r="M492" i="10"/>
  <c r="K492" i="10"/>
  <c r="U492" i="10" s="1"/>
  <c r="DQ491" i="10"/>
  <c r="DK491" i="10"/>
  <c r="DI491" i="10"/>
  <c r="DE491" i="10"/>
  <c r="DA491" i="10"/>
  <c r="CK491" i="10"/>
  <c r="CI491" i="10"/>
  <c r="CE491" i="10"/>
  <c r="CC491" i="10"/>
  <c r="CA491" i="10"/>
  <c r="BY491" i="10"/>
  <c r="BW491" i="10"/>
  <c r="CG491" i="10" s="1"/>
  <c r="CW491" i="10"/>
  <c r="BE491" i="10"/>
  <c r="AY491" i="10"/>
  <c r="AW491" i="10"/>
  <c r="AU491" i="10"/>
  <c r="AS491" i="10"/>
  <c r="AQ491" i="10"/>
  <c r="AO491" i="10"/>
  <c r="AM491" i="10"/>
  <c r="AK491" i="10"/>
  <c r="AI491" i="10"/>
  <c r="AG491" i="10"/>
  <c r="AE491" i="10"/>
  <c r="AC491" i="10"/>
  <c r="Y491" i="10"/>
  <c r="X491" i="10"/>
  <c r="W491" i="10"/>
  <c r="S491" i="10"/>
  <c r="Q491" i="10"/>
  <c r="O491" i="10"/>
  <c r="M491" i="10"/>
  <c r="K491" i="10"/>
  <c r="U491" i="10" s="1"/>
  <c r="DQ490" i="10"/>
  <c r="DK490" i="10"/>
  <c r="DI490" i="10"/>
  <c r="DG490" i="10"/>
  <c r="DE490" i="10"/>
  <c r="DC490" i="10"/>
  <c r="DA490" i="10"/>
  <c r="CY490" i="10"/>
  <c r="CW490" i="10"/>
  <c r="CU490" i="10"/>
  <c r="CS490" i="10"/>
  <c r="CQ490" i="10"/>
  <c r="CO490" i="10"/>
  <c r="CK490" i="10"/>
  <c r="CI490" i="10"/>
  <c r="CE490" i="10"/>
  <c r="CC490" i="10"/>
  <c r="CA490" i="10"/>
  <c r="BY490" i="10"/>
  <c r="BW490" i="10"/>
  <c r="DM490" i="10" s="1"/>
  <c r="BE489" i="10"/>
  <c r="AY489" i="10"/>
  <c r="AW489" i="10"/>
  <c r="AU489" i="10"/>
  <c r="AS489" i="10"/>
  <c r="AQ489" i="10"/>
  <c r="AO489" i="10"/>
  <c r="AM489" i="10"/>
  <c r="AK489" i="10"/>
  <c r="AI489" i="10"/>
  <c r="AG489" i="10"/>
  <c r="AE489" i="10"/>
  <c r="AC489" i="10"/>
  <c r="Y489" i="10"/>
  <c r="X489" i="10"/>
  <c r="W489" i="10"/>
  <c r="S489" i="10"/>
  <c r="Q489" i="10"/>
  <c r="O489" i="10"/>
  <c r="M489" i="10"/>
  <c r="K489" i="10"/>
  <c r="U489" i="10" s="1"/>
  <c r="BE488" i="10"/>
  <c r="AY488" i="10"/>
  <c r="AW488" i="10"/>
  <c r="AU488" i="10"/>
  <c r="AS488" i="10"/>
  <c r="AQ488" i="10"/>
  <c r="AO488" i="10"/>
  <c r="AM488" i="10"/>
  <c r="AK488" i="10"/>
  <c r="AI488" i="10"/>
  <c r="AG488" i="10"/>
  <c r="AE488" i="10"/>
  <c r="AC488" i="10"/>
  <c r="Y488" i="10"/>
  <c r="W488" i="10"/>
  <c r="S488" i="10"/>
  <c r="Q488" i="10"/>
  <c r="O488" i="10"/>
  <c r="M488" i="10"/>
  <c r="K488" i="10"/>
  <c r="BA488" i="10" s="1"/>
  <c r="DP487" i="10"/>
  <c r="DN487" i="10"/>
  <c r="DL487" i="10"/>
  <c r="DJ487" i="10"/>
  <c r="DH487" i="10"/>
  <c r="DF487" i="10"/>
  <c r="DD487" i="10"/>
  <c r="DB487" i="10"/>
  <c r="CZ487" i="10"/>
  <c r="CX487" i="10"/>
  <c r="CV487" i="10"/>
  <c r="CT487" i="10"/>
  <c r="CR487" i="10"/>
  <c r="CP487" i="10"/>
  <c r="CN487" i="10"/>
  <c r="CM487" i="10"/>
  <c r="CL487" i="10"/>
  <c r="CH487" i="10"/>
  <c r="CF487" i="10"/>
  <c r="CD487" i="10"/>
  <c r="CB487" i="10"/>
  <c r="BZ487" i="10"/>
  <c r="BX487" i="10"/>
  <c r="BF487" i="10"/>
  <c r="BD487" i="10"/>
  <c r="BB487" i="10"/>
  <c r="AZ487" i="10"/>
  <c r="AX487" i="10"/>
  <c r="AV487" i="10"/>
  <c r="AT487" i="10"/>
  <c r="AR487" i="10"/>
  <c r="AP487" i="10"/>
  <c r="AN487" i="10"/>
  <c r="AL487" i="10"/>
  <c r="AJ487" i="10"/>
  <c r="AH487" i="10"/>
  <c r="AF487" i="10"/>
  <c r="AD487" i="10"/>
  <c r="AB487" i="10"/>
  <c r="AA487" i="10"/>
  <c r="Z487" i="10"/>
  <c r="V487" i="10"/>
  <c r="T487" i="10"/>
  <c r="R487" i="10"/>
  <c r="P487" i="10"/>
  <c r="N487" i="10"/>
  <c r="L487" i="10"/>
  <c r="DS526" i="10"/>
  <c r="DR526" i="10"/>
  <c r="BY526" i="10"/>
  <c r="BH526" i="10"/>
  <c r="BG526" i="10"/>
  <c r="M526" i="10"/>
  <c r="BY525" i="10"/>
  <c r="BH525" i="10"/>
  <c r="BG525" i="10"/>
  <c r="M525" i="10"/>
  <c r="CA507" i="10"/>
  <c r="DK507" i="10"/>
  <c r="CI507" i="10"/>
  <c r="M507" i="10"/>
  <c r="DS512" i="10"/>
  <c r="AI507" i="10"/>
  <c r="DP507" i="10"/>
  <c r="DN507" i="10"/>
  <c r="DL507" i="10"/>
  <c r="DJ507" i="10"/>
  <c r="DH507" i="10"/>
  <c r="DG507" i="10"/>
  <c r="DF507" i="10"/>
  <c r="DD507" i="10"/>
  <c r="DB507" i="10"/>
  <c r="CZ507" i="10"/>
  <c r="CX507" i="10"/>
  <c r="CV507" i="10"/>
  <c r="CT507" i="10"/>
  <c r="CR507" i="10"/>
  <c r="CP507" i="10"/>
  <c r="CN507" i="10"/>
  <c r="CM507" i="10"/>
  <c r="CL507" i="10"/>
  <c r="CH507" i="10"/>
  <c r="CF507" i="10"/>
  <c r="CD507" i="10"/>
  <c r="CC507" i="10"/>
  <c r="CB507" i="10"/>
  <c r="BZ507" i="10"/>
  <c r="BX507" i="10"/>
  <c r="BF507" i="10"/>
  <c r="BD507" i="10"/>
  <c r="BB507" i="10"/>
  <c r="AZ507" i="10"/>
  <c r="AY507" i="10"/>
  <c r="AX507" i="10"/>
  <c r="AV507" i="10"/>
  <c r="AT507" i="10"/>
  <c r="AR507" i="10"/>
  <c r="AP507" i="10"/>
  <c r="AN507" i="10"/>
  <c r="AL507" i="10"/>
  <c r="AJ507" i="10"/>
  <c r="AH507" i="10"/>
  <c r="AF507" i="10"/>
  <c r="AD507" i="10"/>
  <c r="AB507" i="10"/>
  <c r="AA507" i="10"/>
  <c r="Z507" i="10"/>
  <c r="V507" i="10"/>
  <c r="T507" i="10"/>
  <c r="S507" i="10"/>
  <c r="R507" i="10"/>
  <c r="P507" i="10"/>
  <c r="N507" i="10"/>
  <c r="L507" i="10"/>
  <c r="DS321" i="10" l="1"/>
  <c r="DR321" i="10"/>
  <c r="DR508" i="10"/>
  <c r="DR528" i="10"/>
  <c r="DR529" i="10"/>
  <c r="DR154" i="10"/>
  <c r="DS508" i="10"/>
  <c r="DS528" i="10"/>
  <c r="CS507" i="10"/>
  <c r="DC507" i="10"/>
  <c r="DR29" i="10"/>
  <c r="DR209" i="10"/>
  <c r="DR225" i="10"/>
  <c r="DS29" i="10"/>
  <c r="DS154" i="10"/>
  <c r="DS209" i="10"/>
  <c r="DS225" i="10"/>
  <c r="DR290" i="10"/>
  <c r="DS290" i="10"/>
  <c r="BH293" i="10"/>
  <c r="BG293" i="10"/>
  <c r="BG152" i="10"/>
  <c r="DR403" i="10"/>
  <c r="BG482" i="10"/>
  <c r="DR375" i="10"/>
  <c r="BH152" i="10"/>
  <c r="BF152" i="10"/>
  <c r="DS375" i="10"/>
  <c r="BH319" i="10"/>
  <c r="DR358" i="10"/>
  <c r="BG453" i="10"/>
  <c r="DR396" i="10"/>
  <c r="DR419" i="10"/>
  <c r="DR482" i="10"/>
  <c r="DS358" i="10"/>
  <c r="BG319" i="10"/>
  <c r="BH482" i="10"/>
  <c r="DS482" i="10"/>
  <c r="DS419" i="10"/>
  <c r="DS403" i="10"/>
  <c r="DS396" i="10"/>
  <c r="BG396" i="10"/>
  <c r="CG495" i="10"/>
  <c r="BC497" i="10"/>
  <c r="BA497" i="10"/>
  <c r="DE497" i="10"/>
  <c r="BE487" i="10"/>
  <c r="CG499" i="10"/>
  <c r="DQ487" i="10"/>
  <c r="DO499" i="10"/>
  <c r="CI487" i="10"/>
  <c r="AC487" i="10"/>
  <c r="BC488" i="10"/>
  <c r="Q487" i="10"/>
  <c r="BA491" i="10"/>
  <c r="AO487" i="10"/>
  <c r="AE487" i="10"/>
  <c r="CK487" i="10"/>
  <c r="BC491" i="10"/>
  <c r="U493" i="10"/>
  <c r="S487" i="10"/>
  <c r="Y487" i="10"/>
  <c r="AM487" i="10"/>
  <c r="BY487" i="10"/>
  <c r="U495" i="10"/>
  <c r="DO495" i="10"/>
  <c r="DM499" i="10"/>
  <c r="U488" i="10"/>
  <c r="AI487" i="10"/>
  <c r="DM492" i="10"/>
  <c r="DO492" i="10"/>
  <c r="W487" i="10"/>
  <c r="AG487" i="10"/>
  <c r="DA487" i="10"/>
  <c r="CU491" i="10"/>
  <c r="O487" i="10"/>
  <c r="DS498" i="10"/>
  <c r="CO491" i="10"/>
  <c r="CY491" i="10"/>
  <c r="DG491" i="10"/>
  <c r="DG487" i="10" s="1"/>
  <c r="CS491" i="10"/>
  <c r="CS487" i="10" s="1"/>
  <c r="CQ491" i="10"/>
  <c r="DC491" i="10"/>
  <c r="DM491" i="10"/>
  <c r="DO491" i="10"/>
  <c r="CJ491" i="10"/>
  <c r="U494" i="10"/>
  <c r="BC494" i="10"/>
  <c r="BA494" i="10"/>
  <c r="AQ487" i="10"/>
  <c r="BC492" i="10"/>
  <c r="BA492" i="10"/>
  <c r="AY487" i="10"/>
  <c r="AS487" i="10"/>
  <c r="CA487" i="10"/>
  <c r="DK487" i="10"/>
  <c r="DM494" i="10"/>
  <c r="DO494" i="10"/>
  <c r="CJ494" i="10"/>
  <c r="DO493" i="10"/>
  <c r="DM493" i="10"/>
  <c r="CC487" i="10"/>
  <c r="M487" i="10"/>
  <c r="X488" i="10"/>
  <c r="AK487" i="10"/>
  <c r="AW487" i="10"/>
  <c r="BA493" i="10"/>
  <c r="CJ495" i="10"/>
  <c r="DO497" i="10"/>
  <c r="DM497" i="10"/>
  <c r="AU487" i="10"/>
  <c r="BC489" i="10"/>
  <c r="BA489" i="10"/>
  <c r="CG490" i="10"/>
  <c r="DO490" i="10"/>
  <c r="CJ490" i="10"/>
  <c r="CW487" i="10"/>
  <c r="DI487" i="10"/>
  <c r="CE487" i="10"/>
  <c r="BA495" i="10"/>
  <c r="BC496" i="10"/>
  <c r="BA496" i="10"/>
  <c r="CJ497" i="10"/>
  <c r="DR498" i="10"/>
  <c r="AC507" i="10"/>
  <c r="BG511" i="10"/>
  <c r="AO507" i="10"/>
  <c r="AU507" i="10"/>
  <c r="AE507" i="10"/>
  <c r="DR512" i="10"/>
  <c r="DR514" i="10"/>
  <c r="AG507" i="10"/>
  <c r="Q507" i="10"/>
  <c r="BH511" i="10"/>
  <c r="DR513" i="10"/>
  <c r="W507" i="10"/>
  <c r="DS514" i="10"/>
  <c r="Y507" i="10"/>
  <c r="BE507" i="10"/>
  <c r="DQ507" i="10"/>
  <c r="AS507" i="10"/>
  <c r="DE507" i="10"/>
  <c r="O507" i="10"/>
  <c r="AM507" i="10"/>
  <c r="DA507" i="10"/>
  <c r="AW507" i="10"/>
  <c r="BH516" i="10"/>
  <c r="AK507" i="10"/>
  <c r="CQ507" i="10"/>
  <c r="DI507" i="10"/>
  <c r="CE507" i="10"/>
  <c r="BG512" i="10"/>
  <c r="BY507" i="10"/>
  <c r="CK507" i="10"/>
  <c r="CO507" i="10"/>
  <c r="CY507" i="10"/>
  <c r="AQ507" i="10"/>
  <c r="CW507" i="10"/>
  <c r="BI551" i="10"/>
  <c r="BJ551" i="10"/>
  <c r="BK551" i="10"/>
  <c r="BE191" i="10"/>
  <c r="AY191" i="10"/>
  <c r="AW191" i="10"/>
  <c r="AU191" i="10"/>
  <c r="AS191" i="10"/>
  <c r="AQ191" i="10"/>
  <c r="AO191" i="10"/>
  <c r="AM191" i="10"/>
  <c r="AK191" i="10"/>
  <c r="AI191" i="10"/>
  <c r="AG191" i="10"/>
  <c r="AE191" i="10"/>
  <c r="AC191" i="10"/>
  <c r="Y191" i="10"/>
  <c r="W191" i="10"/>
  <c r="S191" i="10"/>
  <c r="Q191" i="10"/>
  <c r="O191" i="10"/>
  <c r="M191" i="10"/>
  <c r="K191" i="10"/>
  <c r="U191" i="10" s="1"/>
  <c r="BG494" i="10" l="1"/>
  <c r="BG497" i="10"/>
  <c r="BH497" i="10"/>
  <c r="DS493" i="10"/>
  <c r="DE487" i="10"/>
  <c r="BG492" i="10"/>
  <c r="BH491" i="10"/>
  <c r="DR490" i="10"/>
  <c r="DR491" i="10"/>
  <c r="DR499" i="10"/>
  <c r="CU487" i="10"/>
  <c r="DR493" i="10"/>
  <c r="DR494" i="10"/>
  <c r="DS492" i="10"/>
  <c r="BG491" i="10"/>
  <c r="DS499" i="10"/>
  <c r="X487" i="10"/>
  <c r="BG495" i="10"/>
  <c r="DM487" i="10"/>
  <c r="DS497" i="10"/>
  <c r="BA487" i="10"/>
  <c r="BH492" i="10"/>
  <c r="DR492" i="10"/>
  <c r="BH488" i="10"/>
  <c r="BG496" i="10"/>
  <c r="BH495" i="10"/>
  <c r="CY487" i="10"/>
  <c r="BG489" i="10"/>
  <c r="DS494" i="10"/>
  <c r="CJ487" i="10"/>
  <c r="DO487" i="10"/>
  <c r="DS490" i="10"/>
  <c r="BH493" i="10"/>
  <c r="BG493" i="10"/>
  <c r="DS495" i="10"/>
  <c r="BH494" i="10"/>
  <c r="BC487" i="10"/>
  <c r="CO487" i="10"/>
  <c r="U487" i="10"/>
  <c r="DS491" i="10"/>
  <c r="CQ487" i="10"/>
  <c r="BG488" i="10"/>
  <c r="BH489" i="10"/>
  <c r="CG487" i="10"/>
  <c r="DR495" i="10"/>
  <c r="DC487" i="10"/>
  <c r="DR497" i="10"/>
  <c r="BH496" i="10"/>
  <c r="BG517" i="10"/>
  <c r="DO507" i="10"/>
  <c r="BH517" i="10"/>
  <c r="BH513" i="10"/>
  <c r="U507" i="10"/>
  <c r="DM507" i="10"/>
  <c r="BG516" i="10"/>
  <c r="BG515" i="10"/>
  <c r="DR515" i="10"/>
  <c r="CJ507" i="10"/>
  <c r="BH515" i="10"/>
  <c r="X507" i="10"/>
  <c r="BH508" i="10"/>
  <c r="BC507" i="10"/>
  <c r="BG508" i="10"/>
  <c r="CG507" i="10"/>
  <c r="BH514" i="10"/>
  <c r="BA507" i="10"/>
  <c r="BG513" i="10"/>
  <c r="CU507" i="10"/>
  <c r="BG514" i="10"/>
  <c r="BH512" i="10"/>
  <c r="DS515" i="10"/>
  <c r="DS513" i="10"/>
  <c r="BC191" i="10"/>
  <c r="X191" i="10"/>
  <c r="BA191" i="10"/>
  <c r="BE430" i="10"/>
  <c r="AY430" i="10"/>
  <c r="AW430" i="10"/>
  <c r="AU430" i="10"/>
  <c r="AS430" i="10"/>
  <c r="AQ430" i="10"/>
  <c r="AO430" i="10"/>
  <c r="AM430" i="10"/>
  <c r="AK430" i="10"/>
  <c r="AI430" i="10"/>
  <c r="AG430" i="10"/>
  <c r="AE430" i="10"/>
  <c r="AC430" i="10"/>
  <c r="Y430" i="10"/>
  <c r="X430" i="10"/>
  <c r="W430" i="10"/>
  <c r="S430" i="10"/>
  <c r="Q430" i="10"/>
  <c r="O430" i="10"/>
  <c r="M430" i="10"/>
  <c r="K430" i="10"/>
  <c r="U430" i="10" s="1"/>
  <c r="BE429" i="10"/>
  <c r="AY429" i="10"/>
  <c r="AW429" i="10"/>
  <c r="AU429" i="10"/>
  <c r="AS429" i="10"/>
  <c r="AQ429" i="10"/>
  <c r="AO429" i="10"/>
  <c r="AM429" i="10"/>
  <c r="AK429" i="10"/>
  <c r="AI429" i="10"/>
  <c r="AG429" i="10"/>
  <c r="AE429" i="10"/>
  <c r="AC429" i="10"/>
  <c r="Y429" i="10"/>
  <c r="X429" i="10"/>
  <c r="W429" i="10"/>
  <c r="S429" i="10"/>
  <c r="Q429" i="10"/>
  <c r="O429" i="10"/>
  <c r="M429" i="10"/>
  <c r="K429" i="10"/>
  <c r="U429" i="10" s="1"/>
  <c r="K431" i="10"/>
  <c r="BA431" i="10" s="1"/>
  <c r="M431" i="10"/>
  <c r="O431" i="10"/>
  <c r="Q431" i="10"/>
  <c r="S431" i="10"/>
  <c r="W431" i="10"/>
  <c r="X431" i="10"/>
  <c r="Y431" i="10"/>
  <c r="AC431" i="10"/>
  <c r="AE431" i="10"/>
  <c r="AG431" i="10"/>
  <c r="AI431" i="10"/>
  <c r="AK431" i="10"/>
  <c r="AM431" i="10"/>
  <c r="AO431" i="10"/>
  <c r="AQ431" i="10"/>
  <c r="AS431" i="10"/>
  <c r="AU431" i="10"/>
  <c r="AW431" i="10"/>
  <c r="AY431" i="10"/>
  <c r="BE431" i="10"/>
  <c r="K432" i="10"/>
  <c r="BC432" i="10" s="1"/>
  <c r="M432" i="10"/>
  <c r="O432" i="10"/>
  <c r="Q432" i="10"/>
  <c r="S432" i="10"/>
  <c r="W432" i="10"/>
  <c r="X432" i="10"/>
  <c r="Y432" i="10"/>
  <c r="AC432" i="10"/>
  <c r="AE432" i="10"/>
  <c r="AG432" i="10"/>
  <c r="AI432" i="10"/>
  <c r="AK432" i="10"/>
  <c r="AM432" i="10"/>
  <c r="AO432" i="10"/>
  <c r="AQ432" i="10"/>
  <c r="AS432" i="10"/>
  <c r="AU432" i="10"/>
  <c r="AW432" i="10"/>
  <c r="AY432" i="10"/>
  <c r="BE432" i="10"/>
  <c r="BE336" i="10"/>
  <c r="AY336" i="10"/>
  <c r="AW336" i="10"/>
  <c r="AU336" i="10"/>
  <c r="AS336" i="10"/>
  <c r="AQ336" i="10"/>
  <c r="AO336" i="10"/>
  <c r="AM336" i="10"/>
  <c r="AK336" i="10"/>
  <c r="AI336" i="10"/>
  <c r="AG336" i="10"/>
  <c r="AE336" i="10"/>
  <c r="AC336" i="10"/>
  <c r="Y336" i="10"/>
  <c r="X336" i="10"/>
  <c r="W336" i="10"/>
  <c r="S336" i="10"/>
  <c r="Q336" i="10"/>
  <c r="O336" i="10"/>
  <c r="M336" i="10"/>
  <c r="K336" i="10"/>
  <c r="U336" i="10" s="1"/>
  <c r="BE335" i="10"/>
  <c r="AY335" i="10"/>
  <c r="AW335" i="10"/>
  <c r="AU335" i="10"/>
  <c r="AS335" i="10"/>
  <c r="AQ335" i="10"/>
  <c r="AO335" i="10"/>
  <c r="AM335" i="10"/>
  <c r="AK335" i="10"/>
  <c r="AI335" i="10"/>
  <c r="AG335" i="10"/>
  <c r="AE335" i="10"/>
  <c r="AC335" i="10"/>
  <c r="Y335" i="10"/>
  <c r="X335" i="10"/>
  <c r="W335" i="10"/>
  <c r="S335" i="10"/>
  <c r="Q335" i="10"/>
  <c r="O335" i="10"/>
  <c r="M335" i="10"/>
  <c r="K335" i="10"/>
  <c r="U335" i="10" s="1"/>
  <c r="BE337" i="10"/>
  <c r="AY337" i="10"/>
  <c r="AW337" i="10"/>
  <c r="AU337" i="10"/>
  <c r="AS337" i="10"/>
  <c r="AQ337" i="10"/>
  <c r="AO337" i="10"/>
  <c r="AM337" i="10"/>
  <c r="AK337" i="10"/>
  <c r="AI337" i="10"/>
  <c r="AG337" i="10"/>
  <c r="AE337" i="10"/>
  <c r="AC337" i="10"/>
  <c r="Y337" i="10"/>
  <c r="X337" i="10"/>
  <c r="W337" i="10"/>
  <c r="S337" i="10"/>
  <c r="Q337" i="10"/>
  <c r="O337" i="10"/>
  <c r="M337" i="10"/>
  <c r="K337" i="10"/>
  <c r="U337" i="10" s="1"/>
  <c r="BE338" i="10"/>
  <c r="AY338" i="10"/>
  <c r="AW338" i="10"/>
  <c r="AU338" i="10"/>
  <c r="AS338" i="10"/>
  <c r="AQ338" i="10"/>
  <c r="AO338" i="10"/>
  <c r="AM338" i="10"/>
  <c r="AK338" i="10"/>
  <c r="AI338" i="10"/>
  <c r="AG338" i="10"/>
  <c r="AE338" i="10"/>
  <c r="AC338" i="10"/>
  <c r="Y338" i="10"/>
  <c r="X338" i="10"/>
  <c r="W338" i="10"/>
  <c r="S338" i="10"/>
  <c r="Q338" i="10"/>
  <c r="O338" i="10"/>
  <c r="M338" i="10"/>
  <c r="K338" i="10"/>
  <c r="U338" i="10" s="1"/>
  <c r="BA432" i="10" l="1"/>
  <c r="DR487" i="10"/>
  <c r="BH487" i="10"/>
  <c r="DS487" i="10"/>
  <c r="BG487" i="10"/>
  <c r="BH507" i="10"/>
  <c r="BG507" i="10"/>
  <c r="DS507" i="10"/>
  <c r="DR507" i="10"/>
  <c r="U431" i="10"/>
  <c r="BC431" i="10"/>
  <c r="BA337" i="10"/>
  <c r="BA429" i="10"/>
  <c r="BC429" i="10"/>
  <c r="BC430" i="10"/>
  <c r="BA430" i="10"/>
  <c r="U432" i="10"/>
  <c r="BA335" i="10"/>
  <c r="BA336" i="10"/>
  <c r="BC335" i="10"/>
  <c r="BC336" i="10"/>
  <c r="BC337" i="10"/>
  <c r="BA338" i="10"/>
  <c r="BC338" i="10"/>
  <c r="BG338" i="10" l="1"/>
  <c r="BH338" i="10"/>
  <c r="CA217" i="10" l="1"/>
  <c r="CA222" i="10"/>
  <c r="DS539" i="10" l="1"/>
  <c r="DR539" i="10"/>
  <c r="BE263" i="10"/>
  <c r="BC263" i="10"/>
  <c r="BA263" i="10"/>
  <c r="AY263" i="10"/>
  <c r="AW263" i="10"/>
  <c r="AU263" i="10"/>
  <c r="AS263" i="10"/>
  <c r="AQ263" i="10"/>
  <c r="AO263" i="10"/>
  <c r="AM263" i="10"/>
  <c r="AK263" i="10"/>
  <c r="AI263" i="10"/>
  <c r="AG263" i="10"/>
  <c r="AE263" i="10"/>
  <c r="AC263" i="10"/>
  <c r="Y263" i="10"/>
  <c r="W263" i="10"/>
  <c r="U263" i="10"/>
  <c r="S263" i="10"/>
  <c r="Q263" i="10"/>
  <c r="O263" i="10"/>
  <c r="M263" i="10"/>
  <c r="BE107" i="10"/>
  <c r="BC107" i="10"/>
  <c r="BA107" i="10"/>
  <c r="AY107" i="10"/>
  <c r="AW107" i="10"/>
  <c r="AU107" i="10"/>
  <c r="AS107" i="10"/>
  <c r="AQ107" i="10"/>
  <c r="AO107" i="10"/>
  <c r="AM107" i="10"/>
  <c r="AK107" i="10"/>
  <c r="AI107" i="10"/>
  <c r="AG107" i="10"/>
  <c r="AE107" i="10"/>
  <c r="AC107" i="10"/>
  <c r="Y107" i="10"/>
  <c r="W107" i="10"/>
  <c r="U107" i="10"/>
  <c r="S107" i="10"/>
  <c r="Q107" i="10"/>
  <c r="O107" i="10"/>
  <c r="M107" i="10"/>
  <c r="DQ107" i="10"/>
  <c r="DO107" i="10"/>
  <c r="DM107" i="10"/>
  <c r="DK107" i="10"/>
  <c r="DI107" i="10"/>
  <c r="DG107" i="10"/>
  <c r="DE107" i="10"/>
  <c r="DC107" i="10"/>
  <c r="DA107" i="10"/>
  <c r="CY107" i="10"/>
  <c r="CW107" i="10"/>
  <c r="CU107" i="10"/>
  <c r="CS107" i="10"/>
  <c r="CQ107" i="10"/>
  <c r="CO107" i="10"/>
  <c r="CK107" i="10"/>
  <c r="CI107" i="10"/>
  <c r="CG107" i="10"/>
  <c r="CE107" i="10"/>
  <c r="CC107" i="10"/>
  <c r="CA107" i="10"/>
  <c r="BY107" i="10"/>
  <c r="BF107" i="10" l="1"/>
  <c r="BG107" i="10"/>
  <c r="BG263" i="10"/>
  <c r="BH107" i="10"/>
  <c r="DR107" i="10"/>
  <c r="DS107" i="10"/>
  <c r="M184" i="10"/>
  <c r="K184" i="10"/>
  <c r="BE374" i="10"/>
  <c r="BC374" i="10"/>
  <c r="BA374" i="10"/>
  <c r="AY374" i="10"/>
  <c r="AW374" i="10"/>
  <c r="AU374" i="10"/>
  <c r="AS374" i="10"/>
  <c r="AQ374" i="10"/>
  <c r="AO374" i="10"/>
  <c r="AM374" i="10"/>
  <c r="AK374" i="10"/>
  <c r="AI374" i="10"/>
  <c r="AG374" i="10"/>
  <c r="AE374" i="10"/>
  <c r="AC374" i="10"/>
  <c r="Y374" i="10"/>
  <c r="W374" i="10"/>
  <c r="U374" i="10"/>
  <c r="S374" i="10"/>
  <c r="Q374" i="10"/>
  <c r="O374" i="10"/>
  <c r="M374" i="10"/>
  <c r="BE320" i="10"/>
  <c r="BC320" i="10"/>
  <c r="BA320" i="10"/>
  <c r="AY320" i="10"/>
  <c r="AW320" i="10"/>
  <c r="AU320" i="10"/>
  <c r="AS320" i="10"/>
  <c r="AQ320" i="10"/>
  <c r="AO320" i="10"/>
  <c r="AM320" i="10"/>
  <c r="AK320" i="10"/>
  <c r="AI320" i="10"/>
  <c r="AG320" i="10"/>
  <c r="AE320" i="10"/>
  <c r="AC320" i="10"/>
  <c r="Y320" i="10"/>
  <c r="W320" i="10"/>
  <c r="U320" i="10"/>
  <c r="S320" i="10"/>
  <c r="Q320" i="10"/>
  <c r="O320" i="10"/>
  <c r="M320" i="10"/>
  <c r="BE309" i="10"/>
  <c r="BC309" i="10"/>
  <c r="BA309" i="10"/>
  <c r="AY309" i="10"/>
  <c r="AW309" i="10"/>
  <c r="AU309" i="10"/>
  <c r="AS309" i="10"/>
  <c r="AQ309" i="10"/>
  <c r="AO309" i="10"/>
  <c r="AM309" i="10"/>
  <c r="AK309" i="10"/>
  <c r="AI309" i="10"/>
  <c r="AG309" i="10"/>
  <c r="AE309" i="10"/>
  <c r="AC309" i="10"/>
  <c r="Y309" i="10"/>
  <c r="W309" i="10"/>
  <c r="U309" i="10"/>
  <c r="S309" i="10"/>
  <c r="Q309" i="10"/>
  <c r="O309" i="10"/>
  <c r="M309" i="10"/>
  <c r="BE294" i="10"/>
  <c r="BC294" i="10"/>
  <c r="BA294" i="10"/>
  <c r="AY294" i="10"/>
  <c r="AW294" i="10"/>
  <c r="AU294" i="10"/>
  <c r="AS294" i="10"/>
  <c r="AQ294" i="10"/>
  <c r="AO294" i="10"/>
  <c r="AM294" i="10"/>
  <c r="AK294" i="10"/>
  <c r="AI294" i="10"/>
  <c r="AG294" i="10"/>
  <c r="AE294" i="10"/>
  <c r="AC294" i="10"/>
  <c r="Y294" i="10"/>
  <c r="W294" i="10"/>
  <c r="U294" i="10"/>
  <c r="S294" i="10"/>
  <c r="Q294" i="10"/>
  <c r="O294" i="10"/>
  <c r="M294" i="10"/>
  <c r="BE282" i="10"/>
  <c r="BC282" i="10"/>
  <c r="BA282" i="10"/>
  <c r="AY282" i="10"/>
  <c r="AW282" i="10"/>
  <c r="AU282" i="10"/>
  <c r="AS282" i="10"/>
  <c r="AQ282" i="10"/>
  <c r="AO282" i="10"/>
  <c r="AM282" i="10"/>
  <c r="AK282" i="10"/>
  <c r="AI282" i="10"/>
  <c r="AG282" i="10"/>
  <c r="AE282" i="10"/>
  <c r="AC282" i="10"/>
  <c r="Y282" i="10"/>
  <c r="W282" i="10"/>
  <c r="U282" i="10"/>
  <c r="S282" i="10"/>
  <c r="Q282" i="10"/>
  <c r="O282" i="10"/>
  <c r="M282" i="10"/>
  <c r="BE252" i="10"/>
  <c r="BC252" i="10"/>
  <c r="BA252" i="10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Y252" i="10"/>
  <c r="W252" i="10"/>
  <c r="U252" i="10"/>
  <c r="S252" i="10"/>
  <c r="Q252" i="10"/>
  <c r="O252" i="10"/>
  <c r="M252" i="10"/>
  <c r="BE224" i="10"/>
  <c r="BC224" i="10"/>
  <c r="BA224" i="10"/>
  <c r="AY224" i="10"/>
  <c r="AW224" i="10"/>
  <c r="AU224" i="10"/>
  <c r="AS224" i="10"/>
  <c r="AQ224" i="10"/>
  <c r="AO224" i="10"/>
  <c r="AM224" i="10"/>
  <c r="AK224" i="10"/>
  <c r="AI224" i="10"/>
  <c r="AG224" i="10"/>
  <c r="AE224" i="10"/>
  <c r="AC224" i="10"/>
  <c r="Y224" i="10"/>
  <c r="W224" i="10"/>
  <c r="U224" i="10"/>
  <c r="S224" i="10"/>
  <c r="Q224" i="10"/>
  <c r="O224" i="10"/>
  <c r="M224" i="10"/>
  <c r="BE208" i="10"/>
  <c r="BC208" i="10"/>
  <c r="BA208" i="10"/>
  <c r="AY208" i="10"/>
  <c r="AW208" i="10"/>
  <c r="AU208" i="10"/>
  <c r="AS208" i="10"/>
  <c r="AQ208" i="10"/>
  <c r="AO208" i="10"/>
  <c r="AM208" i="10"/>
  <c r="AK208" i="10"/>
  <c r="AI208" i="10"/>
  <c r="AG208" i="10"/>
  <c r="AE208" i="10"/>
  <c r="AC208" i="10"/>
  <c r="Y208" i="10"/>
  <c r="W208" i="10"/>
  <c r="U208" i="10"/>
  <c r="S208" i="10"/>
  <c r="Q208" i="10"/>
  <c r="O208" i="10"/>
  <c r="M208" i="10"/>
  <c r="DQ183" i="10"/>
  <c r="DO183" i="10"/>
  <c r="DM183" i="10"/>
  <c r="DK183" i="10"/>
  <c r="DE183" i="10"/>
  <c r="DA183" i="10"/>
  <c r="CK183" i="10"/>
  <c r="CI183" i="10"/>
  <c r="CG183" i="10"/>
  <c r="CE183" i="10"/>
  <c r="CC183" i="10"/>
  <c r="CA183" i="10"/>
  <c r="BY183" i="10"/>
  <c r="CW183" i="10"/>
  <c r="BE168" i="10"/>
  <c r="BC168" i="10"/>
  <c r="BA168" i="10"/>
  <c r="AY168" i="10"/>
  <c r="AW168" i="10"/>
  <c r="AU168" i="10"/>
  <c r="AS168" i="10"/>
  <c r="AQ168" i="10"/>
  <c r="AO168" i="10"/>
  <c r="AM168" i="10"/>
  <c r="AK168" i="10"/>
  <c r="AI168" i="10"/>
  <c r="AG168" i="10"/>
  <c r="AE168" i="10"/>
  <c r="AC168" i="10"/>
  <c r="Y168" i="10"/>
  <c r="W168" i="10"/>
  <c r="U168" i="10"/>
  <c r="S168" i="10"/>
  <c r="Q168" i="10"/>
  <c r="O168" i="10"/>
  <c r="M168" i="10"/>
  <c r="BE139" i="10"/>
  <c r="BC139" i="10"/>
  <c r="BA139" i="10"/>
  <c r="AY139" i="10"/>
  <c r="AW139" i="10"/>
  <c r="AU139" i="10"/>
  <c r="AS139" i="10"/>
  <c r="AQ139" i="10"/>
  <c r="AO139" i="10"/>
  <c r="AM139" i="10"/>
  <c r="AK139" i="10"/>
  <c r="AI139" i="10"/>
  <c r="AG139" i="10"/>
  <c r="AE139" i="10"/>
  <c r="AC139" i="10"/>
  <c r="Y139" i="10"/>
  <c r="W139" i="10"/>
  <c r="U139" i="10"/>
  <c r="S139" i="10"/>
  <c r="Q139" i="10"/>
  <c r="O139" i="10"/>
  <c r="M139" i="10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Q122" i="10"/>
  <c r="O122" i="10"/>
  <c r="M122" i="10"/>
  <c r="BE78" i="10"/>
  <c r="BC78" i="10"/>
  <c r="BA78" i="10"/>
  <c r="AY78" i="10"/>
  <c r="AW78" i="10"/>
  <c r="AU78" i="10"/>
  <c r="AS78" i="10"/>
  <c r="AQ78" i="10"/>
  <c r="AO78" i="10"/>
  <c r="AM78" i="10"/>
  <c r="AK78" i="10"/>
  <c r="AI78" i="10"/>
  <c r="AG78" i="10"/>
  <c r="AE78" i="10"/>
  <c r="AC78" i="10"/>
  <c r="Y78" i="10"/>
  <c r="W78" i="10"/>
  <c r="U78" i="10"/>
  <c r="S78" i="10"/>
  <c r="Q78" i="10"/>
  <c r="O78" i="10"/>
  <c r="M78" i="10"/>
  <c r="BE62" i="10"/>
  <c r="BC62" i="10"/>
  <c r="BA62" i="10"/>
  <c r="AY62" i="10"/>
  <c r="AW62" i="10"/>
  <c r="AU62" i="10"/>
  <c r="AS62" i="10"/>
  <c r="AQ62" i="10"/>
  <c r="AO62" i="10"/>
  <c r="AM62" i="10"/>
  <c r="AK62" i="10"/>
  <c r="AI62" i="10"/>
  <c r="AG62" i="10"/>
  <c r="AE62" i="10"/>
  <c r="AC62" i="10"/>
  <c r="Y62" i="10"/>
  <c r="W62" i="10"/>
  <c r="U62" i="10"/>
  <c r="S62" i="10"/>
  <c r="Q62" i="10"/>
  <c r="O62" i="10"/>
  <c r="M62" i="10"/>
  <c r="BE55" i="10"/>
  <c r="BC55" i="10"/>
  <c r="BA55" i="10"/>
  <c r="AY55" i="10"/>
  <c r="AW55" i="10"/>
  <c r="AU55" i="10"/>
  <c r="AS55" i="10"/>
  <c r="AQ55" i="10"/>
  <c r="AO55" i="10"/>
  <c r="AM55" i="10"/>
  <c r="AK55" i="10"/>
  <c r="AI55" i="10"/>
  <c r="AG55" i="10"/>
  <c r="AE55" i="10"/>
  <c r="AC55" i="10"/>
  <c r="Y55" i="10"/>
  <c r="W55" i="10"/>
  <c r="U55" i="10"/>
  <c r="S55" i="10"/>
  <c r="Q55" i="10"/>
  <c r="O55" i="10"/>
  <c r="M55" i="10"/>
  <c r="DQ481" i="10"/>
  <c r="DO481" i="10"/>
  <c r="DM481" i="10"/>
  <c r="DK481" i="10"/>
  <c r="DI481" i="10"/>
  <c r="DG481" i="10"/>
  <c r="DE481" i="10"/>
  <c r="DA481" i="10"/>
  <c r="CY481" i="10"/>
  <c r="CS481" i="10"/>
  <c r="CQ481" i="10"/>
  <c r="CK481" i="10"/>
  <c r="CI481" i="10"/>
  <c r="CG481" i="10"/>
  <c r="CE481" i="10"/>
  <c r="CC481" i="10"/>
  <c r="CA481" i="10"/>
  <c r="BY481" i="10"/>
  <c r="CW481" i="10"/>
  <c r="DQ463" i="10"/>
  <c r="DO463" i="10"/>
  <c r="DM463" i="10"/>
  <c r="DK463" i="10"/>
  <c r="DE463" i="10"/>
  <c r="DC463" i="10"/>
  <c r="DA463" i="10"/>
  <c r="CU463" i="10"/>
  <c r="CQ463" i="10"/>
  <c r="CK463" i="10"/>
  <c r="CI463" i="10"/>
  <c r="CG463" i="10"/>
  <c r="CE463" i="10"/>
  <c r="CC463" i="10"/>
  <c r="CA463" i="10"/>
  <c r="BY463" i="10"/>
  <c r="CW463" i="10"/>
  <c r="DQ418" i="10"/>
  <c r="DO418" i="10"/>
  <c r="DM418" i="10"/>
  <c r="DK418" i="10"/>
  <c r="DG418" i="10"/>
  <c r="DE418" i="10"/>
  <c r="DA418" i="10"/>
  <c r="CY418" i="10"/>
  <c r="CQ418" i="10"/>
  <c r="CK418" i="10"/>
  <c r="CI418" i="10"/>
  <c r="CG418" i="10"/>
  <c r="CE418" i="10"/>
  <c r="CC418" i="10"/>
  <c r="CA418" i="10"/>
  <c r="BY418" i="10"/>
  <c r="CW418" i="10"/>
  <c r="DQ374" i="10"/>
  <c r="DO374" i="10"/>
  <c r="DM374" i="10"/>
  <c r="DK374" i="10"/>
  <c r="DE374" i="10"/>
  <c r="DA374" i="10"/>
  <c r="CK374" i="10"/>
  <c r="CI374" i="10"/>
  <c r="CG374" i="10"/>
  <c r="CE374" i="10"/>
  <c r="CC374" i="10"/>
  <c r="CA374" i="10"/>
  <c r="BY374" i="10"/>
  <c r="CW374" i="10"/>
  <c r="DQ320" i="10"/>
  <c r="DO320" i="10"/>
  <c r="DM320" i="10"/>
  <c r="DK320" i="10"/>
  <c r="DE320" i="10"/>
  <c r="DA320" i="10"/>
  <c r="CK320" i="10"/>
  <c r="CI320" i="10"/>
  <c r="CG320" i="10"/>
  <c r="CE320" i="10"/>
  <c r="CC320" i="10"/>
  <c r="CA320" i="10"/>
  <c r="BY320" i="10"/>
  <c r="DC320" i="10"/>
  <c r="DQ309" i="10"/>
  <c r="DO309" i="10"/>
  <c r="DM309" i="10"/>
  <c r="DK309" i="10"/>
  <c r="DE309" i="10"/>
  <c r="DA309" i="10"/>
  <c r="CQ309" i="10"/>
  <c r="CK309" i="10"/>
  <c r="CI309" i="10"/>
  <c r="CG309" i="10"/>
  <c r="CE309" i="10"/>
  <c r="CC309" i="10"/>
  <c r="CA309" i="10"/>
  <c r="BY309" i="10"/>
  <c r="CW309" i="10"/>
  <c r="DQ294" i="10"/>
  <c r="DO294" i="10"/>
  <c r="DM294" i="10"/>
  <c r="DK294" i="10"/>
  <c r="DE294" i="10"/>
  <c r="DA294" i="10"/>
  <c r="CK294" i="10"/>
  <c r="CI294" i="10"/>
  <c r="CG294" i="10"/>
  <c r="CE294" i="10"/>
  <c r="CC294" i="10"/>
  <c r="CA294" i="10"/>
  <c r="BY294" i="10"/>
  <c r="CW294" i="10"/>
  <c r="DQ282" i="10"/>
  <c r="DO282" i="10"/>
  <c r="DM282" i="10"/>
  <c r="DK282" i="10"/>
  <c r="DE282" i="10"/>
  <c r="DA282" i="10"/>
  <c r="CY282" i="10"/>
  <c r="CQ282" i="10"/>
  <c r="CK282" i="10"/>
  <c r="CI282" i="10"/>
  <c r="CG282" i="10"/>
  <c r="CE282" i="10"/>
  <c r="CC282" i="10"/>
  <c r="CA282" i="10"/>
  <c r="BY282" i="10"/>
  <c r="CW282" i="10"/>
  <c r="DQ263" i="10"/>
  <c r="DO263" i="10"/>
  <c r="DM263" i="10"/>
  <c r="DK263" i="10"/>
  <c r="DG263" i="10"/>
  <c r="DE263" i="10"/>
  <c r="DA263" i="10"/>
  <c r="CY263" i="10"/>
  <c r="CQ263" i="10"/>
  <c r="CK263" i="10"/>
  <c r="CI263" i="10"/>
  <c r="CG263" i="10"/>
  <c r="CE263" i="10"/>
  <c r="CC263" i="10"/>
  <c r="CA263" i="10"/>
  <c r="BY263" i="10"/>
  <c r="CW263" i="10"/>
  <c r="DQ252" i="10"/>
  <c r="DO252" i="10"/>
  <c r="DM252" i="10"/>
  <c r="DK252" i="10"/>
  <c r="DG252" i="10"/>
  <c r="DE252" i="10"/>
  <c r="DA252" i="10"/>
  <c r="CY252" i="10"/>
  <c r="CQ252" i="10"/>
  <c r="CK252" i="10"/>
  <c r="CI252" i="10"/>
  <c r="CG252" i="10"/>
  <c r="CE252" i="10"/>
  <c r="CC252" i="10"/>
  <c r="CA252" i="10"/>
  <c r="BY252" i="10"/>
  <c r="CW252" i="10"/>
  <c r="DQ224" i="10"/>
  <c r="DO224" i="10"/>
  <c r="DM224" i="10"/>
  <c r="DK224" i="10"/>
  <c r="DE224" i="10"/>
  <c r="DA224" i="10"/>
  <c r="CS224" i="10"/>
  <c r="CQ224" i="10"/>
  <c r="CK224" i="10"/>
  <c r="CI224" i="10"/>
  <c r="CG224" i="10"/>
  <c r="CE224" i="10"/>
  <c r="CC224" i="10"/>
  <c r="CA224" i="10"/>
  <c r="BY224" i="10"/>
  <c r="CW224" i="10"/>
  <c r="DQ208" i="10"/>
  <c r="DO208" i="10"/>
  <c r="DM208" i="10"/>
  <c r="DK208" i="10"/>
  <c r="DE208" i="10"/>
  <c r="DA208" i="10"/>
  <c r="CK208" i="10"/>
  <c r="CI208" i="10"/>
  <c r="CG208" i="10"/>
  <c r="CE208" i="10"/>
  <c r="CC208" i="10"/>
  <c r="CA208" i="10"/>
  <c r="BY208" i="10"/>
  <c r="CW208" i="10"/>
  <c r="DQ168" i="10"/>
  <c r="DO168" i="10"/>
  <c r="DM168" i="10"/>
  <c r="DK168" i="10"/>
  <c r="DG168" i="10"/>
  <c r="DE168" i="10"/>
  <c r="DA168" i="10"/>
  <c r="CY168" i="10"/>
  <c r="CS168" i="10"/>
  <c r="CQ168" i="10"/>
  <c r="CK168" i="10"/>
  <c r="CI168" i="10"/>
  <c r="CG168" i="10"/>
  <c r="CE168" i="10"/>
  <c r="CC168" i="10"/>
  <c r="CA168" i="10"/>
  <c r="BY168" i="10"/>
  <c r="CW168" i="10"/>
  <c r="DQ151" i="10"/>
  <c r="DO151" i="10"/>
  <c r="DM151" i="10"/>
  <c r="DK151" i="10"/>
  <c r="DG151" i="10"/>
  <c r="DE151" i="10"/>
  <c r="DA151" i="10"/>
  <c r="CY151" i="10"/>
  <c r="CQ151" i="10"/>
  <c r="CK151" i="10"/>
  <c r="CI151" i="10"/>
  <c r="CG151" i="10"/>
  <c r="CE151" i="10"/>
  <c r="CC151" i="10"/>
  <c r="CA151" i="10"/>
  <c r="BY151" i="10"/>
  <c r="CW151" i="10"/>
  <c r="DQ139" i="10"/>
  <c r="DO139" i="10"/>
  <c r="DM139" i="10"/>
  <c r="DK139" i="10"/>
  <c r="DE139" i="10"/>
  <c r="DA139" i="10"/>
  <c r="CK139" i="10"/>
  <c r="CI139" i="10"/>
  <c r="CG139" i="10"/>
  <c r="CE139" i="10"/>
  <c r="CC139" i="10"/>
  <c r="CA139" i="10"/>
  <c r="BY139" i="10"/>
  <c r="CW139" i="10"/>
  <c r="DQ122" i="10"/>
  <c r="DO122" i="10"/>
  <c r="DM122" i="10"/>
  <c r="DK122" i="10"/>
  <c r="DE122" i="10"/>
  <c r="DA122" i="10"/>
  <c r="CK122" i="10"/>
  <c r="CI122" i="10"/>
  <c r="CG122" i="10"/>
  <c r="CE122" i="10"/>
  <c r="CC122" i="10"/>
  <c r="CA122" i="10"/>
  <c r="BY122" i="10"/>
  <c r="CW122" i="10"/>
  <c r="DQ78" i="10"/>
  <c r="DO78" i="10"/>
  <c r="DM78" i="10"/>
  <c r="DK78" i="10"/>
  <c r="DI78" i="10"/>
  <c r="DG78" i="10"/>
  <c r="DE78" i="10"/>
  <c r="DA78" i="10"/>
  <c r="CY78" i="10"/>
  <c r="CS78" i="10"/>
  <c r="CQ78" i="10"/>
  <c r="CK78" i="10"/>
  <c r="CI78" i="10"/>
  <c r="CG78" i="10"/>
  <c r="CE78" i="10"/>
  <c r="CC78" i="10"/>
  <c r="CA78" i="10"/>
  <c r="BY78" i="10"/>
  <c r="CW78" i="10"/>
  <c r="DQ62" i="10"/>
  <c r="DO62" i="10"/>
  <c r="DM62" i="10"/>
  <c r="DK62" i="10"/>
  <c r="DE62" i="10"/>
  <c r="DA62" i="10"/>
  <c r="CK62" i="10"/>
  <c r="CI62" i="10"/>
  <c r="CG62" i="10"/>
  <c r="CE62" i="10"/>
  <c r="CC62" i="10"/>
  <c r="CA62" i="10"/>
  <c r="BY62" i="10"/>
  <c r="CW62" i="10"/>
  <c r="DQ55" i="10"/>
  <c r="DO55" i="10"/>
  <c r="DM55" i="10"/>
  <c r="DK55" i="10"/>
  <c r="DE55" i="10"/>
  <c r="DA55" i="10"/>
  <c r="CK55" i="10"/>
  <c r="CI55" i="10"/>
  <c r="CG55" i="10"/>
  <c r="CE55" i="10"/>
  <c r="CC55" i="10"/>
  <c r="CA55" i="10"/>
  <c r="BY55" i="10"/>
  <c r="CW55" i="10"/>
  <c r="DQ31" i="10"/>
  <c r="DO31" i="10"/>
  <c r="DM31" i="10"/>
  <c r="DK31" i="10"/>
  <c r="DG31" i="10"/>
  <c r="DE31" i="10"/>
  <c r="DA31" i="10"/>
  <c r="CY31" i="10"/>
  <c r="CQ31" i="10"/>
  <c r="CK31" i="10"/>
  <c r="CI31" i="10"/>
  <c r="CG31" i="10"/>
  <c r="CE31" i="10"/>
  <c r="CC31" i="10"/>
  <c r="CA31" i="10"/>
  <c r="BY31" i="10"/>
  <c r="CW31" i="10"/>
  <c r="BE17" i="10"/>
  <c r="BC17" i="10"/>
  <c r="BA17" i="10"/>
  <c r="AU17" i="10"/>
  <c r="AS17" i="10"/>
  <c r="AQ17" i="10"/>
  <c r="AO17" i="10"/>
  <c r="AM17" i="10"/>
  <c r="AK17" i="10"/>
  <c r="AI17" i="10"/>
  <c r="AG17" i="10"/>
  <c r="AE17" i="10"/>
  <c r="AC17" i="10"/>
  <c r="Y17" i="10"/>
  <c r="W17" i="10"/>
  <c r="U17" i="10"/>
  <c r="S17" i="10"/>
  <c r="Q17" i="10"/>
  <c r="O17" i="10"/>
  <c r="M17" i="10"/>
  <c r="DQ17" i="10"/>
  <c r="DO17" i="10"/>
  <c r="DM17" i="10"/>
  <c r="DK17" i="10"/>
  <c r="DE17" i="10"/>
  <c r="DA17" i="10"/>
  <c r="CK17" i="10"/>
  <c r="CI17" i="10"/>
  <c r="CG17" i="10"/>
  <c r="CE17" i="10"/>
  <c r="CC17" i="10"/>
  <c r="CA17" i="10"/>
  <c r="BY17" i="10"/>
  <c r="CW17" i="10"/>
  <c r="BE481" i="10"/>
  <c r="BC481" i="10"/>
  <c r="BA481" i="10"/>
  <c r="AY481" i="10"/>
  <c r="AS481" i="10"/>
  <c r="AQ481" i="10"/>
  <c r="AO481" i="10"/>
  <c r="AI481" i="10"/>
  <c r="AG481" i="10"/>
  <c r="AE481" i="10"/>
  <c r="Y481" i="10"/>
  <c r="W481" i="10"/>
  <c r="U481" i="10"/>
  <c r="S481" i="10"/>
  <c r="Q481" i="10"/>
  <c r="O481" i="10"/>
  <c r="M481" i="10"/>
  <c r="AW481" i="10"/>
  <c r="BE463" i="10"/>
  <c r="BC463" i="10"/>
  <c r="BA463" i="10"/>
  <c r="AY463" i="10"/>
  <c r="AS463" i="10"/>
  <c r="AO463" i="10"/>
  <c r="Y463" i="10"/>
  <c r="W463" i="10"/>
  <c r="U463" i="10"/>
  <c r="S463" i="10"/>
  <c r="Q463" i="10"/>
  <c r="O463" i="10"/>
  <c r="M463" i="10"/>
  <c r="AK463" i="10"/>
  <c r="BE418" i="10"/>
  <c r="BC418" i="10"/>
  <c r="BA418" i="10"/>
  <c r="AY418" i="10"/>
  <c r="AU418" i="10"/>
  <c r="AS418" i="10"/>
  <c r="AO418" i="10"/>
  <c r="AM418" i="10"/>
  <c r="AG418" i="10"/>
  <c r="AE418" i="10"/>
  <c r="Y418" i="10"/>
  <c r="W418" i="10"/>
  <c r="U418" i="10"/>
  <c r="S418" i="10"/>
  <c r="Q418" i="10"/>
  <c r="O418" i="10"/>
  <c r="M418" i="10"/>
  <c r="AK418" i="10"/>
  <c r="BE183" i="10"/>
  <c r="BC183" i="10"/>
  <c r="BA183" i="10"/>
  <c r="AS183" i="10"/>
  <c r="AO183" i="10"/>
  <c r="Y183" i="10"/>
  <c r="W183" i="10"/>
  <c r="U183" i="10"/>
  <c r="S183" i="10"/>
  <c r="Q183" i="10"/>
  <c r="O183" i="10"/>
  <c r="M183" i="10"/>
  <c r="AQ183" i="10"/>
  <c r="BE151" i="10"/>
  <c r="BC151" i="10"/>
  <c r="BA151" i="10"/>
  <c r="AY151" i="10"/>
  <c r="AU151" i="10"/>
  <c r="AS151" i="10"/>
  <c r="AO151" i="10"/>
  <c r="AM151" i="10"/>
  <c r="AE151" i="10"/>
  <c r="Y151" i="10"/>
  <c r="W151" i="10"/>
  <c r="U151" i="10"/>
  <c r="S151" i="10"/>
  <c r="Q151" i="10"/>
  <c r="O151" i="10"/>
  <c r="M151" i="10"/>
  <c r="AK151" i="10"/>
  <c r="BE31" i="10"/>
  <c r="BC31" i="10"/>
  <c r="BA31" i="10"/>
  <c r="AY31" i="10"/>
  <c r="AU31" i="10"/>
  <c r="AS31" i="10"/>
  <c r="AO31" i="10"/>
  <c r="AM31" i="10"/>
  <c r="AG31" i="10"/>
  <c r="AE31" i="10"/>
  <c r="Y31" i="10"/>
  <c r="W31" i="10"/>
  <c r="U31" i="10"/>
  <c r="S31" i="10"/>
  <c r="Q31" i="10"/>
  <c r="M31" i="10"/>
  <c r="AK31" i="10"/>
  <c r="BH309" i="10" l="1"/>
  <c r="BG309" i="10"/>
  <c r="BH168" i="10"/>
  <c r="BH78" i="10"/>
  <c r="BH139" i="10"/>
  <c r="BH224" i="10"/>
  <c r="BH263" i="10"/>
  <c r="BH294" i="10"/>
  <c r="BH374" i="10"/>
  <c r="BG374" i="10"/>
  <c r="BF374" i="10"/>
  <c r="BH55" i="10"/>
  <c r="BG55" i="10"/>
  <c r="BG78" i="10"/>
  <c r="BG122" i="10"/>
  <c r="BG139" i="10"/>
  <c r="BG224" i="10"/>
  <c r="BG252" i="10"/>
  <c r="BG294" i="10"/>
  <c r="BH122" i="10"/>
  <c r="BH62" i="10"/>
  <c r="BG62" i="10"/>
  <c r="BF122" i="10"/>
  <c r="BG168" i="10"/>
  <c r="BH208" i="10"/>
  <c r="BG208" i="10"/>
  <c r="BH252" i="10"/>
  <c r="BH282" i="10"/>
  <c r="BG282" i="10"/>
  <c r="BH320" i="10"/>
  <c r="BG320" i="10"/>
  <c r="BF320" i="10"/>
  <c r="BF309" i="10"/>
  <c r="BF294" i="10"/>
  <c r="BF282" i="10"/>
  <c r="BF263" i="10"/>
  <c r="BF252" i="10"/>
  <c r="BF224" i="10"/>
  <c r="BF208" i="10"/>
  <c r="CQ183" i="10"/>
  <c r="CY183" i="10"/>
  <c r="DG183" i="10"/>
  <c r="CS183" i="10"/>
  <c r="DI183" i="10"/>
  <c r="CU183" i="10"/>
  <c r="DC183" i="10"/>
  <c r="CO183" i="10"/>
  <c r="BF168" i="10"/>
  <c r="BF139" i="10"/>
  <c r="BF78" i="10"/>
  <c r="BF62" i="10"/>
  <c r="BF55" i="10"/>
  <c r="CU481" i="10"/>
  <c r="DC481" i="10"/>
  <c r="DS481" i="10" s="1"/>
  <c r="CO481" i="10"/>
  <c r="CY463" i="10"/>
  <c r="DG463" i="10"/>
  <c r="CS463" i="10"/>
  <c r="DI463" i="10"/>
  <c r="DS463" i="10" s="1"/>
  <c r="CO463" i="10"/>
  <c r="CS418" i="10"/>
  <c r="DI418" i="10"/>
  <c r="CU418" i="10"/>
  <c r="DC418" i="10"/>
  <c r="CO418" i="10"/>
  <c r="CQ374" i="10"/>
  <c r="CY374" i="10"/>
  <c r="DG374" i="10"/>
  <c r="CS374" i="10"/>
  <c r="DI374" i="10"/>
  <c r="CU374" i="10"/>
  <c r="DC374" i="10"/>
  <c r="CO374" i="10"/>
  <c r="CO320" i="10"/>
  <c r="CS320" i="10"/>
  <c r="DI320" i="10"/>
  <c r="DS320" i="10" s="1"/>
  <c r="CW320" i="10"/>
  <c r="CQ320" i="10"/>
  <c r="CY320" i="10"/>
  <c r="DG320" i="10"/>
  <c r="CU320" i="10"/>
  <c r="CY309" i="10"/>
  <c r="DG309" i="10"/>
  <c r="CS309" i="10"/>
  <c r="DI309" i="10"/>
  <c r="CU309" i="10"/>
  <c r="DC309" i="10"/>
  <c r="CO309" i="10"/>
  <c r="CQ294" i="10"/>
  <c r="CY294" i="10"/>
  <c r="DG294" i="10"/>
  <c r="CS294" i="10"/>
  <c r="DI294" i="10"/>
  <c r="CU294" i="10"/>
  <c r="DC294" i="10"/>
  <c r="CO294" i="10"/>
  <c r="DG282" i="10"/>
  <c r="CS282" i="10"/>
  <c r="DI282" i="10"/>
  <c r="CU282" i="10"/>
  <c r="DC282" i="10"/>
  <c r="CO282" i="10"/>
  <c r="CS263" i="10"/>
  <c r="DI263" i="10"/>
  <c r="CU263" i="10"/>
  <c r="CO263" i="10"/>
  <c r="CS252" i="10"/>
  <c r="DI252" i="10"/>
  <c r="CU252" i="10"/>
  <c r="DC252" i="10"/>
  <c r="CO252" i="10"/>
  <c r="CY224" i="10"/>
  <c r="DG224" i="10"/>
  <c r="DI224" i="10"/>
  <c r="CU224" i="10"/>
  <c r="DC224" i="10"/>
  <c r="CO224" i="10"/>
  <c r="CQ208" i="10"/>
  <c r="CY208" i="10"/>
  <c r="DG208" i="10"/>
  <c r="CS208" i="10"/>
  <c r="DI208" i="10"/>
  <c r="CU208" i="10"/>
  <c r="DC208" i="10"/>
  <c r="CO208" i="10"/>
  <c r="DI168" i="10"/>
  <c r="CU168" i="10"/>
  <c r="DC168" i="10"/>
  <c r="CO168" i="10"/>
  <c r="CS151" i="10"/>
  <c r="DI151" i="10"/>
  <c r="CU151" i="10"/>
  <c r="DC151" i="10"/>
  <c r="CO151" i="10"/>
  <c r="CQ139" i="10"/>
  <c r="CY139" i="10"/>
  <c r="DG139" i="10"/>
  <c r="CS139" i="10"/>
  <c r="DI139" i="10"/>
  <c r="CU139" i="10"/>
  <c r="DC139" i="10"/>
  <c r="CO139" i="10"/>
  <c r="CQ122" i="10"/>
  <c r="CY122" i="10"/>
  <c r="DG122" i="10"/>
  <c r="CS122" i="10"/>
  <c r="DI122" i="10"/>
  <c r="CU122" i="10"/>
  <c r="DC122" i="10"/>
  <c r="CO122" i="10"/>
  <c r="CU78" i="10"/>
  <c r="DC78" i="10"/>
  <c r="DS78" i="10" s="1"/>
  <c r="CO78" i="10"/>
  <c r="CQ62" i="10"/>
  <c r="CY62" i="10"/>
  <c r="DG62" i="10"/>
  <c r="CS62" i="10"/>
  <c r="DI62" i="10"/>
  <c r="CU62" i="10"/>
  <c r="DC62" i="10"/>
  <c r="CO62" i="10"/>
  <c r="CQ55" i="10"/>
  <c r="CY55" i="10"/>
  <c r="DG55" i="10"/>
  <c r="CS55" i="10"/>
  <c r="DI55" i="10"/>
  <c r="CU55" i="10"/>
  <c r="DC55" i="10"/>
  <c r="CO55" i="10"/>
  <c r="CS31" i="10"/>
  <c r="DI31" i="10"/>
  <c r="CU31" i="10"/>
  <c r="DC31" i="10"/>
  <c r="CO31" i="10"/>
  <c r="CQ17" i="10"/>
  <c r="CY17" i="10"/>
  <c r="DG17" i="10"/>
  <c r="CS17" i="10"/>
  <c r="DI17" i="10"/>
  <c r="CU17" i="10"/>
  <c r="DC17" i="10"/>
  <c r="CO17" i="10"/>
  <c r="BH481" i="10"/>
  <c r="AC481" i="10"/>
  <c r="AK481" i="10"/>
  <c r="AM481" i="10"/>
  <c r="AU481" i="10"/>
  <c r="AE463" i="10"/>
  <c r="AM463" i="10"/>
  <c r="AU463" i="10"/>
  <c r="AG463" i="10"/>
  <c r="AW463" i="10"/>
  <c r="AI463" i="10"/>
  <c r="AQ463" i="10"/>
  <c r="AC463" i="10"/>
  <c r="AW418" i="10"/>
  <c r="AI418" i="10"/>
  <c r="AQ418" i="10"/>
  <c r="AC418" i="10"/>
  <c r="AE183" i="10"/>
  <c r="AM183" i="10"/>
  <c r="AU183" i="10"/>
  <c r="AK183" i="10"/>
  <c r="AG183" i="10"/>
  <c r="AW183" i="10"/>
  <c r="BH183" i="10" s="1"/>
  <c r="AC183" i="10"/>
  <c r="AI183" i="10"/>
  <c r="AG151" i="10"/>
  <c r="AW151" i="10"/>
  <c r="AI151" i="10"/>
  <c r="AQ151" i="10"/>
  <c r="AC151" i="10"/>
  <c r="AW31" i="10"/>
  <c r="AI31" i="10"/>
  <c r="AQ31" i="10"/>
  <c r="AC31" i="10"/>
  <c r="DR263" i="10" l="1"/>
  <c r="DS168" i="10"/>
  <c r="DS208" i="10"/>
  <c r="DS224" i="10"/>
  <c r="DS282" i="10"/>
  <c r="DS151" i="10"/>
  <c r="DR252" i="10"/>
  <c r="DS263" i="10"/>
  <c r="DR294" i="10"/>
  <c r="DR309" i="10"/>
  <c r="DS17" i="10"/>
  <c r="DS31" i="10"/>
  <c r="DS122" i="10"/>
  <c r="DS139" i="10"/>
  <c r="DS183" i="10"/>
  <c r="DR463" i="10"/>
  <c r="DR139" i="10"/>
  <c r="DR17" i="10"/>
  <c r="DR31" i="10"/>
  <c r="DS55" i="10"/>
  <c r="DS62" i="10"/>
  <c r="DR168" i="10"/>
  <c r="DR208" i="10"/>
  <c r="DR224" i="10"/>
  <c r="DR282" i="10"/>
  <c r="DR320" i="10"/>
  <c r="DS374" i="10"/>
  <c r="DS402" i="10"/>
  <c r="DR481" i="10"/>
  <c r="DR183" i="10"/>
  <c r="DR122" i="10"/>
  <c r="DR151" i="10"/>
  <c r="BH151" i="10"/>
  <c r="DR55" i="10"/>
  <c r="DR62" i="10"/>
  <c r="DR78" i="10"/>
  <c r="DS252" i="10"/>
  <c r="DS294" i="10"/>
  <c r="DS309" i="10"/>
  <c r="DR374" i="10"/>
  <c r="DR402" i="10"/>
  <c r="DR418" i="10"/>
  <c r="DS418" i="10"/>
  <c r="BG402" i="10"/>
  <c r="BG418" i="10"/>
  <c r="BH463" i="10"/>
  <c r="BH31" i="10"/>
  <c r="BG151" i="10"/>
  <c r="BH418" i="10"/>
  <c r="BG183" i="10"/>
  <c r="BH402" i="10"/>
  <c r="BG463" i="10"/>
  <c r="BG31" i="10"/>
  <c r="BF31" i="10"/>
  <c r="BF151" i="10"/>
  <c r="BF418" i="10"/>
  <c r="BF463" i="10"/>
  <c r="BF183" i="10"/>
  <c r="BF402" i="10"/>
  <c r="BY553" i="10" l="1"/>
  <c r="DQ241" i="10"/>
  <c r="DK241" i="10"/>
  <c r="DI241" i="10"/>
  <c r="DG241" i="10"/>
  <c r="DC241" i="10"/>
  <c r="DA241" i="10"/>
  <c r="CY241" i="10"/>
  <c r="CW241" i="10"/>
  <c r="CU241" i="10"/>
  <c r="CS241" i="10"/>
  <c r="CQ241" i="10"/>
  <c r="CO241" i="10"/>
  <c r="CK241" i="10"/>
  <c r="CI241" i="10"/>
  <c r="CE241" i="10"/>
  <c r="CC241" i="10"/>
  <c r="CA241" i="10"/>
  <c r="BY241" i="10"/>
  <c r="BW241" i="10"/>
  <c r="DM241" i="10" s="1"/>
  <c r="DO241" i="10" l="1"/>
  <c r="CJ241" i="10"/>
  <c r="CG241" i="10"/>
  <c r="DE241" i="10"/>
  <c r="AQ204" i="10"/>
  <c r="AS204" i="10"/>
  <c r="AA24" i="10"/>
  <c r="DQ373" i="10"/>
  <c r="DK373" i="10"/>
  <c r="DI373" i="10"/>
  <c r="DG373" i="10"/>
  <c r="DE373" i="10"/>
  <c r="DA373" i="10"/>
  <c r="CY373" i="10"/>
  <c r="CW373" i="10"/>
  <c r="CU373" i="10"/>
  <c r="CS373" i="10"/>
  <c r="CQ373" i="10"/>
  <c r="CK373" i="10"/>
  <c r="CJ373" i="10"/>
  <c r="CI373" i="10"/>
  <c r="CE373" i="10"/>
  <c r="CC373" i="10"/>
  <c r="CA373" i="10"/>
  <c r="BY373" i="10"/>
  <c r="BW373" i="10"/>
  <c r="DO373" i="10" s="1"/>
  <c r="DQ319" i="10"/>
  <c r="DK319" i="10"/>
  <c r="DI319" i="10"/>
  <c r="DG319" i="10"/>
  <c r="DE319" i="10"/>
  <c r="DA319" i="10"/>
  <c r="CY319" i="10"/>
  <c r="CW319" i="10"/>
  <c r="CU319" i="10"/>
  <c r="CS319" i="10"/>
  <c r="CQ319" i="10"/>
  <c r="CK319" i="10"/>
  <c r="CJ319" i="10"/>
  <c r="CI319" i="10"/>
  <c r="CE319" i="10"/>
  <c r="CC319" i="10"/>
  <c r="CA319" i="10"/>
  <c r="BY319" i="10"/>
  <c r="BW319" i="10"/>
  <c r="DM319" i="10" s="1"/>
  <c r="DQ293" i="10"/>
  <c r="DK293" i="10"/>
  <c r="DI293" i="10"/>
  <c r="DG293" i="10"/>
  <c r="DE293" i="10"/>
  <c r="DA293" i="10"/>
  <c r="CY293" i="10"/>
  <c r="CW293" i="10"/>
  <c r="CU293" i="10"/>
  <c r="CS293" i="10"/>
  <c r="CQ293" i="10"/>
  <c r="CK293" i="10"/>
  <c r="CJ293" i="10"/>
  <c r="CI293" i="10"/>
  <c r="CE293" i="10"/>
  <c r="CC293" i="10"/>
  <c r="CA293" i="10"/>
  <c r="BY293" i="10"/>
  <c r="BW293" i="10"/>
  <c r="DM293" i="10" s="1"/>
  <c r="DQ281" i="10"/>
  <c r="DK281" i="10"/>
  <c r="DI281" i="10"/>
  <c r="DG281" i="10"/>
  <c r="DE281" i="10"/>
  <c r="DA281" i="10"/>
  <c r="CY281" i="10"/>
  <c r="CW281" i="10"/>
  <c r="CU281" i="10"/>
  <c r="CS281" i="10"/>
  <c r="CQ281" i="10"/>
  <c r="CK281" i="10"/>
  <c r="CJ281" i="10"/>
  <c r="CI281" i="10"/>
  <c r="CE281" i="10"/>
  <c r="CC281" i="10"/>
  <c r="CA281" i="10"/>
  <c r="BY281" i="10"/>
  <c r="BW281" i="10"/>
  <c r="DM281" i="10" s="1"/>
  <c r="DQ262" i="10"/>
  <c r="DK262" i="10"/>
  <c r="DI262" i="10"/>
  <c r="DG262" i="10"/>
  <c r="DE262" i="10"/>
  <c r="DA262" i="10"/>
  <c r="CY262" i="10"/>
  <c r="CW262" i="10"/>
  <c r="CU262" i="10"/>
  <c r="CS262" i="10"/>
  <c r="CQ262" i="10"/>
  <c r="CK262" i="10"/>
  <c r="CJ262" i="10"/>
  <c r="CI262" i="10"/>
  <c r="CE262" i="10"/>
  <c r="CC262" i="10"/>
  <c r="CA262" i="10"/>
  <c r="BY262" i="10"/>
  <c r="BW262" i="10"/>
  <c r="DM262" i="10" s="1"/>
  <c r="DQ250" i="10"/>
  <c r="DK250" i="10"/>
  <c r="DI250" i="10"/>
  <c r="DG250" i="10"/>
  <c r="DE250" i="10"/>
  <c r="DA250" i="10"/>
  <c r="CY250" i="10"/>
  <c r="CW250" i="10"/>
  <c r="CU250" i="10"/>
  <c r="CS250" i="10"/>
  <c r="CQ250" i="10"/>
  <c r="CK250" i="10"/>
  <c r="CJ250" i="10"/>
  <c r="CI250" i="10"/>
  <c r="CE250" i="10"/>
  <c r="CC250" i="10"/>
  <c r="CA250" i="10"/>
  <c r="BY250" i="10"/>
  <c r="BW250" i="10"/>
  <c r="DM250" i="10" s="1"/>
  <c r="DQ240" i="10"/>
  <c r="DK240" i="10"/>
  <c r="DI240" i="10"/>
  <c r="DG240" i="10"/>
  <c r="DE240" i="10"/>
  <c r="DA240" i="10"/>
  <c r="CY240" i="10"/>
  <c r="CW240" i="10"/>
  <c r="CU240" i="10"/>
  <c r="CS240" i="10"/>
  <c r="CQ240" i="10"/>
  <c r="CK240" i="10"/>
  <c r="CJ240" i="10"/>
  <c r="CI240" i="10"/>
  <c r="CE240" i="10"/>
  <c r="CC240" i="10"/>
  <c r="CA240" i="10"/>
  <c r="BY240" i="10"/>
  <c r="BW240" i="10"/>
  <c r="DM240" i="10" s="1"/>
  <c r="DQ223" i="10"/>
  <c r="DK223" i="10"/>
  <c r="DI223" i="10"/>
  <c r="DG223" i="10"/>
  <c r="DE223" i="10"/>
  <c r="DA223" i="10"/>
  <c r="CY223" i="10"/>
  <c r="CW223" i="10"/>
  <c r="CU223" i="10"/>
  <c r="CS223" i="10"/>
  <c r="CQ223" i="10"/>
  <c r="CK223" i="10"/>
  <c r="CJ223" i="10"/>
  <c r="CI223" i="10"/>
  <c r="CE223" i="10"/>
  <c r="CC223" i="10"/>
  <c r="CA223" i="10"/>
  <c r="BY223" i="10"/>
  <c r="BW223" i="10"/>
  <c r="DM223" i="10" s="1"/>
  <c r="DQ205" i="10"/>
  <c r="DK205" i="10"/>
  <c r="DI205" i="10"/>
  <c r="DG205" i="10"/>
  <c r="DE205" i="10"/>
  <c r="DA205" i="10"/>
  <c r="CY205" i="10"/>
  <c r="CW205" i="10"/>
  <c r="CU205" i="10"/>
  <c r="CS205" i="10"/>
  <c r="CQ205" i="10"/>
  <c r="CK205" i="10"/>
  <c r="CJ205" i="10"/>
  <c r="CI205" i="10"/>
  <c r="CE205" i="10"/>
  <c r="CC205" i="10"/>
  <c r="CA205" i="10"/>
  <c r="BY205" i="10"/>
  <c r="BW205" i="10"/>
  <c r="DM205" i="10" s="1"/>
  <c r="DQ167" i="10"/>
  <c r="DK167" i="10"/>
  <c r="DI167" i="10"/>
  <c r="DG167" i="10"/>
  <c r="DE167" i="10"/>
  <c r="DA167" i="10"/>
  <c r="CY167" i="10"/>
  <c r="CW167" i="10"/>
  <c r="CU167" i="10"/>
  <c r="CS167" i="10"/>
  <c r="CQ167" i="10"/>
  <c r="CK167" i="10"/>
  <c r="CJ167" i="10"/>
  <c r="CI167" i="10"/>
  <c r="CE167" i="10"/>
  <c r="CC167" i="10"/>
  <c r="CA167" i="10"/>
  <c r="BY167" i="10"/>
  <c r="BW167" i="10"/>
  <c r="DM167" i="10" s="1"/>
  <c r="DQ138" i="10"/>
  <c r="DK138" i="10"/>
  <c r="DI138" i="10"/>
  <c r="DG138" i="10"/>
  <c r="DE138" i="10"/>
  <c r="DA138" i="10"/>
  <c r="CY138" i="10"/>
  <c r="CW138" i="10"/>
  <c r="CU138" i="10"/>
  <c r="CS138" i="10"/>
  <c r="CQ138" i="10"/>
  <c r="CK138" i="10"/>
  <c r="CJ138" i="10"/>
  <c r="CI138" i="10"/>
  <c r="CE138" i="10"/>
  <c r="CC138" i="10"/>
  <c r="CA138" i="10"/>
  <c r="BY138" i="10"/>
  <c r="BW138" i="10"/>
  <c r="DM138" i="10" s="1"/>
  <c r="DQ121" i="10"/>
  <c r="DK121" i="10"/>
  <c r="DI121" i="10"/>
  <c r="DG121" i="10"/>
  <c r="DE121" i="10"/>
  <c r="DA121" i="10"/>
  <c r="CY121" i="10"/>
  <c r="CW121" i="10"/>
  <c r="CU121" i="10"/>
  <c r="CS121" i="10"/>
  <c r="CQ121" i="10"/>
  <c r="CK121" i="10"/>
  <c r="CJ121" i="10"/>
  <c r="CI121" i="10"/>
  <c r="CE121" i="10"/>
  <c r="CC121" i="10"/>
  <c r="CA121" i="10"/>
  <c r="BY121" i="10"/>
  <c r="BW121" i="10"/>
  <c r="DM121" i="10" s="1"/>
  <c r="DQ106" i="10"/>
  <c r="DK106" i="10"/>
  <c r="DI106" i="10"/>
  <c r="DG106" i="10"/>
  <c r="DE106" i="10"/>
  <c r="DA106" i="10"/>
  <c r="CY106" i="10"/>
  <c r="CW106" i="10"/>
  <c r="CU106" i="10"/>
  <c r="CS106" i="10"/>
  <c r="CQ106" i="10"/>
  <c r="CK106" i="10"/>
  <c r="CJ106" i="10"/>
  <c r="CI106" i="10"/>
  <c r="CE106" i="10"/>
  <c r="CC106" i="10"/>
  <c r="CA106" i="10"/>
  <c r="BY106" i="10"/>
  <c r="BW106" i="10"/>
  <c r="DM106" i="10" s="1"/>
  <c r="DQ95" i="10"/>
  <c r="DK95" i="10"/>
  <c r="DI95" i="10"/>
  <c r="DG95" i="10"/>
  <c r="DE95" i="10"/>
  <c r="DA95" i="10"/>
  <c r="CY95" i="10"/>
  <c r="CW95" i="10"/>
  <c r="CU95" i="10"/>
  <c r="CS95" i="10"/>
  <c r="CQ95" i="10"/>
  <c r="CK95" i="10"/>
  <c r="CJ95" i="10"/>
  <c r="CI95" i="10"/>
  <c r="CE95" i="10"/>
  <c r="CC95" i="10"/>
  <c r="CA95" i="10"/>
  <c r="BY95" i="10"/>
  <c r="BW95" i="10"/>
  <c r="DM95" i="10" s="1"/>
  <c r="DQ77" i="10"/>
  <c r="DK77" i="10"/>
  <c r="DI77" i="10"/>
  <c r="DG77" i="10"/>
  <c r="DE77" i="10"/>
  <c r="DA77" i="10"/>
  <c r="CY77" i="10"/>
  <c r="CW77" i="10"/>
  <c r="CU77" i="10"/>
  <c r="CS77" i="10"/>
  <c r="CQ77" i="10"/>
  <c r="CK77" i="10"/>
  <c r="CJ77" i="10"/>
  <c r="CI77" i="10"/>
  <c r="CE77" i="10"/>
  <c r="CC77" i="10"/>
  <c r="CA77" i="10"/>
  <c r="BY77" i="10"/>
  <c r="BW77" i="10"/>
  <c r="DM77" i="10" s="1"/>
  <c r="DQ61" i="10"/>
  <c r="DK61" i="10"/>
  <c r="DI61" i="10"/>
  <c r="DG61" i="10"/>
  <c r="DE61" i="10"/>
  <c r="DA61" i="10"/>
  <c r="CY61" i="10"/>
  <c r="CW61" i="10"/>
  <c r="CU61" i="10"/>
  <c r="CS61" i="10"/>
  <c r="CQ61" i="10"/>
  <c r="CK61" i="10"/>
  <c r="CJ61" i="10"/>
  <c r="CI61" i="10"/>
  <c r="CE61" i="10"/>
  <c r="CC61" i="10"/>
  <c r="CA61" i="10"/>
  <c r="BY61" i="10"/>
  <c r="BW61" i="10"/>
  <c r="DM61" i="10" s="1"/>
  <c r="DQ56" i="10"/>
  <c r="DK56" i="10"/>
  <c r="DI56" i="10"/>
  <c r="DG56" i="10"/>
  <c r="DE56" i="10"/>
  <c r="DA56" i="10"/>
  <c r="CY56" i="10"/>
  <c r="CW56" i="10"/>
  <c r="CU56" i="10"/>
  <c r="CS56" i="10"/>
  <c r="CQ56" i="10"/>
  <c r="CK56" i="10"/>
  <c r="CJ56" i="10"/>
  <c r="CI56" i="10"/>
  <c r="CE56" i="10"/>
  <c r="CC56" i="10"/>
  <c r="CA56" i="10"/>
  <c r="BY56" i="10"/>
  <c r="BW56" i="10"/>
  <c r="DM56" i="10" s="1"/>
  <c r="DQ30" i="10"/>
  <c r="DK30" i="10"/>
  <c r="DI30" i="10"/>
  <c r="DG30" i="10"/>
  <c r="DE30" i="10"/>
  <c r="DA30" i="10"/>
  <c r="CY30" i="10"/>
  <c r="CW30" i="10"/>
  <c r="CU30" i="10"/>
  <c r="CS30" i="10"/>
  <c r="CQ30" i="10"/>
  <c r="CK30" i="10"/>
  <c r="CJ30" i="10"/>
  <c r="CI30" i="10"/>
  <c r="CE30" i="10"/>
  <c r="CC30" i="10"/>
  <c r="CA30" i="10"/>
  <c r="BY30" i="10"/>
  <c r="BW30" i="10"/>
  <c r="DM30" i="10" s="1"/>
  <c r="DQ13" i="10"/>
  <c r="DK13" i="10"/>
  <c r="DI13" i="10"/>
  <c r="DG13" i="10"/>
  <c r="DE13" i="10"/>
  <c r="DA13" i="10"/>
  <c r="CY13" i="10"/>
  <c r="CW13" i="10"/>
  <c r="CU13" i="10"/>
  <c r="CS13" i="10"/>
  <c r="CQ13" i="10"/>
  <c r="CK13" i="10"/>
  <c r="CJ13" i="10"/>
  <c r="CI13" i="10"/>
  <c r="CE13" i="10"/>
  <c r="CC13" i="10"/>
  <c r="CA13" i="10"/>
  <c r="BY13" i="10"/>
  <c r="BW13" i="10"/>
  <c r="DM13" i="10" s="1"/>
  <c r="BE457" i="10"/>
  <c r="AY457" i="10"/>
  <c r="AW457" i="10"/>
  <c r="AU457" i="10"/>
  <c r="AS457" i="10"/>
  <c r="AQ457" i="10"/>
  <c r="AO457" i="10"/>
  <c r="AM457" i="10"/>
  <c r="AK457" i="10"/>
  <c r="AI457" i="10"/>
  <c r="AG457" i="10"/>
  <c r="AE457" i="10"/>
  <c r="Y457" i="10"/>
  <c r="X457" i="10"/>
  <c r="W457" i="10"/>
  <c r="S457" i="10"/>
  <c r="Q457" i="10"/>
  <c r="O457" i="10"/>
  <c r="M457" i="10"/>
  <c r="K457" i="10"/>
  <c r="BC457" i="10" s="1"/>
  <c r="BE205" i="10"/>
  <c r="AY205" i="10"/>
  <c r="AW205" i="10"/>
  <c r="AU205" i="10"/>
  <c r="AS205" i="10"/>
  <c r="AQ205" i="10"/>
  <c r="AO205" i="10"/>
  <c r="AM205" i="10"/>
  <c r="AK205" i="10"/>
  <c r="AI205" i="10"/>
  <c r="AG205" i="10"/>
  <c r="AE205" i="10"/>
  <c r="Y205" i="10"/>
  <c r="X205" i="10"/>
  <c r="W205" i="10"/>
  <c r="S205" i="10"/>
  <c r="Q205" i="10"/>
  <c r="O205" i="10"/>
  <c r="M205" i="10"/>
  <c r="K205" i="10"/>
  <c r="BA205" i="10" s="1"/>
  <c r="BE182" i="10"/>
  <c r="AY182" i="10"/>
  <c r="AW182" i="10"/>
  <c r="AU182" i="10"/>
  <c r="AS182" i="10"/>
  <c r="AQ182" i="10"/>
  <c r="AO182" i="10"/>
  <c r="AM182" i="10"/>
  <c r="AK182" i="10"/>
  <c r="AI182" i="10"/>
  <c r="AG182" i="10"/>
  <c r="AE182" i="10"/>
  <c r="Y182" i="10"/>
  <c r="X182" i="10"/>
  <c r="W182" i="10"/>
  <c r="S182" i="10"/>
  <c r="Q182" i="10"/>
  <c r="O182" i="10"/>
  <c r="M182" i="10"/>
  <c r="K182" i="10"/>
  <c r="BA182" i="10" s="1"/>
  <c r="BE30" i="10"/>
  <c r="AY30" i="10"/>
  <c r="AW30" i="10"/>
  <c r="AU30" i="10"/>
  <c r="AS30" i="10"/>
  <c r="AQ30" i="10"/>
  <c r="AO30" i="10"/>
  <c r="AM30" i="10"/>
  <c r="AK30" i="10"/>
  <c r="AI30" i="10"/>
  <c r="AG30" i="10"/>
  <c r="AE30" i="10"/>
  <c r="Y30" i="10"/>
  <c r="X30" i="10"/>
  <c r="W30" i="10"/>
  <c r="S30" i="10"/>
  <c r="Q30" i="10"/>
  <c r="M30" i="10"/>
  <c r="K30" i="10"/>
  <c r="BC30" i="10" s="1"/>
  <c r="DN41" i="10"/>
  <c r="DP41" i="10"/>
  <c r="CV41" i="10"/>
  <c r="CX41" i="10"/>
  <c r="CZ41" i="10"/>
  <c r="DB41" i="10"/>
  <c r="DD41" i="10"/>
  <c r="DF41" i="10"/>
  <c r="DH41" i="10"/>
  <c r="DJ41" i="10"/>
  <c r="DL41" i="10"/>
  <c r="CF41" i="10"/>
  <c r="CH41" i="10"/>
  <c r="CL41" i="10"/>
  <c r="CN41" i="10"/>
  <c r="CP41" i="10"/>
  <c r="CR41" i="10"/>
  <c r="CT41" i="10"/>
  <c r="CB41" i="10"/>
  <c r="CD41" i="10"/>
  <c r="DN527" i="10"/>
  <c r="DP527" i="10"/>
  <c r="DL527" i="10"/>
  <c r="DF527" i="10"/>
  <c r="DH527" i="10"/>
  <c r="DJ527" i="10"/>
  <c r="CH527" i="10"/>
  <c r="CL527" i="10"/>
  <c r="CM527" i="10"/>
  <c r="CN527" i="10"/>
  <c r="CP527" i="10"/>
  <c r="CR527" i="10"/>
  <c r="CT527" i="10"/>
  <c r="CV527" i="10"/>
  <c r="CX527" i="10"/>
  <c r="CZ527" i="10"/>
  <c r="DB527" i="10"/>
  <c r="DD527" i="10"/>
  <c r="BZ527" i="10"/>
  <c r="CB527" i="10"/>
  <c r="CD527" i="10"/>
  <c r="CF527" i="10"/>
  <c r="BE13" i="10"/>
  <c r="AU13" i="10"/>
  <c r="AS13" i="10"/>
  <c r="AQ13" i="10"/>
  <c r="AO13" i="10"/>
  <c r="AM13" i="10"/>
  <c r="AK13" i="10"/>
  <c r="AI13" i="10"/>
  <c r="AG13" i="10"/>
  <c r="AE13" i="10"/>
  <c r="Y13" i="10"/>
  <c r="X13" i="10"/>
  <c r="W13" i="10"/>
  <c r="S13" i="10"/>
  <c r="Q13" i="10"/>
  <c r="O13" i="10"/>
  <c r="M13" i="10"/>
  <c r="K13" i="10"/>
  <c r="BA13" i="10" s="1"/>
  <c r="BE476" i="10"/>
  <c r="AY476" i="10"/>
  <c r="AW476" i="10"/>
  <c r="AU476" i="10"/>
  <c r="AS476" i="10"/>
  <c r="AO476" i="10"/>
  <c r="AM476" i="10"/>
  <c r="AK476" i="10"/>
  <c r="AI476" i="10"/>
  <c r="AG476" i="10"/>
  <c r="AE476" i="10"/>
  <c r="AC476" i="10"/>
  <c r="Y476" i="10"/>
  <c r="X476" i="10"/>
  <c r="W476" i="10"/>
  <c r="S476" i="10"/>
  <c r="Q476" i="10"/>
  <c r="O476" i="10"/>
  <c r="M476" i="10"/>
  <c r="K476" i="10"/>
  <c r="BC476" i="10" s="1"/>
  <c r="AQ354" i="10"/>
  <c r="BE354" i="10"/>
  <c r="AY354" i="10"/>
  <c r="AW354" i="10"/>
  <c r="AU354" i="10"/>
  <c r="AS354" i="10"/>
  <c r="AO354" i="10"/>
  <c r="AM354" i="10"/>
  <c r="AK354" i="10"/>
  <c r="AI354" i="10"/>
  <c r="AG354" i="10"/>
  <c r="AE354" i="10"/>
  <c r="Y354" i="10"/>
  <c r="X354" i="10"/>
  <c r="W354" i="10"/>
  <c r="S354" i="10"/>
  <c r="Q354" i="10"/>
  <c r="O354" i="10"/>
  <c r="M354" i="10"/>
  <c r="K354" i="10"/>
  <c r="BA354" i="10" s="1"/>
  <c r="BE413" i="10"/>
  <c r="AY413" i="10"/>
  <c r="AW413" i="10"/>
  <c r="AU413" i="10"/>
  <c r="AS413" i="10"/>
  <c r="AO413" i="10"/>
  <c r="AM413" i="10"/>
  <c r="AK413" i="10"/>
  <c r="AI413" i="10"/>
  <c r="AG413" i="10"/>
  <c r="AE413" i="10"/>
  <c r="AC413" i="10"/>
  <c r="Y413" i="10"/>
  <c r="X413" i="10"/>
  <c r="W413" i="10"/>
  <c r="S413" i="10"/>
  <c r="Q413" i="10"/>
  <c r="O413" i="10"/>
  <c r="M413" i="10"/>
  <c r="K413" i="10"/>
  <c r="BA413" i="10" s="1"/>
  <c r="BE401" i="10"/>
  <c r="AY401" i="10"/>
  <c r="AW401" i="10"/>
  <c r="AU401" i="10"/>
  <c r="AS401" i="10"/>
  <c r="AO401" i="10"/>
  <c r="AM401" i="10"/>
  <c r="AK401" i="10"/>
  <c r="AI401" i="10"/>
  <c r="AG401" i="10"/>
  <c r="AE401" i="10"/>
  <c r="AC401" i="10"/>
  <c r="Y401" i="10"/>
  <c r="X401" i="10"/>
  <c r="W401" i="10"/>
  <c r="S401" i="10"/>
  <c r="Q401" i="10"/>
  <c r="O401" i="10"/>
  <c r="M401" i="10"/>
  <c r="K401" i="10"/>
  <c r="BC401" i="10" s="1"/>
  <c r="DQ417" i="10"/>
  <c r="DK417" i="10"/>
  <c r="DI417" i="10"/>
  <c r="DG417" i="10"/>
  <c r="DE417" i="10"/>
  <c r="DC417" i="10"/>
  <c r="DA417" i="10"/>
  <c r="CY417" i="10"/>
  <c r="CW417" i="10"/>
  <c r="CU417" i="10"/>
  <c r="CS417" i="10"/>
  <c r="CQ417" i="10"/>
  <c r="CO417" i="10"/>
  <c r="CK417" i="10"/>
  <c r="CI417" i="10"/>
  <c r="CE417" i="10"/>
  <c r="CC417" i="10"/>
  <c r="CA417" i="10"/>
  <c r="BY417" i="10"/>
  <c r="BW417" i="10"/>
  <c r="DO417" i="10" s="1"/>
  <c r="DR241" i="10" l="1"/>
  <c r="DT553" i="10"/>
  <c r="DS241" i="10"/>
  <c r="DO138" i="10"/>
  <c r="CG373" i="10"/>
  <c r="DM373" i="10"/>
  <c r="DO250" i="10"/>
  <c r="DO319" i="10"/>
  <c r="CG319" i="10"/>
  <c r="DO293" i="10"/>
  <c r="CG293" i="10"/>
  <c r="DO281" i="10"/>
  <c r="CG281" i="10"/>
  <c r="DO262" i="10"/>
  <c r="CG262" i="10"/>
  <c r="CG250" i="10"/>
  <c r="DO240" i="10"/>
  <c r="CG240" i="10"/>
  <c r="DO223" i="10"/>
  <c r="CG223" i="10"/>
  <c r="DO205" i="10"/>
  <c r="CG205" i="10"/>
  <c r="DO167" i="10"/>
  <c r="CG167" i="10"/>
  <c r="CG138" i="10"/>
  <c r="DO121" i="10"/>
  <c r="CG121" i="10"/>
  <c r="DO106" i="10"/>
  <c r="CG106" i="10"/>
  <c r="DO95" i="10"/>
  <c r="CG95" i="10"/>
  <c r="DO77" i="10"/>
  <c r="CG77" i="10"/>
  <c r="DO61" i="10"/>
  <c r="CG61" i="10"/>
  <c r="DO56" i="10"/>
  <c r="CG56" i="10"/>
  <c r="DO30" i="10"/>
  <c r="CG30" i="10"/>
  <c r="DO13" i="10"/>
  <c r="CG13" i="10"/>
  <c r="BC182" i="10"/>
  <c r="U457" i="10"/>
  <c r="BA457" i="10"/>
  <c r="BC205" i="10"/>
  <c r="U205" i="10"/>
  <c r="U182" i="10"/>
  <c r="U30" i="10"/>
  <c r="BA30" i="10"/>
  <c r="U13" i="10"/>
  <c r="BC13" i="10"/>
  <c r="U476" i="10"/>
  <c r="BA476" i="10"/>
  <c r="BC354" i="10"/>
  <c r="U354" i="10"/>
  <c r="U401" i="10"/>
  <c r="BA401" i="10"/>
  <c r="BC413" i="10"/>
  <c r="CG417" i="10"/>
  <c r="U413" i="10"/>
  <c r="DM417" i="10"/>
  <c r="CJ417" i="10"/>
  <c r="DR95" i="10" l="1"/>
  <c r="BH30" i="10"/>
  <c r="DR13" i="10"/>
  <c r="DR56" i="10"/>
  <c r="DR77" i="10"/>
  <c r="DR106" i="10"/>
  <c r="DR281" i="10"/>
  <c r="DR138" i="10"/>
  <c r="DR30" i="10"/>
  <c r="DR61" i="10"/>
  <c r="DR121" i="10"/>
  <c r="DR262" i="10"/>
  <c r="DR293" i="10"/>
  <c r="DR319" i="10"/>
  <c r="DS373" i="10"/>
  <c r="DR373" i="10"/>
  <c r="DR250" i="10"/>
  <c r="DR167" i="10"/>
  <c r="DR223" i="10"/>
  <c r="BG205" i="10"/>
  <c r="DR205" i="10"/>
  <c r="DR240" i="10"/>
  <c r="DS319" i="10"/>
  <c r="DS293" i="10"/>
  <c r="DS281" i="10"/>
  <c r="DS262" i="10"/>
  <c r="DS250" i="10"/>
  <c r="DS240" i="10"/>
  <c r="DS223" i="10"/>
  <c r="DS205" i="10"/>
  <c r="DS167" i="10"/>
  <c r="DS138" i="10"/>
  <c r="DS121" i="10"/>
  <c r="DS106" i="10"/>
  <c r="DS95" i="10"/>
  <c r="DS77" i="10"/>
  <c r="DS61" i="10"/>
  <c r="DS56" i="10"/>
  <c r="DS30" i="10"/>
  <c r="DS13" i="10"/>
  <c r="BH182" i="10"/>
  <c r="BH337" i="10"/>
  <c r="BG30" i="10"/>
  <c r="BG337" i="10"/>
  <c r="BG431" i="10"/>
  <c r="BH205" i="10"/>
  <c r="BG457" i="10"/>
  <c r="BG182" i="10"/>
  <c r="BG476" i="10"/>
  <c r="BH536" i="10"/>
  <c r="BG536" i="10"/>
  <c r="BH401" i="10"/>
  <c r="BH354" i="10"/>
  <c r="BG413" i="10"/>
  <c r="BG401" i="10"/>
  <c r="BG354" i="10"/>
  <c r="BH413" i="10"/>
  <c r="BF413" i="10"/>
  <c r="BF354" i="10"/>
  <c r="BF401" i="10"/>
  <c r="DS417" i="10"/>
  <c r="DR417" i="10"/>
  <c r="DQ239" i="10" l="1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K239" i="10"/>
  <c r="CI239" i="10"/>
  <c r="CE239" i="10"/>
  <c r="CC239" i="10"/>
  <c r="CA239" i="10"/>
  <c r="BY239" i="10"/>
  <c r="BW239" i="10"/>
  <c r="DO239" i="10" s="1"/>
  <c r="DQ480" i="10"/>
  <c r="DK480" i="10"/>
  <c r="DI480" i="10"/>
  <c r="DG480" i="10"/>
  <c r="DE480" i="10"/>
  <c r="DC480" i="10"/>
  <c r="DA480" i="10"/>
  <c r="CY480" i="10"/>
  <c r="CW480" i="10"/>
  <c r="CU480" i="10"/>
  <c r="CS480" i="10"/>
  <c r="CQ480" i="10"/>
  <c r="CO480" i="10"/>
  <c r="CK480" i="10"/>
  <c r="CI480" i="10"/>
  <c r="CE480" i="10"/>
  <c r="CC480" i="10"/>
  <c r="CA480" i="10"/>
  <c r="BY480" i="10"/>
  <c r="BW480" i="10"/>
  <c r="DO480" i="10" s="1"/>
  <c r="DQ307" i="10"/>
  <c r="DK307" i="10"/>
  <c r="DI307" i="10"/>
  <c r="DG307" i="10"/>
  <c r="DE307" i="10"/>
  <c r="DC307" i="10"/>
  <c r="DA307" i="10"/>
  <c r="CY307" i="10"/>
  <c r="CW307" i="10"/>
  <c r="CU307" i="10"/>
  <c r="CS307" i="10"/>
  <c r="CQ307" i="10"/>
  <c r="CO307" i="10"/>
  <c r="CK307" i="10"/>
  <c r="CI307" i="10"/>
  <c r="CE307" i="10"/>
  <c r="CC307" i="10"/>
  <c r="CA307" i="10"/>
  <c r="BY307" i="10"/>
  <c r="BW307" i="10"/>
  <c r="DM307" i="10" s="1"/>
  <c r="DQ292" i="10"/>
  <c r="DK292" i="10"/>
  <c r="DI292" i="10"/>
  <c r="DG292" i="10"/>
  <c r="DE292" i="10"/>
  <c r="DC292" i="10"/>
  <c r="DA292" i="10"/>
  <c r="CY292" i="10"/>
  <c r="CW292" i="10"/>
  <c r="CU292" i="10"/>
  <c r="CS292" i="10"/>
  <c r="CQ292" i="10"/>
  <c r="CO292" i="10"/>
  <c r="CK292" i="10"/>
  <c r="CI292" i="10"/>
  <c r="CE292" i="10"/>
  <c r="CC292" i="10"/>
  <c r="CA292" i="10"/>
  <c r="BY292" i="10"/>
  <c r="BW292" i="10"/>
  <c r="DO292" i="10" s="1"/>
  <c r="DQ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I27" i="10"/>
  <c r="CE27" i="10"/>
  <c r="CC27" i="10"/>
  <c r="CA27" i="10"/>
  <c r="BY27" i="10"/>
  <c r="BW27" i="10"/>
  <c r="DO27" i="10" s="1"/>
  <c r="DQ238" i="10"/>
  <c r="DO238" i="10"/>
  <c r="DM238" i="10"/>
  <c r="DK238" i="10"/>
  <c r="DI238" i="10"/>
  <c r="DG238" i="10"/>
  <c r="DE238" i="10"/>
  <c r="DC238" i="10"/>
  <c r="DA238" i="10"/>
  <c r="CY238" i="10"/>
  <c r="CW238" i="10"/>
  <c r="CU238" i="10"/>
  <c r="CS238" i="10"/>
  <c r="CQ238" i="10"/>
  <c r="CO238" i="10"/>
  <c r="CK238" i="10"/>
  <c r="CJ238" i="10"/>
  <c r="CI238" i="10"/>
  <c r="CG238" i="10"/>
  <c r="CE238" i="10"/>
  <c r="CC238" i="10"/>
  <c r="CA238" i="10"/>
  <c r="BY238" i="10"/>
  <c r="BW416" i="10"/>
  <c r="CJ416" i="10" s="1"/>
  <c r="BY416" i="10"/>
  <c r="CA416" i="10"/>
  <c r="CC416" i="10"/>
  <c r="CE416" i="10"/>
  <c r="CI416" i="10"/>
  <c r="CK416" i="10"/>
  <c r="CO416" i="10"/>
  <c r="CQ416" i="10"/>
  <c r="CS416" i="10"/>
  <c r="CU416" i="10"/>
  <c r="CW416" i="10"/>
  <c r="CY416" i="10"/>
  <c r="DA416" i="10"/>
  <c r="DC416" i="10"/>
  <c r="DE416" i="10"/>
  <c r="DG416" i="10"/>
  <c r="DI416" i="10"/>
  <c r="DK416" i="10"/>
  <c r="DQ416" i="10"/>
  <c r="M394" i="10"/>
  <c r="BH193" i="10"/>
  <c r="BG193" i="10"/>
  <c r="DQ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E196" i="10"/>
  <c r="CC196" i="10"/>
  <c r="CA196" i="10"/>
  <c r="BY196" i="10"/>
  <c r="BW196" i="10"/>
  <c r="DM196" i="10" s="1"/>
  <c r="DQ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I60" i="10"/>
  <c r="CE60" i="10"/>
  <c r="CC60" i="10"/>
  <c r="CA60" i="10"/>
  <c r="BY60" i="10"/>
  <c r="BW60" i="10"/>
  <c r="CJ60" i="10" s="1"/>
  <c r="DQ401" i="10"/>
  <c r="DK401" i="10"/>
  <c r="DI401" i="10"/>
  <c r="DG401" i="10"/>
  <c r="DE401" i="10"/>
  <c r="DC401" i="10"/>
  <c r="DA401" i="10"/>
  <c r="CY401" i="10"/>
  <c r="CW401" i="10"/>
  <c r="CU401" i="10"/>
  <c r="CS401" i="10"/>
  <c r="CQ401" i="10"/>
  <c r="CO401" i="10"/>
  <c r="CK401" i="10"/>
  <c r="CI401" i="10"/>
  <c r="CE401" i="10"/>
  <c r="CC401" i="10"/>
  <c r="CA401" i="10"/>
  <c r="BY401" i="10"/>
  <c r="BW401" i="10"/>
  <c r="DO401" i="10" s="1"/>
  <c r="CG239" i="10" l="1"/>
  <c r="DM239" i="10"/>
  <c r="CJ239" i="10"/>
  <c r="CJ480" i="10"/>
  <c r="CG480" i="10"/>
  <c r="DM480" i="10"/>
  <c r="DO307" i="10"/>
  <c r="CJ307" i="10"/>
  <c r="CG307" i="10"/>
  <c r="CG292" i="10"/>
  <c r="DM292" i="10"/>
  <c r="DS238" i="10"/>
  <c r="DR238" i="10"/>
  <c r="CJ292" i="10"/>
  <c r="CG27" i="10"/>
  <c r="DM27" i="10"/>
  <c r="CJ27" i="10"/>
  <c r="DO416" i="10"/>
  <c r="DM416" i="10"/>
  <c r="CG416" i="10"/>
  <c r="CJ196" i="10"/>
  <c r="DO196" i="10"/>
  <c r="CG196" i="10"/>
  <c r="CG60" i="10"/>
  <c r="DO60" i="10"/>
  <c r="DM60" i="10"/>
  <c r="CG401" i="10"/>
  <c r="DM401" i="10"/>
  <c r="CJ401" i="10"/>
  <c r="DS480" i="10" l="1"/>
  <c r="DS239" i="10"/>
  <c r="DS307" i="10"/>
  <c r="DR239" i="10"/>
  <c r="DR480" i="10"/>
  <c r="DR307" i="10"/>
  <c r="DR416" i="10"/>
  <c r="DR292" i="10"/>
  <c r="DS292" i="10"/>
  <c r="DR27" i="10"/>
  <c r="DS27" i="10"/>
  <c r="DS416" i="10"/>
  <c r="BG335" i="10"/>
  <c r="DR196" i="10"/>
  <c r="DS60" i="10"/>
  <c r="DR60" i="10"/>
  <c r="DS196" i="10"/>
  <c r="DS401" i="10"/>
  <c r="DR401" i="10"/>
  <c r="AY71" i="10" l="1"/>
  <c r="AN297" i="10"/>
  <c r="BE161" i="10"/>
  <c r="BC161" i="10"/>
  <c r="BA161" i="10"/>
  <c r="AY161" i="10"/>
  <c r="AW161" i="10"/>
  <c r="AU161" i="10"/>
  <c r="AS161" i="10"/>
  <c r="AQ161" i="10"/>
  <c r="AO161" i="10"/>
  <c r="AM161" i="10"/>
  <c r="AK161" i="10"/>
  <c r="AI161" i="10"/>
  <c r="AG161" i="10"/>
  <c r="AE161" i="10"/>
  <c r="AC161" i="10"/>
  <c r="W161" i="10"/>
  <c r="U161" i="10"/>
  <c r="S161" i="10"/>
  <c r="Q161" i="10"/>
  <c r="O161" i="10"/>
  <c r="O160" i="10" s="1"/>
  <c r="M161" i="10"/>
  <c r="DQ137" i="10"/>
  <c r="DK137" i="10"/>
  <c r="DI137" i="10"/>
  <c r="DG137" i="10"/>
  <c r="DE137" i="10"/>
  <c r="DC137" i="10"/>
  <c r="DA137" i="10"/>
  <c r="CY137" i="10"/>
  <c r="CW137" i="10"/>
  <c r="CU137" i="10"/>
  <c r="CS137" i="10"/>
  <c r="CQ137" i="10"/>
  <c r="CO137" i="10"/>
  <c r="CK137" i="10"/>
  <c r="CI137" i="10"/>
  <c r="CE137" i="10"/>
  <c r="CC137" i="10"/>
  <c r="CA137" i="10"/>
  <c r="BY137" i="10"/>
  <c r="BW137" i="10"/>
  <c r="DM137" i="10" s="1"/>
  <c r="DQ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I194" i="10"/>
  <c r="CE194" i="10"/>
  <c r="CC194" i="10"/>
  <c r="CA194" i="10"/>
  <c r="BY194" i="10"/>
  <c r="BW194" i="10"/>
  <c r="DM194" i="10" s="1"/>
  <c r="DQ193" i="10"/>
  <c r="DK193" i="10"/>
  <c r="DI193" i="10"/>
  <c r="DG193" i="10"/>
  <c r="DE193" i="10"/>
  <c r="DC193" i="10"/>
  <c r="DA193" i="10"/>
  <c r="CY193" i="10"/>
  <c r="CW193" i="10"/>
  <c r="CU193" i="10"/>
  <c r="CS193" i="10"/>
  <c r="CQ193" i="10"/>
  <c r="CO193" i="10"/>
  <c r="CK193" i="10"/>
  <c r="CI193" i="10"/>
  <c r="CE193" i="10"/>
  <c r="CC193" i="10"/>
  <c r="CA193" i="10"/>
  <c r="BY193" i="10"/>
  <c r="BW193" i="10"/>
  <c r="DO193" i="10" s="1"/>
  <c r="DQ191" i="10"/>
  <c r="DK191" i="10"/>
  <c r="DI191" i="10"/>
  <c r="DG191" i="10"/>
  <c r="DE191" i="10"/>
  <c r="DC191" i="10"/>
  <c r="DA191" i="10"/>
  <c r="CY191" i="10"/>
  <c r="CW191" i="10"/>
  <c r="CU191" i="10"/>
  <c r="CS191" i="10"/>
  <c r="CQ191" i="10"/>
  <c r="CO191" i="10"/>
  <c r="CK191" i="10"/>
  <c r="CI191" i="10"/>
  <c r="CE191" i="10"/>
  <c r="CC191" i="10"/>
  <c r="CA191" i="10"/>
  <c r="BY191" i="10"/>
  <c r="BW191" i="10"/>
  <c r="DO191" i="10" s="1"/>
  <c r="DQ190" i="10"/>
  <c r="DK190" i="10"/>
  <c r="DI190" i="10"/>
  <c r="DG190" i="10"/>
  <c r="DE190" i="10"/>
  <c r="DC190" i="10"/>
  <c r="DA190" i="10"/>
  <c r="CY190" i="10"/>
  <c r="CW190" i="10"/>
  <c r="CU190" i="10"/>
  <c r="CS190" i="10"/>
  <c r="CQ190" i="10"/>
  <c r="CO190" i="10"/>
  <c r="CK190" i="10"/>
  <c r="CI190" i="10"/>
  <c r="CE190" i="10"/>
  <c r="CC190" i="10"/>
  <c r="CA190" i="10"/>
  <c r="BY190" i="10"/>
  <c r="BW190" i="10"/>
  <c r="CJ190" i="10" s="1"/>
  <c r="DQ189" i="10"/>
  <c r="DK189" i="10"/>
  <c r="DI189" i="10"/>
  <c r="DG189" i="10"/>
  <c r="DE189" i="10"/>
  <c r="DC189" i="10"/>
  <c r="DA189" i="10"/>
  <c r="CY189" i="10"/>
  <c r="CW189" i="10"/>
  <c r="CU189" i="10"/>
  <c r="CS189" i="10"/>
  <c r="CQ189" i="10"/>
  <c r="CO189" i="10"/>
  <c r="CK189" i="10"/>
  <c r="CI189" i="10"/>
  <c r="CE189" i="10"/>
  <c r="CC189" i="10"/>
  <c r="CA189" i="10"/>
  <c r="BY189" i="10"/>
  <c r="BW189" i="10"/>
  <c r="DO189" i="10" s="1"/>
  <c r="DQ188" i="10"/>
  <c r="DK188" i="10"/>
  <c r="DI188" i="10"/>
  <c r="DG188" i="10"/>
  <c r="DE188" i="10"/>
  <c r="DC188" i="10"/>
  <c r="DA188" i="10"/>
  <c r="CY188" i="10"/>
  <c r="CW188" i="10"/>
  <c r="CU188" i="10"/>
  <c r="CS188" i="10"/>
  <c r="CQ188" i="10"/>
  <c r="CO188" i="10"/>
  <c r="CK188" i="10"/>
  <c r="CI188" i="10"/>
  <c r="CE188" i="10"/>
  <c r="CC188" i="10"/>
  <c r="CA188" i="10"/>
  <c r="BY188" i="10"/>
  <c r="BW188" i="10"/>
  <c r="CJ188" i="10" s="1"/>
  <c r="DQ187" i="10"/>
  <c r="DK187" i="10"/>
  <c r="DI187" i="10"/>
  <c r="DG187" i="10"/>
  <c r="DE187" i="10"/>
  <c r="DC187" i="10"/>
  <c r="DA187" i="10"/>
  <c r="CY187" i="10"/>
  <c r="CW187" i="10"/>
  <c r="CU187" i="10"/>
  <c r="CS187" i="10"/>
  <c r="CQ187" i="10"/>
  <c r="CO187" i="10"/>
  <c r="CK187" i="10"/>
  <c r="CI187" i="10"/>
  <c r="CE187" i="10"/>
  <c r="CC187" i="10"/>
  <c r="CA187" i="10"/>
  <c r="BY187" i="10"/>
  <c r="BW187" i="10"/>
  <c r="DO187" i="10" s="1"/>
  <c r="DQ16" i="10"/>
  <c r="DO16" i="10"/>
  <c r="DM16" i="10"/>
  <c r="DI16" i="10"/>
  <c r="DA16" i="10"/>
  <c r="CK16" i="10"/>
  <c r="CJ16" i="10"/>
  <c r="CI16" i="10"/>
  <c r="CG16" i="10"/>
  <c r="CE16" i="10"/>
  <c r="CA16" i="10"/>
  <c r="BY16" i="10"/>
  <c r="DE16" i="10"/>
  <c r="N24" i="10"/>
  <c r="L24" i="10"/>
  <c r="DQ251" i="10"/>
  <c r="DK251" i="10"/>
  <c r="DI251" i="10"/>
  <c r="DG251" i="10"/>
  <c r="DE251" i="10"/>
  <c r="DC251" i="10"/>
  <c r="DA251" i="10"/>
  <c r="CY251" i="10"/>
  <c r="CW251" i="10"/>
  <c r="CU251" i="10"/>
  <c r="CS251" i="10"/>
  <c r="CQ251" i="10"/>
  <c r="CO251" i="10"/>
  <c r="CK251" i="10"/>
  <c r="CI251" i="10"/>
  <c r="CE251" i="10"/>
  <c r="CC251" i="10"/>
  <c r="CA251" i="10"/>
  <c r="BY251" i="10"/>
  <c r="BW251" i="10"/>
  <c r="DO251" i="10" s="1"/>
  <c r="DQ280" i="10"/>
  <c r="DK280" i="10"/>
  <c r="DI280" i="10"/>
  <c r="DG280" i="10"/>
  <c r="DE280" i="10"/>
  <c r="DC280" i="10"/>
  <c r="DA280" i="10"/>
  <c r="CY280" i="10"/>
  <c r="CW280" i="10"/>
  <c r="CU280" i="10"/>
  <c r="CS280" i="10"/>
  <c r="CQ280" i="10"/>
  <c r="CO280" i="10"/>
  <c r="CK280" i="10"/>
  <c r="CI280" i="10"/>
  <c r="CE280" i="10"/>
  <c r="CC280" i="10"/>
  <c r="CA280" i="10"/>
  <c r="BY280" i="10"/>
  <c r="BW280" i="10"/>
  <c r="DM280" i="10" s="1"/>
  <c r="DQ279" i="10"/>
  <c r="DK279" i="10"/>
  <c r="DI279" i="10"/>
  <c r="DG279" i="10"/>
  <c r="DE279" i="10"/>
  <c r="DC279" i="10"/>
  <c r="DA279" i="10"/>
  <c r="CY279" i="10"/>
  <c r="CW279" i="10"/>
  <c r="CU279" i="10"/>
  <c r="CS279" i="10"/>
  <c r="CQ279" i="10"/>
  <c r="CO279" i="10"/>
  <c r="CK279" i="10"/>
  <c r="CI279" i="10"/>
  <c r="CE279" i="10"/>
  <c r="CC279" i="10"/>
  <c r="CA279" i="10"/>
  <c r="BY279" i="10"/>
  <c r="BW279" i="10"/>
  <c r="DO279" i="10" s="1"/>
  <c r="BE357" i="10"/>
  <c r="AY357" i="10"/>
  <c r="AW357" i="10"/>
  <c r="AU357" i="10"/>
  <c r="AS357" i="10"/>
  <c r="AQ357" i="10"/>
  <c r="AO357" i="10"/>
  <c r="AM357" i="10"/>
  <c r="AK357" i="10"/>
  <c r="AI357" i="10"/>
  <c r="AG357" i="10"/>
  <c r="AE357" i="10"/>
  <c r="AC357" i="10"/>
  <c r="Y357" i="10"/>
  <c r="W357" i="10"/>
  <c r="S357" i="10"/>
  <c r="Q357" i="10"/>
  <c r="O357" i="10"/>
  <c r="M357" i="10"/>
  <c r="K357" i="10"/>
  <c r="BA357" i="10" s="1"/>
  <c r="CA207" i="10"/>
  <c r="DQ136" i="10"/>
  <c r="DK136" i="10"/>
  <c r="DI136" i="10"/>
  <c r="DG136" i="10"/>
  <c r="DE136" i="10"/>
  <c r="DC136" i="10"/>
  <c r="DA136" i="10"/>
  <c r="CY136" i="10"/>
  <c r="CW136" i="10"/>
  <c r="CU136" i="10"/>
  <c r="CS136" i="10"/>
  <c r="CQ136" i="10"/>
  <c r="CO136" i="10"/>
  <c r="CI136" i="10"/>
  <c r="CE136" i="10"/>
  <c r="CC136" i="10"/>
  <c r="CA136" i="10"/>
  <c r="BY136" i="10"/>
  <c r="BW136" i="10"/>
  <c r="DO136" i="10" s="1"/>
  <c r="DQ372" i="10"/>
  <c r="DK372" i="10"/>
  <c r="DI372" i="10"/>
  <c r="DG372" i="10"/>
  <c r="DE372" i="10"/>
  <c r="DC372" i="10"/>
  <c r="DA372" i="10"/>
  <c r="CY372" i="10"/>
  <c r="CW372" i="10"/>
  <c r="CU372" i="10"/>
  <c r="CS372" i="10"/>
  <c r="CQ372" i="10"/>
  <c r="CO372" i="10"/>
  <c r="CK372" i="10"/>
  <c r="CI372" i="10"/>
  <c r="CE372" i="10"/>
  <c r="CC372" i="10"/>
  <c r="CA372" i="10"/>
  <c r="BY372" i="10"/>
  <c r="BW372" i="10"/>
  <c r="DO372" i="10" s="1"/>
  <c r="DQ289" i="10"/>
  <c r="DK289" i="10"/>
  <c r="DI289" i="10"/>
  <c r="DG289" i="10"/>
  <c r="DE289" i="10"/>
  <c r="DC289" i="10"/>
  <c r="DA289" i="10"/>
  <c r="CY289" i="10"/>
  <c r="CW289" i="10"/>
  <c r="CU289" i="10"/>
  <c r="CS289" i="10"/>
  <c r="CQ289" i="10"/>
  <c r="CO289" i="10"/>
  <c r="CK289" i="10"/>
  <c r="CI289" i="10"/>
  <c r="CE289" i="10"/>
  <c r="CC289" i="10"/>
  <c r="CA289" i="10"/>
  <c r="BY289" i="10"/>
  <c r="BW289" i="10"/>
  <c r="DO289" i="10" s="1"/>
  <c r="DQ222" i="10"/>
  <c r="DK222" i="10"/>
  <c r="DI222" i="10"/>
  <c r="DG222" i="10"/>
  <c r="DE222" i="10"/>
  <c r="DC222" i="10"/>
  <c r="DA222" i="10"/>
  <c r="CY222" i="10"/>
  <c r="CW222" i="10"/>
  <c r="CU222" i="10"/>
  <c r="CS222" i="10"/>
  <c r="CQ222" i="10"/>
  <c r="CO222" i="10"/>
  <c r="CI222" i="10"/>
  <c r="CE222" i="10"/>
  <c r="CC222" i="10"/>
  <c r="BY222" i="10"/>
  <c r="BW222" i="10"/>
  <c r="DO222" i="10" s="1"/>
  <c r="DQ207" i="10"/>
  <c r="DK207" i="10"/>
  <c r="DI207" i="10"/>
  <c r="DG207" i="10"/>
  <c r="DE207" i="10"/>
  <c r="DC207" i="10"/>
  <c r="DA207" i="10"/>
  <c r="CY207" i="10"/>
  <c r="CW207" i="10"/>
  <c r="CU207" i="10"/>
  <c r="CS207" i="10"/>
  <c r="CQ207" i="10"/>
  <c r="CO207" i="10"/>
  <c r="CK207" i="10"/>
  <c r="CI207" i="10"/>
  <c r="CE207" i="10"/>
  <c r="CC207" i="10"/>
  <c r="BY207" i="10"/>
  <c r="BW207" i="10"/>
  <c r="DO207" i="10" s="1"/>
  <c r="DQ166" i="10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K166" i="10"/>
  <c r="CI166" i="10"/>
  <c r="CE166" i="10"/>
  <c r="CC166" i="10"/>
  <c r="CA166" i="10"/>
  <c r="BY166" i="10"/>
  <c r="BW166" i="10"/>
  <c r="DO166" i="10" s="1"/>
  <c r="DQ150" i="10"/>
  <c r="DK150" i="10"/>
  <c r="DI150" i="10"/>
  <c r="DG150" i="10"/>
  <c r="DE150" i="10"/>
  <c r="DC150" i="10"/>
  <c r="DA150" i="10"/>
  <c r="CY150" i="10"/>
  <c r="CW150" i="10"/>
  <c r="CU150" i="10"/>
  <c r="CS150" i="10"/>
  <c r="CQ150" i="10"/>
  <c r="CO150" i="10"/>
  <c r="CK150" i="10"/>
  <c r="CI150" i="10"/>
  <c r="CE150" i="10"/>
  <c r="CC150" i="10"/>
  <c r="CA150" i="10"/>
  <c r="BY150" i="10"/>
  <c r="BW150" i="10"/>
  <c r="DO150" i="10" s="1"/>
  <c r="DQ76" i="10"/>
  <c r="DK76" i="10"/>
  <c r="DI76" i="10"/>
  <c r="DG76" i="10"/>
  <c r="DE76" i="10"/>
  <c r="DC76" i="10"/>
  <c r="DA76" i="10"/>
  <c r="CY76" i="10"/>
  <c r="CW76" i="10"/>
  <c r="CU76" i="10"/>
  <c r="CS76" i="10"/>
  <c r="CQ76" i="10"/>
  <c r="CO76" i="10"/>
  <c r="CK76" i="10"/>
  <c r="CI76" i="10"/>
  <c r="CE76" i="10"/>
  <c r="CC76" i="10"/>
  <c r="BY76" i="10"/>
  <c r="BW76" i="10"/>
  <c r="DO76" i="10" s="1"/>
  <c r="DQ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I26" i="10"/>
  <c r="CE26" i="10"/>
  <c r="CC26" i="10"/>
  <c r="CA26" i="10"/>
  <c r="BY26" i="10"/>
  <c r="BW26" i="10"/>
  <c r="DO26" i="10" s="1"/>
  <c r="CJ54" i="10"/>
  <c r="CJ180" i="10"/>
  <c r="CJ306" i="10"/>
  <c r="BW53" i="10"/>
  <c r="CJ53" i="10" s="1"/>
  <c r="DQ306" i="10"/>
  <c r="DO306" i="10"/>
  <c r="DM306" i="10"/>
  <c r="DK306" i="10"/>
  <c r="DI306" i="10"/>
  <c r="DG306" i="10"/>
  <c r="DE306" i="10"/>
  <c r="DC306" i="10"/>
  <c r="DA306" i="10"/>
  <c r="CY306" i="10"/>
  <c r="CW306" i="10"/>
  <c r="CU306" i="10"/>
  <c r="CS306" i="10"/>
  <c r="CQ306" i="10"/>
  <c r="CO306" i="10"/>
  <c r="CI306" i="10"/>
  <c r="CG306" i="10"/>
  <c r="CE306" i="10"/>
  <c r="CC306" i="10"/>
  <c r="CA306" i="10"/>
  <c r="BY306" i="10"/>
  <c r="DQ305" i="10"/>
  <c r="DI305" i="10"/>
  <c r="DG305" i="10"/>
  <c r="DE305" i="10"/>
  <c r="DC305" i="10"/>
  <c r="DA305" i="10"/>
  <c r="CY305" i="10"/>
  <c r="CW305" i="10"/>
  <c r="CU305" i="10"/>
  <c r="CS305" i="10"/>
  <c r="CQ305" i="10"/>
  <c r="CO305" i="10"/>
  <c r="CI305" i="10"/>
  <c r="CE305" i="10"/>
  <c r="CC305" i="10"/>
  <c r="BY305" i="10"/>
  <c r="BW305" i="10"/>
  <c r="CJ305" i="10" s="1"/>
  <c r="DQ180" i="10"/>
  <c r="DO180" i="10"/>
  <c r="DM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I180" i="10"/>
  <c r="CG180" i="10"/>
  <c r="CE180" i="10"/>
  <c r="CC180" i="10"/>
  <c r="CA180" i="10"/>
  <c r="BY180" i="10"/>
  <c r="DQ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DM179" i="10" s="1"/>
  <c r="DQ54" i="10"/>
  <c r="DO54" i="10"/>
  <c r="DM54" i="10"/>
  <c r="DI54" i="10"/>
  <c r="DG54" i="10"/>
  <c r="DE54" i="10"/>
  <c r="DC54" i="10"/>
  <c r="DA54" i="10"/>
  <c r="CY54" i="10"/>
  <c r="CW54" i="10"/>
  <c r="CU54" i="10"/>
  <c r="CS54" i="10"/>
  <c r="CQ54" i="10"/>
  <c r="CO54" i="10"/>
  <c r="CI54" i="10"/>
  <c r="CG54" i="10"/>
  <c r="CE54" i="10"/>
  <c r="CC54" i="10"/>
  <c r="CA54" i="10"/>
  <c r="BY54" i="10"/>
  <c r="DQ53" i="10"/>
  <c r="DI53" i="10"/>
  <c r="DG53" i="10"/>
  <c r="DE53" i="10"/>
  <c r="DC53" i="10"/>
  <c r="DA53" i="10"/>
  <c r="CY53" i="10"/>
  <c r="CW53" i="10"/>
  <c r="CU53" i="10"/>
  <c r="CS53" i="10"/>
  <c r="CQ53" i="10"/>
  <c r="CO53" i="10"/>
  <c r="CI53" i="10"/>
  <c r="CE53" i="10"/>
  <c r="CC53" i="10"/>
  <c r="BY53" i="10"/>
  <c r="AC395" i="10"/>
  <c r="AC452" i="10"/>
  <c r="BE452" i="10"/>
  <c r="BC452" i="10"/>
  <c r="BA452" i="10"/>
  <c r="AY452" i="10"/>
  <c r="AW452" i="10"/>
  <c r="AU452" i="10"/>
  <c r="AS452" i="10"/>
  <c r="AQ452" i="10"/>
  <c r="AO452" i="10"/>
  <c r="AM452" i="10"/>
  <c r="AK452" i="10"/>
  <c r="AI452" i="10"/>
  <c r="AG452" i="10"/>
  <c r="AE452" i="10"/>
  <c r="Y452" i="10"/>
  <c r="X452" i="10"/>
  <c r="W452" i="10"/>
  <c r="U452" i="10"/>
  <c r="S452" i="10"/>
  <c r="Q452" i="10"/>
  <c r="O452" i="10"/>
  <c r="M452" i="10"/>
  <c r="M451" i="10"/>
  <c r="M450" i="10"/>
  <c r="M449" i="10"/>
  <c r="BE395" i="10"/>
  <c r="BC395" i="10"/>
  <c r="BA395" i="10"/>
  <c r="AY395" i="10"/>
  <c r="AW395" i="10"/>
  <c r="AU395" i="10"/>
  <c r="AS395" i="10"/>
  <c r="AQ395" i="10"/>
  <c r="AO395" i="10"/>
  <c r="AM395" i="10"/>
  <c r="AK395" i="10"/>
  <c r="AI395" i="10"/>
  <c r="AG395" i="10"/>
  <c r="AE395" i="10"/>
  <c r="Y395" i="10"/>
  <c r="X395" i="10"/>
  <c r="W395" i="10"/>
  <c r="U395" i="10"/>
  <c r="S395" i="10"/>
  <c r="Q395" i="10"/>
  <c r="O395" i="10"/>
  <c r="M395" i="10"/>
  <c r="M392" i="10"/>
  <c r="BE448" i="10"/>
  <c r="BC448" i="10"/>
  <c r="BA448" i="10"/>
  <c r="AY448" i="10"/>
  <c r="AW448" i="10"/>
  <c r="AU448" i="10"/>
  <c r="AS448" i="10"/>
  <c r="AQ448" i="10"/>
  <c r="AO448" i="10"/>
  <c r="AM448" i="10"/>
  <c r="AK448" i="10"/>
  <c r="AI448" i="10"/>
  <c r="AG448" i="10"/>
  <c r="AE448" i="10"/>
  <c r="AC448" i="10"/>
  <c r="Y448" i="10"/>
  <c r="W448" i="10"/>
  <c r="U448" i="10"/>
  <c r="S448" i="10"/>
  <c r="Q448" i="10"/>
  <c r="O448" i="10"/>
  <c r="M448" i="10"/>
  <c r="BE391" i="10"/>
  <c r="BC391" i="10"/>
  <c r="BA391" i="10"/>
  <c r="AY391" i="10"/>
  <c r="AW391" i="10"/>
  <c r="AU391" i="10"/>
  <c r="AS391" i="10"/>
  <c r="AQ391" i="10"/>
  <c r="AO391" i="10"/>
  <c r="AM391" i="10"/>
  <c r="AK391" i="10"/>
  <c r="AI391" i="10"/>
  <c r="AG391" i="10"/>
  <c r="AE391" i="10"/>
  <c r="AC391" i="10"/>
  <c r="Y391" i="10"/>
  <c r="W391" i="10"/>
  <c r="U391" i="10"/>
  <c r="S391" i="10"/>
  <c r="Q391" i="10"/>
  <c r="O391" i="10"/>
  <c r="M391" i="10"/>
  <c r="BE356" i="10"/>
  <c r="BC356" i="10"/>
  <c r="BA356" i="10"/>
  <c r="AY356" i="10"/>
  <c r="AW356" i="10"/>
  <c r="AU356" i="10"/>
  <c r="AS356" i="10"/>
  <c r="AQ356" i="10"/>
  <c r="AO356" i="10"/>
  <c r="AM356" i="10"/>
  <c r="AK356" i="10"/>
  <c r="AI356" i="10"/>
  <c r="AG356" i="10"/>
  <c r="AE356" i="10"/>
  <c r="AC356" i="10"/>
  <c r="Y356" i="10"/>
  <c r="W356" i="10"/>
  <c r="U356" i="10"/>
  <c r="S356" i="10"/>
  <c r="Q356" i="10"/>
  <c r="O356" i="10"/>
  <c r="M356" i="10"/>
  <c r="BY357" i="10"/>
  <c r="BY356" i="10"/>
  <c r="BY94" i="10"/>
  <c r="BY93" i="10"/>
  <c r="DQ355" i="10"/>
  <c r="DO355" i="10"/>
  <c r="DM355" i="10"/>
  <c r="DK355" i="10"/>
  <c r="DI355" i="10"/>
  <c r="DG355" i="10"/>
  <c r="DE355" i="10"/>
  <c r="DC355" i="10"/>
  <c r="DA355" i="10"/>
  <c r="CY355" i="10"/>
  <c r="CW355" i="10"/>
  <c r="CU355" i="10"/>
  <c r="CS355" i="10"/>
  <c r="CQ355" i="10"/>
  <c r="CO355" i="10"/>
  <c r="CK355" i="10"/>
  <c r="CJ355" i="10"/>
  <c r="CI355" i="10"/>
  <c r="CG355" i="10"/>
  <c r="CE355" i="10"/>
  <c r="CC355" i="10"/>
  <c r="CA355" i="10"/>
  <c r="BY355" i="10"/>
  <c r="DQ92" i="10"/>
  <c r="DO92" i="10"/>
  <c r="DM92" i="10"/>
  <c r="DK92" i="10"/>
  <c r="DI92" i="10"/>
  <c r="DG92" i="10"/>
  <c r="DE92" i="10"/>
  <c r="DC92" i="10"/>
  <c r="DA92" i="10"/>
  <c r="CY92" i="10"/>
  <c r="CW92" i="10"/>
  <c r="CU92" i="10"/>
  <c r="CS92" i="10"/>
  <c r="CQ92" i="10"/>
  <c r="CO92" i="10"/>
  <c r="CK92" i="10"/>
  <c r="CJ92" i="10"/>
  <c r="CI92" i="10"/>
  <c r="CG92" i="10"/>
  <c r="CE92" i="10"/>
  <c r="CC92" i="10"/>
  <c r="CA92" i="10"/>
  <c r="BY92" i="10"/>
  <c r="CO91" i="10"/>
  <c r="CO354" i="10"/>
  <c r="DQ91" i="10"/>
  <c r="DO91" i="10"/>
  <c r="DM91" i="10"/>
  <c r="DK91" i="10"/>
  <c r="DI91" i="10"/>
  <c r="DG91" i="10"/>
  <c r="DE91" i="10"/>
  <c r="DC91" i="10"/>
  <c r="DA91" i="10"/>
  <c r="CY91" i="10"/>
  <c r="CW91" i="10"/>
  <c r="CU91" i="10"/>
  <c r="CS91" i="10"/>
  <c r="CQ91" i="10"/>
  <c r="CK91" i="10"/>
  <c r="CJ91" i="10"/>
  <c r="CI91" i="10"/>
  <c r="CG91" i="10"/>
  <c r="CE91" i="10"/>
  <c r="CC91" i="10"/>
  <c r="CA91" i="10"/>
  <c r="BY91" i="10"/>
  <c r="DQ354" i="10"/>
  <c r="DO354" i="10"/>
  <c r="DM354" i="10"/>
  <c r="DK354" i="10"/>
  <c r="DI354" i="10"/>
  <c r="DG354" i="10"/>
  <c r="DE354" i="10"/>
  <c r="DC354" i="10"/>
  <c r="DA354" i="10"/>
  <c r="CY354" i="10"/>
  <c r="CW354" i="10"/>
  <c r="CU354" i="10"/>
  <c r="CS354" i="10"/>
  <c r="CQ354" i="10"/>
  <c r="CK354" i="10"/>
  <c r="CJ354" i="10"/>
  <c r="CI354" i="10"/>
  <c r="CG354" i="10"/>
  <c r="CE354" i="10"/>
  <c r="CC354" i="10"/>
  <c r="CA354" i="10"/>
  <c r="BY354" i="10"/>
  <c r="DM353" i="10"/>
  <c r="DM390" i="10"/>
  <c r="DM445" i="10"/>
  <c r="DQ445" i="10"/>
  <c r="DO445" i="10"/>
  <c r="DK445" i="10"/>
  <c r="DI445" i="10"/>
  <c r="DG445" i="10"/>
  <c r="DE445" i="10"/>
  <c r="DC445" i="10"/>
  <c r="DA445" i="10"/>
  <c r="CY445" i="10"/>
  <c r="CW445" i="10"/>
  <c r="CU445" i="10"/>
  <c r="CS445" i="10"/>
  <c r="CO445" i="10"/>
  <c r="CK445" i="10"/>
  <c r="CI445" i="10"/>
  <c r="CG445" i="10"/>
  <c r="CE445" i="10"/>
  <c r="CC445" i="10"/>
  <c r="CA445" i="10"/>
  <c r="BY445" i="10"/>
  <c r="DQ390" i="10"/>
  <c r="DO390" i="10"/>
  <c r="DK390" i="10"/>
  <c r="DI390" i="10"/>
  <c r="DG390" i="10"/>
  <c r="DE390" i="10"/>
  <c r="DC390" i="10"/>
  <c r="DA390" i="10"/>
  <c r="CY390" i="10"/>
  <c r="CW390" i="10"/>
  <c r="CU390" i="10"/>
  <c r="CS390" i="10"/>
  <c r="CO390" i="10"/>
  <c r="CK390" i="10"/>
  <c r="CI390" i="10"/>
  <c r="CG390" i="10"/>
  <c r="CE390" i="10"/>
  <c r="CC390" i="10"/>
  <c r="CA390" i="10"/>
  <c r="BY390" i="10"/>
  <c r="DQ353" i="10"/>
  <c r="DO353" i="10"/>
  <c r="DK353" i="10"/>
  <c r="DI353" i="10"/>
  <c r="DG353" i="10"/>
  <c r="DE353" i="10"/>
  <c r="DC353" i="10"/>
  <c r="DA353" i="10"/>
  <c r="CY353" i="10"/>
  <c r="CW353" i="10"/>
  <c r="CU353" i="10"/>
  <c r="CS353" i="10"/>
  <c r="CO353" i="10"/>
  <c r="CK353" i="10"/>
  <c r="CI353" i="10"/>
  <c r="CG353" i="10"/>
  <c r="CE353" i="10"/>
  <c r="CC353" i="10"/>
  <c r="CA353" i="10"/>
  <c r="BY353" i="10"/>
  <c r="DQ170" i="10"/>
  <c r="DO170" i="10"/>
  <c r="DM170" i="10"/>
  <c r="DK170" i="10"/>
  <c r="DI170" i="10"/>
  <c r="DG170" i="10"/>
  <c r="DE170" i="10"/>
  <c r="DC170" i="10"/>
  <c r="DA170" i="10"/>
  <c r="CY170" i="10"/>
  <c r="CW170" i="10"/>
  <c r="CU170" i="10"/>
  <c r="CS170" i="10"/>
  <c r="CQ170" i="10"/>
  <c r="CO170" i="10"/>
  <c r="CK170" i="10"/>
  <c r="CI170" i="10"/>
  <c r="CG170" i="10"/>
  <c r="CE170" i="10"/>
  <c r="CC170" i="10"/>
  <c r="CA170" i="10"/>
  <c r="BY170" i="10"/>
  <c r="DQ169" i="10"/>
  <c r="DO169" i="10"/>
  <c r="DM169" i="10"/>
  <c r="DK169" i="10"/>
  <c r="DA169" i="10"/>
  <c r="CK169" i="10"/>
  <c r="CI169" i="10"/>
  <c r="CG169" i="10"/>
  <c r="CE169" i="10"/>
  <c r="CC169" i="10"/>
  <c r="CA169" i="10"/>
  <c r="BY169" i="10"/>
  <c r="DG169" i="10"/>
  <c r="DQ90" i="10"/>
  <c r="DO90" i="10"/>
  <c r="DM90" i="10"/>
  <c r="DK90" i="10"/>
  <c r="DI90" i="10"/>
  <c r="DG90" i="10"/>
  <c r="DE90" i="10"/>
  <c r="DC90" i="10"/>
  <c r="DA90" i="10"/>
  <c r="CY90" i="10"/>
  <c r="CW90" i="10"/>
  <c r="CU90" i="10"/>
  <c r="CS90" i="10"/>
  <c r="CQ90" i="10"/>
  <c r="CO90" i="10"/>
  <c r="CK90" i="10"/>
  <c r="CJ90" i="10"/>
  <c r="CI90" i="10"/>
  <c r="CG90" i="10"/>
  <c r="CE90" i="10"/>
  <c r="CC90" i="10"/>
  <c r="CA90" i="10"/>
  <c r="BY90" i="10"/>
  <c r="DQ444" i="10"/>
  <c r="DO444" i="10"/>
  <c r="DM444" i="10"/>
  <c r="DK444" i="10"/>
  <c r="DI444" i="10"/>
  <c r="DG444" i="10"/>
  <c r="DE444" i="10"/>
  <c r="DC444" i="10"/>
  <c r="DA444" i="10"/>
  <c r="CY444" i="10"/>
  <c r="CW444" i="10"/>
  <c r="CU444" i="10"/>
  <c r="CS444" i="10"/>
  <c r="CQ444" i="10"/>
  <c r="CO444" i="10"/>
  <c r="CK444" i="10"/>
  <c r="CJ444" i="10"/>
  <c r="CI444" i="10"/>
  <c r="CG444" i="10"/>
  <c r="CE444" i="10"/>
  <c r="CC444" i="10"/>
  <c r="CA444" i="10"/>
  <c r="BY444" i="10"/>
  <c r="DQ389" i="10"/>
  <c r="DO389" i="10"/>
  <c r="DM389" i="10"/>
  <c r="DK389" i="10"/>
  <c r="DI389" i="10"/>
  <c r="DG389" i="10"/>
  <c r="DE389" i="10"/>
  <c r="DC389" i="10"/>
  <c r="DA389" i="10"/>
  <c r="CY389" i="10"/>
  <c r="CW389" i="10"/>
  <c r="CU389" i="10"/>
  <c r="CS389" i="10"/>
  <c r="CQ389" i="10"/>
  <c r="CO389" i="10"/>
  <c r="CK389" i="10"/>
  <c r="CJ389" i="10"/>
  <c r="CI389" i="10"/>
  <c r="CG389" i="10"/>
  <c r="CE389" i="10"/>
  <c r="CC389" i="10"/>
  <c r="CA389" i="10"/>
  <c r="BY389" i="10"/>
  <c r="BE390" i="10"/>
  <c r="AY390" i="10"/>
  <c r="AW390" i="10"/>
  <c r="AU390" i="10"/>
  <c r="AS390" i="10"/>
  <c r="AQ390" i="10"/>
  <c r="AO390" i="10"/>
  <c r="AM390" i="10"/>
  <c r="AK390" i="10"/>
  <c r="AI390" i="10"/>
  <c r="AG390" i="10"/>
  <c r="AE390" i="10"/>
  <c r="AC390" i="10"/>
  <c r="Y390" i="10"/>
  <c r="W390" i="10"/>
  <c r="S390" i="10"/>
  <c r="Q390" i="10"/>
  <c r="O390" i="10"/>
  <c r="M390" i="10"/>
  <c r="K390" i="10"/>
  <c r="BC390" i="10" s="1"/>
  <c r="BE389" i="10"/>
  <c r="BC389" i="10"/>
  <c r="BA389" i="10"/>
  <c r="AY389" i="10"/>
  <c r="AW389" i="10"/>
  <c r="AU389" i="10"/>
  <c r="AS389" i="10"/>
  <c r="AQ389" i="10"/>
  <c r="AO389" i="10"/>
  <c r="AM389" i="10"/>
  <c r="AK389" i="10"/>
  <c r="AI389" i="10"/>
  <c r="AG389" i="10"/>
  <c r="AE389" i="10"/>
  <c r="AC389" i="10"/>
  <c r="Y389" i="10"/>
  <c r="X389" i="10"/>
  <c r="W389" i="10"/>
  <c r="U389" i="10"/>
  <c r="S389" i="10"/>
  <c r="Q389" i="10"/>
  <c r="O389" i="10"/>
  <c r="M389" i="10"/>
  <c r="BE388" i="10"/>
  <c r="AY388" i="10"/>
  <c r="AW388" i="10"/>
  <c r="AS388" i="10"/>
  <c r="AO388" i="10"/>
  <c r="Y388" i="10"/>
  <c r="W388" i="10"/>
  <c r="S388" i="10"/>
  <c r="Q388" i="10"/>
  <c r="O388" i="10"/>
  <c r="M388" i="10"/>
  <c r="K388" i="10"/>
  <c r="BA388" i="10" s="1"/>
  <c r="H388" i="10"/>
  <c r="AK388" i="10" s="1"/>
  <c r="BE92" i="10"/>
  <c r="AY92" i="10"/>
  <c r="AW92" i="10"/>
  <c r="AU92" i="10"/>
  <c r="AS92" i="10"/>
  <c r="AQ92" i="10"/>
  <c r="AO92" i="10"/>
  <c r="AM92" i="10"/>
  <c r="AK92" i="10"/>
  <c r="AI92" i="10"/>
  <c r="AG92" i="10"/>
  <c r="AE92" i="10"/>
  <c r="AC92" i="10"/>
  <c r="Y92" i="10"/>
  <c r="W92" i="10"/>
  <c r="S92" i="10"/>
  <c r="Q92" i="10"/>
  <c r="O92" i="10"/>
  <c r="M92" i="10"/>
  <c r="K92" i="10"/>
  <c r="BC92" i="10" s="1"/>
  <c r="BE447" i="10"/>
  <c r="AY447" i="10"/>
  <c r="AW447" i="10"/>
  <c r="AU447" i="10"/>
  <c r="AS447" i="10"/>
  <c r="AQ447" i="10"/>
  <c r="AO447" i="10"/>
  <c r="AM447" i="10"/>
  <c r="AK447" i="10"/>
  <c r="AI447" i="10"/>
  <c r="AG447" i="10"/>
  <c r="AE447" i="10"/>
  <c r="AC447" i="10"/>
  <c r="Y447" i="10"/>
  <c r="W447" i="10"/>
  <c r="S447" i="10"/>
  <c r="Q447" i="10"/>
  <c r="O447" i="10"/>
  <c r="M447" i="10"/>
  <c r="K447" i="10"/>
  <c r="BA447" i="10" s="1"/>
  <c r="BE446" i="10"/>
  <c r="BC446" i="10"/>
  <c r="BA446" i="10"/>
  <c r="AY446" i="10"/>
  <c r="AW446" i="10"/>
  <c r="AU446" i="10"/>
  <c r="AS446" i="10"/>
  <c r="AQ446" i="10"/>
  <c r="AO446" i="10"/>
  <c r="AM446" i="10"/>
  <c r="AK446" i="10"/>
  <c r="AI446" i="10"/>
  <c r="AG446" i="10"/>
  <c r="AE446" i="10"/>
  <c r="AC446" i="10"/>
  <c r="Y446" i="10"/>
  <c r="X446" i="10"/>
  <c r="W446" i="10"/>
  <c r="U446" i="10"/>
  <c r="S446" i="10"/>
  <c r="Q446" i="10"/>
  <c r="O446" i="10"/>
  <c r="M446" i="10"/>
  <c r="BE91" i="10"/>
  <c r="BC91" i="10"/>
  <c r="BA91" i="10"/>
  <c r="AY91" i="10"/>
  <c r="AW91" i="10"/>
  <c r="AU91" i="10"/>
  <c r="AS91" i="10"/>
  <c r="AQ91" i="10"/>
  <c r="AO91" i="10"/>
  <c r="AM91" i="10"/>
  <c r="AK91" i="10"/>
  <c r="AI91" i="10"/>
  <c r="AG91" i="10"/>
  <c r="AE91" i="10"/>
  <c r="AC91" i="10"/>
  <c r="Y91" i="10"/>
  <c r="X91" i="10"/>
  <c r="W91" i="10"/>
  <c r="U91" i="10"/>
  <c r="S91" i="10"/>
  <c r="Q91" i="10"/>
  <c r="O91" i="10"/>
  <c r="M91" i="10"/>
  <c r="BE90" i="10"/>
  <c r="AY90" i="10"/>
  <c r="AW90" i="10"/>
  <c r="AU90" i="10"/>
  <c r="AS90" i="10"/>
  <c r="AQ90" i="10"/>
  <c r="AO90" i="10"/>
  <c r="AM90" i="10"/>
  <c r="AK90" i="10"/>
  <c r="AI90" i="10"/>
  <c r="AG90" i="10"/>
  <c r="AE90" i="10"/>
  <c r="AC90" i="10"/>
  <c r="Y90" i="10"/>
  <c r="W90" i="10"/>
  <c r="S90" i="10"/>
  <c r="Q90" i="10"/>
  <c r="O90" i="10"/>
  <c r="M90" i="10"/>
  <c r="K90" i="10"/>
  <c r="BA90" i="10" s="1"/>
  <c r="DQ388" i="10"/>
  <c r="DK388" i="10"/>
  <c r="DI388" i="10"/>
  <c r="DG388" i="10"/>
  <c r="DE388" i="10"/>
  <c r="DC388" i="10"/>
  <c r="DA388" i="10"/>
  <c r="CY388" i="10"/>
  <c r="CW388" i="10"/>
  <c r="CU388" i="10"/>
  <c r="CS388" i="10"/>
  <c r="CQ388" i="10"/>
  <c r="CO388" i="10"/>
  <c r="CK388" i="10"/>
  <c r="CI388" i="10"/>
  <c r="CE388" i="10"/>
  <c r="CC388" i="10"/>
  <c r="CA388" i="10"/>
  <c r="BY388" i="10"/>
  <c r="BW388" i="10"/>
  <c r="DO388" i="10" s="1"/>
  <c r="DQ89" i="10"/>
  <c r="DK89" i="10"/>
  <c r="DI89" i="10"/>
  <c r="DG89" i="10"/>
  <c r="DE89" i="10"/>
  <c r="DC89" i="10"/>
  <c r="DA89" i="10"/>
  <c r="CY89" i="10"/>
  <c r="CW89" i="10"/>
  <c r="CU89" i="10"/>
  <c r="CS89" i="10"/>
  <c r="CQ89" i="10"/>
  <c r="CO89" i="10"/>
  <c r="CK89" i="10"/>
  <c r="CI89" i="10"/>
  <c r="CE89" i="10"/>
  <c r="CC89" i="10"/>
  <c r="CA89" i="10"/>
  <c r="BY89" i="10"/>
  <c r="BW89" i="10"/>
  <c r="DO89" i="10" s="1"/>
  <c r="DQ352" i="10"/>
  <c r="DK352" i="10"/>
  <c r="DI352" i="10"/>
  <c r="DG352" i="10"/>
  <c r="DE352" i="10"/>
  <c r="DC352" i="10"/>
  <c r="DA352" i="10"/>
  <c r="CY352" i="10"/>
  <c r="CW352" i="10"/>
  <c r="CU352" i="10"/>
  <c r="CS352" i="10"/>
  <c r="CQ352" i="10"/>
  <c r="CO352" i="10"/>
  <c r="CK352" i="10"/>
  <c r="CI352" i="10"/>
  <c r="CE352" i="10"/>
  <c r="CC352" i="10"/>
  <c r="CA352" i="10"/>
  <c r="BY352" i="10"/>
  <c r="BW352" i="10"/>
  <c r="DO352" i="10" s="1"/>
  <c r="DQ351" i="10"/>
  <c r="DK351" i="10"/>
  <c r="DI351" i="10"/>
  <c r="DG351" i="10"/>
  <c r="DE351" i="10"/>
  <c r="DC351" i="10"/>
  <c r="DA351" i="10"/>
  <c r="CY351" i="10"/>
  <c r="CW351" i="10"/>
  <c r="CU351" i="10"/>
  <c r="CS351" i="10"/>
  <c r="CQ351" i="10"/>
  <c r="CO351" i="10"/>
  <c r="CK351" i="10"/>
  <c r="CI351" i="10"/>
  <c r="CE351" i="10"/>
  <c r="CC351" i="10"/>
  <c r="CA351" i="10"/>
  <c r="BY351" i="10"/>
  <c r="BW351" i="10"/>
  <c r="CJ351" i="10" s="1"/>
  <c r="DQ88" i="10"/>
  <c r="DK88" i="10"/>
  <c r="DI88" i="10"/>
  <c r="DG88" i="10"/>
  <c r="DE88" i="10"/>
  <c r="DC88" i="10"/>
  <c r="DA88" i="10"/>
  <c r="CY88" i="10"/>
  <c r="CW88" i="10"/>
  <c r="CU88" i="10"/>
  <c r="CS88" i="10"/>
  <c r="CQ88" i="10"/>
  <c r="CO88" i="10"/>
  <c r="CK88" i="10"/>
  <c r="CI88" i="10"/>
  <c r="CE88" i="10"/>
  <c r="CC88" i="10"/>
  <c r="CA88" i="10"/>
  <c r="BY88" i="10"/>
  <c r="BW88" i="10"/>
  <c r="CJ88" i="10" s="1"/>
  <c r="DQ87" i="10"/>
  <c r="DK87" i="10"/>
  <c r="DI87" i="10"/>
  <c r="DE87" i="10"/>
  <c r="DA87" i="10"/>
  <c r="CK87" i="10"/>
  <c r="CI87" i="10"/>
  <c r="CE87" i="10"/>
  <c r="CC87" i="10"/>
  <c r="CA87" i="10"/>
  <c r="BY87" i="10"/>
  <c r="BW87" i="10"/>
  <c r="DM87" i="10" s="1"/>
  <c r="CW87" i="10"/>
  <c r="BE387" i="10"/>
  <c r="BC387" i="10"/>
  <c r="BA387" i="10"/>
  <c r="AY387" i="10"/>
  <c r="AW387" i="10"/>
  <c r="AU387" i="10"/>
  <c r="AS387" i="10"/>
  <c r="AQ387" i="10"/>
  <c r="AO387" i="10"/>
  <c r="AM387" i="10"/>
  <c r="AK387" i="10"/>
  <c r="AI387" i="10"/>
  <c r="AG387" i="10"/>
  <c r="AE387" i="10"/>
  <c r="AC387" i="10"/>
  <c r="Y387" i="10"/>
  <c r="X387" i="10"/>
  <c r="W387" i="10"/>
  <c r="U387" i="10"/>
  <c r="S387" i="10"/>
  <c r="Q387" i="10"/>
  <c r="O387" i="10"/>
  <c r="M387" i="10"/>
  <c r="M445" i="10"/>
  <c r="K445" i="10"/>
  <c r="BE444" i="10"/>
  <c r="AY444" i="10"/>
  <c r="AW444" i="10"/>
  <c r="AU444" i="10"/>
  <c r="AS444" i="10"/>
  <c r="AQ444" i="10"/>
  <c r="AO444" i="10"/>
  <c r="AM444" i="10"/>
  <c r="AK444" i="10"/>
  <c r="AI444" i="10"/>
  <c r="AG444" i="10"/>
  <c r="AE444" i="10"/>
  <c r="AC444" i="10"/>
  <c r="Y444" i="10"/>
  <c r="W444" i="10"/>
  <c r="S444" i="10"/>
  <c r="Q444" i="10"/>
  <c r="O444" i="10"/>
  <c r="M444" i="10"/>
  <c r="K444" i="10"/>
  <c r="BC444" i="10" s="1"/>
  <c r="BE443" i="10"/>
  <c r="AW443" i="10"/>
  <c r="AO443" i="10"/>
  <c r="Y443" i="10"/>
  <c r="W443" i="10"/>
  <c r="S443" i="10"/>
  <c r="Q443" i="10"/>
  <c r="O443" i="10"/>
  <c r="M443" i="10"/>
  <c r="K443" i="10"/>
  <c r="BA443" i="10" s="1"/>
  <c r="H443" i="10"/>
  <c r="AY443" i="10" s="1"/>
  <c r="BE353" i="10"/>
  <c r="AY353" i="10"/>
  <c r="AW353" i="10"/>
  <c r="AU353" i="10"/>
  <c r="AS353" i="10"/>
  <c r="AQ353" i="10"/>
  <c r="AO353" i="10"/>
  <c r="AM353" i="10"/>
  <c r="AK353" i="10"/>
  <c r="AI353" i="10"/>
  <c r="AG353" i="10"/>
  <c r="AE353" i="10"/>
  <c r="AC353" i="10"/>
  <c r="Y353" i="10"/>
  <c r="W353" i="10"/>
  <c r="S353" i="10"/>
  <c r="Q353" i="10"/>
  <c r="O353" i="10"/>
  <c r="M353" i="10"/>
  <c r="K353" i="10"/>
  <c r="BA353" i="10" s="1"/>
  <c r="BE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Y89" i="10"/>
  <c r="W89" i="10"/>
  <c r="S89" i="10"/>
  <c r="Q89" i="10"/>
  <c r="O89" i="10"/>
  <c r="M89" i="10"/>
  <c r="K89" i="10"/>
  <c r="BC89" i="10" s="1"/>
  <c r="BE352" i="10"/>
  <c r="AW352" i="10"/>
  <c r="AS352" i="10"/>
  <c r="AO352" i="10"/>
  <c r="Y352" i="10"/>
  <c r="W352" i="10"/>
  <c r="S352" i="10"/>
  <c r="Q352" i="10"/>
  <c r="O352" i="10"/>
  <c r="M352" i="10"/>
  <c r="K352" i="10"/>
  <c r="BC352" i="10" s="1"/>
  <c r="H352" i="10"/>
  <c r="AU352" i="10" s="1"/>
  <c r="BE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W88" i="10"/>
  <c r="S88" i="10"/>
  <c r="Q88" i="10"/>
  <c r="O88" i="10"/>
  <c r="M88" i="10"/>
  <c r="K88" i="10"/>
  <c r="BC88" i="10" s="1"/>
  <c r="BE442" i="10"/>
  <c r="AY442" i="10"/>
  <c r="AW442" i="10"/>
  <c r="AU442" i="10"/>
  <c r="AS442" i="10"/>
  <c r="AQ442" i="10"/>
  <c r="AO442" i="10"/>
  <c r="AM442" i="10"/>
  <c r="AK442" i="10"/>
  <c r="AI442" i="10"/>
  <c r="AG442" i="10"/>
  <c r="AE442" i="10"/>
  <c r="AC442" i="10"/>
  <c r="Y442" i="10"/>
  <c r="W442" i="10"/>
  <c r="S442" i="10"/>
  <c r="Q442" i="10"/>
  <c r="O442" i="10"/>
  <c r="M442" i="10"/>
  <c r="K442" i="10"/>
  <c r="BC442" i="10" s="1"/>
  <c r="BE386" i="10"/>
  <c r="AY386" i="10"/>
  <c r="AW386" i="10"/>
  <c r="AU386" i="10"/>
  <c r="AS386" i="10"/>
  <c r="AQ386" i="10"/>
  <c r="AO386" i="10"/>
  <c r="AM386" i="10"/>
  <c r="AK386" i="10"/>
  <c r="AI386" i="10"/>
  <c r="AG386" i="10"/>
  <c r="AE386" i="10"/>
  <c r="AC386" i="10"/>
  <c r="Y386" i="10"/>
  <c r="W386" i="10"/>
  <c r="S386" i="10"/>
  <c r="Q386" i="10"/>
  <c r="O386" i="10"/>
  <c r="M386" i="10"/>
  <c r="K386" i="10"/>
  <c r="BC386" i="10" s="1"/>
  <c r="BY387" i="10"/>
  <c r="DQ443" i="10"/>
  <c r="DK443" i="10"/>
  <c r="DI443" i="10"/>
  <c r="DE443" i="10"/>
  <c r="DA443" i="10"/>
  <c r="CK443" i="10"/>
  <c r="CI443" i="10"/>
  <c r="CE443" i="10"/>
  <c r="CC443" i="10"/>
  <c r="BY443" i="10"/>
  <c r="BW443" i="10"/>
  <c r="DO443" i="10" s="1"/>
  <c r="DC443" i="10"/>
  <c r="DQ386" i="10"/>
  <c r="DK386" i="10"/>
  <c r="DI386" i="10"/>
  <c r="DG386" i="10"/>
  <c r="DE386" i="10"/>
  <c r="DC386" i="10"/>
  <c r="DA386" i="10"/>
  <c r="CY386" i="10"/>
  <c r="CW386" i="10"/>
  <c r="CU386" i="10"/>
  <c r="CQ386" i="10"/>
  <c r="CO386" i="10"/>
  <c r="CK386" i="10"/>
  <c r="CI386" i="10"/>
  <c r="CE386" i="10"/>
  <c r="CC386" i="10"/>
  <c r="BY386" i="10"/>
  <c r="BW386" i="10"/>
  <c r="DO386" i="10" s="1"/>
  <c r="CS386" i="10"/>
  <c r="DQ442" i="10"/>
  <c r="DK442" i="10"/>
  <c r="DI442" i="10"/>
  <c r="DE442" i="10"/>
  <c r="DC442" i="10"/>
  <c r="DA442" i="10"/>
  <c r="CW442" i="10"/>
  <c r="CU442" i="10"/>
  <c r="CO442" i="10"/>
  <c r="CK442" i="10"/>
  <c r="CI442" i="10"/>
  <c r="CE442" i="10"/>
  <c r="CC442" i="10"/>
  <c r="BY442" i="10"/>
  <c r="BW442" i="10"/>
  <c r="DO442" i="10" s="1"/>
  <c r="DG442" i="10"/>
  <c r="DO441" i="10"/>
  <c r="DM441" i="10"/>
  <c r="DK441" i="10"/>
  <c r="DI441" i="10"/>
  <c r="DG441" i="10"/>
  <c r="DE441" i="10"/>
  <c r="DC441" i="10"/>
  <c r="DA441" i="10"/>
  <c r="CY441" i="10"/>
  <c r="CW441" i="10"/>
  <c r="CU441" i="10"/>
  <c r="CS441" i="10"/>
  <c r="CQ441" i="10"/>
  <c r="CO441" i="10"/>
  <c r="CK441" i="10"/>
  <c r="CJ441" i="10"/>
  <c r="CI441" i="10"/>
  <c r="CG441" i="10"/>
  <c r="CE441" i="10"/>
  <c r="CA441" i="10"/>
  <c r="BY441" i="10"/>
  <c r="DQ385" i="10"/>
  <c r="DO385" i="10"/>
  <c r="DM385" i="10"/>
  <c r="DK385" i="10"/>
  <c r="DI385" i="10"/>
  <c r="DG385" i="10"/>
  <c r="DE385" i="10"/>
  <c r="DC385" i="10"/>
  <c r="DA385" i="10"/>
  <c r="CY385" i="10"/>
  <c r="CW385" i="10"/>
  <c r="CU385" i="10"/>
  <c r="CS385" i="10"/>
  <c r="CQ385" i="10"/>
  <c r="CO385" i="10"/>
  <c r="CK385" i="10"/>
  <c r="CJ385" i="10"/>
  <c r="CI385" i="10"/>
  <c r="CG385" i="10"/>
  <c r="CE385" i="10"/>
  <c r="CC385" i="10"/>
  <c r="CA385" i="10"/>
  <c r="BY385" i="10"/>
  <c r="DQ384" i="10"/>
  <c r="DO384" i="10"/>
  <c r="DM384" i="10"/>
  <c r="DK384" i="10"/>
  <c r="DI384" i="10"/>
  <c r="DG384" i="10"/>
  <c r="DE384" i="10"/>
  <c r="DC384" i="10"/>
  <c r="DA384" i="10"/>
  <c r="CY384" i="10"/>
  <c r="CW384" i="10"/>
  <c r="CU384" i="10"/>
  <c r="CS384" i="10"/>
  <c r="CQ384" i="10"/>
  <c r="CO384" i="10"/>
  <c r="CK384" i="10"/>
  <c r="CJ384" i="10"/>
  <c r="CI384" i="10"/>
  <c r="CG384" i="10"/>
  <c r="CE384" i="10"/>
  <c r="CC384" i="10"/>
  <c r="CA384" i="10"/>
  <c r="BY384" i="10"/>
  <c r="BE385" i="10"/>
  <c r="BC385" i="10"/>
  <c r="BA385" i="10"/>
  <c r="AY385" i="10"/>
  <c r="AW385" i="10"/>
  <c r="AU385" i="10"/>
  <c r="AS385" i="10"/>
  <c r="AQ385" i="10"/>
  <c r="AO385" i="10"/>
  <c r="AM385" i="10"/>
  <c r="AK385" i="10"/>
  <c r="AI385" i="10"/>
  <c r="AG385" i="10"/>
  <c r="AE385" i="10"/>
  <c r="AC385" i="10"/>
  <c r="Y385" i="10"/>
  <c r="X385" i="10"/>
  <c r="W385" i="10"/>
  <c r="U385" i="10"/>
  <c r="S385" i="10"/>
  <c r="Q385" i="10"/>
  <c r="O385" i="10"/>
  <c r="M385" i="10"/>
  <c r="BE87" i="10"/>
  <c r="AY87" i="10"/>
  <c r="AW87" i="10"/>
  <c r="AU87" i="10"/>
  <c r="AS87" i="10"/>
  <c r="AQ87" i="10"/>
  <c r="AO87" i="10"/>
  <c r="AM87" i="10"/>
  <c r="AK87" i="10"/>
  <c r="AI87" i="10"/>
  <c r="AG87" i="10"/>
  <c r="AE87" i="10"/>
  <c r="AC87" i="10"/>
  <c r="Y87" i="10"/>
  <c r="W87" i="10"/>
  <c r="S87" i="10"/>
  <c r="Q87" i="10"/>
  <c r="O87" i="10"/>
  <c r="M87" i="10"/>
  <c r="K87" i="10"/>
  <c r="BC87" i="10" s="1"/>
  <c r="BE350" i="10"/>
  <c r="AY350" i="10"/>
  <c r="AW350" i="10"/>
  <c r="AU350" i="10"/>
  <c r="AS350" i="10"/>
  <c r="AQ350" i="10"/>
  <c r="AO350" i="10"/>
  <c r="AM350" i="10"/>
  <c r="AK350" i="10"/>
  <c r="AI350" i="10"/>
  <c r="AG350" i="10"/>
  <c r="AE350" i="10"/>
  <c r="AC350" i="10"/>
  <c r="Y350" i="10"/>
  <c r="W350" i="10"/>
  <c r="S350" i="10"/>
  <c r="Q350" i="10"/>
  <c r="O350" i="10"/>
  <c r="M350" i="10"/>
  <c r="K350" i="10"/>
  <c r="BC350" i="10" s="1"/>
  <c r="BE441" i="10"/>
  <c r="AY441" i="10"/>
  <c r="AW441" i="10"/>
  <c r="AU441" i="10"/>
  <c r="AS441" i="10"/>
  <c r="AQ441" i="10"/>
  <c r="AO441" i="10"/>
  <c r="AM441" i="10"/>
  <c r="AK441" i="10"/>
  <c r="AI441" i="10"/>
  <c r="AG441" i="10"/>
  <c r="AE441" i="10"/>
  <c r="AC441" i="10"/>
  <c r="Y441" i="10"/>
  <c r="W441" i="10"/>
  <c r="S441" i="10"/>
  <c r="Q441" i="10"/>
  <c r="O441" i="10"/>
  <c r="M441" i="10"/>
  <c r="K441" i="10"/>
  <c r="BC441" i="10" s="1"/>
  <c r="U384" i="10"/>
  <c r="BE384" i="10"/>
  <c r="BC384" i="10"/>
  <c r="BA384" i="10"/>
  <c r="AY384" i="10"/>
  <c r="AW384" i="10"/>
  <c r="AU384" i="10"/>
  <c r="AS384" i="10"/>
  <c r="AQ384" i="10"/>
  <c r="AO384" i="10"/>
  <c r="AM384" i="10"/>
  <c r="AK384" i="10"/>
  <c r="AI384" i="10"/>
  <c r="AG384" i="10"/>
  <c r="AE384" i="10"/>
  <c r="AC384" i="10"/>
  <c r="Y384" i="10"/>
  <c r="W384" i="10"/>
  <c r="S384" i="10"/>
  <c r="Q384" i="10"/>
  <c r="O384" i="10"/>
  <c r="M384" i="10"/>
  <c r="BE189" i="10"/>
  <c r="AY189" i="10"/>
  <c r="AW189" i="10"/>
  <c r="AU189" i="10"/>
  <c r="AS189" i="10"/>
  <c r="AQ189" i="10"/>
  <c r="AO189" i="10"/>
  <c r="AM189" i="10"/>
  <c r="AK189" i="10"/>
  <c r="AI189" i="10"/>
  <c r="AG189" i="10"/>
  <c r="AE189" i="10"/>
  <c r="AC189" i="10"/>
  <c r="Y189" i="10"/>
  <c r="W189" i="10"/>
  <c r="S189" i="10"/>
  <c r="Q189" i="10"/>
  <c r="O189" i="10"/>
  <c r="M189" i="10"/>
  <c r="K189" i="10"/>
  <c r="BC189" i="10" s="1"/>
  <c r="BZ297" i="10"/>
  <c r="CB297" i="10"/>
  <c r="CD297" i="10"/>
  <c r="CF297" i="10"/>
  <c r="CH297" i="10"/>
  <c r="CL297" i="10"/>
  <c r="CN297" i="10"/>
  <c r="CP297" i="10"/>
  <c r="CR297" i="10"/>
  <c r="CT297" i="10"/>
  <c r="CV297" i="10"/>
  <c r="CX297" i="10"/>
  <c r="CZ297" i="10"/>
  <c r="DB297" i="10"/>
  <c r="DD297" i="10"/>
  <c r="DF297" i="10"/>
  <c r="DH297" i="10"/>
  <c r="DJ297" i="10"/>
  <c r="DL297" i="10"/>
  <c r="DN297" i="10"/>
  <c r="DP297" i="10"/>
  <c r="BX297" i="10"/>
  <c r="CZ411" i="10"/>
  <c r="DB411" i="10"/>
  <c r="DD411" i="10"/>
  <c r="DF411" i="10"/>
  <c r="DH411" i="10"/>
  <c r="DJ411" i="10"/>
  <c r="DL411" i="10"/>
  <c r="DN411" i="10"/>
  <c r="DP411" i="10"/>
  <c r="CB411" i="10"/>
  <c r="CD411" i="10"/>
  <c r="CF411" i="10"/>
  <c r="CH411" i="10"/>
  <c r="CL411" i="10"/>
  <c r="CM411" i="10"/>
  <c r="CN411" i="10"/>
  <c r="CP411" i="10"/>
  <c r="CR411" i="10"/>
  <c r="CT411" i="10"/>
  <c r="CV411" i="10"/>
  <c r="CX411" i="10"/>
  <c r="BZ411" i="10"/>
  <c r="BX411" i="10"/>
  <c r="CB397" i="10"/>
  <c r="CD397" i="10"/>
  <c r="CF397" i="10"/>
  <c r="CH397" i="10"/>
  <c r="CL397" i="10"/>
  <c r="CM397" i="10"/>
  <c r="CN397" i="10"/>
  <c r="CP397" i="10"/>
  <c r="CR397" i="10"/>
  <c r="CT397" i="10"/>
  <c r="CV397" i="10"/>
  <c r="CX397" i="10"/>
  <c r="CZ397" i="10"/>
  <c r="DB397" i="10"/>
  <c r="DD397" i="10"/>
  <c r="DF397" i="10"/>
  <c r="DH397" i="10"/>
  <c r="DJ397" i="10"/>
  <c r="DL397" i="10"/>
  <c r="DN397" i="10"/>
  <c r="DP397" i="10"/>
  <c r="BZ397" i="10"/>
  <c r="BX397" i="10"/>
  <c r="Y41" i="10"/>
  <c r="T57" i="10"/>
  <c r="V57" i="10"/>
  <c r="N57" i="10"/>
  <c r="P57" i="10"/>
  <c r="R57" i="10"/>
  <c r="L57" i="10"/>
  <c r="AB57" i="10"/>
  <c r="AD57" i="10"/>
  <c r="AF57" i="10"/>
  <c r="AH57" i="10"/>
  <c r="AJ57" i="10"/>
  <c r="AL57" i="10"/>
  <c r="AN57" i="10"/>
  <c r="AP57" i="10"/>
  <c r="AR57" i="10"/>
  <c r="AT57" i="10"/>
  <c r="AV57" i="10"/>
  <c r="AX57" i="10"/>
  <c r="AZ57" i="10"/>
  <c r="BB57" i="10"/>
  <c r="BD57" i="10"/>
  <c r="BF57" i="10"/>
  <c r="AA57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Z71" i="10"/>
  <c r="BA71" i="10"/>
  <c r="BB71" i="10"/>
  <c r="BC71" i="10"/>
  <c r="BD71" i="10"/>
  <c r="BE71" i="10"/>
  <c r="AA71" i="10"/>
  <c r="Z71" i="10"/>
  <c r="N71" i="10"/>
  <c r="O71" i="10"/>
  <c r="P71" i="10"/>
  <c r="Q71" i="10"/>
  <c r="R71" i="10"/>
  <c r="S71" i="10"/>
  <c r="T71" i="10"/>
  <c r="U71" i="10"/>
  <c r="V71" i="10"/>
  <c r="W71" i="10"/>
  <c r="X71" i="10"/>
  <c r="L71" i="10"/>
  <c r="Y71" i="10"/>
  <c r="AR85" i="10"/>
  <c r="AT85" i="10"/>
  <c r="AV85" i="10"/>
  <c r="AX85" i="10"/>
  <c r="AZ85" i="10"/>
  <c r="BB85" i="10"/>
  <c r="BD85" i="10"/>
  <c r="AH85" i="10"/>
  <c r="AJ85" i="10"/>
  <c r="AL85" i="10"/>
  <c r="AN85" i="10"/>
  <c r="AP85" i="10"/>
  <c r="Z85" i="10"/>
  <c r="AA85" i="10"/>
  <c r="AB85" i="10"/>
  <c r="AD85" i="10"/>
  <c r="AF85" i="10"/>
  <c r="T85" i="10"/>
  <c r="V85" i="10"/>
  <c r="N85" i="10"/>
  <c r="P85" i="10"/>
  <c r="R85" i="10"/>
  <c r="L85" i="10"/>
  <c r="Y103" i="10"/>
  <c r="BF117" i="10"/>
  <c r="AZ117" i="10"/>
  <c r="BB117" i="10"/>
  <c r="BD117" i="10"/>
  <c r="AN117" i="10"/>
  <c r="AP117" i="10"/>
  <c r="AR117" i="10"/>
  <c r="AT117" i="10"/>
  <c r="AV117" i="10"/>
  <c r="AX117" i="10"/>
  <c r="Z117" i="10"/>
  <c r="AA117" i="10"/>
  <c r="AB117" i="10"/>
  <c r="AD117" i="10"/>
  <c r="AF117" i="10"/>
  <c r="AH117" i="10"/>
  <c r="AJ117" i="10"/>
  <c r="AL117" i="10"/>
  <c r="N117" i="10"/>
  <c r="P117" i="10"/>
  <c r="R117" i="10"/>
  <c r="T117" i="10"/>
  <c r="V117" i="10"/>
  <c r="L117" i="10"/>
  <c r="BF147" i="10"/>
  <c r="AN147" i="10"/>
  <c r="AP147" i="10"/>
  <c r="AR147" i="10"/>
  <c r="AT147" i="10"/>
  <c r="AV147" i="10"/>
  <c r="AX147" i="10"/>
  <c r="AZ147" i="10"/>
  <c r="BB147" i="10"/>
  <c r="BD147" i="10"/>
  <c r="Z147" i="10"/>
  <c r="AA147" i="10"/>
  <c r="AB147" i="10"/>
  <c r="AD147" i="10"/>
  <c r="AF147" i="10"/>
  <c r="AH147" i="10"/>
  <c r="AJ147" i="10"/>
  <c r="AL147" i="10"/>
  <c r="R147" i="10"/>
  <c r="T147" i="10"/>
  <c r="V147" i="10"/>
  <c r="N147" i="10"/>
  <c r="P147" i="10"/>
  <c r="L147" i="10"/>
  <c r="Y456" i="10"/>
  <c r="BZ24" i="10"/>
  <c r="CB24" i="10"/>
  <c r="CD24" i="10"/>
  <c r="CF24" i="10"/>
  <c r="CH24" i="10"/>
  <c r="CL24" i="10"/>
  <c r="CM24" i="10"/>
  <c r="CN24" i="10"/>
  <c r="CP24" i="10"/>
  <c r="CR24" i="10"/>
  <c r="CT24" i="10"/>
  <c r="CV24" i="10"/>
  <c r="CX24" i="10"/>
  <c r="CZ24" i="10"/>
  <c r="DB24" i="10"/>
  <c r="DD24" i="10"/>
  <c r="DF24" i="10"/>
  <c r="DH24" i="10"/>
  <c r="DJ24" i="10"/>
  <c r="DL24" i="10"/>
  <c r="DN24" i="10"/>
  <c r="DP24" i="10"/>
  <c r="BX24" i="10"/>
  <c r="AR24" i="10"/>
  <c r="AT24" i="10"/>
  <c r="AX24" i="10"/>
  <c r="AZ24" i="10"/>
  <c r="BB24" i="10"/>
  <c r="BD24" i="10"/>
  <c r="BF24" i="10"/>
  <c r="AB24" i="10"/>
  <c r="AD24" i="10"/>
  <c r="AF24" i="10"/>
  <c r="AH24" i="10"/>
  <c r="AJ24" i="10"/>
  <c r="AL24" i="10"/>
  <c r="AN24" i="10"/>
  <c r="Z24" i="10"/>
  <c r="V24" i="10"/>
  <c r="T24" i="10"/>
  <c r="R24" i="10"/>
  <c r="P24" i="10"/>
  <c r="BB527" i="10"/>
  <c r="BD527" i="10"/>
  <c r="BF527" i="10"/>
  <c r="AZ527" i="10"/>
  <c r="AF527" i="10"/>
  <c r="AH527" i="10"/>
  <c r="AJ527" i="10"/>
  <c r="AL527" i="10"/>
  <c r="AN527" i="10"/>
  <c r="AP527" i="10"/>
  <c r="AR527" i="10"/>
  <c r="AT527" i="10"/>
  <c r="AV527" i="10"/>
  <c r="AX527" i="10"/>
  <c r="T527" i="10"/>
  <c r="V527" i="10"/>
  <c r="Z527" i="10"/>
  <c r="AA527" i="10"/>
  <c r="AB527" i="10"/>
  <c r="AD527" i="10"/>
  <c r="R527" i="10"/>
  <c r="P527" i="10"/>
  <c r="O456" i="10"/>
  <c r="P201" i="10"/>
  <c r="O103" i="10"/>
  <c r="S383" i="10" l="1"/>
  <c r="W383" i="10"/>
  <c r="AO383" i="10"/>
  <c r="BE383" i="10"/>
  <c r="O383" i="10"/>
  <c r="Y383" i="10"/>
  <c r="AY383" i="10"/>
  <c r="AW383" i="10"/>
  <c r="Q383" i="10"/>
  <c r="AK383" i="10"/>
  <c r="AS383" i="10"/>
  <c r="CA383" i="10"/>
  <c r="CQ383" i="10"/>
  <c r="CY383" i="10"/>
  <c r="DG383" i="10"/>
  <c r="DO383" i="10"/>
  <c r="CO383" i="10"/>
  <c r="CC383" i="10"/>
  <c r="CS383" i="10"/>
  <c r="DA383" i="10"/>
  <c r="DI383" i="10"/>
  <c r="DQ383" i="10"/>
  <c r="CI383" i="10"/>
  <c r="BY383" i="10"/>
  <c r="CW383" i="10"/>
  <c r="DE383" i="10"/>
  <c r="CE383" i="10"/>
  <c r="CK383" i="10"/>
  <c r="CU383" i="10"/>
  <c r="DC383" i="10"/>
  <c r="DK383" i="10"/>
  <c r="DG87" i="10"/>
  <c r="BG161" i="10"/>
  <c r="BH161" i="10"/>
  <c r="CQ16" i="10"/>
  <c r="CY87" i="10"/>
  <c r="CS16" i="10"/>
  <c r="DC16" i="10"/>
  <c r="DK16" i="10"/>
  <c r="CY16" i="10"/>
  <c r="BH449" i="10"/>
  <c r="CU16" i="10"/>
  <c r="DG16" i="10"/>
  <c r="DO137" i="10"/>
  <c r="CG194" i="10"/>
  <c r="CJ137" i="10"/>
  <c r="CG137" i="10"/>
  <c r="DO194" i="10"/>
  <c r="CG188" i="10"/>
  <c r="DO188" i="10"/>
  <c r="DM190" i="10"/>
  <c r="DM188" i="10"/>
  <c r="CG190" i="10"/>
  <c r="DO190" i="10"/>
  <c r="CJ194" i="10"/>
  <c r="CJ187" i="10"/>
  <c r="CJ189" i="10"/>
  <c r="CJ191" i="10"/>
  <c r="CJ193" i="10"/>
  <c r="CG187" i="10"/>
  <c r="DM187" i="10"/>
  <c r="CG189" i="10"/>
  <c r="DM189" i="10"/>
  <c r="CG191" i="10"/>
  <c r="DM191" i="10"/>
  <c r="CG193" i="10"/>
  <c r="DM193" i="10"/>
  <c r="CO16" i="10"/>
  <c r="CW16" i="10"/>
  <c r="CG251" i="10"/>
  <c r="DM251" i="10"/>
  <c r="CJ251" i="10"/>
  <c r="CG279" i="10"/>
  <c r="AC443" i="10"/>
  <c r="AK443" i="10"/>
  <c r="AU443" i="10"/>
  <c r="AC352" i="10"/>
  <c r="AE443" i="10"/>
  <c r="CQ87" i="10"/>
  <c r="DC87" i="10"/>
  <c r="AM443" i="10"/>
  <c r="AK352" i="10"/>
  <c r="AY352" i="10"/>
  <c r="AG443" i="10"/>
  <c r="AS443" i="10"/>
  <c r="CU87" i="10"/>
  <c r="CJ280" i="10"/>
  <c r="DM279" i="10"/>
  <c r="DO280" i="10"/>
  <c r="CJ279" i="10"/>
  <c r="CG280" i="10"/>
  <c r="BH394" i="10"/>
  <c r="BG394" i="10"/>
  <c r="BG395" i="10"/>
  <c r="BH452" i="10"/>
  <c r="BG452" i="10"/>
  <c r="BG389" i="10"/>
  <c r="BH395" i="10"/>
  <c r="BH451" i="10"/>
  <c r="BG451" i="10"/>
  <c r="U357" i="10"/>
  <c r="BC357" i="10"/>
  <c r="CG26" i="10"/>
  <c r="CJ136" i="10"/>
  <c r="CG136" i="10"/>
  <c r="DM136" i="10"/>
  <c r="CG207" i="10"/>
  <c r="CG76" i="10"/>
  <c r="CJ372" i="10"/>
  <c r="CG372" i="10"/>
  <c r="DM372" i="10"/>
  <c r="CG166" i="10"/>
  <c r="DM76" i="10"/>
  <c r="DM207" i="10"/>
  <c r="DM26" i="10"/>
  <c r="DM166" i="10"/>
  <c r="CJ289" i="10"/>
  <c r="CG289" i="10"/>
  <c r="DM289" i="10"/>
  <c r="CJ222" i="10"/>
  <c r="CG222" i="10"/>
  <c r="DM222" i="10"/>
  <c r="CJ207" i="10"/>
  <c r="CJ166" i="10"/>
  <c r="CJ150" i="10"/>
  <c r="CG150" i="10"/>
  <c r="DM150" i="10"/>
  <c r="CJ76" i="10"/>
  <c r="CJ26" i="10"/>
  <c r="CG305" i="10"/>
  <c r="CK297" i="10"/>
  <c r="CG179" i="10"/>
  <c r="DO179" i="10"/>
  <c r="DS306" i="10"/>
  <c r="CJ297" i="10"/>
  <c r="CG53" i="10"/>
  <c r="DM53" i="10"/>
  <c r="DR180" i="10"/>
  <c r="DM305" i="10"/>
  <c r="DS54" i="10"/>
  <c r="DR54" i="10"/>
  <c r="DS180" i="10"/>
  <c r="DR306" i="10"/>
  <c r="DO305" i="10"/>
  <c r="DO53" i="10"/>
  <c r="DS385" i="10"/>
  <c r="X90" i="10"/>
  <c r="X388" i="10"/>
  <c r="BH356" i="10"/>
  <c r="BG448" i="10"/>
  <c r="U353" i="10"/>
  <c r="DR384" i="10"/>
  <c r="DR441" i="10"/>
  <c r="DS441" i="10"/>
  <c r="BH387" i="10"/>
  <c r="BG387" i="10"/>
  <c r="BH389" i="10"/>
  <c r="DR92" i="10"/>
  <c r="BG356" i="10"/>
  <c r="DR385" i="10"/>
  <c r="DM386" i="10"/>
  <c r="CG443" i="10"/>
  <c r="BA352" i="10"/>
  <c r="U444" i="10"/>
  <c r="CG388" i="10"/>
  <c r="BC90" i="10"/>
  <c r="BG91" i="10"/>
  <c r="DR389" i="10"/>
  <c r="DR90" i="10"/>
  <c r="DR353" i="10"/>
  <c r="DS353" i="10"/>
  <c r="DM443" i="10"/>
  <c r="BG446" i="10"/>
  <c r="BG385" i="10"/>
  <c r="BG391" i="10"/>
  <c r="BH448" i="10"/>
  <c r="BH385" i="10"/>
  <c r="CG442" i="10"/>
  <c r="U443" i="10"/>
  <c r="BC443" i="10"/>
  <c r="BH91" i="10"/>
  <c r="DS390" i="10"/>
  <c r="DM351" i="10"/>
  <c r="DM388" i="10"/>
  <c r="BC447" i="10"/>
  <c r="DR444" i="10"/>
  <c r="BH391" i="10"/>
  <c r="DT441" i="10"/>
  <c r="CG386" i="10"/>
  <c r="CJ443" i="10"/>
  <c r="BA89" i="10"/>
  <c r="BC353" i="10"/>
  <c r="BA444" i="10"/>
  <c r="DO88" i="10"/>
  <c r="U90" i="10"/>
  <c r="BC388" i="10"/>
  <c r="BC383" i="10" s="1"/>
  <c r="DS389" i="10"/>
  <c r="DR445" i="10"/>
  <c r="DS91" i="10"/>
  <c r="DS444" i="10"/>
  <c r="DS90" i="10"/>
  <c r="DS92" i="10"/>
  <c r="DT384" i="10"/>
  <c r="DS384" i="10"/>
  <c r="CG351" i="10"/>
  <c r="DO351" i="10"/>
  <c r="X447" i="10"/>
  <c r="DR170" i="10"/>
  <c r="DR355" i="10"/>
  <c r="DS355" i="10"/>
  <c r="DR538" i="10"/>
  <c r="DS538" i="10"/>
  <c r="DR354" i="10"/>
  <c r="DS354" i="10"/>
  <c r="DR91" i="10"/>
  <c r="DS445" i="10"/>
  <c r="DR390" i="10"/>
  <c r="CO169" i="10"/>
  <c r="CW169" i="10"/>
  <c r="DE169" i="10"/>
  <c r="DS170" i="10"/>
  <c r="CU169" i="10"/>
  <c r="DC169" i="10"/>
  <c r="CS169" i="10"/>
  <c r="DI169" i="10"/>
  <c r="CQ169" i="10"/>
  <c r="CY169" i="10"/>
  <c r="AM388" i="10"/>
  <c r="AM383" i="10" s="1"/>
  <c r="AI388" i="10"/>
  <c r="AI383" i="10" s="1"/>
  <c r="AQ388" i="10"/>
  <c r="AQ383" i="10" s="1"/>
  <c r="U390" i="10"/>
  <c r="BA390" i="10"/>
  <c r="AG388" i="10"/>
  <c r="AG383" i="10" s="1"/>
  <c r="AE388" i="10"/>
  <c r="AE383" i="10" s="1"/>
  <c r="AU388" i="10"/>
  <c r="AU383" i="10" s="1"/>
  <c r="X390" i="10"/>
  <c r="U388" i="10"/>
  <c r="AC388" i="10"/>
  <c r="AC383" i="10" s="1"/>
  <c r="X92" i="10"/>
  <c r="U92" i="10"/>
  <c r="BA92" i="10"/>
  <c r="U447" i="10"/>
  <c r="CJ388" i="10"/>
  <c r="CJ89" i="10"/>
  <c r="CG89" i="10"/>
  <c r="DM89" i="10"/>
  <c r="CJ352" i="10"/>
  <c r="CG352" i="10"/>
  <c r="DM352" i="10"/>
  <c r="CJ87" i="10"/>
  <c r="CS87" i="10"/>
  <c r="CG88" i="10"/>
  <c r="DM88" i="10"/>
  <c r="DO87" i="10"/>
  <c r="CG87" i="10"/>
  <c r="CO87" i="10"/>
  <c r="X444" i="10"/>
  <c r="AI443" i="10"/>
  <c r="AQ443" i="10"/>
  <c r="U89" i="10"/>
  <c r="AI352" i="10"/>
  <c r="AQ352" i="10"/>
  <c r="AG352" i="10"/>
  <c r="U352" i="10"/>
  <c r="AE352" i="10"/>
  <c r="AM352" i="10"/>
  <c r="BA88" i="10"/>
  <c r="U88" i="10"/>
  <c r="BA442" i="10"/>
  <c r="U442" i="10"/>
  <c r="BA386" i="10"/>
  <c r="U386" i="10"/>
  <c r="CO443" i="10"/>
  <c r="CW443" i="10"/>
  <c r="CS443" i="10"/>
  <c r="CQ443" i="10"/>
  <c r="CY443" i="10"/>
  <c r="DG443" i="10"/>
  <c r="CU443" i="10"/>
  <c r="DM442" i="10"/>
  <c r="CJ386" i="10"/>
  <c r="CJ442" i="10"/>
  <c r="CS442" i="10"/>
  <c r="CQ442" i="10"/>
  <c r="CY442" i="10"/>
  <c r="DT385" i="10"/>
  <c r="BG384" i="10"/>
  <c r="BA87" i="10"/>
  <c r="U87" i="10"/>
  <c r="BA350" i="10"/>
  <c r="U350" i="10"/>
  <c r="BA441" i="10"/>
  <c r="U441" i="10"/>
  <c r="BH384" i="10"/>
  <c r="X189" i="10"/>
  <c r="U189" i="10"/>
  <c r="BA189" i="10"/>
  <c r="BZ474" i="10"/>
  <c r="CB474" i="10"/>
  <c r="CD474" i="10"/>
  <c r="CF474" i="10"/>
  <c r="CH474" i="10"/>
  <c r="CL474" i="10"/>
  <c r="CM474" i="10"/>
  <c r="CN474" i="10"/>
  <c r="CP474" i="10"/>
  <c r="CR474" i="10"/>
  <c r="CT474" i="10"/>
  <c r="CV474" i="10"/>
  <c r="CX474" i="10"/>
  <c r="CZ474" i="10"/>
  <c r="DB474" i="10"/>
  <c r="DD474" i="10"/>
  <c r="DF474" i="10"/>
  <c r="DH474" i="10"/>
  <c r="DJ474" i="10"/>
  <c r="DL474" i="10"/>
  <c r="DN474" i="10"/>
  <c r="DP474" i="10"/>
  <c r="BX474" i="10"/>
  <c r="DP456" i="10"/>
  <c r="CP456" i="10"/>
  <c r="CR456" i="10"/>
  <c r="CT456" i="10"/>
  <c r="CV456" i="10"/>
  <c r="CX456" i="10"/>
  <c r="CZ456" i="10"/>
  <c r="DB456" i="10"/>
  <c r="DD456" i="10"/>
  <c r="DF456" i="10"/>
  <c r="DH456" i="10"/>
  <c r="DJ456" i="10"/>
  <c r="DL456" i="10"/>
  <c r="DN456" i="10"/>
  <c r="BZ456" i="10"/>
  <c r="CB456" i="10"/>
  <c r="CD456" i="10"/>
  <c r="CF456" i="10"/>
  <c r="CH456" i="10"/>
  <c r="CL456" i="10"/>
  <c r="CM456" i="10"/>
  <c r="CN456" i="10"/>
  <c r="BX456" i="10"/>
  <c r="N456" i="10"/>
  <c r="P456" i="10"/>
  <c r="Q456" i="10"/>
  <c r="R456" i="10"/>
  <c r="S456" i="10"/>
  <c r="T456" i="10"/>
  <c r="U456" i="10"/>
  <c r="V456" i="10"/>
  <c r="W456" i="10"/>
  <c r="X456" i="10"/>
  <c r="Z456" i="10"/>
  <c r="AA456" i="10"/>
  <c r="AB456" i="10"/>
  <c r="AC456" i="10"/>
  <c r="AD456" i="10"/>
  <c r="AE456" i="10"/>
  <c r="AF456" i="10"/>
  <c r="AG456" i="10"/>
  <c r="AH456" i="10"/>
  <c r="AI456" i="10"/>
  <c r="AJ456" i="10"/>
  <c r="AK456" i="10"/>
  <c r="AL456" i="10"/>
  <c r="AM456" i="10"/>
  <c r="AN456" i="10"/>
  <c r="AO456" i="10"/>
  <c r="AP456" i="10"/>
  <c r="AQ456" i="10"/>
  <c r="AR456" i="10"/>
  <c r="AS456" i="10"/>
  <c r="AT456" i="10"/>
  <c r="AU456" i="10"/>
  <c r="AV456" i="10"/>
  <c r="AW456" i="10"/>
  <c r="AX456" i="10"/>
  <c r="AY456" i="10"/>
  <c r="AZ456" i="10"/>
  <c r="BA456" i="10"/>
  <c r="BB456" i="10"/>
  <c r="BC456" i="10"/>
  <c r="BD456" i="10"/>
  <c r="BE456" i="10"/>
  <c r="BF456" i="10"/>
  <c r="BZ439" i="10"/>
  <c r="CB439" i="10"/>
  <c r="CD439" i="10"/>
  <c r="CF439" i="10"/>
  <c r="CH439" i="10"/>
  <c r="CL439" i="10"/>
  <c r="CM439" i="10"/>
  <c r="CN439" i="10"/>
  <c r="CP439" i="10"/>
  <c r="CR439" i="10"/>
  <c r="CT439" i="10"/>
  <c r="CV439" i="10"/>
  <c r="CX439" i="10"/>
  <c r="CZ439" i="10"/>
  <c r="DB439" i="10"/>
  <c r="DD439" i="10"/>
  <c r="DF439" i="10"/>
  <c r="DH439" i="10"/>
  <c r="DJ439" i="10"/>
  <c r="DL439" i="10"/>
  <c r="DN439" i="10"/>
  <c r="DP439" i="10"/>
  <c r="BX439" i="10"/>
  <c r="N439" i="10"/>
  <c r="P439" i="10"/>
  <c r="R439" i="10"/>
  <c r="T439" i="10"/>
  <c r="V439" i="10"/>
  <c r="Z439" i="10"/>
  <c r="AA439" i="10"/>
  <c r="AB439" i="10"/>
  <c r="AD439" i="10"/>
  <c r="AF439" i="10"/>
  <c r="AH439" i="10"/>
  <c r="AJ439" i="10"/>
  <c r="AL439" i="10"/>
  <c r="AN439" i="10"/>
  <c r="AP439" i="10"/>
  <c r="AR439" i="10"/>
  <c r="AT439" i="10"/>
  <c r="AV439" i="10"/>
  <c r="AX439" i="10"/>
  <c r="AZ439" i="10"/>
  <c r="BB439" i="10"/>
  <c r="BD439" i="10"/>
  <c r="L439" i="10"/>
  <c r="DF424" i="10"/>
  <c r="DH424" i="10"/>
  <c r="DJ424" i="10"/>
  <c r="DL424" i="10"/>
  <c r="DN424" i="10"/>
  <c r="DP424" i="10"/>
  <c r="BZ424" i="10"/>
  <c r="CB424" i="10"/>
  <c r="CD424" i="10"/>
  <c r="CF424" i="10"/>
  <c r="CH424" i="10"/>
  <c r="CL424" i="10"/>
  <c r="CM424" i="10"/>
  <c r="CN424" i="10"/>
  <c r="CP424" i="10"/>
  <c r="CR424" i="10"/>
  <c r="CT424" i="10"/>
  <c r="CV424" i="10"/>
  <c r="CX424" i="10"/>
  <c r="CZ424" i="10"/>
  <c r="DB424" i="10"/>
  <c r="DD424" i="10"/>
  <c r="BX424" i="10"/>
  <c r="BF424" i="10"/>
  <c r="AN424" i="10"/>
  <c r="AP424" i="10"/>
  <c r="AR424" i="10"/>
  <c r="AT424" i="10"/>
  <c r="AV424" i="10"/>
  <c r="AX424" i="10"/>
  <c r="AZ424" i="10"/>
  <c r="BB424" i="10"/>
  <c r="BD424" i="10"/>
  <c r="T424" i="10"/>
  <c r="V424" i="10"/>
  <c r="Z424" i="10"/>
  <c r="AA424" i="10"/>
  <c r="AB424" i="10"/>
  <c r="AD424" i="10"/>
  <c r="AF424" i="10"/>
  <c r="AH424" i="10"/>
  <c r="AJ424" i="10"/>
  <c r="AL424" i="10"/>
  <c r="N424" i="10"/>
  <c r="P424" i="10"/>
  <c r="R424" i="10"/>
  <c r="L424" i="10"/>
  <c r="AX411" i="10"/>
  <c r="AZ411" i="10"/>
  <c r="BB411" i="10"/>
  <c r="BD411" i="10"/>
  <c r="BF411" i="10"/>
  <c r="AM411" i="10"/>
  <c r="AN411" i="10"/>
  <c r="AP411" i="10"/>
  <c r="AR411" i="10"/>
  <c r="AT411" i="10"/>
  <c r="AV411" i="10"/>
  <c r="V411" i="10"/>
  <c r="Z411" i="10"/>
  <c r="AA411" i="10"/>
  <c r="AB411" i="10"/>
  <c r="AD411" i="10"/>
  <c r="AF411" i="10"/>
  <c r="AH411" i="10"/>
  <c r="AJ411" i="10"/>
  <c r="AL411" i="10"/>
  <c r="N411" i="10"/>
  <c r="P411" i="10"/>
  <c r="R411" i="10"/>
  <c r="T411" i="10"/>
  <c r="L411" i="10"/>
  <c r="AV397" i="10"/>
  <c r="AX397" i="10"/>
  <c r="AZ397" i="10"/>
  <c r="BB397" i="10"/>
  <c r="BD397" i="10"/>
  <c r="BF397" i="10"/>
  <c r="Z397" i="10"/>
  <c r="AA397" i="10"/>
  <c r="AB397" i="10"/>
  <c r="AD397" i="10"/>
  <c r="AF397" i="10"/>
  <c r="AH397" i="10"/>
  <c r="AJ397" i="10"/>
  <c r="AL397" i="10"/>
  <c r="AN397" i="10"/>
  <c r="AP397" i="10"/>
  <c r="AR397" i="10"/>
  <c r="AT397" i="10"/>
  <c r="N397" i="10"/>
  <c r="P397" i="10"/>
  <c r="R397" i="10"/>
  <c r="T397" i="10"/>
  <c r="V397" i="10"/>
  <c r="L397" i="10"/>
  <c r="M383" i="10"/>
  <c r="N383" i="10"/>
  <c r="L383" i="10"/>
  <c r="N366" i="10"/>
  <c r="DL348" i="10"/>
  <c r="DN348" i="10"/>
  <c r="DP348" i="10"/>
  <c r="CZ348" i="10"/>
  <c r="DB348" i="10"/>
  <c r="DD348" i="10"/>
  <c r="DF348" i="10"/>
  <c r="DH348" i="10"/>
  <c r="DJ348" i="10"/>
  <c r="CH348" i="10"/>
  <c r="CL348" i="10"/>
  <c r="CM348" i="10"/>
  <c r="CN348" i="10"/>
  <c r="CP348" i="10"/>
  <c r="CR348" i="10"/>
  <c r="CT348" i="10"/>
  <c r="CV348" i="10"/>
  <c r="CX348" i="10"/>
  <c r="BZ348" i="10"/>
  <c r="CB348" i="10"/>
  <c r="CD348" i="10"/>
  <c r="CF348" i="10"/>
  <c r="BX348" i="10"/>
  <c r="CT331" i="10"/>
  <c r="CV331" i="10"/>
  <c r="CX331" i="10"/>
  <c r="CZ331" i="10"/>
  <c r="DB331" i="10"/>
  <c r="DD331" i="10"/>
  <c r="DF331" i="10"/>
  <c r="DH331" i="10"/>
  <c r="DJ331" i="10"/>
  <c r="DL331" i="10"/>
  <c r="DN331" i="10"/>
  <c r="DP331" i="10"/>
  <c r="BZ331" i="10"/>
  <c r="CB331" i="10"/>
  <c r="CD331" i="10"/>
  <c r="CF331" i="10"/>
  <c r="CH331" i="10"/>
  <c r="CL331" i="10"/>
  <c r="CM331" i="10"/>
  <c r="CN331" i="10"/>
  <c r="CP331" i="10"/>
  <c r="CR331" i="10"/>
  <c r="BX331" i="10"/>
  <c r="BF331" i="10"/>
  <c r="AN331" i="10"/>
  <c r="AP331" i="10"/>
  <c r="AR331" i="10"/>
  <c r="AT331" i="10"/>
  <c r="AV331" i="10"/>
  <c r="AX331" i="10"/>
  <c r="AZ331" i="10"/>
  <c r="BB331" i="10"/>
  <c r="BD331" i="10"/>
  <c r="T331" i="10"/>
  <c r="V331" i="10"/>
  <c r="Z331" i="10"/>
  <c r="AA331" i="10"/>
  <c r="AB331" i="10"/>
  <c r="AD331" i="10"/>
  <c r="AF331" i="10"/>
  <c r="AH331" i="10"/>
  <c r="AJ331" i="10"/>
  <c r="AL331" i="10"/>
  <c r="N331" i="10"/>
  <c r="P331" i="10"/>
  <c r="R331" i="10"/>
  <c r="L331" i="10"/>
  <c r="DN314" i="10"/>
  <c r="DP314" i="10"/>
  <c r="CT314" i="10"/>
  <c r="CV314" i="10"/>
  <c r="CX314" i="10"/>
  <c r="CZ314" i="10"/>
  <c r="DB314" i="10"/>
  <c r="DD314" i="10"/>
  <c r="DF314" i="10"/>
  <c r="DH314" i="10"/>
  <c r="DJ314" i="10"/>
  <c r="DL314" i="10"/>
  <c r="CL314" i="10"/>
  <c r="CM314" i="10"/>
  <c r="CN314" i="10"/>
  <c r="CP314" i="10"/>
  <c r="CR314" i="10"/>
  <c r="BZ314" i="10"/>
  <c r="CB314" i="10"/>
  <c r="CD314" i="10"/>
  <c r="CF314" i="10"/>
  <c r="CH314" i="10"/>
  <c r="BX314" i="10"/>
  <c r="DF366" i="10"/>
  <c r="DH366" i="10"/>
  <c r="DJ366" i="10"/>
  <c r="DL366" i="10"/>
  <c r="DN366" i="10"/>
  <c r="DP366" i="10"/>
  <c r="CF366" i="10"/>
  <c r="CH366" i="10"/>
  <c r="CL366" i="10"/>
  <c r="CM366" i="10"/>
  <c r="CN366" i="10"/>
  <c r="CP366" i="10"/>
  <c r="CR366" i="10"/>
  <c r="CT366" i="10"/>
  <c r="CV366" i="10"/>
  <c r="CX366" i="10"/>
  <c r="CZ366" i="10"/>
  <c r="DB366" i="10"/>
  <c r="DD366" i="10"/>
  <c r="BZ366" i="10"/>
  <c r="CB366" i="10"/>
  <c r="CD366" i="10"/>
  <c r="BX366" i="10"/>
  <c r="AN366" i="10"/>
  <c r="AP366" i="10"/>
  <c r="AR366" i="10"/>
  <c r="AT366" i="10"/>
  <c r="AV366" i="10"/>
  <c r="AX366" i="10"/>
  <c r="AZ366" i="10"/>
  <c r="BB366" i="10"/>
  <c r="BD366" i="10"/>
  <c r="BF366" i="10"/>
  <c r="V366" i="10"/>
  <c r="Z366" i="10"/>
  <c r="AA366" i="10"/>
  <c r="AB366" i="10"/>
  <c r="AD366" i="10"/>
  <c r="AF366" i="10"/>
  <c r="AH366" i="10"/>
  <c r="AJ366" i="10"/>
  <c r="AL366" i="10"/>
  <c r="P366" i="10"/>
  <c r="R366" i="10"/>
  <c r="T366" i="10"/>
  <c r="L366" i="10"/>
  <c r="N348" i="10"/>
  <c r="P348" i="10"/>
  <c r="R348" i="10"/>
  <c r="T348" i="10"/>
  <c r="V348" i="10"/>
  <c r="Z348" i="10"/>
  <c r="AA348" i="10"/>
  <c r="AB348" i="10"/>
  <c r="AD348" i="10"/>
  <c r="AF348" i="10"/>
  <c r="AH348" i="10"/>
  <c r="AJ348" i="10"/>
  <c r="AL348" i="10"/>
  <c r="AN348" i="10"/>
  <c r="AP348" i="10"/>
  <c r="AR348" i="10"/>
  <c r="AT348" i="10"/>
  <c r="AV348" i="10"/>
  <c r="AX348" i="10"/>
  <c r="AZ348" i="10"/>
  <c r="BB348" i="10"/>
  <c r="BD348" i="10"/>
  <c r="L348" i="10"/>
  <c r="AJ314" i="10"/>
  <c r="AL314" i="10"/>
  <c r="AN314" i="10"/>
  <c r="AP314" i="10"/>
  <c r="AR314" i="10"/>
  <c r="AT314" i="10"/>
  <c r="AV314" i="10"/>
  <c r="AX314" i="10"/>
  <c r="AZ314" i="10"/>
  <c r="BB314" i="10"/>
  <c r="BD314" i="10"/>
  <c r="BF314" i="10"/>
  <c r="T314" i="10"/>
  <c r="V314" i="10"/>
  <c r="Z314" i="10"/>
  <c r="AA314" i="10"/>
  <c r="AB314" i="10"/>
  <c r="AD314" i="10"/>
  <c r="AF314" i="10"/>
  <c r="AH314" i="10"/>
  <c r="N314" i="10"/>
  <c r="P314" i="10"/>
  <c r="R314" i="10"/>
  <c r="L314" i="10"/>
  <c r="N297" i="10"/>
  <c r="P297" i="10"/>
  <c r="R297" i="10"/>
  <c r="T297" i="10"/>
  <c r="V297" i="10"/>
  <c r="Y297" i="10"/>
  <c r="Z297" i="10"/>
  <c r="AB297" i="10"/>
  <c r="AD297" i="10"/>
  <c r="AF297" i="10"/>
  <c r="AH297" i="10"/>
  <c r="AJ297" i="10"/>
  <c r="AL297" i="10"/>
  <c r="AP297" i="10"/>
  <c r="AR297" i="10"/>
  <c r="AT297" i="10"/>
  <c r="AV297" i="10"/>
  <c r="AX297" i="10"/>
  <c r="AZ297" i="10"/>
  <c r="BB297" i="10"/>
  <c r="BD297" i="10"/>
  <c r="BF297" i="10"/>
  <c r="L297" i="10"/>
  <c r="CF259" i="10"/>
  <c r="CH259" i="10"/>
  <c r="CL259" i="10"/>
  <c r="CM259" i="10"/>
  <c r="CN259" i="10"/>
  <c r="CP259" i="10"/>
  <c r="CR259" i="10"/>
  <c r="CT259" i="10"/>
  <c r="CV259" i="10"/>
  <c r="CX259" i="10"/>
  <c r="CZ259" i="10"/>
  <c r="DB259" i="10"/>
  <c r="DD259" i="10"/>
  <c r="DF259" i="10"/>
  <c r="DH259" i="10"/>
  <c r="DJ259" i="10"/>
  <c r="DL259" i="10"/>
  <c r="DN259" i="10"/>
  <c r="DP259" i="10"/>
  <c r="BZ259" i="10"/>
  <c r="CB259" i="10"/>
  <c r="CD259" i="10"/>
  <c r="BX259" i="10"/>
  <c r="AR259" i="10"/>
  <c r="AT259" i="10"/>
  <c r="AV259" i="10"/>
  <c r="AX259" i="10"/>
  <c r="AZ259" i="10"/>
  <c r="BB259" i="10"/>
  <c r="BD259" i="10"/>
  <c r="BF259" i="10"/>
  <c r="R259" i="10"/>
  <c r="T259" i="10"/>
  <c r="V259" i="10"/>
  <c r="Z259" i="10"/>
  <c r="AA259" i="10"/>
  <c r="AB259" i="10"/>
  <c r="AD259" i="10"/>
  <c r="AF259" i="10"/>
  <c r="AH259" i="10"/>
  <c r="AJ259" i="10"/>
  <c r="AL259" i="10"/>
  <c r="AN259" i="10"/>
  <c r="AP259" i="10"/>
  <c r="N259" i="10"/>
  <c r="P259" i="10"/>
  <c r="L259" i="10"/>
  <c r="CP243" i="10"/>
  <c r="CR243" i="10"/>
  <c r="CT243" i="10"/>
  <c r="CV243" i="10"/>
  <c r="CX243" i="10"/>
  <c r="CZ243" i="10"/>
  <c r="DB243" i="10"/>
  <c r="DD243" i="10"/>
  <c r="DF243" i="10"/>
  <c r="DH243" i="10"/>
  <c r="DJ243" i="10"/>
  <c r="DL243" i="10"/>
  <c r="DN243" i="10"/>
  <c r="DP243" i="10"/>
  <c r="BZ243" i="10"/>
  <c r="CB243" i="10"/>
  <c r="CD243" i="10"/>
  <c r="CF243" i="10"/>
  <c r="CH243" i="10"/>
  <c r="CL243" i="10"/>
  <c r="CM243" i="10"/>
  <c r="CN243" i="10"/>
  <c r="BX243" i="10"/>
  <c r="N243" i="10"/>
  <c r="P243" i="10"/>
  <c r="R243" i="10"/>
  <c r="T243" i="10"/>
  <c r="V243" i="10"/>
  <c r="Z243" i="10"/>
  <c r="AA243" i="10"/>
  <c r="AB243" i="10"/>
  <c r="AD243" i="10"/>
  <c r="AF243" i="10"/>
  <c r="AH243" i="10"/>
  <c r="AJ243" i="10"/>
  <c r="AL243" i="10"/>
  <c r="AN243" i="10"/>
  <c r="AP243" i="10"/>
  <c r="AR243" i="10"/>
  <c r="AT243" i="10"/>
  <c r="AV243" i="10"/>
  <c r="AX243" i="10"/>
  <c r="AZ243" i="10"/>
  <c r="BB243" i="10"/>
  <c r="BD243" i="10"/>
  <c r="BF243" i="10"/>
  <c r="L243" i="10"/>
  <c r="U383" i="10" l="1"/>
  <c r="BA383" i="10"/>
  <c r="X383" i="10"/>
  <c r="CG383" i="10"/>
  <c r="CJ383" i="10"/>
  <c r="DM383" i="10"/>
  <c r="BG87" i="10"/>
  <c r="DS16" i="10"/>
  <c r="DR187" i="10"/>
  <c r="DR190" i="10"/>
  <c r="DS190" i="10"/>
  <c r="DR194" i="10"/>
  <c r="DR137" i="10"/>
  <c r="DR188" i="10"/>
  <c r="DS137" i="10"/>
  <c r="DS194" i="10"/>
  <c r="DR191" i="10"/>
  <c r="DS188" i="10"/>
  <c r="DS189" i="10"/>
  <c r="DR193" i="10"/>
  <c r="DR16" i="10"/>
  <c r="DS187" i="10"/>
  <c r="DR189" i="10"/>
  <c r="DS191" i="10"/>
  <c r="DS193" i="10"/>
  <c r="DR251" i="10"/>
  <c r="DS251" i="10"/>
  <c r="BH392" i="10"/>
  <c r="DS280" i="10"/>
  <c r="DR279" i="10"/>
  <c r="DR280" i="10"/>
  <c r="DS279" i="10"/>
  <c r="BG386" i="10"/>
  <c r="BG390" i="10"/>
  <c r="BH386" i="10"/>
  <c r="BG388" i="10"/>
  <c r="BG357" i="10"/>
  <c r="BH357" i="10"/>
  <c r="DR26" i="10"/>
  <c r="DR136" i="10"/>
  <c r="DS136" i="10"/>
  <c r="DR289" i="10"/>
  <c r="DS372" i="10"/>
  <c r="DR372" i="10"/>
  <c r="DR76" i="10"/>
  <c r="DS166" i="10"/>
  <c r="DS207" i="10"/>
  <c r="DR222" i="10"/>
  <c r="DR150" i="10"/>
  <c r="DR207" i="10"/>
  <c r="DR166" i="10"/>
  <c r="DS76" i="10"/>
  <c r="DS26" i="10"/>
  <c r="DS150" i="10"/>
  <c r="DS222" i="10"/>
  <c r="DS289" i="10"/>
  <c r="DS179" i="10"/>
  <c r="DR179" i="10"/>
  <c r="DS305" i="10"/>
  <c r="BG353" i="10"/>
  <c r="DR53" i="10"/>
  <c r="DS53" i="10"/>
  <c r="DR305" i="10"/>
  <c r="BG88" i="10"/>
  <c r="DR351" i="10"/>
  <c r="DT388" i="10"/>
  <c r="BG442" i="10"/>
  <c r="DS87" i="10"/>
  <c r="DS89" i="10"/>
  <c r="BH353" i="10"/>
  <c r="BH88" i="10"/>
  <c r="BH89" i="10"/>
  <c r="BG444" i="10"/>
  <c r="BG447" i="10"/>
  <c r="CJ439" i="10"/>
  <c r="BH352" i="10"/>
  <c r="BG90" i="10"/>
  <c r="BH90" i="10"/>
  <c r="DS388" i="10"/>
  <c r="DS443" i="10"/>
  <c r="DS386" i="10"/>
  <c r="BH444" i="10"/>
  <c r="BG445" i="10"/>
  <c r="BG352" i="10"/>
  <c r="BG89" i="10"/>
  <c r="BH442" i="10"/>
  <c r="BH443" i="10"/>
  <c r="BG92" i="10"/>
  <c r="DR443" i="10"/>
  <c r="BH388" i="10"/>
  <c r="DR88" i="10"/>
  <c r="DR352" i="10"/>
  <c r="DR388" i="10"/>
  <c r="BH92" i="10"/>
  <c r="BH445" i="10"/>
  <c r="BG443" i="10"/>
  <c r="BH390" i="10"/>
  <c r="DR89" i="10"/>
  <c r="DR87" i="10"/>
  <c r="DS351" i="10"/>
  <c r="DR169" i="10"/>
  <c r="DS169" i="10"/>
  <c r="DS352" i="10"/>
  <c r="DS88" i="10"/>
  <c r="BF348" i="10"/>
  <c r="BF85" i="10"/>
  <c r="BF439" i="10"/>
  <c r="DR442" i="10"/>
  <c r="DR386" i="10"/>
  <c r="DS442" i="10"/>
  <c r="BG441" i="10"/>
  <c r="BH350" i="10"/>
  <c r="BG189" i="10"/>
  <c r="BH441" i="10"/>
  <c r="BG350" i="10"/>
  <c r="BH87" i="10"/>
  <c r="BH189" i="10"/>
  <c r="N216" i="10"/>
  <c r="P216" i="10"/>
  <c r="R216" i="10"/>
  <c r="T216" i="10"/>
  <c r="V216" i="10"/>
  <c r="Z216" i="10"/>
  <c r="AA216" i="10"/>
  <c r="AB216" i="10"/>
  <c r="AD216" i="10"/>
  <c r="AF216" i="10"/>
  <c r="AH216" i="10"/>
  <c r="AJ216" i="10"/>
  <c r="AL216" i="10"/>
  <c r="AN216" i="10"/>
  <c r="AP216" i="10"/>
  <c r="AR216" i="10"/>
  <c r="AT216" i="10"/>
  <c r="AV216" i="10"/>
  <c r="AX216" i="10"/>
  <c r="AZ216" i="10"/>
  <c r="BB216" i="10"/>
  <c r="BD216" i="10"/>
  <c r="BZ216" i="10"/>
  <c r="CB216" i="10"/>
  <c r="CD216" i="10"/>
  <c r="CF216" i="10"/>
  <c r="CH216" i="10"/>
  <c r="CL216" i="10"/>
  <c r="CM216" i="10"/>
  <c r="CN216" i="10"/>
  <c r="CP216" i="10"/>
  <c r="CR216" i="10"/>
  <c r="CT216" i="10"/>
  <c r="CV216" i="10"/>
  <c r="CX216" i="10"/>
  <c r="CZ216" i="10"/>
  <c r="DB216" i="10"/>
  <c r="DD216" i="10"/>
  <c r="DF216" i="10"/>
  <c r="DH216" i="10"/>
  <c r="DJ216" i="10"/>
  <c r="DL216" i="10"/>
  <c r="DN216" i="10"/>
  <c r="DP216" i="10"/>
  <c r="BX216" i="10"/>
  <c r="GG147" i="10"/>
  <c r="GG547" i="10" s="1"/>
  <c r="GH147" i="10"/>
  <c r="GH547" i="10" s="1"/>
  <c r="AL9" i="10"/>
  <c r="AN9" i="10"/>
  <c r="AP9" i="10"/>
  <c r="AR9" i="10"/>
  <c r="AT9" i="10"/>
  <c r="Z9" i="10"/>
  <c r="AA9" i="10"/>
  <c r="AB9" i="10"/>
  <c r="AD9" i="10"/>
  <c r="AF9" i="10"/>
  <c r="AH9" i="10"/>
  <c r="AJ9" i="10"/>
  <c r="R9" i="10"/>
  <c r="T9" i="10"/>
  <c r="V9" i="10"/>
  <c r="N9" i="10"/>
  <c r="P9" i="10"/>
  <c r="L9" i="10"/>
  <c r="BX527" i="10"/>
  <c r="DM304" i="10"/>
  <c r="DM178" i="10"/>
  <c r="DM47" i="10"/>
  <c r="DQ178" i="10"/>
  <c r="DG178" i="10"/>
  <c r="DC178" i="10"/>
  <c r="DA178" i="10"/>
  <c r="CY178" i="10"/>
  <c r="CW178" i="10"/>
  <c r="CU178" i="10"/>
  <c r="CS178" i="10"/>
  <c r="CQ178" i="10"/>
  <c r="CO178" i="10"/>
  <c r="CM178" i="10"/>
  <c r="CI178" i="10"/>
  <c r="CE178" i="10"/>
  <c r="CC178" i="10"/>
  <c r="CA178" i="10"/>
  <c r="BY178" i="10"/>
  <c r="BW178" i="10"/>
  <c r="DO178" i="10" s="1"/>
  <c r="DQ304" i="10"/>
  <c r="DG304" i="10"/>
  <c r="DC304" i="10"/>
  <c r="DA304" i="10"/>
  <c r="CY304" i="10"/>
  <c r="CW304" i="10"/>
  <c r="CU304" i="10"/>
  <c r="CS304" i="10"/>
  <c r="CQ304" i="10"/>
  <c r="CO304" i="10"/>
  <c r="CM304" i="10"/>
  <c r="CI304" i="10"/>
  <c r="CE304" i="10"/>
  <c r="CC304" i="10"/>
  <c r="CA304" i="10"/>
  <c r="BY304" i="10"/>
  <c r="BW304" i="10"/>
  <c r="DO304" i="10" s="1"/>
  <c r="DM303" i="10"/>
  <c r="DM177" i="10"/>
  <c r="DM46" i="10"/>
  <c r="DQ177" i="10"/>
  <c r="DG177" i="10"/>
  <c r="DC177" i="10"/>
  <c r="DA177" i="10"/>
  <c r="CY177" i="10"/>
  <c r="CW177" i="10"/>
  <c r="CU177" i="10"/>
  <c r="CS177" i="10"/>
  <c r="CQ177" i="10"/>
  <c r="CO177" i="10"/>
  <c r="CM177" i="10"/>
  <c r="CI177" i="10"/>
  <c r="CE177" i="10"/>
  <c r="CC177" i="10"/>
  <c r="CA177" i="10"/>
  <c r="BY177" i="10"/>
  <c r="BW177" i="10"/>
  <c r="DO177" i="10" s="1"/>
  <c r="DQ303" i="10"/>
  <c r="DG303" i="10"/>
  <c r="DC303" i="10"/>
  <c r="DA303" i="10"/>
  <c r="CY303" i="10"/>
  <c r="CW303" i="10"/>
  <c r="CU303" i="10"/>
  <c r="CS303" i="10"/>
  <c r="CQ303" i="10"/>
  <c r="CO303" i="10"/>
  <c r="CM303" i="10"/>
  <c r="CI303" i="10"/>
  <c r="CE303" i="10"/>
  <c r="CC303" i="10"/>
  <c r="CA303" i="10"/>
  <c r="BY303" i="10"/>
  <c r="BW303" i="10"/>
  <c r="DO303" i="10" s="1"/>
  <c r="DQ52" i="10"/>
  <c r="DM52" i="10"/>
  <c r="DG52" i="10"/>
  <c r="DC52" i="10"/>
  <c r="DA52" i="10"/>
  <c r="CY52" i="10"/>
  <c r="CW52" i="10"/>
  <c r="CU52" i="10"/>
  <c r="CS52" i="10"/>
  <c r="CQ52" i="10"/>
  <c r="CO52" i="10"/>
  <c r="CM52" i="10"/>
  <c r="CJ52" i="10"/>
  <c r="CI52" i="10"/>
  <c r="CE52" i="10"/>
  <c r="CC52" i="10"/>
  <c r="CA52" i="10"/>
  <c r="BY52" i="10"/>
  <c r="BW52" i="10"/>
  <c r="DO52" i="10" s="1"/>
  <c r="DQ51" i="10"/>
  <c r="DM51" i="10"/>
  <c r="DG51" i="10"/>
  <c r="DC51" i="10"/>
  <c r="DA51" i="10"/>
  <c r="CY51" i="10"/>
  <c r="CW51" i="10"/>
  <c r="CU51" i="10"/>
  <c r="CS51" i="10"/>
  <c r="CQ51" i="10"/>
  <c r="CO51" i="10"/>
  <c r="CM51" i="10"/>
  <c r="CI51" i="10"/>
  <c r="CE51" i="10"/>
  <c r="CC51" i="10"/>
  <c r="CA51" i="10"/>
  <c r="BY51" i="10"/>
  <c r="BW51" i="10"/>
  <c r="DK51" i="10" s="1"/>
  <c r="DQ50" i="10"/>
  <c r="DM50" i="10"/>
  <c r="DG50" i="10"/>
  <c r="DC50" i="10"/>
  <c r="DA50" i="10"/>
  <c r="CY50" i="10"/>
  <c r="CW50" i="10"/>
  <c r="CU50" i="10"/>
  <c r="CS50" i="10"/>
  <c r="CQ50" i="10"/>
  <c r="CO50" i="10"/>
  <c r="CM50" i="10"/>
  <c r="CI50" i="10"/>
  <c r="CE50" i="10"/>
  <c r="CC50" i="10"/>
  <c r="CA50" i="10"/>
  <c r="BY50" i="10"/>
  <c r="BW50" i="10"/>
  <c r="DE50" i="10" s="1"/>
  <c r="DM49" i="10"/>
  <c r="DG49" i="10"/>
  <c r="DC49" i="10"/>
  <c r="DA49" i="10"/>
  <c r="CY49" i="10"/>
  <c r="CW49" i="10"/>
  <c r="CU49" i="10"/>
  <c r="CS49" i="10"/>
  <c r="CQ49" i="10"/>
  <c r="CO49" i="10"/>
  <c r="CM49" i="10"/>
  <c r="CI49" i="10"/>
  <c r="CE49" i="10"/>
  <c r="CC49" i="10"/>
  <c r="CA49" i="10"/>
  <c r="BY49" i="10"/>
  <c r="BW49" i="10"/>
  <c r="DK49" i="10" s="1"/>
  <c r="DQ48" i="10"/>
  <c r="DG48" i="10"/>
  <c r="DC48" i="10"/>
  <c r="DA48" i="10"/>
  <c r="CY48" i="10"/>
  <c r="CW48" i="10"/>
  <c r="CU48" i="10"/>
  <c r="CS48" i="10"/>
  <c r="CQ48" i="10"/>
  <c r="CO48" i="10"/>
  <c r="CM48" i="10"/>
  <c r="CI48" i="10"/>
  <c r="CE48" i="10"/>
  <c r="CC48" i="10"/>
  <c r="CA48" i="10"/>
  <c r="BY48" i="10"/>
  <c r="BW48" i="10"/>
  <c r="DK48" i="10" s="1"/>
  <c r="DQ47" i="10"/>
  <c r="DG47" i="10"/>
  <c r="DC47" i="10"/>
  <c r="DA47" i="10"/>
  <c r="CY47" i="10"/>
  <c r="CW47" i="10"/>
  <c r="CU47" i="10"/>
  <c r="CS47" i="10"/>
  <c r="CQ47" i="10"/>
  <c r="CO47" i="10"/>
  <c r="CM47" i="10"/>
  <c r="CI47" i="10"/>
  <c r="CE47" i="10"/>
  <c r="CC47" i="10"/>
  <c r="CA47" i="10"/>
  <c r="BY47" i="10"/>
  <c r="BW47" i="10"/>
  <c r="DE47" i="10" s="1"/>
  <c r="DQ46" i="10"/>
  <c r="DG46" i="10"/>
  <c r="DC46" i="10"/>
  <c r="DA46" i="10"/>
  <c r="CY46" i="10"/>
  <c r="CW46" i="10"/>
  <c r="CU46" i="10"/>
  <c r="CS46" i="10"/>
  <c r="CQ46" i="10"/>
  <c r="CO46" i="10"/>
  <c r="CM46" i="10"/>
  <c r="CI46" i="10"/>
  <c r="CE46" i="10"/>
  <c r="CC46" i="10"/>
  <c r="CA46" i="10"/>
  <c r="BY46" i="10"/>
  <c r="BW46" i="10"/>
  <c r="DO46" i="10" s="1"/>
  <c r="DM302" i="10"/>
  <c r="DM176" i="10"/>
  <c r="DM45" i="10"/>
  <c r="DM301" i="10"/>
  <c r="DM175" i="10"/>
  <c r="DM44" i="10"/>
  <c r="DQ45" i="10"/>
  <c r="DK45" i="10"/>
  <c r="DG45" i="10"/>
  <c r="DC45" i="10"/>
  <c r="DA45" i="10"/>
  <c r="CY45" i="10"/>
  <c r="CW45" i="10"/>
  <c r="CU45" i="10"/>
  <c r="CS45" i="10"/>
  <c r="CQ45" i="10"/>
  <c r="CO45" i="10"/>
  <c r="CM45" i="10"/>
  <c r="CI45" i="10"/>
  <c r="CE45" i="10"/>
  <c r="CC45" i="10"/>
  <c r="CA45" i="10"/>
  <c r="BY45" i="10"/>
  <c r="BW45" i="10"/>
  <c r="DO45" i="10" s="1"/>
  <c r="DQ44" i="10"/>
  <c r="DK44" i="10"/>
  <c r="DG44" i="10"/>
  <c r="DC44" i="10"/>
  <c r="DA44" i="10"/>
  <c r="CY44" i="10"/>
  <c r="CW44" i="10"/>
  <c r="CU44" i="10"/>
  <c r="CS44" i="10"/>
  <c r="CQ44" i="10"/>
  <c r="CO44" i="10"/>
  <c r="CM44" i="10"/>
  <c r="CI44" i="10"/>
  <c r="CE44" i="10"/>
  <c r="CC44" i="10"/>
  <c r="CA44" i="10"/>
  <c r="BY44" i="10"/>
  <c r="BW44" i="10"/>
  <c r="DI44" i="10" s="1"/>
  <c r="DQ176" i="10"/>
  <c r="DK176" i="10"/>
  <c r="DG176" i="10"/>
  <c r="DC176" i="10"/>
  <c r="DA176" i="10"/>
  <c r="CY176" i="10"/>
  <c r="CW176" i="10"/>
  <c r="CU176" i="10"/>
  <c r="CS176" i="10"/>
  <c r="CQ176" i="10"/>
  <c r="CO176" i="10"/>
  <c r="CM176" i="10"/>
  <c r="CI176" i="10"/>
  <c r="CE176" i="10"/>
  <c r="CC176" i="10"/>
  <c r="CA176" i="10"/>
  <c r="BY176" i="10"/>
  <c r="BW176" i="10"/>
  <c r="DO176" i="10" s="1"/>
  <c r="DQ175" i="10"/>
  <c r="DK175" i="10"/>
  <c r="DG175" i="10"/>
  <c r="DC175" i="10"/>
  <c r="DA175" i="10"/>
  <c r="CY175" i="10"/>
  <c r="CW175" i="10"/>
  <c r="CU175" i="10"/>
  <c r="CS175" i="10"/>
  <c r="CQ175" i="10"/>
  <c r="CO175" i="10"/>
  <c r="CM175" i="10"/>
  <c r="CI175" i="10"/>
  <c r="CE175" i="10"/>
  <c r="CC175" i="10"/>
  <c r="CA175" i="10"/>
  <c r="BY175" i="10"/>
  <c r="BW175" i="10"/>
  <c r="DI175" i="10" s="1"/>
  <c r="DM300" i="10"/>
  <c r="DM174" i="10"/>
  <c r="DM299" i="10"/>
  <c r="DM173" i="10"/>
  <c r="DQ174" i="10"/>
  <c r="DK174" i="10"/>
  <c r="DG174" i="10"/>
  <c r="DC174" i="10"/>
  <c r="DA174" i="10"/>
  <c r="CY174" i="10"/>
  <c r="CW174" i="10"/>
  <c r="CU174" i="10"/>
  <c r="CS174" i="10"/>
  <c r="CQ174" i="10"/>
  <c r="CO174" i="10"/>
  <c r="CM174" i="10"/>
  <c r="CI174" i="10"/>
  <c r="CE174" i="10"/>
  <c r="CC174" i="10"/>
  <c r="CA174" i="10"/>
  <c r="BY174" i="10"/>
  <c r="BW174" i="10"/>
  <c r="DO174" i="10" s="1"/>
  <c r="DQ173" i="10"/>
  <c r="DK173" i="10"/>
  <c r="DG173" i="10"/>
  <c r="DC173" i="10"/>
  <c r="DA173" i="10"/>
  <c r="CY173" i="10"/>
  <c r="CW173" i="10"/>
  <c r="CU173" i="10"/>
  <c r="CS173" i="10"/>
  <c r="CQ173" i="10"/>
  <c r="CO173" i="10"/>
  <c r="CM173" i="10"/>
  <c r="CI173" i="10"/>
  <c r="CE173" i="10"/>
  <c r="CC173" i="10"/>
  <c r="CA173" i="10"/>
  <c r="BY173" i="10"/>
  <c r="BW173" i="10"/>
  <c r="DI173" i="10" s="1"/>
  <c r="DM298" i="10"/>
  <c r="DM172" i="10"/>
  <c r="DM43" i="10"/>
  <c r="DQ43" i="10"/>
  <c r="DG43" i="10"/>
  <c r="DE43" i="10"/>
  <c r="DC43" i="10"/>
  <c r="DA43" i="10"/>
  <c r="CY43" i="10"/>
  <c r="CW43" i="10"/>
  <c r="CU43" i="10"/>
  <c r="CS43" i="10"/>
  <c r="CQ43" i="10"/>
  <c r="CO43" i="10"/>
  <c r="CM43" i="10"/>
  <c r="CI43" i="10"/>
  <c r="CE43" i="10"/>
  <c r="CC43" i="10"/>
  <c r="CA43" i="10"/>
  <c r="BY43" i="10"/>
  <c r="BW43" i="10"/>
  <c r="DO43" i="10" s="1"/>
  <c r="DQ172" i="10"/>
  <c r="DG172" i="10"/>
  <c r="DE172" i="10"/>
  <c r="DC172" i="10"/>
  <c r="DA172" i="10"/>
  <c r="CY172" i="10"/>
  <c r="CW172" i="10"/>
  <c r="CU172" i="10"/>
  <c r="CS172" i="10"/>
  <c r="CQ172" i="10"/>
  <c r="CO172" i="10"/>
  <c r="CM172" i="10"/>
  <c r="CI172" i="10"/>
  <c r="CE172" i="10"/>
  <c r="CC172" i="10"/>
  <c r="CA172" i="10"/>
  <c r="BY172" i="10"/>
  <c r="BW172" i="10"/>
  <c r="DO172" i="10" s="1"/>
  <c r="DQ302" i="10"/>
  <c r="DK302" i="10"/>
  <c r="DG302" i="10"/>
  <c r="DC302" i="10"/>
  <c r="DA302" i="10"/>
  <c r="CY302" i="10"/>
  <c r="CW302" i="10"/>
  <c r="CU302" i="10"/>
  <c r="CS302" i="10"/>
  <c r="CQ302" i="10"/>
  <c r="CO302" i="10"/>
  <c r="CM302" i="10"/>
  <c r="CI302" i="10"/>
  <c r="CE302" i="10"/>
  <c r="CC302" i="10"/>
  <c r="CA302" i="10"/>
  <c r="BY302" i="10"/>
  <c r="BW302" i="10"/>
  <c r="DE302" i="10" s="1"/>
  <c r="DQ301" i="10"/>
  <c r="DK301" i="10"/>
  <c r="DG301" i="10"/>
  <c r="DC301" i="10"/>
  <c r="DA301" i="10"/>
  <c r="CY301" i="10"/>
  <c r="CW301" i="10"/>
  <c r="CU301" i="10"/>
  <c r="CS301" i="10"/>
  <c r="CQ301" i="10"/>
  <c r="CO301" i="10"/>
  <c r="CM301" i="10"/>
  <c r="CI301" i="10"/>
  <c r="CE301" i="10"/>
  <c r="CC301" i="10"/>
  <c r="CA301" i="10"/>
  <c r="BY301" i="10"/>
  <c r="BW301" i="10"/>
  <c r="DE301" i="10" s="1"/>
  <c r="DQ300" i="10"/>
  <c r="DK300" i="10"/>
  <c r="DG300" i="10"/>
  <c r="DC300" i="10"/>
  <c r="DA300" i="10"/>
  <c r="CY300" i="10"/>
  <c r="CW300" i="10"/>
  <c r="CU300" i="10"/>
  <c r="CS300" i="10"/>
  <c r="CQ300" i="10"/>
  <c r="CO300" i="10"/>
  <c r="CM300" i="10"/>
  <c r="CI300" i="10"/>
  <c r="CE300" i="10"/>
  <c r="CC300" i="10"/>
  <c r="CA300" i="10"/>
  <c r="BY300" i="10"/>
  <c r="BW300" i="10"/>
  <c r="DO300" i="10" s="1"/>
  <c r="DQ299" i="10"/>
  <c r="DK299" i="10"/>
  <c r="DG299" i="10"/>
  <c r="DC299" i="10"/>
  <c r="DA299" i="10"/>
  <c r="CY299" i="10"/>
  <c r="CW299" i="10"/>
  <c r="CU299" i="10"/>
  <c r="CS299" i="10"/>
  <c r="CQ299" i="10"/>
  <c r="CO299" i="10"/>
  <c r="CM299" i="10"/>
  <c r="CI299" i="10"/>
  <c r="CE299" i="10"/>
  <c r="CC299" i="10"/>
  <c r="CA299" i="10"/>
  <c r="BY299" i="10"/>
  <c r="BW299" i="10"/>
  <c r="DI299" i="10" s="1"/>
  <c r="DQ298" i="10"/>
  <c r="DG298" i="10"/>
  <c r="DE298" i="10"/>
  <c r="DC298" i="10"/>
  <c r="DA298" i="10"/>
  <c r="CY298" i="10"/>
  <c r="CW298" i="10"/>
  <c r="CU298" i="10"/>
  <c r="CS298" i="10"/>
  <c r="CQ298" i="10"/>
  <c r="CO298" i="10"/>
  <c r="CM298" i="10"/>
  <c r="CI298" i="10"/>
  <c r="CE298" i="10"/>
  <c r="CC298" i="10"/>
  <c r="CA298" i="10"/>
  <c r="BY298" i="10"/>
  <c r="BW298" i="10"/>
  <c r="DK298" i="10" s="1"/>
  <c r="BH54" i="10"/>
  <c r="BG54" i="10"/>
  <c r="BE181" i="10"/>
  <c r="BA181" i="10"/>
  <c r="AU181" i="10"/>
  <c r="AQ181" i="10"/>
  <c r="AO181" i="10"/>
  <c r="AM181" i="10"/>
  <c r="AK181" i="10"/>
  <c r="AI181" i="10"/>
  <c r="AG181" i="10"/>
  <c r="AE181" i="10"/>
  <c r="AC181" i="10"/>
  <c r="AA181" i="10"/>
  <c r="W181" i="10"/>
  <c r="S181" i="10"/>
  <c r="Q181" i="10"/>
  <c r="O181" i="10"/>
  <c r="M181" i="10"/>
  <c r="K181" i="10"/>
  <c r="BC181" i="10" s="1"/>
  <c r="BE180" i="10"/>
  <c r="BA180" i="10"/>
  <c r="AU180" i="10"/>
  <c r="AQ180" i="10"/>
  <c r="AO180" i="10"/>
  <c r="AM180" i="10"/>
  <c r="AK180" i="10"/>
  <c r="AI180" i="10"/>
  <c r="AG180" i="10"/>
  <c r="AE180" i="10"/>
  <c r="AC180" i="10"/>
  <c r="AA180" i="10"/>
  <c r="W180" i="10"/>
  <c r="S180" i="10"/>
  <c r="Q180" i="10"/>
  <c r="O180" i="10"/>
  <c r="M180" i="10"/>
  <c r="K180" i="10"/>
  <c r="AW180" i="10" s="1"/>
  <c r="BE179" i="10"/>
  <c r="BA179" i="10"/>
  <c r="AU179" i="10"/>
  <c r="AQ179" i="10"/>
  <c r="AO179" i="10"/>
  <c r="AM179" i="10"/>
  <c r="AK179" i="10"/>
  <c r="AI179" i="10"/>
  <c r="AG179" i="10"/>
  <c r="AE179" i="10"/>
  <c r="AC179" i="10"/>
  <c r="AA179" i="10"/>
  <c r="W179" i="10"/>
  <c r="S179" i="10"/>
  <c r="Q179" i="10"/>
  <c r="O179" i="10"/>
  <c r="M179" i="10"/>
  <c r="K179" i="10"/>
  <c r="AW179" i="10" s="1"/>
  <c r="BE305" i="10"/>
  <c r="BA305" i="10"/>
  <c r="AU305" i="10"/>
  <c r="AQ305" i="10"/>
  <c r="AO305" i="10"/>
  <c r="AM305" i="10"/>
  <c r="AK305" i="10"/>
  <c r="AI305" i="10"/>
  <c r="AG305" i="10"/>
  <c r="AE305" i="10"/>
  <c r="AC305" i="10"/>
  <c r="AA305" i="10"/>
  <c r="W305" i="10"/>
  <c r="S305" i="10"/>
  <c r="Q305" i="10"/>
  <c r="O305" i="10"/>
  <c r="M305" i="10"/>
  <c r="K305" i="10"/>
  <c r="BC305" i="10" s="1"/>
  <c r="BE304" i="10"/>
  <c r="BA304" i="10"/>
  <c r="AU304" i="10"/>
  <c r="AQ304" i="10"/>
  <c r="AO304" i="10"/>
  <c r="AM304" i="10"/>
  <c r="AK304" i="10"/>
  <c r="AI304" i="10"/>
  <c r="AG304" i="10"/>
  <c r="AE304" i="10"/>
  <c r="AC304" i="10"/>
  <c r="AA304" i="10"/>
  <c r="W304" i="10"/>
  <c r="S304" i="10"/>
  <c r="Q304" i="10"/>
  <c r="O304" i="10"/>
  <c r="M304" i="10"/>
  <c r="K304" i="10"/>
  <c r="AW304" i="10" s="1"/>
  <c r="BE303" i="10"/>
  <c r="BA303" i="10"/>
  <c r="AU303" i="10"/>
  <c r="AQ303" i="10"/>
  <c r="AO303" i="10"/>
  <c r="AM303" i="10"/>
  <c r="AK303" i="10"/>
  <c r="AI303" i="10"/>
  <c r="AG303" i="10"/>
  <c r="AE303" i="10"/>
  <c r="AC303" i="10"/>
  <c r="AA303" i="10"/>
  <c r="W303" i="10"/>
  <c r="S303" i="10"/>
  <c r="Q303" i="10"/>
  <c r="O303" i="10"/>
  <c r="M303" i="10"/>
  <c r="K303" i="10"/>
  <c r="AW303" i="10" s="1"/>
  <c r="BE49" i="10"/>
  <c r="AU49" i="10"/>
  <c r="AQ49" i="10"/>
  <c r="AO49" i="10"/>
  <c r="AM49" i="10"/>
  <c r="AK49" i="10"/>
  <c r="AI49" i="10"/>
  <c r="AG49" i="10"/>
  <c r="AE49" i="10"/>
  <c r="AC49" i="10"/>
  <c r="AA49" i="10"/>
  <c r="W49" i="10"/>
  <c r="S49" i="10"/>
  <c r="Q49" i="10"/>
  <c r="O49" i="10"/>
  <c r="M49" i="10"/>
  <c r="BA49" i="10" s="1"/>
  <c r="K49" i="10"/>
  <c r="BC49" i="10" s="1"/>
  <c r="BE48" i="10"/>
  <c r="AU48" i="10"/>
  <c r="AQ48" i="10"/>
  <c r="AO48" i="10"/>
  <c r="AM48" i="10"/>
  <c r="AK48" i="10"/>
  <c r="AI48" i="10"/>
  <c r="AG48" i="10"/>
  <c r="AE48" i="10"/>
  <c r="AC48" i="10"/>
  <c r="AA48" i="10"/>
  <c r="W48" i="10"/>
  <c r="S48" i="10"/>
  <c r="Q48" i="10"/>
  <c r="O48" i="10"/>
  <c r="M48" i="10"/>
  <c r="BA48" i="10" s="1"/>
  <c r="K48" i="10"/>
  <c r="AY48" i="10" s="1"/>
  <c r="BA302" i="10"/>
  <c r="BA178" i="10"/>
  <c r="BA47" i="10"/>
  <c r="BE47" i="10"/>
  <c r="AU47" i="10"/>
  <c r="AQ47" i="10"/>
  <c r="AO47" i="10"/>
  <c r="AM47" i="10"/>
  <c r="AK47" i="10"/>
  <c r="AI47" i="10"/>
  <c r="AG47" i="10"/>
  <c r="AE47" i="10"/>
  <c r="AC47" i="10"/>
  <c r="AA47" i="10"/>
  <c r="W47" i="10"/>
  <c r="S47" i="10"/>
  <c r="Q47" i="10"/>
  <c r="O47" i="10"/>
  <c r="M47" i="10"/>
  <c r="K47" i="10"/>
  <c r="BC47" i="10" s="1"/>
  <c r="BE178" i="10"/>
  <c r="AU178" i="10"/>
  <c r="AQ178" i="10"/>
  <c r="AO178" i="10"/>
  <c r="AM178" i="10"/>
  <c r="AK178" i="10"/>
  <c r="AI178" i="10"/>
  <c r="AG178" i="10"/>
  <c r="AE178" i="10"/>
  <c r="AC178" i="10"/>
  <c r="AA178" i="10"/>
  <c r="W178" i="10"/>
  <c r="S178" i="10"/>
  <c r="Q178" i="10"/>
  <c r="O178" i="10"/>
  <c r="M178" i="10"/>
  <c r="K178" i="10"/>
  <c r="BC178" i="10" s="1"/>
  <c r="BE302" i="10"/>
  <c r="AU302" i="10"/>
  <c r="AQ302" i="10"/>
  <c r="AO302" i="10"/>
  <c r="AM302" i="10"/>
  <c r="AK302" i="10"/>
  <c r="AI302" i="10"/>
  <c r="AG302" i="10"/>
  <c r="AE302" i="10"/>
  <c r="AC302" i="10"/>
  <c r="AA302" i="10"/>
  <c r="W302" i="10"/>
  <c r="S302" i="10"/>
  <c r="Q302" i="10"/>
  <c r="O302" i="10"/>
  <c r="M302" i="10"/>
  <c r="K302" i="10"/>
  <c r="BC302" i="10" s="1"/>
  <c r="AN41" i="10"/>
  <c r="AP41" i="10"/>
  <c r="AP24" i="10" s="1"/>
  <c r="AR41" i="10"/>
  <c r="AT41" i="10"/>
  <c r="AV41" i="10"/>
  <c r="AX41" i="10"/>
  <c r="AZ41" i="10"/>
  <c r="BB41" i="10"/>
  <c r="BD41" i="10"/>
  <c r="T41" i="10"/>
  <c r="V41" i="10"/>
  <c r="Z41" i="10"/>
  <c r="AB41" i="10"/>
  <c r="AD41" i="10"/>
  <c r="AF41" i="10"/>
  <c r="AH41" i="10"/>
  <c r="AJ41" i="10"/>
  <c r="AL41" i="10"/>
  <c r="N41" i="10"/>
  <c r="P41" i="10"/>
  <c r="R41" i="10"/>
  <c r="L41" i="10"/>
  <c r="BA301" i="10"/>
  <c r="BA177" i="10"/>
  <c r="BA46" i="10"/>
  <c r="BA300" i="10"/>
  <c r="BA176" i="10"/>
  <c r="BA45" i="10"/>
  <c r="BE301" i="10"/>
  <c r="AU301" i="10"/>
  <c r="AQ301" i="10"/>
  <c r="AO301" i="10"/>
  <c r="AM301" i="10"/>
  <c r="AK301" i="10"/>
  <c r="AI301" i="10"/>
  <c r="AG301" i="10"/>
  <c r="AE301" i="10"/>
  <c r="AC301" i="10"/>
  <c r="AA301" i="10"/>
  <c r="W301" i="10"/>
  <c r="S301" i="10"/>
  <c r="Q301" i="10"/>
  <c r="O301" i="10"/>
  <c r="M301" i="10"/>
  <c r="K301" i="10"/>
  <c r="BC301" i="10" s="1"/>
  <c r="BE300" i="10"/>
  <c r="AY300" i="10"/>
  <c r="AU300" i="10"/>
  <c r="AQ300" i="10"/>
  <c r="AO300" i="10"/>
  <c r="AM300" i="10"/>
  <c r="AK300" i="10"/>
  <c r="AI300" i="10"/>
  <c r="AG300" i="10"/>
  <c r="AE300" i="10"/>
  <c r="AC300" i="10"/>
  <c r="AA300" i="10"/>
  <c r="W300" i="10"/>
  <c r="S300" i="10"/>
  <c r="Q300" i="10"/>
  <c r="O300" i="10"/>
  <c r="M300" i="10"/>
  <c r="K300" i="10"/>
  <c r="AW300" i="10" s="1"/>
  <c r="BE177" i="10"/>
  <c r="AU177" i="10"/>
  <c r="AQ177" i="10"/>
  <c r="AO177" i="10"/>
  <c r="AM177" i="10"/>
  <c r="AK177" i="10"/>
  <c r="AI177" i="10"/>
  <c r="AG177" i="10"/>
  <c r="AE177" i="10"/>
  <c r="AC177" i="10"/>
  <c r="AA177" i="10"/>
  <c r="W177" i="10"/>
  <c r="S177" i="10"/>
  <c r="Q177" i="10"/>
  <c r="O177" i="10"/>
  <c r="M177" i="10"/>
  <c r="K177" i="10"/>
  <c r="BC177" i="10" s="1"/>
  <c r="BE176" i="10"/>
  <c r="AY176" i="10"/>
  <c r="AU176" i="10"/>
  <c r="AQ176" i="10"/>
  <c r="AO176" i="10"/>
  <c r="AM176" i="10"/>
  <c r="AK176" i="10"/>
  <c r="AI176" i="10"/>
  <c r="AG176" i="10"/>
  <c r="AE176" i="10"/>
  <c r="AC176" i="10"/>
  <c r="AA176" i="10"/>
  <c r="W176" i="10"/>
  <c r="S176" i="10"/>
  <c r="Q176" i="10"/>
  <c r="O176" i="10"/>
  <c r="M176" i="10"/>
  <c r="K176" i="10"/>
  <c r="AW176" i="10" s="1"/>
  <c r="BE46" i="10"/>
  <c r="AU46" i="10"/>
  <c r="AQ46" i="10"/>
  <c r="AO46" i="10"/>
  <c r="AM46" i="10"/>
  <c r="AK46" i="10"/>
  <c r="AI46" i="10"/>
  <c r="AG46" i="10"/>
  <c r="AE46" i="10"/>
  <c r="AC46" i="10"/>
  <c r="AA46" i="10"/>
  <c r="W46" i="10"/>
  <c r="S46" i="10"/>
  <c r="Q46" i="10"/>
  <c r="O46" i="10"/>
  <c r="M46" i="10"/>
  <c r="K46" i="10"/>
  <c r="BC46" i="10" s="1"/>
  <c r="BE45" i="10"/>
  <c r="AY45" i="10"/>
  <c r="AU45" i="10"/>
  <c r="AQ45" i="10"/>
  <c r="AO45" i="10"/>
  <c r="AM45" i="10"/>
  <c r="AK45" i="10"/>
  <c r="AI45" i="10"/>
  <c r="AG45" i="10"/>
  <c r="AE45" i="10"/>
  <c r="AC45" i="10"/>
  <c r="AA45" i="10"/>
  <c r="W45" i="10"/>
  <c r="S45" i="10"/>
  <c r="Q45" i="10"/>
  <c r="O45" i="10"/>
  <c r="M45" i="10"/>
  <c r="K45" i="10"/>
  <c r="AW45" i="10" s="1"/>
  <c r="BA44" i="10"/>
  <c r="BA175" i="10"/>
  <c r="BA174" i="10"/>
  <c r="BA299" i="10"/>
  <c r="BE175" i="10"/>
  <c r="AY175" i="10"/>
  <c r="AU175" i="10"/>
  <c r="AQ175" i="10"/>
  <c r="AO175" i="10"/>
  <c r="AM175" i="10"/>
  <c r="AK175" i="10"/>
  <c r="AI175" i="10"/>
  <c r="AG175" i="10"/>
  <c r="AE175" i="10"/>
  <c r="AC175" i="10"/>
  <c r="AA175" i="10"/>
  <c r="W175" i="10"/>
  <c r="S175" i="10"/>
  <c r="Q175" i="10"/>
  <c r="O175" i="10"/>
  <c r="M175" i="10"/>
  <c r="K175" i="10"/>
  <c r="BC175" i="10" s="1"/>
  <c r="BE44" i="10"/>
  <c r="AY44" i="10"/>
  <c r="AU44" i="10"/>
  <c r="AQ44" i="10"/>
  <c r="AO44" i="10"/>
  <c r="AM44" i="10"/>
  <c r="AK44" i="10"/>
  <c r="AI44" i="10"/>
  <c r="AG44" i="10"/>
  <c r="AE44" i="10"/>
  <c r="AC44" i="10"/>
  <c r="AA44" i="10"/>
  <c r="W44" i="10"/>
  <c r="S44" i="10"/>
  <c r="Q44" i="10"/>
  <c r="O44" i="10"/>
  <c r="M44" i="10"/>
  <c r="K44" i="10"/>
  <c r="BC44" i="10" s="1"/>
  <c r="BE174" i="10"/>
  <c r="AY174" i="10"/>
  <c r="AU174" i="10"/>
  <c r="AQ174" i="10"/>
  <c r="AO174" i="10"/>
  <c r="AM174" i="10"/>
  <c r="AK174" i="10"/>
  <c r="AI174" i="10"/>
  <c r="AG174" i="10"/>
  <c r="AE174" i="10"/>
  <c r="AC174" i="10"/>
  <c r="AA174" i="10"/>
  <c r="W174" i="10"/>
  <c r="S174" i="10"/>
  <c r="Q174" i="10"/>
  <c r="O174" i="10"/>
  <c r="M174" i="10"/>
  <c r="K174" i="10"/>
  <c r="BC174" i="10" s="1"/>
  <c r="BE299" i="10"/>
  <c r="AY299" i="10"/>
  <c r="AU299" i="10"/>
  <c r="AQ299" i="10"/>
  <c r="AO299" i="10"/>
  <c r="AM299" i="10"/>
  <c r="AK299" i="10"/>
  <c r="AI299" i="10"/>
  <c r="AG299" i="10"/>
  <c r="AE299" i="10"/>
  <c r="AC299" i="10"/>
  <c r="AA299" i="10"/>
  <c r="W299" i="10"/>
  <c r="S299" i="10"/>
  <c r="Q299" i="10"/>
  <c r="O299" i="10"/>
  <c r="M299" i="10"/>
  <c r="K299" i="10"/>
  <c r="BC299" i="10" s="1"/>
  <c r="BH334" i="10"/>
  <c r="BG334" i="10"/>
  <c r="BH237" i="10"/>
  <c r="BG237" i="10"/>
  <c r="DQ350" i="10"/>
  <c r="DQ348" i="10" s="1"/>
  <c r="DK350" i="10"/>
  <c r="DK348" i="10" s="1"/>
  <c r="DI350" i="10"/>
  <c r="DI348" i="10" s="1"/>
  <c r="DG350" i="10"/>
  <c r="DG348" i="10" s="1"/>
  <c r="DE350" i="10"/>
  <c r="DE348" i="10" s="1"/>
  <c r="DC350" i="10"/>
  <c r="DC348" i="10" s="1"/>
  <c r="DA350" i="10"/>
  <c r="DA348" i="10" s="1"/>
  <c r="CY350" i="10"/>
  <c r="CY348" i="10" s="1"/>
  <c r="CW350" i="10"/>
  <c r="CW348" i="10" s="1"/>
  <c r="CU350" i="10"/>
  <c r="CU348" i="10" s="1"/>
  <c r="CS350" i="10"/>
  <c r="CS348" i="10" s="1"/>
  <c r="CQ350" i="10"/>
  <c r="CQ348" i="10" s="1"/>
  <c r="CO350" i="10"/>
  <c r="CO348" i="10" s="1"/>
  <c r="CK350" i="10"/>
  <c r="CK348" i="10" s="1"/>
  <c r="CI350" i="10"/>
  <c r="CI348" i="10" s="1"/>
  <c r="CE350" i="10"/>
  <c r="CE348" i="10" s="1"/>
  <c r="CC350" i="10"/>
  <c r="CC348" i="10" s="1"/>
  <c r="CA350" i="10"/>
  <c r="CA348" i="10" s="1"/>
  <c r="BY350" i="10"/>
  <c r="BW350" i="10"/>
  <c r="DM350" i="10" s="1"/>
  <c r="BE351" i="10"/>
  <c r="AY351" i="10"/>
  <c r="AW351" i="10"/>
  <c r="AU351" i="10"/>
  <c r="AS351" i="10"/>
  <c r="AQ351" i="10"/>
  <c r="AO351" i="10"/>
  <c r="AM351" i="10"/>
  <c r="AK351" i="10"/>
  <c r="AI351" i="10"/>
  <c r="AG351" i="10"/>
  <c r="AE351" i="10"/>
  <c r="AC351" i="10"/>
  <c r="Y351" i="10"/>
  <c r="W351" i="10"/>
  <c r="S351" i="10"/>
  <c r="Q351" i="10"/>
  <c r="O351" i="10"/>
  <c r="M351" i="10"/>
  <c r="K351" i="10"/>
  <c r="BC351" i="10" s="1"/>
  <c r="AS287" i="10"/>
  <c r="BE287" i="10"/>
  <c r="AW287" i="10"/>
  <c r="AO287" i="10"/>
  <c r="Y287" i="10"/>
  <c r="W287" i="10"/>
  <c r="S287" i="10"/>
  <c r="Q287" i="10"/>
  <c r="O287" i="10"/>
  <c r="M287" i="10"/>
  <c r="K287" i="10"/>
  <c r="BA287" i="10" s="1"/>
  <c r="H287" i="10"/>
  <c r="AG287" i="10" s="1"/>
  <c r="BE475" i="10"/>
  <c r="BE474" i="10" s="1"/>
  <c r="AW475" i="10"/>
  <c r="AW474" i="10" s="1"/>
  <c r="AS475" i="10"/>
  <c r="AS474" i="10" s="1"/>
  <c r="AO475" i="10"/>
  <c r="AO474" i="10" s="1"/>
  <c r="Y475" i="10"/>
  <c r="Y474" i="10" s="1"/>
  <c r="W475" i="10"/>
  <c r="W474" i="10" s="1"/>
  <c r="S475" i="10"/>
  <c r="S474" i="10" s="1"/>
  <c r="Q475" i="10"/>
  <c r="Q474" i="10" s="1"/>
  <c r="O475" i="10"/>
  <c r="O474" i="10" s="1"/>
  <c r="M475" i="10"/>
  <c r="M474" i="10" s="1"/>
  <c r="K475" i="10"/>
  <c r="BC475" i="10" s="1"/>
  <c r="H475" i="10"/>
  <c r="AG475" i="10" s="1"/>
  <c r="AG474" i="10" s="1"/>
  <c r="AC204" i="10"/>
  <c r="AE204" i="10"/>
  <c r="AG204" i="10"/>
  <c r="AK204" i="10"/>
  <c r="AO204" i="10"/>
  <c r="BA204" i="10"/>
  <c r="AY218" i="10"/>
  <c r="AY204" i="10"/>
  <c r="AW218" i="10"/>
  <c r="AW204" i="10"/>
  <c r="AU204" i="10"/>
  <c r="BE204" i="10"/>
  <c r="BF204" i="10" s="1"/>
  <c r="BC204" i="10"/>
  <c r="K28" i="10"/>
  <c r="S204" i="10"/>
  <c r="S28" i="10"/>
  <c r="O204" i="10"/>
  <c r="DQ479" i="10"/>
  <c r="DK479" i="10"/>
  <c r="DI479" i="10"/>
  <c r="DG479" i="10"/>
  <c r="DE479" i="10"/>
  <c r="DC479" i="10"/>
  <c r="DA479" i="10"/>
  <c r="CY479" i="10"/>
  <c r="CW479" i="10"/>
  <c r="CU479" i="10"/>
  <c r="CS479" i="10"/>
  <c r="CQ479" i="10"/>
  <c r="CO479" i="10"/>
  <c r="CK479" i="10"/>
  <c r="CI479" i="10"/>
  <c r="CE479" i="10"/>
  <c r="CC479" i="10"/>
  <c r="CA479" i="10"/>
  <c r="BY479" i="10"/>
  <c r="BW479" i="10"/>
  <c r="DQ415" i="10"/>
  <c r="DK415" i="10"/>
  <c r="DI415" i="10"/>
  <c r="DG415" i="10"/>
  <c r="DE415" i="10"/>
  <c r="DC415" i="10"/>
  <c r="DA415" i="10"/>
  <c r="CY415" i="10"/>
  <c r="CW415" i="10"/>
  <c r="CU415" i="10"/>
  <c r="CS415" i="10"/>
  <c r="CQ415" i="10"/>
  <c r="CO415" i="10"/>
  <c r="CK415" i="10"/>
  <c r="CJ415" i="10"/>
  <c r="CI415" i="10"/>
  <c r="CE415" i="10"/>
  <c r="CC415" i="10"/>
  <c r="CA415" i="10"/>
  <c r="BY415" i="10"/>
  <c r="BW415" i="10"/>
  <c r="DQ165" i="10"/>
  <c r="DO165" i="10"/>
  <c r="DM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I165" i="10"/>
  <c r="CG165" i="10"/>
  <c r="CE165" i="10"/>
  <c r="CC165" i="10"/>
  <c r="CA165" i="10"/>
  <c r="BY165" i="10"/>
  <c r="DQ234" i="10"/>
  <c r="DK234" i="10"/>
  <c r="DI234" i="10"/>
  <c r="DG234" i="10"/>
  <c r="DC234" i="10"/>
  <c r="DA234" i="10"/>
  <c r="CY234" i="10"/>
  <c r="CW234" i="10"/>
  <c r="CU234" i="10"/>
  <c r="CS234" i="10"/>
  <c r="CQ234" i="10"/>
  <c r="CO234" i="10"/>
  <c r="CK234" i="10"/>
  <c r="CI234" i="10"/>
  <c r="CE234" i="10"/>
  <c r="CC234" i="10"/>
  <c r="CA234" i="10"/>
  <c r="BY234" i="10"/>
  <c r="BW234" i="10"/>
  <c r="DO234" i="10" s="1"/>
  <c r="DQ334" i="10"/>
  <c r="DK334" i="10"/>
  <c r="DI334" i="10"/>
  <c r="DG334" i="10"/>
  <c r="DC334" i="10"/>
  <c r="DA334" i="10"/>
  <c r="CY334" i="10"/>
  <c r="CW334" i="10"/>
  <c r="CU334" i="10"/>
  <c r="CS334" i="10"/>
  <c r="CQ334" i="10"/>
  <c r="CO334" i="10"/>
  <c r="CK334" i="10"/>
  <c r="CI334" i="10"/>
  <c r="CE334" i="10"/>
  <c r="CC334" i="10"/>
  <c r="CA334" i="10"/>
  <c r="BY334" i="10"/>
  <c r="BW334" i="10"/>
  <c r="DO334" i="10" s="1"/>
  <c r="DQ237" i="10"/>
  <c r="DK237" i="10"/>
  <c r="DI237" i="10"/>
  <c r="DG237" i="10"/>
  <c r="DE237" i="10"/>
  <c r="DC237" i="10"/>
  <c r="DA237" i="10"/>
  <c r="CY237" i="10"/>
  <c r="CW237" i="10"/>
  <c r="CU237" i="10"/>
  <c r="CS237" i="10"/>
  <c r="CQ237" i="10"/>
  <c r="CO237" i="10"/>
  <c r="CK237" i="10"/>
  <c r="CI237" i="10"/>
  <c r="CE237" i="10"/>
  <c r="CC237" i="10"/>
  <c r="CA237" i="10"/>
  <c r="BY237" i="10"/>
  <c r="BW237" i="10"/>
  <c r="DO237" i="10" s="1"/>
  <c r="DQ236" i="10"/>
  <c r="DK236" i="10"/>
  <c r="DI236" i="10"/>
  <c r="DG236" i="10"/>
  <c r="DE236" i="10"/>
  <c r="DC236" i="10"/>
  <c r="DA236" i="10"/>
  <c r="CY236" i="10"/>
  <c r="CW236" i="10"/>
  <c r="CU236" i="10"/>
  <c r="CS236" i="10"/>
  <c r="CQ236" i="10"/>
  <c r="CO236" i="10"/>
  <c r="CK236" i="10"/>
  <c r="CI236" i="10"/>
  <c r="CE236" i="10"/>
  <c r="CC236" i="10"/>
  <c r="CA236" i="10"/>
  <c r="BY236" i="10"/>
  <c r="BW236" i="10"/>
  <c r="CJ236" i="10" s="1"/>
  <c r="DQ333" i="10"/>
  <c r="DK333" i="10"/>
  <c r="DI333" i="10"/>
  <c r="DG333" i="10"/>
  <c r="DC333" i="10"/>
  <c r="DA333" i="10"/>
  <c r="CY333" i="10"/>
  <c r="CW333" i="10"/>
  <c r="CU333" i="10"/>
  <c r="CS333" i="10"/>
  <c r="CQ333" i="10"/>
  <c r="CO333" i="10"/>
  <c r="CK333" i="10"/>
  <c r="CI333" i="10"/>
  <c r="CE333" i="10"/>
  <c r="CC333" i="10"/>
  <c r="CA333" i="10"/>
  <c r="BY333" i="10"/>
  <c r="BW333" i="10"/>
  <c r="DO333" i="10" s="1"/>
  <c r="DQ429" i="10"/>
  <c r="DK429" i="10"/>
  <c r="DI429" i="10"/>
  <c r="DG429" i="10"/>
  <c r="DE429" i="10"/>
  <c r="DC429" i="10"/>
  <c r="DA429" i="10"/>
  <c r="CY429" i="10"/>
  <c r="CW429" i="10"/>
  <c r="CU429" i="10"/>
  <c r="CS429" i="10"/>
  <c r="CQ429" i="10"/>
  <c r="CO429" i="10"/>
  <c r="CK429" i="10"/>
  <c r="CI429" i="10"/>
  <c r="CE429" i="10"/>
  <c r="CC429" i="10"/>
  <c r="CA429" i="10"/>
  <c r="BY429" i="10"/>
  <c r="BW429" i="10"/>
  <c r="DO429" i="10" s="1"/>
  <c r="DQ428" i="10"/>
  <c r="DK428" i="10"/>
  <c r="DI428" i="10"/>
  <c r="DG428" i="10"/>
  <c r="DE428" i="10"/>
  <c r="DC428" i="10"/>
  <c r="DA428" i="10"/>
  <c r="CY428" i="10"/>
  <c r="CW428" i="10"/>
  <c r="CU428" i="10"/>
  <c r="CS428" i="10"/>
  <c r="CQ428" i="10"/>
  <c r="CO428" i="10"/>
  <c r="CK428" i="10"/>
  <c r="CI428" i="10"/>
  <c r="CE428" i="10"/>
  <c r="CC428" i="10"/>
  <c r="CA428" i="10"/>
  <c r="BY428" i="10"/>
  <c r="BW428" i="10"/>
  <c r="DO428" i="10" s="1"/>
  <c r="DQ427" i="10"/>
  <c r="DK427" i="10"/>
  <c r="DI427" i="10"/>
  <c r="DG427" i="10"/>
  <c r="DE427" i="10"/>
  <c r="DC427" i="10"/>
  <c r="DA427" i="10"/>
  <c r="CY427" i="10"/>
  <c r="CW427" i="10"/>
  <c r="CU427" i="10"/>
  <c r="CS427" i="10"/>
  <c r="CQ427" i="10"/>
  <c r="CO427" i="10"/>
  <c r="CK427" i="10"/>
  <c r="CI427" i="10"/>
  <c r="CE427" i="10"/>
  <c r="CC427" i="10"/>
  <c r="CA427" i="10"/>
  <c r="BY427" i="10"/>
  <c r="BW427" i="10"/>
  <c r="DO427" i="10" s="1"/>
  <c r="DQ335" i="10"/>
  <c r="DK335" i="10"/>
  <c r="DI335" i="10"/>
  <c r="DG335" i="10"/>
  <c r="DE335" i="10"/>
  <c r="DC335" i="10"/>
  <c r="DA335" i="10"/>
  <c r="CY335" i="10"/>
  <c r="CW335" i="10"/>
  <c r="CU335" i="10"/>
  <c r="CS335" i="10"/>
  <c r="CQ335" i="10"/>
  <c r="CO335" i="10"/>
  <c r="CK335" i="10"/>
  <c r="CI335" i="10"/>
  <c r="CE335" i="10"/>
  <c r="CC335" i="10"/>
  <c r="CA335" i="10"/>
  <c r="BY335" i="10"/>
  <c r="BW335" i="10"/>
  <c r="DO335" i="10" s="1"/>
  <c r="DQ278" i="10"/>
  <c r="DK278" i="10"/>
  <c r="DI278" i="10"/>
  <c r="DG278" i="10"/>
  <c r="DE278" i="10"/>
  <c r="DC278" i="10"/>
  <c r="DA278" i="10"/>
  <c r="CY278" i="10"/>
  <c r="CW278" i="10"/>
  <c r="CU278" i="10"/>
  <c r="CS278" i="10"/>
  <c r="CQ278" i="10"/>
  <c r="CO278" i="10"/>
  <c r="CK278" i="10"/>
  <c r="CI278" i="10"/>
  <c r="CE278" i="10"/>
  <c r="CC278" i="10"/>
  <c r="CA278" i="10"/>
  <c r="BY278" i="10"/>
  <c r="BW278" i="10"/>
  <c r="DO278" i="10" s="1"/>
  <c r="DQ277" i="10"/>
  <c r="DK277" i="10"/>
  <c r="DI277" i="10"/>
  <c r="DG277" i="10"/>
  <c r="DE277" i="10"/>
  <c r="DC277" i="10"/>
  <c r="DA277" i="10"/>
  <c r="CY277" i="10"/>
  <c r="CW277" i="10"/>
  <c r="CU277" i="10"/>
  <c r="CS277" i="10"/>
  <c r="CQ277" i="10"/>
  <c r="CO277" i="10"/>
  <c r="CK277" i="10"/>
  <c r="CI277" i="10"/>
  <c r="CE277" i="10"/>
  <c r="CC277" i="10"/>
  <c r="CA277" i="10"/>
  <c r="BY277" i="10"/>
  <c r="BW277" i="10"/>
  <c r="CJ277" i="10" s="1"/>
  <c r="DQ276" i="10"/>
  <c r="DK276" i="10"/>
  <c r="DI276" i="10"/>
  <c r="DG276" i="10"/>
  <c r="DE276" i="10"/>
  <c r="DC276" i="10"/>
  <c r="DA276" i="10"/>
  <c r="CY276" i="10"/>
  <c r="CW276" i="10"/>
  <c r="CU276" i="10"/>
  <c r="CS276" i="10"/>
  <c r="CQ276" i="10"/>
  <c r="CO276" i="10"/>
  <c r="CK276" i="10"/>
  <c r="CI276" i="10"/>
  <c r="CE276" i="10"/>
  <c r="CC276" i="10"/>
  <c r="CA276" i="10"/>
  <c r="BY276" i="10"/>
  <c r="BW276" i="10"/>
  <c r="DO276" i="10" s="1"/>
  <c r="DQ235" i="10"/>
  <c r="DK235" i="10"/>
  <c r="DI235" i="10"/>
  <c r="DG235" i="10"/>
  <c r="DE235" i="10"/>
  <c r="DC235" i="10"/>
  <c r="DA235" i="10"/>
  <c r="CY235" i="10"/>
  <c r="CW235" i="10"/>
  <c r="CU235" i="10"/>
  <c r="CS235" i="10"/>
  <c r="CQ235" i="10"/>
  <c r="CO235" i="10"/>
  <c r="CK235" i="10"/>
  <c r="CI235" i="10"/>
  <c r="CE235" i="10"/>
  <c r="CC235" i="10"/>
  <c r="CA235" i="10"/>
  <c r="BY235" i="10"/>
  <c r="BW235" i="10"/>
  <c r="DO235" i="10" s="1"/>
  <c r="DQ426" i="10"/>
  <c r="DK426" i="10"/>
  <c r="DI426" i="10"/>
  <c r="DG426" i="10"/>
  <c r="DE426" i="10"/>
  <c r="DC426" i="10"/>
  <c r="DA426" i="10"/>
  <c r="CY426" i="10"/>
  <c r="CW426" i="10"/>
  <c r="CU426" i="10"/>
  <c r="CS426" i="10"/>
  <c r="CQ426" i="10"/>
  <c r="CO426" i="10"/>
  <c r="CK426" i="10"/>
  <c r="CI426" i="10"/>
  <c r="CE426" i="10"/>
  <c r="CC426" i="10"/>
  <c r="CA426" i="10"/>
  <c r="BY426" i="10"/>
  <c r="BW426" i="10"/>
  <c r="DO426" i="10" s="1"/>
  <c r="DQ275" i="10"/>
  <c r="DK275" i="10"/>
  <c r="DI275" i="10"/>
  <c r="DG275" i="10"/>
  <c r="DE275" i="10"/>
  <c r="DC275" i="10"/>
  <c r="DA275" i="10"/>
  <c r="CY275" i="10"/>
  <c r="CW275" i="10"/>
  <c r="CU275" i="10"/>
  <c r="CS275" i="10"/>
  <c r="CQ275" i="10"/>
  <c r="CO275" i="10"/>
  <c r="CK275" i="10"/>
  <c r="CI275" i="10"/>
  <c r="CE275" i="10"/>
  <c r="CC275" i="10"/>
  <c r="CA275" i="10"/>
  <c r="BY275" i="10"/>
  <c r="BW275" i="10"/>
  <c r="DO275" i="10" s="1"/>
  <c r="DQ274" i="10"/>
  <c r="DK274" i="10"/>
  <c r="DI274" i="10"/>
  <c r="DG274" i="10"/>
  <c r="DE274" i="10"/>
  <c r="DC274" i="10"/>
  <c r="DA274" i="10"/>
  <c r="CY274" i="10"/>
  <c r="CW274" i="10"/>
  <c r="CU274" i="10"/>
  <c r="CS274" i="10"/>
  <c r="CQ274" i="10"/>
  <c r="CO274" i="10"/>
  <c r="CK274" i="10"/>
  <c r="CI274" i="10"/>
  <c r="CE274" i="10"/>
  <c r="CC274" i="10"/>
  <c r="CA274" i="10"/>
  <c r="BY274" i="10"/>
  <c r="BW274" i="10"/>
  <c r="DO274" i="10" s="1"/>
  <c r="DQ425" i="10"/>
  <c r="DK425" i="10"/>
  <c r="DI425" i="10"/>
  <c r="DG425" i="10"/>
  <c r="DE425" i="10"/>
  <c r="DC425" i="10"/>
  <c r="DA425" i="10"/>
  <c r="CY425" i="10"/>
  <c r="CW425" i="10"/>
  <c r="CU425" i="10"/>
  <c r="CS425" i="10"/>
  <c r="CQ425" i="10"/>
  <c r="CO425" i="10"/>
  <c r="CK425" i="10"/>
  <c r="CI425" i="10"/>
  <c r="CE425" i="10"/>
  <c r="CC425" i="10"/>
  <c r="CA425" i="10"/>
  <c r="BY425" i="10"/>
  <c r="BW425" i="10"/>
  <c r="DO425" i="10" s="1"/>
  <c r="DQ332" i="10"/>
  <c r="DK332" i="10"/>
  <c r="DI332" i="10"/>
  <c r="DG332" i="10"/>
  <c r="DE332" i="10"/>
  <c r="DC332" i="10"/>
  <c r="DA332" i="10"/>
  <c r="CY332" i="10"/>
  <c r="CW332" i="10"/>
  <c r="CU332" i="10"/>
  <c r="CS332" i="10"/>
  <c r="CQ332" i="10"/>
  <c r="CO332" i="10"/>
  <c r="CK332" i="10"/>
  <c r="CI332" i="10"/>
  <c r="CE332" i="10"/>
  <c r="CC332" i="10"/>
  <c r="CA332" i="10"/>
  <c r="BY332" i="10"/>
  <c r="BW332" i="10"/>
  <c r="DO332" i="10" s="1"/>
  <c r="BE188" i="10"/>
  <c r="AY188" i="10"/>
  <c r="AW188" i="10"/>
  <c r="AU188" i="10"/>
  <c r="AS188" i="10"/>
  <c r="AQ188" i="10"/>
  <c r="AO188" i="10"/>
  <c r="AM188" i="10"/>
  <c r="AK188" i="10"/>
  <c r="AI188" i="10"/>
  <c r="AG188" i="10"/>
  <c r="AE188" i="10"/>
  <c r="AC188" i="10"/>
  <c r="Y188" i="10"/>
  <c r="W188" i="10"/>
  <c r="S188" i="10"/>
  <c r="Q188" i="10"/>
  <c r="O188" i="10"/>
  <c r="M188" i="10"/>
  <c r="K188" i="10"/>
  <c r="BA188" i="10" s="1"/>
  <c r="BY478" i="10"/>
  <c r="DQ75" i="10"/>
  <c r="DK75" i="10"/>
  <c r="DI75" i="10"/>
  <c r="DG75" i="10"/>
  <c r="DE75" i="10"/>
  <c r="DC75" i="10"/>
  <c r="DA75" i="10"/>
  <c r="CY75" i="10"/>
  <c r="CW75" i="10"/>
  <c r="CU75" i="10"/>
  <c r="CS75" i="10"/>
  <c r="CQ75" i="10"/>
  <c r="CO75" i="10"/>
  <c r="CK75" i="10"/>
  <c r="CI75" i="10"/>
  <c r="CA75" i="10"/>
  <c r="BY75" i="10"/>
  <c r="BW75" i="10"/>
  <c r="DO75" i="10" s="1"/>
  <c r="DQ413" i="10"/>
  <c r="DK413" i="10"/>
  <c r="DI413" i="10"/>
  <c r="DG413" i="10"/>
  <c r="DE413" i="10"/>
  <c r="DC413" i="10"/>
  <c r="DA413" i="10"/>
  <c r="CY413" i="10"/>
  <c r="CW413" i="10"/>
  <c r="CU413" i="10"/>
  <c r="CS413" i="10"/>
  <c r="CQ413" i="10"/>
  <c r="CO413" i="10"/>
  <c r="CK413" i="10"/>
  <c r="CI413" i="10"/>
  <c r="CE413" i="10"/>
  <c r="CC413" i="10"/>
  <c r="CA413" i="10"/>
  <c r="BY413" i="10"/>
  <c r="BW413" i="10"/>
  <c r="DO413" i="10" s="1"/>
  <c r="DQ477" i="10"/>
  <c r="DK477" i="10"/>
  <c r="DI477" i="10"/>
  <c r="DG477" i="10"/>
  <c r="DE477" i="10"/>
  <c r="DC477" i="10"/>
  <c r="DA477" i="10"/>
  <c r="CY477" i="10"/>
  <c r="CW477" i="10"/>
  <c r="CU477" i="10"/>
  <c r="CS477" i="10"/>
  <c r="CQ477" i="10"/>
  <c r="CO477" i="10"/>
  <c r="CK477" i="10"/>
  <c r="CI477" i="10"/>
  <c r="CE477" i="10"/>
  <c r="CC477" i="10"/>
  <c r="CA477" i="10"/>
  <c r="BY477" i="10"/>
  <c r="BW477" i="10"/>
  <c r="DO477" i="10" s="1"/>
  <c r="DQ74" i="10"/>
  <c r="DK74" i="10"/>
  <c r="DI74" i="10"/>
  <c r="DG74" i="10"/>
  <c r="DE74" i="10"/>
  <c r="DC74" i="10"/>
  <c r="DA74" i="10"/>
  <c r="CY74" i="10"/>
  <c r="CW74" i="10"/>
  <c r="CU74" i="10"/>
  <c r="CS74" i="10"/>
  <c r="CQ74" i="10"/>
  <c r="CO74" i="10"/>
  <c r="CK74" i="10"/>
  <c r="CI74" i="10"/>
  <c r="CE74" i="10"/>
  <c r="CC74" i="10"/>
  <c r="CA74" i="10"/>
  <c r="BY74" i="10"/>
  <c r="BW74" i="10"/>
  <c r="DO74" i="10" s="1"/>
  <c r="DQ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I164" i="10"/>
  <c r="CE164" i="10"/>
  <c r="CC164" i="10"/>
  <c r="CA164" i="10"/>
  <c r="BY164" i="10"/>
  <c r="BW164" i="10"/>
  <c r="DO164" i="10" s="1"/>
  <c r="DQ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K135" i="10"/>
  <c r="CI135" i="10"/>
  <c r="CE135" i="10"/>
  <c r="CC135" i="10"/>
  <c r="CA135" i="10"/>
  <c r="BY135" i="10"/>
  <c r="BW135" i="10"/>
  <c r="DO135" i="10" s="1"/>
  <c r="DQ460" i="10"/>
  <c r="DK460" i="10"/>
  <c r="DI460" i="10"/>
  <c r="DG460" i="10"/>
  <c r="DE460" i="10"/>
  <c r="DC460" i="10"/>
  <c r="DA460" i="10"/>
  <c r="CY460" i="10"/>
  <c r="CW460" i="10"/>
  <c r="CU460" i="10"/>
  <c r="CS460" i="10"/>
  <c r="CQ460" i="10"/>
  <c r="CO460" i="10"/>
  <c r="CK460" i="10"/>
  <c r="CI460" i="10"/>
  <c r="CE460" i="10"/>
  <c r="CC460" i="10"/>
  <c r="CA460" i="10"/>
  <c r="BY460" i="10"/>
  <c r="BW460" i="10"/>
  <c r="DO460" i="10" s="1"/>
  <c r="DQ459" i="10"/>
  <c r="DK459" i="10"/>
  <c r="DI459" i="10"/>
  <c r="DG459" i="10"/>
  <c r="DE459" i="10"/>
  <c r="DC459" i="10"/>
  <c r="DA459" i="10"/>
  <c r="CY459" i="10"/>
  <c r="CW459" i="10"/>
  <c r="CU459" i="10"/>
  <c r="CS459" i="10"/>
  <c r="CQ459" i="10"/>
  <c r="CO459" i="10"/>
  <c r="CK459" i="10"/>
  <c r="CI459" i="10"/>
  <c r="CE459" i="10"/>
  <c r="CC459" i="10"/>
  <c r="CA459" i="10"/>
  <c r="BY459" i="10"/>
  <c r="BW459" i="10"/>
  <c r="DO459" i="10" s="1"/>
  <c r="DQ458" i="10"/>
  <c r="DK458" i="10"/>
  <c r="DI458" i="10"/>
  <c r="DG458" i="10"/>
  <c r="DE458" i="10"/>
  <c r="DC458" i="10"/>
  <c r="DA458" i="10"/>
  <c r="CY458" i="10"/>
  <c r="CW458" i="10"/>
  <c r="CU458" i="10"/>
  <c r="CS458" i="10"/>
  <c r="CQ458" i="10"/>
  <c r="CO458" i="10"/>
  <c r="CK458" i="10"/>
  <c r="CI458" i="10"/>
  <c r="CE458" i="10"/>
  <c r="CC458" i="10"/>
  <c r="CA458" i="10"/>
  <c r="BY458" i="10"/>
  <c r="BW458" i="10"/>
  <c r="DO458" i="10" s="1"/>
  <c r="DE15" i="10"/>
  <c r="DQ371" i="10"/>
  <c r="DK371" i="10"/>
  <c r="DI371" i="10"/>
  <c r="DG371" i="10"/>
  <c r="DE371" i="10"/>
  <c r="DC371" i="10"/>
  <c r="DA371" i="10"/>
  <c r="CY371" i="10"/>
  <c r="CW371" i="10"/>
  <c r="CU371" i="10"/>
  <c r="CS371" i="10"/>
  <c r="CQ371" i="10"/>
  <c r="CO371" i="10"/>
  <c r="CK371" i="10"/>
  <c r="CI371" i="10"/>
  <c r="CE371" i="10"/>
  <c r="CC371" i="10"/>
  <c r="CA371" i="10"/>
  <c r="BY371" i="10"/>
  <c r="DO371" i="10"/>
  <c r="DQ318" i="10"/>
  <c r="DK318" i="10"/>
  <c r="DI318" i="10"/>
  <c r="DG318" i="10"/>
  <c r="DE318" i="10"/>
  <c r="DC318" i="10"/>
  <c r="DA318" i="10"/>
  <c r="CY318" i="10"/>
  <c r="CW318" i="10"/>
  <c r="CU318" i="10"/>
  <c r="CS318" i="10"/>
  <c r="CQ318" i="10"/>
  <c r="CO318" i="10"/>
  <c r="CK318" i="10"/>
  <c r="CI318" i="10"/>
  <c r="CE318" i="10"/>
  <c r="CC318" i="10"/>
  <c r="CA318" i="10"/>
  <c r="BY318" i="10"/>
  <c r="DO318" i="10"/>
  <c r="DQ15" i="10"/>
  <c r="DK15" i="10"/>
  <c r="DI15" i="10"/>
  <c r="DG15" i="10"/>
  <c r="DC15" i="10"/>
  <c r="DA15" i="10"/>
  <c r="CW15" i="10"/>
  <c r="CU15" i="10"/>
  <c r="CS15" i="10"/>
  <c r="CQ15" i="10"/>
  <c r="CO15" i="10"/>
  <c r="CK15" i="10"/>
  <c r="CI15" i="10"/>
  <c r="CE15" i="10"/>
  <c r="CC15" i="10"/>
  <c r="CA15" i="10"/>
  <c r="BY15" i="10"/>
  <c r="DO15" i="10"/>
  <c r="DQ206" i="10"/>
  <c r="DK206" i="10"/>
  <c r="DI206" i="10"/>
  <c r="DG206" i="10"/>
  <c r="DE206" i="10"/>
  <c r="DC206" i="10"/>
  <c r="DA206" i="10"/>
  <c r="CY206" i="10"/>
  <c r="CW206" i="10"/>
  <c r="CU206" i="10"/>
  <c r="CS206" i="10"/>
  <c r="CQ206" i="10"/>
  <c r="CO206" i="10"/>
  <c r="CK206" i="10"/>
  <c r="CI206" i="10"/>
  <c r="CE206" i="10"/>
  <c r="CC206" i="10"/>
  <c r="CA206" i="10"/>
  <c r="BY206" i="10"/>
  <c r="DO206" i="10"/>
  <c r="DQ233" i="10"/>
  <c r="DK233" i="10"/>
  <c r="DI233" i="10"/>
  <c r="DG233" i="10"/>
  <c r="DE233" i="10"/>
  <c r="DC233" i="10"/>
  <c r="DA233" i="10"/>
  <c r="CY233" i="10"/>
  <c r="CW233" i="10"/>
  <c r="CU233" i="10"/>
  <c r="CS233" i="10"/>
  <c r="CQ233" i="10"/>
  <c r="CO233" i="10"/>
  <c r="CK233" i="10"/>
  <c r="CI233" i="10"/>
  <c r="CE233" i="10"/>
  <c r="CC233" i="10"/>
  <c r="CA233" i="10"/>
  <c r="BY233" i="10"/>
  <c r="DO233" i="10"/>
  <c r="BY249" i="10"/>
  <c r="DQ476" i="10"/>
  <c r="DK476" i="10"/>
  <c r="DI476" i="10"/>
  <c r="DG476" i="10"/>
  <c r="DE476" i="10"/>
  <c r="DC476" i="10"/>
  <c r="DA476" i="10"/>
  <c r="CY476" i="10"/>
  <c r="CW476" i="10"/>
  <c r="CU476" i="10"/>
  <c r="CS476" i="10"/>
  <c r="CQ476" i="10"/>
  <c r="CO476" i="10"/>
  <c r="CK476" i="10"/>
  <c r="CI476" i="10"/>
  <c r="CE476" i="10"/>
  <c r="CC476" i="10"/>
  <c r="CA476" i="10"/>
  <c r="BY476" i="10"/>
  <c r="DO476" i="10"/>
  <c r="DQ221" i="10"/>
  <c r="DK221" i="10"/>
  <c r="DI221" i="10"/>
  <c r="DG221" i="10"/>
  <c r="DE221" i="10"/>
  <c r="DC221" i="10"/>
  <c r="DA221" i="10"/>
  <c r="CY221" i="10"/>
  <c r="CW221" i="10"/>
  <c r="CU221" i="10"/>
  <c r="CS221" i="10"/>
  <c r="CQ221" i="10"/>
  <c r="CO221" i="10"/>
  <c r="CK221" i="10"/>
  <c r="CI221" i="10"/>
  <c r="CE221" i="10"/>
  <c r="CC221" i="10"/>
  <c r="CA221" i="10"/>
  <c r="BY221" i="10"/>
  <c r="CJ221" i="10"/>
  <c r="DQ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K163" i="10"/>
  <c r="CI163" i="10"/>
  <c r="CE163" i="10"/>
  <c r="CC163" i="10"/>
  <c r="CA163" i="10"/>
  <c r="BY163" i="10"/>
  <c r="DO163" i="10"/>
  <c r="BH164" i="10"/>
  <c r="BH165" i="10"/>
  <c r="BH169" i="10"/>
  <c r="BG164" i="10"/>
  <c r="BG165" i="10"/>
  <c r="BG169" i="10"/>
  <c r="CZ160" i="10"/>
  <c r="DB160" i="10"/>
  <c r="DD160" i="10"/>
  <c r="DF160" i="10"/>
  <c r="DH160" i="10"/>
  <c r="DJ160" i="10"/>
  <c r="DL160" i="10"/>
  <c r="DN160" i="10"/>
  <c r="DP160" i="10"/>
  <c r="CD160" i="10"/>
  <c r="CF160" i="10"/>
  <c r="CH160" i="10"/>
  <c r="CL160" i="10"/>
  <c r="CM160" i="10"/>
  <c r="CN160" i="10"/>
  <c r="CP160" i="10"/>
  <c r="CR160" i="10"/>
  <c r="CT160" i="10"/>
  <c r="CV160" i="10"/>
  <c r="CX160" i="10"/>
  <c r="BZ160" i="10"/>
  <c r="CB160" i="10"/>
  <c r="BX160" i="10"/>
  <c r="DQ86" i="10"/>
  <c r="DQ85" i="10" s="1"/>
  <c r="DK86" i="10"/>
  <c r="DK85" i="10" s="1"/>
  <c r="DI86" i="10"/>
  <c r="DI85" i="10" s="1"/>
  <c r="DG86" i="10"/>
  <c r="DG85" i="10" s="1"/>
  <c r="DE86" i="10"/>
  <c r="DE85" i="10" s="1"/>
  <c r="DC86" i="10"/>
  <c r="DC85" i="10" s="1"/>
  <c r="DA86" i="10"/>
  <c r="DA85" i="10" s="1"/>
  <c r="CY86" i="10"/>
  <c r="CY85" i="10" s="1"/>
  <c r="CW86" i="10"/>
  <c r="CW85" i="10" s="1"/>
  <c r="CU86" i="10"/>
  <c r="CU85" i="10" s="1"/>
  <c r="CS86" i="10"/>
  <c r="CS85" i="10" s="1"/>
  <c r="CQ86" i="10"/>
  <c r="CQ85" i="10" s="1"/>
  <c r="CO86" i="10"/>
  <c r="CO85" i="10" s="1"/>
  <c r="CK86" i="10"/>
  <c r="CK85" i="10" s="1"/>
  <c r="CI86" i="10"/>
  <c r="CI85" i="10" s="1"/>
  <c r="CE86" i="10"/>
  <c r="CE85" i="10" s="1"/>
  <c r="CC86" i="10"/>
  <c r="CC85" i="10" s="1"/>
  <c r="CA86" i="10"/>
  <c r="CA85" i="10" s="1"/>
  <c r="BY86" i="10"/>
  <c r="DO86" i="10"/>
  <c r="DO85" i="10" s="1"/>
  <c r="DQ317" i="10"/>
  <c r="DK317" i="10"/>
  <c r="DI317" i="10"/>
  <c r="DG317" i="10"/>
  <c r="DE317" i="10"/>
  <c r="DC317" i="10"/>
  <c r="DA317" i="10"/>
  <c r="CY317" i="10"/>
  <c r="CW317" i="10"/>
  <c r="CU317" i="10"/>
  <c r="CS317" i="10"/>
  <c r="CQ317" i="10"/>
  <c r="CO317" i="10"/>
  <c r="CK317" i="10"/>
  <c r="CI317" i="10"/>
  <c r="CE317" i="10"/>
  <c r="CC317" i="10"/>
  <c r="CA317" i="10"/>
  <c r="BY317" i="10"/>
  <c r="BW317" i="10"/>
  <c r="DO317" i="10" s="1"/>
  <c r="DQ248" i="10"/>
  <c r="DK248" i="10"/>
  <c r="DI248" i="10"/>
  <c r="DG248" i="10"/>
  <c r="DE248" i="10"/>
  <c r="DC248" i="10"/>
  <c r="DA248" i="10"/>
  <c r="CY248" i="10"/>
  <c r="CW248" i="10"/>
  <c r="CU248" i="10"/>
  <c r="CS248" i="10"/>
  <c r="CQ248" i="10"/>
  <c r="CO248" i="10"/>
  <c r="CK248" i="10"/>
  <c r="CI248" i="10"/>
  <c r="CE248" i="10"/>
  <c r="CC248" i="10"/>
  <c r="CA248" i="10"/>
  <c r="BY248" i="10"/>
  <c r="BW248" i="10"/>
  <c r="DO248" i="10" s="1"/>
  <c r="DQ232" i="10"/>
  <c r="DK232" i="10"/>
  <c r="DI232" i="10"/>
  <c r="DG232" i="10"/>
  <c r="DE232" i="10"/>
  <c r="DC232" i="10"/>
  <c r="DA232" i="10"/>
  <c r="CY232" i="10"/>
  <c r="CW232" i="10"/>
  <c r="CU232" i="10"/>
  <c r="CS232" i="10"/>
  <c r="CQ232" i="10"/>
  <c r="CO232" i="10"/>
  <c r="CK232" i="10"/>
  <c r="CI232" i="10"/>
  <c r="CE232" i="10"/>
  <c r="CC232" i="10"/>
  <c r="CA232" i="10"/>
  <c r="BY232" i="10"/>
  <c r="BW232" i="10"/>
  <c r="DO232" i="10" s="1"/>
  <c r="DQ220" i="10"/>
  <c r="DK220" i="10"/>
  <c r="DI220" i="10"/>
  <c r="DG220" i="10"/>
  <c r="DE220" i="10"/>
  <c r="DC220" i="10"/>
  <c r="DA220" i="10"/>
  <c r="CY220" i="10"/>
  <c r="CW220" i="10"/>
  <c r="CU220" i="10"/>
  <c r="CS220" i="10"/>
  <c r="CQ220" i="10"/>
  <c r="CO220" i="10"/>
  <c r="CI220" i="10"/>
  <c r="CE220" i="10"/>
  <c r="CC220" i="10"/>
  <c r="CA220" i="10"/>
  <c r="BY220" i="10"/>
  <c r="BW220" i="10"/>
  <c r="DO220" i="10" s="1"/>
  <c r="DP9" i="10"/>
  <c r="DN9" i="10"/>
  <c r="DQ25" i="10"/>
  <c r="DQ24" i="10" s="1"/>
  <c r="DK25" i="10"/>
  <c r="DK24" i="10" s="1"/>
  <c r="DI25" i="10"/>
  <c r="DI24" i="10" s="1"/>
  <c r="DG25" i="10"/>
  <c r="DG24" i="10" s="1"/>
  <c r="DE25" i="10"/>
  <c r="DE24" i="10" s="1"/>
  <c r="DC25" i="10"/>
  <c r="DC24" i="10" s="1"/>
  <c r="DA25" i="10"/>
  <c r="DA24" i="10" s="1"/>
  <c r="CY25" i="10"/>
  <c r="CY24" i="10" s="1"/>
  <c r="CW25" i="10"/>
  <c r="CW24" i="10" s="1"/>
  <c r="CU25" i="10"/>
  <c r="CU24" i="10" s="1"/>
  <c r="CS25" i="10"/>
  <c r="CS24" i="10" s="1"/>
  <c r="CQ25" i="10"/>
  <c r="CQ24" i="10" s="1"/>
  <c r="CO25" i="10"/>
  <c r="CO24" i="10" s="1"/>
  <c r="CK24" i="10"/>
  <c r="CI25" i="10"/>
  <c r="CI24" i="10" s="1"/>
  <c r="CE25" i="10"/>
  <c r="CE24" i="10" s="1"/>
  <c r="CC25" i="10"/>
  <c r="CC24" i="10" s="1"/>
  <c r="CA25" i="10"/>
  <c r="BY25" i="10"/>
  <c r="BW25" i="10"/>
  <c r="DO25" i="10" s="1"/>
  <c r="DO24" i="10" s="1"/>
  <c r="DQ316" i="10"/>
  <c r="DK316" i="10"/>
  <c r="DE316" i="10"/>
  <c r="DC316" i="10"/>
  <c r="DA316" i="10"/>
  <c r="CU316" i="10"/>
  <c r="CK316" i="10"/>
  <c r="CI316" i="10"/>
  <c r="CE316" i="10"/>
  <c r="CC316" i="10"/>
  <c r="CA316" i="10"/>
  <c r="BY316" i="10"/>
  <c r="BW316" i="10"/>
  <c r="DO316" i="10" s="1"/>
  <c r="DG316" i="10"/>
  <c r="DQ247" i="10"/>
  <c r="DK247" i="10"/>
  <c r="DE247" i="10"/>
  <c r="DC247" i="10"/>
  <c r="DA247" i="10"/>
  <c r="CU247" i="10"/>
  <c r="CK247" i="10"/>
  <c r="CI247" i="10"/>
  <c r="CE247" i="10"/>
  <c r="CC247" i="10"/>
  <c r="CA247" i="10"/>
  <c r="BY247" i="10"/>
  <c r="BW247" i="10"/>
  <c r="DO247" i="10" s="1"/>
  <c r="DG247" i="10"/>
  <c r="DQ219" i="10"/>
  <c r="DK219" i="10"/>
  <c r="DG219" i="10"/>
  <c r="DE219" i="10"/>
  <c r="DC219" i="10"/>
  <c r="DA219" i="10"/>
  <c r="CY219" i="10"/>
  <c r="CW219" i="10"/>
  <c r="CU219" i="10"/>
  <c r="CQ219" i="10"/>
  <c r="CO219" i="10"/>
  <c r="CK219" i="10"/>
  <c r="CI219" i="10"/>
  <c r="CE219" i="10"/>
  <c r="CC219" i="10"/>
  <c r="CA219" i="10"/>
  <c r="BY219" i="10"/>
  <c r="BW219" i="10"/>
  <c r="DO219" i="10" s="1"/>
  <c r="DI219" i="10"/>
  <c r="DQ120" i="10"/>
  <c r="DK120" i="10"/>
  <c r="DG120" i="10"/>
  <c r="DE120" i="10"/>
  <c r="DC120" i="10"/>
  <c r="DA120" i="10"/>
  <c r="CY120" i="10"/>
  <c r="CW120" i="10"/>
  <c r="CU120" i="10"/>
  <c r="CQ120" i="10"/>
  <c r="CO120" i="10"/>
  <c r="CK120" i="10"/>
  <c r="CI120" i="10"/>
  <c r="CE120" i="10"/>
  <c r="CC120" i="10"/>
  <c r="CA120" i="10"/>
  <c r="BY120" i="10"/>
  <c r="BW120" i="10"/>
  <c r="DO120" i="10" s="1"/>
  <c r="DI120" i="10"/>
  <c r="DQ370" i="10"/>
  <c r="DK370" i="10"/>
  <c r="DI370" i="10"/>
  <c r="DG370" i="10"/>
  <c r="DE370" i="10"/>
  <c r="DC370" i="10"/>
  <c r="DA370" i="10"/>
  <c r="CY370" i="10"/>
  <c r="CW370" i="10"/>
  <c r="CU370" i="10"/>
  <c r="CS370" i="10"/>
  <c r="CQ370" i="10"/>
  <c r="CO370" i="10"/>
  <c r="CK370" i="10"/>
  <c r="CI370" i="10"/>
  <c r="CE370" i="10"/>
  <c r="CC370" i="10"/>
  <c r="CA370" i="10"/>
  <c r="BY370" i="10"/>
  <c r="BW370" i="10"/>
  <c r="DO370" i="10" s="1"/>
  <c r="DQ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K12" i="10"/>
  <c r="CI12" i="10"/>
  <c r="CE12" i="10"/>
  <c r="CC12" i="10"/>
  <c r="CA12" i="10"/>
  <c r="BY12" i="10"/>
  <c r="BW12" i="10"/>
  <c r="DO12" i="10" s="1"/>
  <c r="BW204" i="10"/>
  <c r="CJ204" i="10" s="1"/>
  <c r="BY204" i="10"/>
  <c r="CA204" i="10"/>
  <c r="CC204" i="10"/>
  <c r="CE204" i="10"/>
  <c r="CI204" i="10"/>
  <c r="CK204" i="10"/>
  <c r="CO204" i="10"/>
  <c r="CQ204" i="10"/>
  <c r="CS204" i="10"/>
  <c r="CU204" i="10"/>
  <c r="CW204" i="10"/>
  <c r="CY204" i="10"/>
  <c r="DA204" i="10"/>
  <c r="DC204" i="10"/>
  <c r="DE204" i="10"/>
  <c r="DG204" i="10"/>
  <c r="DI204" i="10"/>
  <c r="DK204" i="10"/>
  <c r="DQ204" i="10"/>
  <c r="DQ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K119" i="10"/>
  <c r="CI119" i="10"/>
  <c r="CE119" i="10"/>
  <c r="CC119" i="10"/>
  <c r="CA119" i="10"/>
  <c r="BY119" i="10"/>
  <c r="BW119" i="10"/>
  <c r="DM119" i="10" s="1"/>
  <c r="DQ475" i="10"/>
  <c r="DK475" i="10"/>
  <c r="DI475" i="10"/>
  <c r="DG475" i="10"/>
  <c r="DE475" i="10"/>
  <c r="DC475" i="10"/>
  <c r="DA475" i="10"/>
  <c r="CY475" i="10"/>
  <c r="CW475" i="10"/>
  <c r="CU475" i="10"/>
  <c r="CS475" i="10"/>
  <c r="CQ475" i="10"/>
  <c r="CO475" i="10"/>
  <c r="CK475" i="10"/>
  <c r="CI475" i="10"/>
  <c r="CE475" i="10"/>
  <c r="CC475" i="10"/>
  <c r="CA475" i="10"/>
  <c r="BY475" i="10"/>
  <c r="BW475" i="10"/>
  <c r="DO475" i="10" s="1"/>
  <c r="DQ369" i="10"/>
  <c r="DK369" i="10"/>
  <c r="DI369" i="10"/>
  <c r="DG369" i="10"/>
  <c r="DE369" i="10"/>
  <c r="DC369" i="10"/>
  <c r="DA369" i="10"/>
  <c r="CY369" i="10"/>
  <c r="CW369" i="10"/>
  <c r="CU369" i="10"/>
  <c r="CS369" i="10"/>
  <c r="CQ369" i="10"/>
  <c r="CO369" i="10"/>
  <c r="CK369" i="10"/>
  <c r="CI369" i="10"/>
  <c r="CE369" i="10"/>
  <c r="CC369" i="10"/>
  <c r="CA369" i="10"/>
  <c r="BY369" i="10"/>
  <c r="BW369" i="10"/>
  <c r="DO369" i="10" s="1"/>
  <c r="DQ288" i="10"/>
  <c r="DK288" i="10"/>
  <c r="DI288" i="10"/>
  <c r="DG288" i="10"/>
  <c r="DE288" i="10"/>
  <c r="DC288" i="10"/>
  <c r="DA288" i="10"/>
  <c r="CY288" i="10"/>
  <c r="CW288" i="10"/>
  <c r="CU288" i="10"/>
  <c r="CS288" i="10"/>
  <c r="CQ288" i="10"/>
  <c r="CO288" i="10"/>
  <c r="CK288" i="10"/>
  <c r="CI288" i="10"/>
  <c r="CE288" i="10"/>
  <c r="CC288" i="10"/>
  <c r="CA288" i="10"/>
  <c r="BY288" i="10"/>
  <c r="BW288" i="10"/>
  <c r="DO288" i="10" s="1"/>
  <c r="DQ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CC134" i="10"/>
  <c r="CA134" i="10"/>
  <c r="BY134" i="10"/>
  <c r="BW134" i="10"/>
  <c r="DO134" i="10" s="1"/>
  <c r="DQ73" i="10"/>
  <c r="DK73" i="10"/>
  <c r="DI73" i="10"/>
  <c r="DG73" i="10"/>
  <c r="DE73" i="10"/>
  <c r="DC73" i="10"/>
  <c r="DA73" i="10"/>
  <c r="CY73" i="10"/>
  <c r="CW73" i="10"/>
  <c r="CU73" i="10"/>
  <c r="CS73" i="10"/>
  <c r="CQ73" i="10"/>
  <c r="CO73" i="10"/>
  <c r="CK73" i="10"/>
  <c r="CI73" i="10"/>
  <c r="CE73" i="10"/>
  <c r="CC73" i="10"/>
  <c r="CA73" i="10"/>
  <c r="BY73" i="10"/>
  <c r="BW73" i="10"/>
  <c r="DO73" i="10" s="1"/>
  <c r="DQ368" i="10"/>
  <c r="DK368" i="10"/>
  <c r="DI368" i="10"/>
  <c r="DG368" i="10"/>
  <c r="DE368" i="10"/>
  <c r="DC368" i="10"/>
  <c r="DA368" i="10"/>
  <c r="CY368" i="10"/>
  <c r="CW368" i="10"/>
  <c r="CU368" i="10"/>
  <c r="CS368" i="10"/>
  <c r="CQ368" i="10"/>
  <c r="CO368" i="10"/>
  <c r="CK368" i="10"/>
  <c r="CI368" i="10"/>
  <c r="CE368" i="10"/>
  <c r="CC368" i="10"/>
  <c r="CA368" i="10"/>
  <c r="BY368" i="10"/>
  <c r="BW368" i="10"/>
  <c r="DO368" i="10" s="1"/>
  <c r="DQ287" i="10"/>
  <c r="DK287" i="10"/>
  <c r="DI287" i="10"/>
  <c r="DG287" i="10"/>
  <c r="DE287" i="10"/>
  <c r="DC287" i="10"/>
  <c r="DA287" i="10"/>
  <c r="CY287" i="10"/>
  <c r="CW287" i="10"/>
  <c r="CU287" i="10"/>
  <c r="CS287" i="10"/>
  <c r="CQ287" i="10"/>
  <c r="CO287" i="10"/>
  <c r="CK287" i="10"/>
  <c r="CI287" i="10"/>
  <c r="CE287" i="10"/>
  <c r="CC287" i="10"/>
  <c r="CA287" i="10"/>
  <c r="BY287" i="10"/>
  <c r="BW287" i="10"/>
  <c r="DO287" i="10" s="1"/>
  <c r="DQ245" i="10"/>
  <c r="DK245" i="10"/>
  <c r="DI245" i="10"/>
  <c r="DG245" i="10"/>
  <c r="DE245" i="10"/>
  <c r="DC245" i="10"/>
  <c r="DA245" i="10"/>
  <c r="CY245" i="10"/>
  <c r="CW245" i="10"/>
  <c r="CU245" i="10"/>
  <c r="CS245" i="10"/>
  <c r="CQ245" i="10"/>
  <c r="CO245" i="10"/>
  <c r="CK245" i="10"/>
  <c r="CI245" i="10"/>
  <c r="CE245" i="10"/>
  <c r="CC245" i="10"/>
  <c r="CA245" i="10"/>
  <c r="BY245" i="10"/>
  <c r="BW245" i="10"/>
  <c r="DO245" i="10" s="1"/>
  <c r="DQ218" i="10"/>
  <c r="DK218" i="10"/>
  <c r="DI218" i="10"/>
  <c r="DG218" i="10"/>
  <c r="DE218" i="10"/>
  <c r="DC218" i="10"/>
  <c r="DA218" i="10"/>
  <c r="CY218" i="10"/>
  <c r="CW218" i="10"/>
  <c r="CU218" i="10"/>
  <c r="CS218" i="10"/>
  <c r="CQ218" i="10"/>
  <c r="CO218" i="10"/>
  <c r="CK218" i="10"/>
  <c r="CI218" i="10"/>
  <c r="CE218" i="10"/>
  <c r="CC218" i="10"/>
  <c r="CA218" i="10"/>
  <c r="BY218" i="10"/>
  <c r="BW218" i="10"/>
  <c r="DO218" i="10" s="1"/>
  <c r="DQ203" i="10"/>
  <c r="DK203" i="10"/>
  <c r="DI203" i="10"/>
  <c r="DG203" i="10"/>
  <c r="DE203" i="10"/>
  <c r="DC203" i="10"/>
  <c r="DA203" i="10"/>
  <c r="CY203" i="10"/>
  <c r="CW203" i="10"/>
  <c r="CU203" i="10"/>
  <c r="CS203" i="10"/>
  <c r="CQ203" i="10"/>
  <c r="CO203" i="10"/>
  <c r="CK203" i="10"/>
  <c r="CI203" i="10"/>
  <c r="CE203" i="10"/>
  <c r="CC203" i="10"/>
  <c r="CA203" i="10"/>
  <c r="BY203" i="10"/>
  <c r="BW203" i="10"/>
  <c r="DO203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I11" i="10"/>
  <c r="CE11" i="10"/>
  <c r="CC11" i="10"/>
  <c r="CA11" i="10"/>
  <c r="BY11" i="10"/>
  <c r="BW11" i="10"/>
  <c r="CJ11" i="10" s="1"/>
  <c r="DQ315" i="10"/>
  <c r="DK315" i="10"/>
  <c r="DI315" i="10"/>
  <c r="DG315" i="10"/>
  <c r="DE315" i="10"/>
  <c r="DC315" i="10"/>
  <c r="DA315" i="10"/>
  <c r="CY315" i="10"/>
  <c r="CW315" i="10"/>
  <c r="CU315" i="10"/>
  <c r="CS315" i="10"/>
  <c r="CQ315" i="10"/>
  <c r="CO315" i="10"/>
  <c r="CK315" i="10"/>
  <c r="CI315" i="10"/>
  <c r="CE315" i="10"/>
  <c r="CC315" i="10"/>
  <c r="CA315" i="10"/>
  <c r="BY315" i="10"/>
  <c r="BW315" i="10"/>
  <c r="DO315" i="10" s="1"/>
  <c r="DQ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I10" i="10"/>
  <c r="CE10" i="10"/>
  <c r="CC10" i="10"/>
  <c r="CA10" i="10"/>
  <c r="BY10" i="10"/>
  <c r="BW10" i="10"/>
  <c r="DO10" i="10" s="1"/>
  <c r="DQ244" i="10"/>
  <c r="DK244" i="10"/>
  <c r="DI244" i="10"/>
  <c r="DG244" i="10"/>
  <c r="DE244" i="10"/>
  <c r="DC244" i="10"/>
  <c r="DA244" i="10"/>
  <c r="CY244" i="10"/>
  <c r="CW244" i="10"/>
  <c r="CU244" i="10"/>
  <c r="CS244" i="10"/>
  <c r="CQ244" i="10"/>
  <c r="CO244" i="10"/>
  <c r="CK244" i="10"/>
  <c r="CI244" i="10"/>
  <c r="CE244" i="10"/>
  <c r="CC244" i="10"/>
  <c r="CA244" i="10"/>
  <c r="BY244" i="10"/>
  <c r="BW244" i="10"/>
  <c r="DO244" i="10" s="1"/>
  <c r="DQ202" i="10"/>
  <c r="DK202" i="10"/>
  <c r="DI202" i="10"/>
  <c r="DG202" i="10"/>
  <c r="DE202" i="10"/>
  <c r="DC202" i="10"/>
  <c r="DA202" i="10"/>
  <c r="CY202" i="10"/>
  <c r="CW202" i="10"/>
  <c r="CU202" i="10"/>
  <c r="CS202" i="10"/>
  <c r="CQ202" i="10"/>
  <c r="CO202" i="10"/>
  <c r="CK202" i="10"/>
  <c r="CI202" i="10"/>
  <c r="CE202" i="10"/>
  <c r="CC202" i="10"/>
  <c r="CA202" i="10"/>
  <c r="BY202" i="10"/>
  <c r="BW202" i="10"/>
  <c r="DO202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DO118" i="10" s="1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E105" i="10"/>
  <c r="CC105" i="10"/>
  <c r="CA105" i="10"/>
  <c r="BY105" i="10"/>
  <c r="BW105" i="10"/>
  <c r="DO105" i="10" s="1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K41" i="10" s="1"/>
  <c r="CI42" i="10"/>
  <c r="CE42" i="10"/>
  <c r="CC42" i="10"/>
  <c r="CA42" i="10"/>
  <c r="BY42" i="10"/>
  <c r="BW42" i="10"/>
  <c r="DO42" i="10" s="1"/>
  <c r="DQ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CO217" i="10"/>
  <c r="CK217" i="10"/>
  <c r="CI217" i="10"/>
  <c r="CE217" i="10"/>
  <c r="CC217" i="10"/>
  <c r="BY217" i="10"/>
  <c r="BW217" i="10"/>
  <c r="DO217" i="10" s="1"/>
  <c r="DQ261" i="10"/>
  <c r="DK261" i="10"/>
  <c r="DI261" i="10"/>
  <c r="DG261" i="10"/>
  <c r="DE261" i="10"/>
  <c r="DC261" i="10"/>
  <c r="DA261" i="10"/>
  <c r="CY261" i="10"/>
  <c r="CW261" i="10"/>
  <c r="CU261" i="10"/>
  <c r="CS261" i="10"/>
  <c r="CQ261" i="10"/>
  <c r="CO261" i="10"/>
  <c r="CK261" i="10"/>
  <c r="CI261" i="10"/>
  <c r="CE261" i="10"/>
  <c r="CC261" i="10"/>
  <c r="CA261" i="10"/>
  <c r="BY261" i="10"/>
  <c r="BW261" i="10"/>
  <c r="DO261" i="10" s="1"/>
  <c r="DQ367" i="10"/>
  <c r="DK367" i="10"/>
  <c r="DI367" i="10"/>
  <c r="DG367" i="10"/>
  <c r="DE367" i="10"/>
  <c r="DC367" i="10"/>
  <c r="DA367" i="10"/>
  <c r="CY367" i="10"/>
  <c r="CW367" i="10"/>
  <c r="CU367" i="10"/>
  <c r="CS367" i="10"/>
  <c r="CQ367" i="10"/>
  <c r="CO367" i="10"/>
  <c r="CK367" i="10"/>
  <c r="CI367" i="10"/>
  <c r="CE367" i="10"/>
  <c r="CC367" i="10"/>
  <c r="CA367" i="10"/>
  <c r="BY367" i="10"/>
  <c r="BW367" i="10"/>
  <c r="DO367" i="10" s="1"/>
  <c r="DQ162" i="10"/>
  <c r="DK162" i="10"/>
  <c r="DI162" i="10"/>
  <c r="DG162" i="10"/>
  <c r="DE162" i="10"/>
  <c r="DC162" i="10"/>
  <c r="DA162" i="10"/>
  <c r="CY162" i="10"/>
  <c r="CW162" i="10"/>
  <c r="CU162" i="10"/>
  <c r="CS162" i="10"/>
  <c r="CQ162" i="10"/>
  <c r="CO162" i="10"/>
  <c r="CK162" i="10"/>
  <c r="CI162" i="10"/>
  <c r="CE162" i="10"/>
  <c r="CC162" i="10"/>
  <c r="CA162" i="10"/>
  <c r="BY162" i="10"/>
  <c r="BW162" i="10"/>
  <c r="DO162" i="10" s="1"/>
  <c r="DQ286" i="10"/>
  <c r="DK286" i="10"/>
  <c r="DI286" i="10"/>
  <c r="DG286" i="10"/>
  <c r="DE286" i="10"/>
  <c r="DC286" i="10"/>
  <c r="DA286" i="10"/>
  <c r="CY286" i="10"/>
  <c r="CW286" i="10"/>
  <c r="CU286" i="10"/>
  <c r="CS286" i="10"/>
  <c r="CQ286" i="10"/>
  <c r="CO286" i="10"/>
  <c r="CK286" i="10"/>
  <c r="CI286" i="10"/>
  <c r="CE286" i="10"/>
  <c r="CC286" i="10"/>
  <c r="CA286" i="10"/>
  <c r="BY286" i="10"/>
  <c r="BW286" i="10"/>
  <c r="DO286" i="10" s="1"/>
  <c r="AL474" i="10"/>
  <c r="AN474" i="10"/>
  <c r="AP474" i="10"/>
  <c r="AR474" i="10"/>
  <c r="AT474" i="10"/>
  <c r="AV474" i="10"/>
  <c r="AX474" i="10"/>
  <c r="AZ474" i="10"/>
  <c r="BB474" i="10"/>
  <c r="BD474" i="10"/>
  <c r="N474" i="10"/>
  <c r="P474" i="10"/>
  <c r="R474" i="10"/>
  <c r="T474" i="10"/>
  <c r="V474" i="10"/>
  <c r="Z474" i="10"/>
  <c r="AA474" i="10"/>
  <c r="AB474" i="10"/>
  <c r="AD474" i="10"/>
  <c r="AF474" i="10"/>
  <c r="AH474" i="10"/>
  <c r="AJ474" i="10"/>
  <c r="L474" i="10"/>
  <c r="AS426" i="10"/>
  <c r="DQ400" i="10"/>
  <c r="DK400" i="10"/>
  <c r="DI400" i="10"/>
  <c r="DG400" i="10"/>
  <c r="DE400" i="10"/>
  <c r="DC400" i="10"/>
  <c r="DA400" i="10"/>
  <c r="CY400" i="10"/>
  <c r="CW400" i="10"/>
  <c r="CU400" i="10"/>
  <c r="CS400" i="10"/>
  <c r="CQ400" i="10"/>
  <c r="CO400" i="10"/>
  <c r="CK400" i="10"/>
  <c r="CI400" i="10"/>
  <c r="CE400" i="10"/>
  <c r="CC400" i="10"/>
  <c r="CA400" i="10"/>
  <c r="BY400" i="10"/>
  <c r="BW400" i="10"/>
  <c r="DO400" i="10" s="1"/>
  <c r="DQ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K59" i="10"/>
  <c r="CI59" i="10"/>
  <c r="CE59" i="10"/>
  <c r="CC59" i="10"/>
  <c r="CA59" i="10"/>
  <c r="BY59" i="10"/>
  <c r="BW59" i="10"/>
  <c r="DO59" i="10" s="1"/>
  <c r="DQ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I58" i="10"/>
  <c r="CE58" i="10"/>
  <c r="CC58" i="10"/>
  <c r="CA58" i="10"/>
  <c r="BY58" i="10"/>
  <c r="BW58" i="10"/>
  <c r="DO58" i="10" s="1"/>
  <c r="DQ414" i="10"/>
  <c r="DK414" i="10"/>
  <c r="DI414" i="10"/>
  <c r="DG414" i="10"/>
  <c r="DE414" i="10"/>
  <c r="DC414" i="10"/>
  <c r="DA414" i="10"/>
  <c r="CY414" i="10"/>
  <c r="CW414" i="10"/>
  <c r="CU414" i="10"/>
  <c r="CS414" i="10"/>
  <c r="CQ414" i="10"/>
  <c r="CO414" i="10"/>
  <c r="CK414" i="10"/>
  <c r="CI414" i="10"/>
  <c r="CE414" i="10"/>
  <c r="CC414" i="10"/>
  <c r="CA414" i="10"/>
  <c r="BY414" i="10"/>
  <c r="BW414" i="10"/>
  <c r="DO414" i="10" s="1"/>
  <c r="DQ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DO149" i="10" s="1"/>
  <c r="DQ398" i="10"/>
  <c r="DO398" i="10"/>
  <c r="DM398" i="10"/>
  <c r="DK398" i="10"/>
  <c r="DI398" i="10"/>
  <c r="DG398" i="10"/>
  <c r="DE398" i="10"/>
  <c r="DC398" i="10"/>
  <c r="DA398" i="10"/>
  <c r="CY398" i="10"/>
  <c r="CW398" i="10"/>
  <c r="CU398" i="10"/>
  <c r="CS398" i="10"/>
  <c r="CQ398" i="10"/>
  <c r="CO398" i="10"/>
  <c r="CK398" i="10"/>
  <c r="CJ398" i="10"/>
  <c r="CI398" i="10"/>
  <c r="CG398" i="10"/>
  <c r="CE398" i="10"/>
  <c r="CC398" i="10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I148" i="10"/>
  <c r="CE148" i="10"/>
  <c r="CC148" i="10"/>
  <c r="CA148" i="10"/>
  <c r="BY148" i="10"/>
  <c r="BW148" i="10"/>
  <c r="DO148" i="10" s="1"/>
  <c r="DQ161" i="10"/>
  <c r="DM161" i="10"/>
  <c r="DK161" i="10"/>
  <c r="DI161" i="10"/>
  <c r="DG161" i="10"/>
  <c r="DE161" i="10"/>
  <c r="DC161" i="10"/>
  <c r="DA161" i="10"/>
  <c r="CY161" i="10"/>
  <c r="CW161" i="10"/>
  <c r="CU161" i="10"/>
  <c r="CS161" i="10"/>
  <c r="CQ161" i="10"/>
  <c r="CO161" i="10"/>
  <c r="CI161" i="10"/>
  <c r="CG161" i="10"/>
  <c r="CE161" i="10"/>
  <c r="CC161" i="10"/>
  <c r="CA161" i="10"/>
  <c r="BY161" i="10"/>
  <c r="BY104" i="10"/>
  <c r="DQ412" i="10"/>
  <c r="DO412" i="10"/>
  <c r="DM412" i="10"/>
  <c r="DK412" i="10"/>
  <c r="DI412" i="10"/>
  <c r="DG412" i="10"/>
  <c r="DE412" i="10"/>
  <c r="DC412" i="10"/>
  <c r="DA412" i="10"/>
  <c r="CY412" i="10"/>
  <c r="CW412" i="10"/>
  <c r="CU412" i="10"/>
  <c r="CS412" i="10"/>
  <c r="CQ412" i="10"/>
  <c r="CO412" i="10"/>
  <c r="CK412" i="10"/>
  <c r="CI412" i="10"/>
  <c r="CG412" i="10"/>
  <c r="CE412" i="10"/>
  <c r="CC412" i="10"/>
  <c r="CA412" i="10"/>
  <c r="BY412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G72" i="10"/>
  <c r="CE72" i="10"/>
  <c r="CC72" i="10"/>
  <c r="CA72" i="10"/>
  <c r="BY72" i="10"/>
  <c r="N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L160" i="10"/>
  <c r="DQ440" i="10"/>
  <c r="DQ439" i="10" s="1"/>
  <c r="DO440" i="10"/>
  <c r="DO439" i="10" s="1"/>
  <c r="DM440" i="10"/>
  <c r="DM439" i="10" s="1"/>
  <c r="DK440" i="10"/>
  <c r="DK439" i="10" s="1"/>
  <c r="DI440" i="10"/>
  <c r="DI439" i="10" s="1"/>
  <c r="DG440" i="10"/>
  <c r="DG439" i="10" s="1"/>
  <c r="DE440" i="10"/>
  <c r="DE439" i="10" s="1"/>
  <c r="DC440" i="10"/>
  <c r="DC439" i="10" s="1"/>
  <c r="DA440" i="10"/>
  <c r="DA439" i="10" s="1"/>
  <c r="CY440" i="10"/>
  <c r="CY439" i="10" s="1"/>
  <c r="CW440" i="10"/>
  <c r="CW439" i="10" s="1"/>
  <c r="CU440" i="10"/>
  <c r="CU439" i="10" s="1"/>
  <c r="CS440" i="10"/>
  <c r="CS439" i="10" s="1"/>
  <c r="CQ440" i="10"/>
  <c r="CQ439" i="10" s="1"/>
  <c r="CO440" i="10"/>
  <c r="CO439" i="10" s="1"/>
  <c r="CK440" i="10"/>
  <c r="CK439" i="10" s="1"/>
  <c r="CI440" i="10"/>
  <c r="CI439" i="10" s="1"/>
  <c r="CG440" i="10"/>
  <c r="CE440" i="10"/>
  <c r="CE439" i="10" s="1"/>
  <c r="CC440" i="10"/>
  <c r="CC439" i="10" s="1"/>
  <c r="CA440" i="10"/>
  <c r="BY440" i="10"/>
  <c r="BY439" i="10" s="1"/>
  <c r="DQ260" i="10"/>
  <c r="DO260" i="10"/>
  <c r="DM260" i="10"/>
  <c r="DK260" i="10"/>
  <c r="DI260" i="10"/>
  <c r="DG260" i="10"/>
  <c r="DE260" i="10"/>
  <c r="DC260" i="10"/>
  <c r="DA260" i="10"/>
  <c r="CY260" i="10"/>
  <c r="CW260" i="10"/>
  <c r="CU260" i="10"/>
  <c r="CS260" i="10"/>
  <c r="CQ260" i="10"/>
  <c r="CO260" i="10"/>
  <c r="CK260" i="10"/>
  <c r="CI260" i="10"/>
  <c r="CG260" i="10"/>
  <c r="CE260" i="10"/>
  <c r="CC260" i="10"/>
  <c r="CA260" i="10"/>
  <c r="BY260" i="10"/>
  <c r="BE440" i="10"/>
  <c r="BE439" i="10" s="1"/>
  <c r="BC440" i="10"/>
  <c r="BC439" i="10" s="1"/>
  <c r="BA440" i="10"/>
  <c r="BA439" i="10" s="1"/>
  <c r="AY440" i="10"/>
  <c r="AY439" i="10" s="1"/>
  <c r="AW440" i="10"/>
  <c r="AW439" i="10" s="1"/>
  <c r="AU440" i="10"/>
  <c r="AU439" i="10" s="1"/>
  <c r="AS440" i="10"/>
  <c r="AS439" i="10" s="1"/>
  <c r="AQ440" i="10"/>
  <c r="AQ439" i="10" s="1"/>
  <c r="AO440" i="10"/>
  <c r="AO439" i="10" s="1"/>
  <c r="AM440" i="10"/>
  <c r="AM439" i="10" s="1"/>
  <c r="AK440" i="10"/>
  <c r="AK439" i="10" s="1"/>
  <c r="AI440" i="10"/>
  <c r="AI439" i="10" s="1"/>
  <c r="AG440" i="10"/>
  <c r="AG439" i="10" s="1"/>
  <c r="AE440" i="10"/>
  <c r="AE439" i="10" s="1"/>
  <c r="AC440" i="10"/>
  <c r="AC439" i="10" s="1"/>
  <c r="Y440" i="10"/>
  <c r="Y439" i="10" s="1"/>
  <c r="X440" i="10"/>
  <c r="X439" i="10" s="1"/>
  <c r="W440" i="10"/>
  <c r="W439" i="10" s="1"/>
  <c r="U440" i="10"/>
  <c r="U439" i="10" s="1"/>
  <c r="S440" i="10"/>
  <c r="S439" i="10" s="1"/>
  <c r="Q440" i="10"/>
  <c r="Q439" i="10" s="1"/>
  <c r="O440" i="10"/>
  <c r="O439" i="10" s="1"/>
  <c r="M440" i="10"/>
  <c r="M439" i="10" s="1"/>
  <c r="BE260" i="10"/>
  <c r="BE259" i="10" s="1"/>
  <c r="BC260" i="10"/>
  <c r="BC259" i="10" s="1"/>
  <c r="BA260" i="10"/>
  <c r="BA259" i="10" s="1"/>
  <c r="AY260" i="10"/>
  <c r="AY259" i="10" s="1"/>
  <c r="AW260" i="10"/>
  <c r="AW259" i="10" s="1"/>
  <c r="AU260" i="10"/>
  <c r="AU259" i="10" s="1"/>
  <c r="AS260" i="10"/>
  <c r="AS259" i="10" s="1"/>
  <c r="AQ260" i="10"/>
  <c r="AQ259" i="10" s="1"/>
  <c r="AO260" i="10"/>
  <c r="AO259" i="10" s="1"/>
  <c r="AM260" i="10"/>
  <c r="AM259" i="10" s="1"/>
  <c r="AK260" i="10"/>
  <c r="AK259" i="10" s="1"/>
  <c r="AI260" i="10"/>
  <c r="AI259" i="10" s="1"/>
  <c r="AG260" i="10"/>
  <c r="AG259" i="10" s="1"/>
  <c r="AE260" i="10"/>
  <c r="AE259" i="10" s="1"/>
  <c r="AC260" i="10"/>
  <c r="AC259" i="10" s="1"/>
  <c r="Y260" i="10"/>
  <c r="Y259" i="10" s="1"/>
  <c r="X260" i="10"/>
  <c r="X259" i="10" s="1"/>
  <c r="W260" i="10"/>
  <c r="W259" i="10" s="1"/>
  <c r="U260" i="10"/>
  <c r="U259" i="10" s="1"/>
  <c r="S260" i="10"/>
  <c r="S259" i="10" s="1"/>
  <c r="Q260" i="10"/>
  <c r="Q259" i="10" s="1"/>
  <c r="O260" i="10"/>
  <c r="O259" i="10" s="1"/>
  <c r="M260" i="10"/>
  <c r="BE428" i="10"/>
  <c r="AY428" i="10"/>
  <c r="AW428" i="10"/>
  <c r="AU428" i="10"/>
  <c r="AS428" i="10"/>
  <c r="AQ428" i="10"/>
  <c r="AO428" i="10"/>
  <c r="AM428" i="10"/>
  <c r="AK428" i="10"/>
  <c r="AI428" i="10"/>
  <c r="AG428" i="10"/>
  <c r="AE428" i="10"/>
  <c r="AC428" i="10"/>
  <c r="Y428" i="10"/>
  <c r="X428" i="10"/>
  <c r="W428" i="10"/>
  <c r="S428" i="10"/>
  <c r="Q428" i="10"/>
  <c r="O428" i="10"/>
  <c r="M428" i="10"/>
  <c r="K428" i="10"/>
  <c r="BC428" i="10" s="1"/>
  <c r="BE427" i="10"/>
  <c r="AY427" i="10"/>
  <c r="AW427" i="10"/>
  <c r="AU427" i="10"/>
  <c r="AS427" i="10"/>
  <c r="AQ427" i="10"/>
  <c r="AO427" i="10"/>
  <c r="AM427" i="10"/>
  <c r="AK427" i="10"/>
  <c r="AI427" i="10"/>
  <c r="AG427" i="10"/>
  <c r="AE427" i="10"/>
  <c r="AC427" i="10"/>
  <c r="Y427" i="10"/>
  <c r="X427" i="10"/>
  <c r="W427" i="10"/>
  <c r="S427" i="10"/>
  <c r="Q427" i="10"/>
  <c r="O427" i="10"/>
  <c r="M427" i="10"/>
  <c r="K427" i="10"/>
  <c r="BC427" i="10" s="1"/>
  <c r="BE333" i="10"/>
  <c r="AY333" i="10"/>
  <c r="AW333" i="10"/>
  <c r="AU333" i="10"/>
  <c r="AS333" i="10"/>
  <c r="AQ333" i="10"/>
  <c r="AO333" i="10"/>
  <c r="AM333" i="10"/>
  <c r="AK333" i="10"/>
  <c r="AI333" i="10"/>
  <c r="AG333" i="10"/>
  <c r="AE333" i="10"/>
  <c r="AC333" i="10"/>
  <c r="Y333" i="10"/>
  <c r="X333" i="10"/>
  <c r="W333" i="10"/>
  <c r="S333" i="10"/>
  <c r="Q333" i="10"/>
  <c r="O333" i="10"/>
  <c r="M333" i="10"/>
  <c r="K333" i="10"/>
  <c r="BC333" i="10" s="1"/>
  <c r="BE278" i="10"/>
  <c r="AY278" i="10"/>
  <c r="AW278" i="10"/>
  <c r="AU278" i="10"/>
  <c r="AS278" i="10"/>
  <c r="AQ278" i="10"/>
  <c r="AO278" i="10"/>
  <c r="AM278" i="10"/>
  <c r="AK278" i="10"/>
  <c r="AI278" i="10"/>
  <c r="AG278" i="10"/>
  <c r="AE278" i="10"/>
  <c r="AC278" i="10"/>
  <c r="Y278" i="10"/>
  <c r="W278" i="10"/>
  <c r="S278" i="10"/>
  <c r="Q278" i="10"/>
  <c r="O278" i="10"/>
  <c r="M278" i="10"/>
  <c r="K278" i="10"/>
  <c r="BC278" i="10" s="1"/>
  <c r="BE238" i="10"/>
  <c r="AY238" i="10"/>
  <c r="AW238" i="10"/>
  <c r="AU238" i="10"/>
  <c r="AS238" i="10"/>
  <c r="AQ238" i="10"/>
  <c r="AO238" i="10"/>
  <c r="AM238" i="10"/>
  <c r="AK238" i="10"/>
  <c r="AI238" i="10"/>
  <c r="AG238" i="10"/>
  <c r="AE238" i="10"/>
  <c r="AC238" i="10"/>
  <c r="Y238" i="10"/>
  <c r="W238" i="10"/>
  <c r="S238" i="10"/>
  <c r="Q238" i="10"/>
  <c r="O238" i="10"/>
  <c r="M238" i="10"/>
  <c r="K238" i="10"/>
  <c r="BC238" i="10" s="1"/>
  <c r="BE426" i="10"/>
  <c r="AY426" i="10"/>
  <c r="AW426" i="10"/>
  <c r="AU426" i="10"/>
  <c r="AQ426" i="10"/>
  <c r="AO426" i="10"/>
  <c r="AM426" i="10"/>
  <c r="AK426" i="10"/>
  <c r="AI426" i="10"/>
  <c r="AG426" i="10"/>
  <c r="AE426" i="10"/>
  <c r="AC426" i="10"/>
  <c r="Y426" i="10"/>
  <c r="W426" i="10"/>
  <c r="S426" i="10"/>
  <c r="Q426" i="10"/>
  <c r="O426" i="10"/>
  <c r="M426" i="10"/>
  <c r="K426" i="10"/>
  <c r="BC426" i="10" s="1"/>
  <c r="BE277" i="10"/>
  <c r="AY277" i="10"/>
  <c r="AW277" i="10"/>
  <c r="AU277" i="10"/>
  <c r="AS277" i="10"/>
  <c r="AQ277" i="10"/>
  <c r="AO277" i="10"/>
  <c r="AM277" i="10"/>
  <c r="AK277" i="10"/>
  <c r="AI277" i="10"/>
  <c r="AG277" i="10"/>
  <c r="AE277" i="10"/>
  <c r="AC277" i="10"/>
  <c r="Y277" i="10"/>
  <c r="W277" i="10"/>
  <c r="S277" i="10"/>
  <c r="Q277" i="10"/>
  <c r="O277" i="10"/>
  <c r="M277" i="10"/>
  <c r="K277" i="10"/>
  <c r="BC277" i="10" s="1"/>
  <c r="BE332" i="10"/>
  <c r="AY332" i="10"/>
  <c r="AW332" i="10"/>
  <c r="AU332" i="10"/>
  <c r="AS332" i="10"/>
  <c r="AQ332" i="10"/>
  <c r="AO332" i="10"/>
  <c r="AM332" i="10"/>
  <c r="AK332" i="10"/>
  <c r="AI332" i="10"/>
  <c r="AG332" i="10"/>
  <c r="AE332" i="10"/>
  <c r="AC332" i="10"/>
  <c r="Y332" i="10"/>
  <c r="W332" i="10"/>
  <c r="S332" i="10"/>
  <c r="Q332" i="10"/>
  <c r="O332" i="10"/>
  <c r="M332" i="10"/>
  <c r="K332" i="10"/>
  <c r="BC332" i="10" s="1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S29" i="10"/>
  <c r="Q29" i="10"/>
  <c r="M29" i="10"/>
  <c r="K29" i="10"/>
  <c r="BC29" i="10" s="1"/>
  <c r="BE276" i="10"/>
  <c r="BC276" i="10"/>
  <c r="BA276" i="10"/>
  <c r="AY276" i="10"/>
  <c r="AW276" i="10"/>
  <c r="AU276" i="10"/>
  <c r="AS276" i="10"/>
  <c r="AQ276" i="10"/>
  <c r="AO276" i="10"/>
  <c r="AM276" i="10"/>
  <c r="AK276" i="10"/>
  <c r="AI276" i="10"/>
  <c r="AG276" i="10"/>
  <c r="AE276" i="10"/>
  <c r="AC276" i="10"/>
  <c r="Y276" i="10"/>
  <c r="X276" i="10"/>
  <c r="W276" i="10"/>
  <c r="U276" i="10"/>
  <c r="S276" i="10"/>
  <c r="Q276" i="10"/>
  <c r="O276" i="10"/>
  <c r="M276" i="10"/>
  <c r="BE275" i="10"/>
  <c r="BC275" i="10"/>
  <c r="BA275" i="10"/>
  <c r="AY275" i="10"/>
  <c r="AW275" i="10"/>
  <c r="AU275" i="10"/>
  <c r="AS275" i="10"/>
  <c r="AQ275" i="10"/>
  <c r="AO275" i="10"/>
  <c r="AM275" i="10"/>
  <c r="AK275" i="10"/>
  <c r="AI275" i="10"/>
  <c r="AG275" i="10"/>
  <c r="AE275" i="10"/>
  <c r="AC275" i="10"/>
  <c r="Y275" i="10"/>
  <c r="X275" i="10"/>
  <c r="W275" i="10"/>
  <c r="U275" i="10"/>
  <c r="S275" i="10"/>
  <c r="Q275" i="10"/>
  <c r="O275" i="10"/>
  <c r="M275" i="10"/>
  <c r="BE274" i="10"/>
  <c r="BC274" i="10"/>
  <c r="BA274" i="10"/>
  <c r="AY274" i="10"/>
  <c r="AW274" i="10"/>
  <c r="AU274" i="10"/>
  <c r="AS274" i="10"/>
  <c r="AQ274" i="10"/>
  <c r="AO274" i="10"/>
  <c r="AM274" i="10"/>
  <c r="AK274" i="10"/>
  <c r="AI274" i="10"/>
  <c r="AG274" i="10"/>
  <c r="AE274" i="10"/>
  <c r="AC274" i="10"/>
  <c r="Y274" i="10"/>
  <c r="X274" i="10"/>
  <c r="W274" i="10"/>
  <c r="U274" i="10"/>
  <c r="S274" i="10"/>
  <c r="Q274" i="10"/>
  <c r="O274" i="10"/>
  <c r="M274" i="10"/>
  <c r="BE236" i="10"/>
  <c r="BC236" i="10"/>
  <c r="BA236" i="10"/>
  <c r="AY236" i="10"/>
  <c r="AW236" i="10"/>
  <c r="AU236" i="10"/>
  <c r="AS236" i="10"/>
  <c r="AQ236" i="10"/>
  <c r="AO236" i="10"/>
  <c r="AM236" i="10"/>
  <c r="AK236" i="10"/>
  <c r="AI236" i="10"/>
  <c r="AG236" i="10"/>
  <c r="AE236" i="10"/>
  <c r="AC236" i="10"/>
  <c r="Y236" i="10"/>
  <c r="X236" i="10"/>
  <c r="W236" i="10"/>
  <c r="U236" i="10"/>
  <c r="S236" i="10"/>
  <c r="Q236" i="10"/>
  <c r="O236" i="10"/>
  <c r="M236" i="10"/>
  <c r="BE235" i="10"/>
  <c r="BC235" i="10"/>
  <c r="BA235" i="10"/>
  <c r="AY235" i="10"/>
  <c r="AW235" i="10"/>
  <c r="AU235" i="10"/>
  <c r="AS235" i="10"/>
  <c r="AQ235" i="10"/>
  <c r="AO235" i="10"/>
  <c r="AM235" i="10"/>
  <c r="AK235" i="10"/>
  <c r="AI235" i="10"/>
  <c r="AG235" i="10"/>
  <c r="AE235" i="10"/>
  <c r="AC235" i="10"/>
  <c r="Y235" i="10"/>
  <c r="X235" i="10"/>
  <c r="W235" i="10"/>
  <c r="U235" i="10"/>
  <c r="S235" i="10"/>
  <c r="Q235" i="10"/>
  <c r="O235" i="10"/>
  <c r="M235" i="10"/>
  <c r="BE273" i="10"/>
  <c r="BC273" i="10"/>
  <c r="BA273" i="10"/>
  <c r="AY273" i="10"/>
  <c r="AW273" i="10"/>
  <c r="AU273" i="10"/>
  <c r="AS273" i="10"/>
  <c r="AQ273" i="10"/>
  <c r="AO273" i="10"/>
  <c r="AM273" i="10"/>
  <c r="AK273" i="10"/>
  <c r="AI273" i="10"/>
  <c r="AG273" i="10"/>
  <c r="AE273" i="10"/>
  <c r="AC273" i="10"/>
  <c r="Y273" i="10"/>
  <c r="X273" i="10"/>
  <c r="W273" i="10"/>
  <c r="U273" i="10"/>
  <c r="S273" i="10"/>
  <c r="Q273" i="10"/>
  <c r="O273" i="10"/>
  <c r="M273" i="10"/>
  <c r="BE234" i="10"/>
  <c r="BC234" i="10"/>
  <c r="BA234" i="10"/>
  <c r="AY234" i="10"/>
  <c r="AW234" i="10"/>
  <c r="AU234" i="10"/>
  <c r="AS234" i="10"/>
  <c r="AQ234" i="10"/>
  <c r="AO234" i="10"/>
  <c r="AM234" i="10"/>
  <c r="AK234" i="10"/>
  <c r="AI234" i="10"/>
  <c r="AG234" i="10"/>
  <c r="AE234" i="10"/>
  <c r="AC234" i="10"/>
  <c r="Y234" i="10"/>
  <c r="X234" i="10"/>
  <c r="W234" i="10"/>
  <c r="U234" i="10"/>
  <c r="S234" i="10"/>
  <c r="Q234" i="10"/>
  <c r="O234" i="10"/>
  <c r="M234" i="10"/>
  <c r="BE425" i="10"/>
  <c r="AY425" i="10"/>
  <c r="AW425" i="10"/>
  <c r="AU425" i="10"/>
  <c r="AS425" i="10"/>
  <c r="AQ425" i="10"/>
  <c r="AO425" i="10"/>
  <c r="AM425" i="10"/>
  <c r="AK425" i="10"/>
  <c r="AI425" i="10"/>
  <c r="AG425" i="10"/>
  <c r="AE425" i="10"/>
  <c r="AC425" i="10"/>
  <c r="Y425" i="10"/>
  <c r="W425" i="10"/>
  <c r="S425" i="10"/>
  <c r="Q425" i="10"/>
  <c r="O425" i="10"/>
  <c r="M425" i="10"/>
  <c r="K425" i="10"/>
  <c r="BC425" i="10" s="1"/>
  <c r="BE233" i="10"/>
  <c r="AY233" i="10"/>
  <c r="AW233" i="10"/>
  <c r="AU233" i="10"/>
  <c r="AS233" i="10"/>
  <c r="AQ233" i="10"/>
  <c r="AO233" i="10"/>
  <c r="AM233" i="10"/>
  <c r="AK233" i="10"/>
  <c r="AI233" i="10"/>
  <c r="AG233" i="10"/>
  <c r="AE233" i="10"/>
  <c r="AC233" i="10"/>
  <c r="Y233" i="10"/>
  <c r="W233" i="10"/>
  <c r="S233" i="10"/>
  <c r="Q233" i="10"/>
  <c r="O233" i="10"/>
  <c r="M233" i="10"/>
  <c r="K233" i="10"/>
  <c r="BC233" i="10" s="1"/>
  <c r="DQ197" i="10"/>
  <c r="DK197" i="10"/>
  <c r="DI197" i="10"/>
  <c r="DG197" i="10"/>
  <c r="DE197" i="10"/>
  <c r="DC197" i="10"/>
  <c r="DA197" i="10"/>
  <c r="CY197" i="10"/>
  <c r="CW197" i="10"/>
  <c r="CU197" i="10"/>
  <c r="CS197" i="10"/>
  <c r="CQ197" i="10"/>
  <c r="CO197" i="10"/>
  <c r="CK197" i="10"/>
  <c r="CI197" i="10"/>
  <c r="CE197" i="10"/>
  <c r="CC197" i="10"/>
  <c r="CA197" i="10"/>
  <c r="BY197" i="10"/>
  <c r="BW197" i="10"/>
  <c r="DO197" i="10" s="1"/>
  <c r="DQ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E195" i="10"/>
  <c r="CC195" i="10"/>
  <c r="CA195" i="10"/>
  <c r="BY195" i="10"/>
  <c r="BW195" i="10"/>
  <c r="DO195" i="10" s="1"/>
  <c r="BH383" i="10" l="1"/>
  <c r="BG383" i="10"/>
  <c r="DO415" i="10"/>
  <c r="DO411" i="10" s="1"/>
  <c r="DM415" i="10"/>
  <c r="DO479" i="10"/>
  <c r="DM479" i="10"/>
  <c r="CA24" i="10"/>
  <c r="CE71" i="10"/>
  <c r="CQ71" i="10"/>
  <c r="CY71" i="10"/>
  <c r="DG71" i="10"/>
  <c r="DO71" i="10"/>
  <c r="CO71" i="10"/>
  <c r="DE71" i="10"/>
  <c r="CC71" i="10"/>
  <c r="CK71" i="10"/>
  <c r="CU71" i="10"/>
  <c r="DC71" i="10"/>
  <c r="DK71" i="10"/>
  <c r="CW71" i="10"/>
  <c r="CA71" i="10"/>
  <c r="CI71" i="10"/>
  <c r="CS71" i="10"/>
  <c r="DA71" i="10"/>
  <c r="DI71" i="10"/>
  <c r="DQ71" i="10"/>
  <c r="CA439" i="10"/>
  <c r="DS440" i="10"/>
  <c r="CG439" i="10"/>
  <c r="DQ397" i="10"/>
  <c r="CC397" i="10"/>
  <c r="CE397" i="10"/>
  <c r="CM41" i="10"/>
  <c r="CI41" i="10"/>
  <c r="CS41" i="10"/>
  <c r="DA41" i="10"/>
  <c r="CA41" i="10"/>
  <c r="CU41" i="10"/>
  <c r="DC41" i="10"/>
  <c r="CC41" i="10"/>
  <c r="CO41" i="10"/>
  <c r="CW41" i="10"/>
  <c r="DQ41" i="10"/>
  <c r="CE41" i="10"/>
  <c r="CQ41" i="10"/>
  <c r="CY41" i="10"/>
  <c r="DG41" i="10"/>
  <c r="DQ527" i="10"/>
  <c r="CE527" i="10"/>
  <c r="DG527" i="10"/>
  <c r="CI527" i="10"/>
  <c r="DA527" i="10"/>
  <c r="DI527" i="10"/>
  <c r="CC527" i="10"/>
  <c r="CA527" i="10"/>
  <c r="CK527" i="10"/>
  <c r="DK527" i="10"/>
  <c r="BY424" i="10"/>
  <c r="CI424" i="10"/>
  <c r="CS424" i="10"/>
  <c r="DA424" i="10"/>
  <c r="DI424" i="10"/>
  <c r="CE456" i="10"/>
  <c r="DO424" i="10"/>
  <c r="CE424" i="10"/>
  <c r="CQ424" i="10"/>
  <c r="CY424" i="10"/>
  <c r="DG424" i="10"/>
  <c r="CA424" i="10"/>
  <c r="CK424" i="10"/>
  <c r="CU424" i="10"/>
  <c r="DK424" i="10"/>
  <c r="CC456" i="10"/>
  <c r="CC424" i="10"/>
  <c r="CO424" i="10"/>
  <c r="CW424" i="10"/>
  <c r="DE424" i="10"/>
  <c r="DQ424" i="10"/>
  <c r="CA456" i="10"/>
  <c r="AK287" i="10"/>
  <c r="AU287" i="10"/>
  <c r="AK475" i="10"/>
  <c r="AK474" i="10" s="1"/>
  <c r="CA397" i="10"/>
  <c r="BY397" i="10"/>
  <c r="DC424" i="10"/>
  <c r="BF383" i="10"/>
  <c r="CI397" i="10"/>
  <c r="CC297" i="10"/>
  <c r="CO297" i="10"/>
  <c r="CW297" i="10"/>
  <c r="CE297" i="10"/>
  <c r="CQ297" i="10"/>
  <c r="CY297" i="10"/>
  <c r="DG297" i="10"/>
  <c r="DM297" i="10"/>
  <c r="CC411" i="10"/>
  <c r="CK411" i="10"/>
  <c r="CU411" i="10"/>
  <c r="DC411" i="10"/>
  <c r="DK411" i="10"/>
  <c r="CE411" i="10"/>
  <c r="CO411" i="10"/>
  <c r="CW411" i="10"/>
  <c r="DE411" i="10"/>
  <c r="CS397" i="10"/>
  <c r="DA397" i="10"/>
  <c r="DI397" i="10"/>
  <c r="CK397" i="10"/>
  <c r="CU397" i="10"/>
  <c r="DC397" i="10"/>
  <c r="DK397" i="10"/>
  <c r="CI297" i="10"/>
  <c r="CS297" i="10"/>
  <c r="DA297" i="10"/>
  <c r="DQ297" i="10"/>
  <c r="CA297" i="10"/>
  <c r="CM297" i="10"/>
  <c r="CU297" i="10"/>
  <c r="DC297" i="10"/>
  <c r="CA411" i="10"/>
  <c r="CI411" i="10"/>
  <c r="CS411" i="10"/>
  <c r="DA411" i="10"/>
  <c r="DI411" i="10"/>
  <c r="DQ411" i="10"/>
  <c r="BY411" i="10"/>
  <c r="CQ411" i="10"/>
  <c r="CY411" i="10"/>
  <c r="DG411" i="10"/>
  <c r="CQ397" i="10"/>
  <c r="CY397" i="10"/>
  <c r="DG397" i="10"/>
  <c r="DO397" i="10"/>
  <c r="CO397" i="10"/>
  <c r="CW397" i="10"/>
  <c r="DE397" i="10"/>
  <c r="Y527" i="10"/>
  <c r="CC474" i="10"/>
  <c r="CO474" i="10"/>
  <c r="CW474" i="10"/>
  <c r="DE474" i="10"/>
  <c r="DQ474" i="10"/>
  <c r="O424" i="10"/>
  <c r="AA297" i="10"/>
  <c r="DE243" i="10"/>
  <c r="DQ216" i="10"/>
  <c r="W527" i="10"/>
  <c r="AO527" i="10"/>
  <c r="AG527" i="10"/>
  <c r="AW527" i="10"/>
  <c r="DA243" i="10"/>
  <c r="CE259" i="10"/>
  <c r="AO331" i="10"/>
  <c r="DO366" i="10"/>
  <c r="CE366" i="10"/>
  <c r="CQ366" i="10"/>
  <c r="CY366" i="10"/>
  <c r="DG366" i="10"/>
  <c r="CE474" i="10"/>
  <c r="CQ474" i="10"/>
  <c r="CY474" i="10"/>
  <c r="DG474" i="10"/>
  <c r="CI331" i="10"/>
  <c r="CS331" i="10"/>
  <c r="DA331" i="10"/>
  <c r="S527" i="10"/>
  <c r="AM527" i="10"/>
  <c r="O527" i="10"/>
  <c r="AI527" i="10"/>
  <c r="AQ527" i="10"/>
  <c r="AY527" i="10"/>
  <c r="AE527" i="10"/>
  <c r="AU527" i="10"/>
  <c r="Q527" i="10"/>
  <c r="AC527" i="10"/>
  <c r="AK527" i="10"/>
  <c r="AS527" i="10"/>
  <c r="BE527" i="10"/>
  <c r="CK456" i="10"/>
  <c r="CU456" i="10"/>
  <c r="DC456" i="10"/>
  <c r="DK456" i="10"/>
  <c r="M424" i="10"/>
  <c r="W424" i="10"/>
  <c r="AG424" i="10"/>
  <c r="AO424" i="10"/>
  <c r="AW424" i="10"/>
  <c r="S424" i="10"/>
  <c r="O331" i="10"/>
  <c r="AY331" i="10"/>
  <c r="DO314" i="10"/>
  <c r="CE314" i="10"/>
  <c r="DG314" i="10"/>
  <c r="CI314" i="10"/>
  <c r="DA314" i="10"/>
  <c r="O272" i="10"/>
  <c r="CW259" i="10"/>
  <c r="CA259" i="10"/>
  <c r="DQ259" i="10"/>
  <c r="CO259" i="10"/>
  <c r="DE259" i="10"/>
  <c r="CC259" i="10"/>
  <c r="CK259" i="10"/>
  <c r="CU259" i="10"/>
  <c r="DC259" i="10"/>
  <c r="DK259" i="10"/>
  <c r="DG243" i="10"/>
  <c r="CI243" i="10"/>
  <c r="DI216" i="10"/>
  <c r="CS456" i="10"/>
  <c r="DI456" i="10"/>
  <c r="W331" i="10"/>
  <c r="CC366" i="10"/>
  <c r="CO366" i="10"/>
  <c r="CW366" i="10"/>
  <c r="DE366" i="10"/>
  <c r="DQ366" i="10"/>
  <c r="DQ9" i="10"/>
  <c r="DO331" i="10"/>
  <c r="CE331" i="10"/>
  <c r="CQ331" i="10"/>
  <c r="CY331" i="10"/>
  <c r="Y331" i="10"/>
  <c r="CI456" i="10"/>
  <c r="DA456" i="10"/>
  <c r="DI331" i="10"/>
  <c r="AU331" i="10"/>
  <c r="DQ456" i="10"/>
  <c r="BY474" i="10"/>
  <c r="CI474" i="10"/>
  <c r="CS474" i="10"/>
  <c r="DA474" i="10"/>
  <c r="DI474" i="10"/>
  <c r="CA474" i="10"/>
  <c r="CK474" i="10"/>
  <c r="CU474" i="10"/>
  <c r="DC474" i="10"/>
  <c r="DK474" i="10"/>
  <c r="DG456" i="10"/>
  <c r="DO456" i="10"/>
  <c r="CQ456" i="10"/>
  <c r="CY456" i="10"/>
  <c r="CO456" i="10"/>
  <c r="CW456" i="10"/>
  <c r="DE456" i="10"/>
  <c r="AM424" i="10"/>
  <c r="Q424" i="10"/>
  <c r="AC424" i="10"/>
  <c r="AK424" i="10"/>
  <c r="AS424" i="10"/>
  <c r="BE424" i="10"/>
  <c r="AE424" i="10"/>
  <c r="AU424" i="10"/>
  <c r="Y424" i="10"/>
  <c r="AI424" i="10"/>
  <c r="AQ424" i="10"/>
  <c r="AY424" i="10"/>
  <c r="CI366" i="10"/>
  <c r="CS366" i="10"/>
  <c r="DA366" i="10"/>
  <c r="DI366" i="10"/>
  <c r="CA366" i="10"/>
  <c r="CK366" i="10"/>
  <c r="CU366" i="10"/>
  <c r="DC366" i="10"/>
  <c r="DK366" i="10"/>
  <c r="Q331" i="10"/>
  <c r="AS331" i="10"/>
  <c r="BE331" i="10"/>
  <c r="CA331" i="10"/>
  <c r="CK331" i="10"/>
  <c r="CU331" i="10"/>
  <c r="DC331" i="10"/>
  <c r="DK331" i="10"/>
  <c r="DG331" i="10"/>
  <c r="BC331" i="10"/>
  <c r="S331" i="10"/>
  <c r="CC331" i="10"/>
  <c r="CO331" i="10"/>
  <c r="CW331" i="10"/>
  <c r="DQ331" i="10"/>
  <c r="CC314" i="10"/>
  <c r="DE314" i="10"/>
  <c r="DQ314" i="10"/>
  <c r="CA314" i="10"/>
  <c r="CK314" i="10"/>
  <c r="CU314" i="10"/>
  <c r="DC314" i="10"/>
  <c r="DK314" i="10"/>
  <c r="CI259" i="10"/>
  <c r="CS259" i="10"/>
  <c r="DA259" i="10"/>
  <c r="DI259" i="10"/>
  <c r="CQ259" i="10"/>
  <c r="CY259" i="10"/>
  <c r="DG259" i="10"/>
  <c r="DO259" i="10"/>
  <c r="DO243" i="10"/>
  <c r="CC243" i="10"/>
  <c r="DQ243" i="10"/>
  <c r="CE243" i="10"/>
  <c r="CA243" i="10"/>
  <c r="CK243" i="10"/>
  <c r="CU243" i="10"/>
  <c r="DC243" i="10"/>
  <c r="DK243" i="10"/>
  <c r="DG216" i="10"/>
  <c r="CC216" i="10"/>
  <c r="CO216" i="10"/>
  <c r="CW216" i="10"/>
  <c r="DE216" i="10"/>
  <c r="CI216" i="10"/>
  <c r="CY216" i="10"/>
  <c r="CA216" i="10"/>
  <c r="CK216" i="10"/>
  <c r="DK216" i="10"/>
  <c r="DC216" i="10"/>
  <c r="CE216" i="10"/>
  <c r="DA216" i="10"/>
  <c r="CU216" i="10"/>
  <c r="CQ216" i="10"/>
  <c r="AC475" i="10"/>
  <c r="AC474" i="10" s="1"/>
  <c r="AM475" i="10"/>
  <c r="AM474" i="10" s="1"/>
  <c r="AU475" i="10"/>
  <c r="AU474" i="10" s="1"/>
  <c r="AC287" i="10"/>
  <c r="AM287" i="10"/>
  <c r="AI475" i="10"/>
  <c r="AI474" i="10" s="1"/>
  <c r="AQ475" i="10"/>
  <c r="AQ474" i="10" s="1"/>
  <c r="AY475" i="10"/>
  <c r="AY474" i="10" s="1"/>
  <c r="AI287" i="10"/>
  <c r="AQ287" i="10"/>
  <c r="AE475" i="10"/>
  <c r="AE474" i="10" s="1"/>
  <c r="AE287" i="10"/>
  <c r="AY287" i="10"/>
  <c r="DO47" i="10"/>
  <c r="CG48" i="10"/>
  <c r="DK50" i="10"/>
  <c r="DE178" i="10"/>
  <c r="DI178" i="10"/>
  <c r="DK178" i="10"/>
  <c r="CG178" i="10"/>
  <c r="DI304" i="10"/>
  <c r="DE304" i="10"/>
  <c r="DK304" i="10"/>
  <c r="CG304" i="10"/>
  <c r="DK303" i="10"/>
  <c r="CG50" i="10"/>
  <c r="DI50" i="10"/>
  <c r="DI303" i="10"/>
  <c r="DK46" i="10"/>
  <c r="CG47" i="10"/>
  <c r="DI47" i="10"/>
  <c r="DO50" i="10"/>
  <c r="DO51" i="10"/>
  <c r="DI46" i="10"/>
  <c r="CG49" i="10"/>
  <c r="CG51" i="10"/>
  <c r="DE177" i="10"/>
  <c r="DI177" i="10"/>
  <c r="DK177" i="10"/>
  <c r="CG177" i="10"/>
  <c r="DE303" i="10"/>
  <c r="CG303" i="10"/>
  <c r="DO48" i="10"/>
  <c r="DE49" i="10"/>
  <c r="DI52" i="10"/>
  <c r="DE46" i="10"/>
  <c r="DK47" i="10"/>
  <c r="DI48" i="10"/>
  <c r="DI49" i="10"/>
  <c r="DI51" i="10"/>
  <c r="CG52" i="10"/>
  <c r="DE52" i="10"/>
  <c r="DK52" i="10"/>
  <c r="DE48" i="10"/>
  <c r="DE51" i="10"/>
  <c r="CG46" i="10"/>
  <c r="DO175" i="10"/>
  <c r="CG301" i="10"/>
  <c r="DI301" i="10"/>
  <c r="DO44" i="10"/>
  <c r="CG175" i="10"/>
  <c r="CG44" i="10"/>
  <c r="DE45" i="10"/>
  <c r="DE44" i="10"/>
  <c r="DI45" i="10"/>
  <c r="CG45" i="10"/>
  <c r="DE176" i="10"/>
  <c r="DI176" i="10"/>
  <c r="DE175" i="10"/>
  <c r="CG176" i="10"/>
  <c r="DO173" i="10"/>
  <c r="CG299" i="10"/>
  <c r="CG173" i="10"/>
  <c r="DE174" i="10"/>
  <c r="DI174" i="10"/>
  <c r="DE173" i="10"/>
  <c r="CG174" i="10"/>
  <c r="DI298" i="10"/>
  <c r="BC303" i="10"/>
  <c r="CG298" i="10"/>
  <c r="DO299" i="10"/>
  <c r="CG302" i="10"/>
  <c r="DI302" i="10"/>
  <c r="DO301" i="10"/>
  <c r="BC179" i="10"/>
  <c r="DO298" i="10"/>
  <c r="DO302" i="10"/>
  <c r="DI43" i="10"/>
  <c r="DK43" i="10"/>
  <c r="CG43" i="10"/>
  <c r="DI172" i="10"/>
  <c r="DK172" i="10"/>
  <c r="CG172" i="10"/>
  <c r="DE300" i="10"/>
  <c r="DE299" i="10"/>
  <c r="DI300" i="10"/>
  <c r="CG300" i="10"/>
  <c r="BC48" i="10"/>
  <c r="X48" i="10"/>
  <c r="AW48" i="10"/>
  <c r="U49" i="10"/>
  <c r="AS49" i="10"/>
  <c r="U303" i="10"/>
  <c r="U179" i="10"/>
  <c r="AS181" i="10"/>
  <c r="AS179" i="10"/>
  <c r="AY179" i="10"/>
  <c r="AY180" i="10"/>
  <c r="AW181" i="10"/>
  <c r="BC180" i="10"/>
  <c r="AY181" i="10"/>
  <c r="U180" i="10"/>
  <c r="U181" i="10"/>
  <c r="BC304" i="10"/>
  <c r="AS305" i="10"/>
  <c r="AS303" i="10"/>
  <c r="AY303" i="10"/>
  <c r="AY304" i="10"/>
  <c r="AW305" i="10"/>
  <c r="AY305" i="10"/>
  <c r="U304" i="10"/>
  <c r="U305" i="10"/>
  <c r="U48" i="10"/>
  <c r="AS48" i="10"/>
  <c r="X49" i="10"/>
  <c r="AW49" i="10"/>
  <c r="AY49" i="10"/>
  <c r="AA41" i="10"/>
  <c r="AS47" i="10"/>
  <c r="AW47" i="10"/>
  <c r="AY47" i="10"/>
  <c r="U47" i="10"/>
  <c r="AS178" i="10"/>
  <c r="AW178" i="10"/>
  <c r="AY178" i="10"/>
  <c r="U178" i="10"/>
  <c r="AW302" i="10"/>
  <c r="AS302" i="10"/>
  <c r="AY302" i="10"/>
  <c r="U302" i="10"/>
  <c r="U176" i="10"/>
  <c r="BC300" i="10"/>
  <c r="U300" i="10"/>
  <c r="BC45" i="10"/>
  <c r="BC176" i="10"/>
  <c r="U45" i="10"/>
  <c r="AS301" i="10"/>
  <c r="AS300" i="10"/>
  <c r="AW301" i="10"/>
  <c r="AY301" i="10"/>
  <c r="U301" i="10"/>
  <c r="AS177" i="10"/>
  <c r="AS176" i="10"/>
  <c r="AW177" i="10"/>
  <c r="AY177" i="10"/>
  <c r="U177" i="10"/>
  <c r="AS46" i="10"/>
  <c r="AS45" i="10"/>
  <c r="AW46" i="10"/>
  <c r="AY46" i="10"/>
  <c r="U46" i="10"/>
  <c r="BH274" i="10"/>
  <c r="BG260" i="10"/>
  <c r="CJ350" i="10"/>
  <c r="BH275" i="10"/>
  <c r="BG276" i="10"/>
  <c r="BH234" i="10"/>
  <c r="BG234" i="10"/>
  <c r="BH273" i="10"/>
  <c r="BG273" i="10"/>
  <c r="BH235" i="10"/>
  <c r="BG235" i="10"/>
  <c r="BG236" i="10"/>
  <c r="BH276" i="10"/>
  <c r="BH260" i="10"/>
  <c r="BH440" i="10"/>
  <c r="BG440" i="10"/>
  <c r="DO350" i="10"/>
  <c r="BG275" i="10"/>
  <c r="BH236" i="10"/>
  <c r="BG274" i="10"/>
  <c r="U351" i="10"/>
  <c r="CG350" i="10"/>
  <c r="AW299" i="10"/>
  <c r="BA351" i="10"/>
  <c r="AS175" i="10"/>
  <c r="AW175" i="10"/>
  <c r="U175" i="10"/>
  <c r="AS44" i="10"/>
  <c r="AW44" i="10"/>
  <c r="U44" i="10"/>
  <c r="AS174" i="10"/>
  <c r="AW174" i="10"/>
  <c r="U174" i="10"/>
  <c r="AS299" i="10"/>
  <c r="U299" i="10"/>
  <c r="X351" i="10"/>
  <c r="U475" i="10"/>
  <c r="U287" i="10"/>
  <c r="BA475" i="10"/>
  <c r="BC287" i="10"/>
  <c r="X287" i="10"/>
  <c r="BC474" i="10"/>
  <c r="X475" i="10"/>
  <c r="BH204" i="10"/>
  <c r="BG204" i="10"/>
  <c r="CG479" i="10"/>
  <c r="CG237" i="10"/>
  <c r="CG334" i="10"/>
  <c r="CG236" i="10"/>
  <c r="CG415" i="10"/>
  <c r="DS165" i="10"/>
  <c r="DO236" i="10"/>
  <c r="DR165" i="10"/>
  <c r="DE234" i="10"/>
  <c r="DM236" i="10"/>
  <c r="CG234" i="10"/>
  <c r="DM234" i="10"/>
  <c r="DM237" i="10"/>
  <c r="DE334" i="10"/>
  <c r="DM334" i="10"/>
  <c r="CJ234" i="10"/>
  <c r="CJ334" i="10"/>
  <c r="CJ237" i="10"/>
  <c r="CG333" i="10"/>
  <c r="DE333" i="10"/>
  <c r="DM333" i="10"/>
  <c r="CJ333" i="10"/>
  <c r="CG428" i="10"/>
  <c r="DM428" i="10"/>
  <c r="CJ429" i="10"/>
  <c r="CG429" i="10"/>
  <c r="DM429" i="10"/>
  <c r="CJ428" i="10"/>
  <c r="DM277" i="10"/>
  <c r="DM427" i="10"/>
  <c r="CJ235" i="10"/>
  <c r="CG235" i="10"/>
  <c r="DM235" i="10"/>
  <c r="CG277" i="10"/>
  <c r="DO277" i="10"/>
  <c r="CG427" i="10"/>
  <c r="CJ427" i="10"/>
  <c r="CJ335" i="10"/>
  <c r="CG335" i="10"/>
  <c r="DM335" i="10"/>
  <c r="CJ276" i="10"/>
  <c r="CJ278" i="10"/>
  <c r="CG276" i="10"/>
  <c r="DM276" i="10"/>
  <c r="CG278" i="10"/>
  <c r="DM278" i="10"/>
  <c r="DM275" i="10"/>
  <c r="CG275" i="10"/>
  <c r="CJ426" i="10"/>
  <c r="CG426" i="10"/>
  <c r="DM426" i="10"/>
  <c r="CJ275" i="10"/>
  <c r="CJ274" i="10"/>
  <c r="CG274" i="10"/>
  <c r="DM274" i="10"/>
  <c r="CG425" i="10"/>
  <c r="DM425" i="10"/>
  <c r="CJ425" i="10"/>
  <c r="CJ332" i="10"/>
  <c r="CG332" i="10"/>
  <c r="DM332" i="10"/>
  <c r="BC188" i="10"/>
  <c r="X188" i="10"/>
  <c r="U188" i="10"/>
  <c r="CG413" i="10"/>
  <c r="DM413" i="10"/>
  <c r="CG75" i="10"/>
  <c r="DM75" i="10"/>
  <c r="CJ75" i="10"/>
  <c r="CJ413" i="10"/>
  <c r="DM477" i="10"/>
  <c r="CG74" i="10"/>
  <c r="CG477" i="10"/>
  <c r="DM74" i="10"/>
  <c r="CJ477" i="10"/>
  <c r="CJ74" i="10"/>
  <c r="CG164" i="10"/>
  <c r="DM164" i="10"/>
  <c r="CJ164" i="10"/>
  <c r="DM135" i="10"/>
  <c r="CG459" i="10"/>
  <c r="DM459" i="10"/>
  <c r="CG135" i="10"/>
  <c r="CJ459" i="10"/>
  <c r="CJ135" i="10"/>
  <c r="CG458" i="10"/>
  <c r="DM458" i="10"/>
  <c r="CG460" i="10"/>
  <c r="DM460" i="10"/>
  <c r="CJ458" i="10"/>
  <c r="CJ460" i="10"/>
  <c r="CK160" i="10"/>
  <c r="CG318" i="10"/>
  <c r="CC160" i="10"/>
  <c r="DE160" i="10"/>
  <c r="CG221" i="10"/>
  <c r="DI160" i="10"/>
  <c r="CQ160" i="10"/>
  <c r="CS160" i="10"/>
  <c r="DA160" i="10"/>
  <c r="DO221" i="10"/>
  <c r="DO216" i="10" s="1"/>
  <c r="CI160" i="10"/>
  <c r="DM221" i="10"/>
  <c r="CG476" i="10"/>
  <c r="CA160" i="10"/>
  <c r="DQ160" i="10"/>
  <c r="DM86" i="10"/>
  <c r="DM85" i="10" s="1"/>
  <c r="CE160" i="10"/>
  <c r="CO160" i="10"/>
  <c r="DM206" i="10"/>
  <c r="DM371" i="10"/>
  <c r="CU160" i="10"/>
  <c r="DK160" i="10"/>
  <c r="CG86" i="10"/>
  <c r="CG85" i="10" s="1"/>
  <c r="CG163" i="10"/>
  <c r="CY160" i="10"/>
  <c r="DG160" i="10"/>
  <c r="CG206" i="10"/>
  <c r="CG371" i="10"/>
  <c r="CW160" i="10"/>
  <c r="DM163" i="10"/>
  <c r="DC160" i="10"/>
  <c r="DM476" i="10"/>
  <c r="DM318" i="10"/>
  <c r="CJ371" i="10"/>
  <c r="CJ318" i="10"/>
  <c r="CJ15" i="10"/>
  <c r="CG15" i="10"/>
  <c r="DM15" i="10"/>
  <c r="CJ206" i="10"/>
  <c r="CJ233" i="10"/>
  <c r="CG233" i="10"/>
  <c r="DM233" i="10"/>
  <c r="CJ476" i="10"/>
  <c r="DO160" i="10"/>
  <c r="CJ163" i="10"/>
  <c r="CJ86" i="10"/>
  <c r="CJ85" i="10" s="1"/>
  <c r="CG232" i="10"/>
  <c r="CG248" i="10"/>
  <c r="DM248" i="10"/>
  <c r="DM232" i="10"/>
  <c r="CJ317" i="10"/>
  <c r="CG317" i="10"/>
  <c r="DM317" i="10"/>
  <c r="CJ248" i="10"/>
  <c r="CJ232" i="10"/>
  <c r="CJ220" i="10"/>
  <c r="CG220" i="10"/>
  <c r="DM220" i="10"/>
  <c r="CG25" i="10"/>
  <c r="CG24" i="10" s="1"/>
  <c r="DM25" i="10"/>
  <c r="DM24" i="10" s="1"/>
  <c r="CJ25" i="10"/>
  <c r="CJ24" i="10" s="1"/>
  <c r="DM219" i="10"/>
  <c r="CG219" i="10"/>
  <c r="DM120" i="10"/>
  <c r="CG12" i="10"/>
  <c r="CG120" i="10"/>
  <c r="CJ316" i="10"/>
  <c r="CS316" i="10"/>
  <c r="CS314" i="10" s="1"/>
  <c r="DI316" i="10"/>
  <c r="DI314" i="10" s="1"/>
  <c r="CG316" i="10"/>
  <c r="CO316" i="10"/>
  <c r="CO314" i="10" s="1"/>
  <c r="CW316" i="10"/>
  <c r="CW314" i="10" s="1"/>
  <c r="DM316" i="10"/>
  <c r="CQ316" i="10"/>
  <c r="CQ314" i="10" s="1"/>
  <c r="CY316" i="10"/>
  <c r="CY314" i="10" s="1"/>
  <c r="CJ247" i="10"/>
  <c r="CS247" i="10"/>
  <c r="CS243" i="10" s="1"/>
  <c r="DI247" i="10"/>
  <c r="DI243" i="10" s="1"/>
  <c r="CG247" i="10"/>
  <c r="CO247" i="10"/>
  <c r="CO243" i="10" s="1"/>
  <c r="CW247" i="10"/>
  <c r="CW243" i="10" s="1"/>
  <c r="DM247" i="10"/>
  <c r="CQ247" i="10"/>
  <c r="CQ243" i="10" s="1"/>
  <c r="CY247" i="10"/>
  <c r="CY243" i="10" s="1"/>
  <c r="CJ219" i="10"/>
  <c r="CS219" i="10"/>
  <c r="CS216" i="10" s="1"/>
  <c r="CJ120" i="10"/>
  <c r="CS120" i="10"/>
  <c r="DM12" i="10"/>
  <c r="CJ370" i="10"/>
  <c r="CG370" i="10"/>
  <c r="DM370" i="10"/>
  <c r="CJ12" i="10"/>
  <c r="CJ119" i="10"/>
  <c r="DM204" i="10"/>
  <c r="DO119" i="10"/>
  <c r="DO204" i="10"/>
  <c r="CG204" i="10"/>
  <c r="CG119" i="10"/>
  <c r="CG73" i="10"/>
  <c r="DM73" i="10"/>
  <c r="CJ475" i="10"/>
  <c r="CG475" i="10"/>
  <c r="DM475" i="10"/>
  <c r="CJ369" i="10"/>
  <c r="CG369" i="10"/>
  <c r="DM369" i="10"/>
  <c r="CJ288" i="10"/>
  <c r="CG288" i="10"/>
  <c r="DM288" i="10"/>
  <c r="CJ134" i="10"/>
  <c r="CG134" i="10"/>
  <c r="DM134" i="10"/>
  <c r="CJ73" i="10"/>
  <c r="CJ368" i="10"/>
  <c r="CG368" i="10"/>
  <c r="DM368" i="10"/>
  <c r="CJ287" i="10"/>
  <c r="CG287" i="10"/>
  <c r="DM287" i="10"/>
  <c r="CJ245" i="10"/>
  <c r="CG245" i="10"/>
  <c r="DM245" i="10"/>
  <c r="CJ218" i="10"/>
  <c r="CG218" i="10"/>
  <c r="DM218" i="10"/>
  <c r="CJ203" i="10"/>
  <c r="CG203" i="10"/>
  <c r="DM203" i="10"/>
  <c r="DO11" i="10"/>
  <c r="DO9" i="10" s="1"/>
  <c r="CG11" i="10"/>
  <c r="DM11" i="10"/>
  <c r="CG202" i="10"/>
  <c r="CG367" i="10"/>
  <c r="DM367" i="10"/>
  <c r="DM315" i="10"/>
  <c r="CG315" i="10"/>
  <c r="DM202" i="10"/>
  <c r="DM10" i="10"/>
  <c r="CG10" i="10"/>
  <c r="CJ315" i="10"/>
  <c r="CJ10" i="10"/>
  <c r="CJ244" i="10"/>
  <c r="CG244" i="10"/>
  <c r="DM244" i="10"/>
  <c r="CJ202" i="10"/>
  <c r="CJ118" i="10"/>
  <c r="CG118" i="10"/>
  <c r="DM118" i="10"/>
  <c r="CJ105" i="10"/>
  <c r="CG105" i="10"/>
  <c r="DM105" i="10"/>
  <c r="CJ42" i="10"/>
  <c r="CJ41" i="10" s="1"/>
  <c r="CG42" i="10"/>
  <c r="DM42" i="10"/>
  <c r="DM41" i="10" s="1"/>
  <c r="CJ217" i="10"/>
  <c r="CG217" i="10"/>
  <c r="DM217" i="10"/>
  <c r="CJ261" i="10"/>
  <c r="CJ259" i="10" s="1"/>
  <c r="CG261" i="10"/>
  <c r="CG259" i="10" s="1"/>
  <c r="DM261" i="10"/>
  <c r="DM259" i="10" s="1"/>
  <c r="CJ367" i="10"/>
  <c r="CJ162" i="10"/>
  <c r="CG162" i="10"/>
  <c r="DM162" i="10"/>
  <c r="CJ286" i="10"/>
  <c r="CG286" i="10"/>
  <c r="DM286" i="10"/>
  <c r="CG58" i="10"/>
  <c r="DM58" i="10"/>
  <c r="CJ400" i="10"/>
  <c r="CG400" i="10"/>
  <c r="DM400" i="10"/>
  <c r="CJ59" i="10"/>
  <c r="CG59" i="10"/>
  <c r="DM59" i="10"/>
  <c r="CJ58" i="10"/>
  <c r="DR398" i="10"/>
  <c r="DS398" i="10"/>
  <c r="CJ414" i="10"/>
  <c r="CG414" i="10"/>
  <c r="DM414" i="10"/>
  <c r="CJ149" i="10"/>
  <c r="CG149" i="10"/>
  <c r="DM149" i="10"/>
  <c r="CU527" i="10"/>
  <c r="AQ331" i="10"/>
  <c r="DM148" i="10"/>
  <c r="CG148" i="10"/>
  <c r="CJ148" i="10"/>
  <c r="DR161" i="10"/>
  <c r="DS161" i="10"/>
  <c r="DS412" i="10"/>
  <c r="DR412" i="10"/>
  <c r="DR72" i="10"/>
  <c r="DS72" i="10"/>
  <c r="DR440" i="10"/>
  <c r="CO527" i="10"/>
  <c r="CW527" i="10"/>
  <c r="DC527" i="10"/>
  <c r="AI331" i="10"/>
  <c r="AW331" i="10"/>
  <c r="DS260" i="10"/>
  <c r="DR260" i="10"/>
  <c r="CS527" i="10"/>
  <c r="CQ527" i="10"/>
  <c r="CY527" i="10"/>
  <c r="U238" i="10"/>
  <c r="U333" i="10"/>
  <c r="BA333" i="10"/>
  <c r="U427" i="10"/>
  <c r="BA427" i="10"/>
  <c r="BC424" i="10"/>
  <c r="U428" i="10"/>
  <c r="BA428" i="10"/>
  <c r="AG331" i="10"/>
  <c r="AC331" i="10"/>
  <c r="AK331" i="10"/>
  <c r="AE331" i="10"/>
  <c r="AM331" i="10"/>
  <c r="BA238" i="10"/>
  <c r="X278" i="10"/>
  <c r="U278" i="10"/>
  <c r="BA278" i="10"/>
  <c r="X238" i="10"/>
  <c r="X426" i="10"/>
  <c r="U426" i="10"/>
  <c r="BA426" i="10"/>
  <c r="X277" i="10"/>
  <c r="U277" i="10"/>
  <c r="BA277" i="10"/>
  <c r="BA29" i="10"/>
  <c r="U29" i="10"/>
  <c r="X332" i="10"/>
  <c r="X331" i="10" s="1"/>
  <c r="U332" i="10"/>
  <c r="BA332" i="10"/>
  <c r="X29" i="10"/>
  <c r="CG197" i="10"/>
  <c r="U425" i="10"/>
  <c r="CG195" i="10"/>
  <c r="BA425" i="10"/>
  <c r="X425" i="10"/>
  <c r="X233" i="10"/>
  <c r="U233" i="10"/>
  <c r="BA233" i="10"/>
  <c r="DM195" i="10"/>
  <c r="DM197" i="10"/>
  <c r="CJ195" i="10"/>
  <c r="CJ197" i="10"/>
  <c r="L456" i="10"/>
  <c r="BE400" i="10"/>
  <c r="AY400" i="10"/>
  <c r="AW400" i="10"/>
  <c r="AU400" i="10"/>
  <c r="AS400" i="10"/>
  <c r="AQ400" i="10"/>
  <c r="AO400" i="10"/>
  <c r="AM400" i="10"/>
  <c r="AK400" i="10"/>
  <c r="AI400" i="10"/>
  <c r="AG400" i="10"/>
  <c r="AE400" i="10"/>
  <c r="AC400" i="10"/>
  <c r="Y400" i="10"/>
  <c r="W400" i="10"/>
  <c r="S400" i="10"/>
  <c r="Q400" i="10"/>
  <c r="O400" i="10"/>
  <c r="M400" i="10"/>
  <c r="K400" i="10"/>
  <c r="BC400" i="10" s="1"/>
  <c r="BE399" i="10"/>
  <c r="AY399" i="10"/>
  <c r="AW399" i="10"/>
  <c r="AU399" i="10"/>
  <c r="AS399" i="10"/>
  <c r="AQ399" i="10"/>
  <c r="AO399" i="10"/>
  <c r="AM399" i="10"/>
  <c r="AK399" i="10"/>
  <c r="AI399" i="10"/>
  <c r="AG399" i="10"/>
  <c r="AE399" i="10"/>
  <c r="AC399" i="10"/>
  <c r="Y399" i="10"/>
  <c r="W399" i="10"/>
  <c r="S399" i="10"/>
  <c r="Q399" i="10"/>
  <c r="O399" i="10"/>
  <c r="M399" i="10"/>
  <c r="K399" i="10"/>
  <c r="BA399" i="10" s="1"/>
  <c r="BE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Y59" i="10"/>
  <c r="W59" i="10"/>
  <c r="S59" i="10"/>
  <c r="Q59" i="10"/>
  <c r="O59" i="10"/>
  <c r="M59" i="10"/>
  <c r="K59" i="10"/>
  <c r="BC59" i="10" s="1"/>
  <c r="BE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W58" i="10"/>
  <c r="S58" i="10"/>
  <c r="Q58" i="10"/>
  <c r="O58" i="10"/>
  <c r="M58" i="10"/>
  <c r="K58" i="10"/>
  <c r="BA58" i="10" s="1"/>
  <c r="BE187" i="10"/>
  <c r="BC187" i="10"/>
  <c r="BA187" i="10"/>
  <c r="AY187" i="10"/>
  <c r="AW187" i="10"/>
  <c r="AU187" i="10"/>
  <c r="AS187" i="10"/>
  <c r="AQ187" i="10"/>
  <c r="AO187" i="10"/>
  <c r="AM187" i="10"/>
  <c r="AK187" i="10"/>
  <c r="AI187" i="10"/>
  <c r="AG187" i="10"/>
  <c r="AE187" i="10"/>
  <c r="AC187" i="10"/>
  <c r="Y187" i="10"/>
  <c r="X187" i="10"/>
  <c r="W187" i="10"/>
  <c r="U187" i="10"/>
  <c r="S187" i="10"/>
  <c r="Q187" i="10"/>
  <c r="O187" i="10"/>
  <c r="O186" i="10" s="1"/>
  <c r="M187" i="10"/>
  <c r="BE12" i="10"/>
  <c r="BF12" i="10" s="1"/>
  <c r="AS12" i="10"/>
  <c r="AO12" i="10"/>
  <c r="Y12" i="10"/>
  <c r="W12" i="10"/>
  <c r="S12" i="10"/>
  <c r="Q12" i="10"/>
  <c r="O12" i="10"/>
  <c r="M12" i="10"/>
  <c r="K12" i="10"/>
  <c r="BA12" i="10" s="1"/>
  <c r="AK12" i="10"/>
  <c r="BE246" i="10"/>
  <c r="AW246" i="10"/>
  <c r="AU246" i="10"/>
  <c r="AS246" i="10"/>
  <c r="AO246" i="10"/>
  <c r="AM246" i="10"/>
  <c r="AE246" i="10"/>
  <c r="Y246" i="10"/>
  <c r="W246" i="10"/>
  <c r="S246" i="10"/>
  <c r="Q246" i="10"/>
  <c r="O246" i="10"/>
  <c r="M246" i="10"/>
  <c r="K246" i="10"/>
  <c r="BA246" i="10" s="1"/>
  <c r="AK246" i="10"/>
  <c r="BE218" i="10"/>
  <c r="BF218" i="10" s="1"/>
  <c r="AU218" i="10"/>
  <c r="AS218" i="10"/>
  <c r="AO218" i="10"/>
  <c r="AM218" i="10"/>
  <c r="AE218" i="10"/>
  <c r="Y218" i="10"/>
  <c r="W218" i="10"/>
  <c r="S218" i="10"/>
  <c r="Q218" i="10"/>
  <c r="O218" i="10"/>
  <c r="M218" i="10"/>
  <c r="K218" i="10"/>
  <c r="BA218" i="10" s="1"/>
  <c r="AK218" i="10"/>
  <c r="BE28" i="10"/>
  <c r="AW28" i="10"/>
  <c r="AU28" i="10"/>
  <c r="AS28" i="10"/>
  <c r="AO28" i="10"/>
  <c r="AM28" i="10"/>
  <c r="AE28" i="10"/>
  <c r="Y28" i="10"/>
  <c r="W28" i="10"/>
  <c r="Q28" i="10"/>
  <c r="M28" i="10"/>
  <c r="BA28" i="10"/>
  <c r="AK28" i="10"/>
  <c r="BE368" i="10"/>
  <c r="BC368" i="10"/>
  <c r="BA368" i="10"/>
  <c r="AY368" i="10"/>
  <c r="AW368" i="10"/>
  <c r="AU368" i="10"/>
  <c r="AS368" i="10"/>
  <c r="AQ368" i="10"/>
  <c r="AO368" i="10"/>
  <c r="AM368" i="10"/>
  <c r="AK368" i="10"/>
  <c r="AI368" i="10"/>
  <c r="AG368" i="10"/>
  <c r="AE368" i="10"/>
  <c r="AC368" i="10"/>
  <c r="Y368" i="10"/>
  <c r="X368" i="10"/>
  <c r="W368" i="10"/>
  <c r="U368" i="10"/>
  <c r="S368" i="10"/>
  <c r="Q368" i="10"/>
  <c r="O368" i="10"/>
  <c r="M368" i="10"/>
  <c r="BE316" i="10"/>
  <c r="BC316" i="10"/>
  <c r="BA316" i="10"/>
  <c r="AY316" i="10"/>
  <c r="AW316" i="10"/>
  <c r="AU316" i="10"/>
  <c r="AS316" i="10"/>
  <c r="AQ316" i="10"/>
  <c r="AO316" i="10"/>
  <c r="AM316" i="10"/>
  <c r="AK316" i="10"/>
  <c r="AI316" i="10"/>
  <c r="AG316" i="10"/>
  <c r="AE316" i="10"/>
  <c r="AC316" i="10"/>
  <c r="Y316" i="10"/>
  <c r="X316" i="10"/>
  <c r="W316" i="10"/>
  <c r="U316" i="10"/>
  <c r="S316" i="10"/>
  <c r="Q316" i="10"/>
  <c r="O316" i="10"/>
  <c r="M316" i="10"/>
  <c r="BE245" i="10"/>
  <c r="BC245" i="10"/>
  <c r="BA245" i="10"/>
  <c r="AY245" i="10"/>
  <c r="AW245" i="10"/>
  <c r="AU245" i="10"/>
  <c r="AS245" i="10"/>
  <c r="AQ245" i="10"/>
  <c r="AO245" i="10"/>
  <c r="AM245" i="10"/>
  <c r="AK245" i="10"/>
  <c r="AI245" i="10"/>
  <c r="AG245" i="10"/>
  <c r="AE245" i="10"/>
  <c r="AC245" i="10"/>
  <c r="Y245" i="10"/>
  <c r="X245" i="10"/>
  <c r="W245" i="10"/>
  <c r="U245" i="10"/>
  <c r="S245" i="10"/>
  <c r="Q245" i="10"/>
  <c r="O245" i="10"/>
  <c r="M245" i="10"/>
  <c r="BE203" i="10"/>
  <c r="BC203" i="10"/>
  <c r="BA203" i="10"/>
  <c r="AY203" i="10"/>
  <c r="AW203" i="10"/>
  <c r="AU203" i="10"/>
  <c r="AS203" i="10"/>
  <c r="AQ203" i="10"/>
  <c r="AO203" i="10"/>
  <c r="AM203" i="10"/>
  <c r="AK203" i="10"/>
  <c r="AI203" i="10"/>
  <c r="AG203" i="10"/>
  <c r="AE203" i="10"/>
  <c r="AC203" i="10"/>
  <c r="Y203" i="10"/>
  <c r="X203" i="10"/>
  <c r="W203" i="10"/>
  <c r="U203" i="10"/>
  <c r="S203" i="10"/>
  <c r="Q203" i="10"/>
  <c r="O203" i="10"/>
  <c r="M203" i="10"/>
  <c r="BE119" i="10"/>
  <c r="BC119" i="10"/>
  <c r="BA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AC119" i="10"/>
  <c r="Y119" i="10"/>
  <c r="X119" i="10"/>
  <c r="W119" i="10"/>
  <c r="U119" i="10"/>
  <c r="S119" i="10"/>
  <c r="Q119" i="10"/>
  <c r="O119" i="10"/>
  <c r="M119" i="10"/>
  <c r="BE11" i="10"/>
  <c r="BC11" i="10"/>
  <c r="BA11" i="10"/>
  <c r="AU11" i="10"/>
  <c r="AS11" i="10"/>
  <c r="AQ11" i="10"/>
  <c r="AO11" i="10"/>
  <c r="AM11" i="10"/>
  <c r="AK11" i="10"/>
  <c r="AI11" i="10"/>
  <c r="AG11" i="10"/>
  <c r="AE11" i="10"/>
  <c r="AC11" i="10"/>
  <c r="Y11" i="10"/>
  <c r="X11" i="10"/>
  <c r="W11" i="10"/>
  <c r="U11" i="10"/>
  <c r="S11" i="10"/>
  <c r="Q11" i="10"/>
  <c r="O11" i="10"/>
  <c r="M11" i="10"/>
  <c r="AG398" i="10"/>
  <c r="AI398" i="10"/>
  <c r="AW412" i="10"/>
  <c r="AW411" i="10" s="1"/>
  <c r="AW398" i="10"/>
  <c r="AU412" i="10"/>
  <c r="AU411" i="10" s="1"/>
  <c r="AU398" i="10"/>
  <c r="AS398" i="10"/>
  <c r="BE349" i="10"/>
  <c r="BE348" i="10" s="1"/>
  <c r="AY349" i="10"/>
  <c r="AY348" i="10" s="1"/>
  <c r="AW349" i="10"/>
  <c r="AW348" i="10" s="1"/>
  <c r="AU349" i="10"/>
  <c r="AU348" i="10" s="1"/>
  <c r="AS349" i="10"/>
  <c r="AS348" i="10" s="1"/>
  <c r="AQ349" i="10"/>
  <c r="AQ348" i="10" s="1"/>
  <c r="AO349" i="10"/>
  <c r="AO348" i="10" s="1"/>
  <c r="AM349" i="10"/>
  <c r="AM348" i="10" s="1"/>
  <c r="AK349" i="10"/>
  <c r="AK348" i="10" s="1"/>
  <c r="AI349" i="10"/>
  <c r="AI348" i="10" s="1"/>
  <c r="AG349" i="10"/>
  <c r="AG348" i="10" s="1"/>
  <c r="AE349" i="10"/>
  <c r="AE348" i="10" s="1"/>
  <c r="AC349" i="10"/>
  <c r="AC348" i="10" s="1"/>
  <c r="Y349" i="10"/>
  <c r="Y348" i="10" s="1"/>
  <c r="W349" i="10"/>
  <c r="W348" i="10" s="1"/>
  <c r="S349" i="10"/>
  <c r="S348" i="10" s="1"/>
  <c r="Q349" i="10"/>
  <c r="Q348" i="10" s="1"/>
  <c r="K349" i="10"/>
  <c r="BC349" i="10" s="1"/>
  <c r="BE398" i="10"/>
  <c r="AY398" i="10"/>
  <c r="AQ398" i="10"/>
  <c r="AO398" i="10"/>
  <c r="AM398" i="10"/>
  <c r="AK398" i="10"/>
  <c r="AE398" i="10"/>
  <c r="AC398" i="10"/>
  <c r="Y398" i="10"/>
  <c r="W398" i="10"/>
  <c r="S398" i="10"/>
  <c r="Q398" i="10"/>
  <c r="O398" i="10"/>
  <c r="M398" i="10"/>
  <c r="K398" i="10"/>
  <c r="BA398" i="10" s="1"/>
  <c r="BE412" i="10"/>
  <c r="BE411" i="10" s="1"/>
  <c r="AY412" i="10"/>
  <c r="AY411" i="10" s="1"/>
  <c r="AS412" i="10"/>
  <c r="AS411" i="10" s="1"/>
  <c r="AQ412" i="10"/>
  <c r="AQ411" i="10" s="1"/>
  <c r="AO412" i="10"/>
  <c r="AO411" i="10" s="1"/>
  <c r="AK412" i="10"/>
  <c r="AK411" i="10" s="1"/>
  <c r="AI412" i="10"/>
  <c r="AI411" i="10" s="1"/>
  <c r="AG412" i="10"/>
  <c r="AG411" i="10" s="1"/>
  <c r="AE412" i="10"/>
  <c r="AE411" i="10" s="1"/>
  <c r="AC412" i="10"/>
  <c r="AC411" i="10" s="1"/>
  <c r="Y412" i="10"/>
  <c r="Y411" i="10" s="1"/>
  <c r="W412" i="10"/>
  <c r="W411" i="10" s="1"/>
  <c r="S412" i="10"/>
  <c r="S411" i="10" s="1"/>
  <c r="Q412" i="10"/>
  <c r="Q411" i="10" s="1"/>
  <c r="O412" i="10"/>
  <c r="O411" i="10" s="1"/>
  <c r="M412" i="10"/>
  <c r="M411" i="10" s="1"/>
  <c r="K412" i="10"/>
  <c r="BA412" i="10" s="1"/>
  <c r="BA411" i="10" s="1"/>
  <c r="BE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S149" i="10"/>
  <c r="Q149" i="10"/>
  <c r="O149" i="10"/>
  <c r="M149" i="10"/>
  <c r="K149" i="10"/>
  <c r="BA149" i="10" s="1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U27" i="10"/>
  <c r="S27" i="10"/>
  <c r="Q27" i="10"/>
  <c r="M27" i="10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X26" i="10"/>
  <c r="W26" i="10"/>
  <c r="U26" i="10"/>
  <c r="S26" i="10"/>
  <c r="Q26" i="10"/>
  <c r="M26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M25" i="10"/>
  <c r="BE86" i="10"/>
  <c r="BE85" i="10" s="1"/>
  <c r="AY86" i="10"/>
  <c r="AY85" i="10" s="1"/>
  <c r="AW86" i="10"/>
  <c r="AW85" i="10" s="1"/>
  <c r="AU86" i="10"/>
  <c r="AU85" i="10" s="1"/>
  <c r="AS86" i="10"/>
  <c r="AS85" i="10" s="1"/>
  <c r="AQ86" i="10"/>
  <c r="AQ85" i="10" s="1"/>
  <c r="AO86" i="10"/>
  <c r="AO85" i="10" s="1"/>
  <c r="AM86" i="10"/>
  <c r="AM85" i="10" s="1"/>
  <c r="AK86" i="10"/>
  <c r="AK85" i="10" s="1"/>
  <c r="AI86" i="10"/>
  <c r="AI85" i="10" s="1"/>
  <c r="AG86" i="10"/>
  <c r="AG85" i="10" s="1"/>
  <c r="AE86" i="10"/>
  <c r="AE85" i="10" s="1"/>
  <c r="AC86" i="10"/>
  <c r="AC85" i="10" s="1"/>
  <c r="Y86" i="10"/>
  <c r="Y85" i="10" s="1"/>
  <c r="W86" i="10"/>
  <c r="W85" i="10" s="1"/>
  <c r="S86" i="10"/>
  <c r="S85" i="10" s="1"/>
  <c r="Q86" i="10"/>
  <c r="Q85" i="10" s="1"/>
  <c r="O86" i="10"/>
  <c r="O85" i="10" s="1"/>
  <c r="M86" i="10"/>
  <c r="K86" i="10"/>
  <c r="X86" i="10" s="1"/>
  <c r="X85" i="10" s="1"/>
  <c r="AM217" i="10"/>
  <c r="BE286" i="10"/>
  <c r="AY286" i="10"/>
  <c r="AW286" i="10"/>
  <c r="AU286" i="10"/>
  <c r="AS286" i="10"/>
  <c r="AQ286" i="10"/>
  <c r="AO286" i="10"/>
  <c r="AM286" i="10"/>
  <c r="AK286" i="10"/>
  <c r="AI286" i="10"/>
  <c r="AG286" i="10"/>
  <c r="AE286" i="10"/>
  <c r="AC286" i="10"/>
  <c r="Y286" i="10"/>
  <c r="W286" i="10"/>
  <c r="S286" i="10"/>
  <c r="Q286" i="10"/>
  <c r="O286" i="10"/>
  <c r="O285" i="10" s="1"/>
  <c r="M286" i="10"/>
  <c r="K286" i="10"/>
  <c r="BA286" i="10" s="1"/>
  <c r="AE134" i="10"/>
  <c r="AC134" i="10"/>
  <c r="Y134" i="10"/>
  <c r="W134" i="10"/>
  <c r="S134" i="10"/>
  <c r="Q134" i="10"/>
  <c r="O134" i="10"/>
  <c r="O133" i="10" s="1"/>
  <c r="M134" i="10"/>
  <c r="K134" i="10"/>
  <c r="AT134" i="10" s="1"/>
  <c r="AU134" i="10" s="1"/>
  <c r="BE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Y148" i="10"/>
  <c r="W148" i="10"/>
  <c r="S148" i="10"/>
  <c r="Q148" i="10"/>
  <c r="O148" i="10"/>
  <c r="M148" i="10"/>
  <c r="K148" i="10"/>
  <c r="X148" i="10" s="1"/>
  <c r="BE217" i="10"/>
  <c r="AY217" i="10"/>
  <c r="AY216" i="10" s="1"/>
  <c r="AW217" i="10"/>
  <c r="AW216" i="10" s="1"/>
  <c r="AU217" i="10"/>
  <c r="AS217" i="10"/>
  <c r="AQ217" i="10"/>
  <c r="AO217" i="10"/>
  <c r="AK217" i="10"/>
  <c r="AI217" i="10"/>
  <c r="AG217" i="10"/>
  <c r="AE217" i="10"/>
  <c r="AC217" i="10"/>
  <c r="Y217" i="10"/>
  <c r="W217" i="10"/>
  <c r="S217" i="10"/>
  <c r="Q217" i="10"/>
  <c r="O217" i="10"/>
  <c r="M217" i="10"/>
  <c r="K217" i="10"/>
  <c r="X217" i="10" s="1"/>
  <c r="BE315" i="10"/>
  <c r="AY315" i="10"/>
  <c r="AW315" i="10"/>
  <c r="AU315" i="10"/>
  <c r="AS315" i="10"/>
  <c r="AQ315" i="10"/>
  <c r="AO315" i="10"/>
  <c r="AM315" i="10"/>
  <c r="AK315" i="10"/>
  <c r="AI315" i="10"/>
  <c r="AG315" i="10"/>
  <c r="AE315" i="10"/>
  <c r="AC315" i="10"/>
  <c r="Y315" i="10"/>
  <c r="W315" i="10"/>
  <c r="S315" i="10"/>
  <c r="Q315" i="10"/>
  <c r="O315" i="10"/>
  <c r="M315" i="10"/>
  <c r="K315" i="10"/>
  <c r="BA315" i="10" s="1"/>
  <c r="BE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BC10" i="10" s="1"/>
  <c r="BE367" i="10"/>
  <c r="AY367" i="10"/>
  <c r="AW367" i="10"/>
  <c r="AU367" i="10"/>
  <c r="AS367" i="10"/>
  <c r="AQ367" i="10"/>
  <c r="AO367" i="10"/>
  <c r="AM367" i="10"/>
  <c r="AK367" i="10"/>
  <c r="AI367" i="10"/>
  <c r="AG367" i="10"/>
  <c r="AE367" i="10"/>
  <c r="AC367" i="10"/>
  <c r="Y367" i="10"/>
  <c r="W367" i="10"/>
  <c r="S367" i="10"/>
  <c r="Q367" i="10"/>
  <c r="O367" i="10"/>
  <c r="M367" i="10"/>
  <c r="K367" i="10"/>
  <c r="BA367" i="10" s="1"/>
  <c r="BE244" i="10"/>
  <c r="AY244" i="10"/>
  <c r="AW244" i="10"/>
  <c r="AU244" i="10"/>
  <c r="AS244" i="10"/>
  <c r="AQ244" i="10"/>
  <c r="AO244" i="10"/>
  <c r="AM244" i="10"/>
  <c r="AK244" i="10"/>
  <c r="AI244" i="10"/>
  <c r="AG244" i="10"/>
  <c r="AE244" i="10"/>
  <c r="AC244" i="10"/>
  <c r="Y244" i="10"/>
  <c r="W244" i="10"/>
  <c r="S244" i="10"/>
  <c r="Q244" i="10"/>
  <c r="O244" i="10"/>
  <c r="M244" i="10"/>
  <c r="K244" i="10"/>
  <c r="BA244" i="10" s="1"/>
  <c r="BE202" i="10"/>
  <c r="AY202" i="10"/>
  <c r="AW202" i="10"/>
  <c r="AU202" i="10"/>
  <c r="AS202" i="10"/>
  <c r="AQ202" i="10"/>
  <c r="AO202" i="10"/>
  <c r="AM202" i="10"/>
  <c r="AK202" i="10"/>
  <c r="AI202" i="10"/>
  <c r="AG202" i="10"/>
  <c r="AE202" i="10"/>
  <c r="AC202" i="10"/>
  <c r="Y202" i="10"/>
  <c r="W202" i="10"/>
  <c r="S202" i="10"/>
  <c r="Q202" i="10"/>
  <c r="O202" i="10"/>
  <c r="M202" i="10"/>
  <c r="K202" i="10"/>
  <c r="BA202" i="10" s="1"/>
  <c r="BE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W118" i="10"/>
  <c r="S118" i="10"/>
  <c r="Q118" i="10"/>
  <c r="O118" i="10"/>
  <c r="M118" i="10"/>
  <c r="K118" i="10"/>
  <c r="BA118" i="10" s="1"/>
  <c r="BE298" i="10"/>
  <c r="BE297" i="10" s="1"/>
  <c r="AU298" i="10"/>
  <c r="AU297" i="10" s="1"/>
  <c r="AS298" i="10"/>
  <c r="AQ298" i="10"/>
  <c r="AQ297" i="10" s="1"/>
  <c r="AO298" i="10"/>
  <c r="AO297" i="10" s="1"/>
  <c r="AM298" i="10"/>
  <c r="AM297" i="10" s="1"/>
  <c r="AK298" i="10"/>
  <c r="AK297" i="10" s="1"/>
  <c r="AI298" i="10"/>
  <c r="AI297" i="10" s="1"/>
  <c r="AG298" i="10"/>
  <c r="AG297" i="10" s="1"/>
  <c r="AE298" i="10"/>
  <c r="AE297" i="10" s="1"/>
  <c r="AC298" i="10"/>
  <c r="AC297" i="10" s="1"/>
  <c r="W298" i="10"/>
  <c r="W297" i="10" s="1"/>
  <c r="S298" i="10"/>
  <c r="S297" i="10" s="1"/>
  <c r="Q298" i="10"/>
  <c r="Q297" i="10" s="1"/>
  <c r="O298" i="10"/>
  <c r="M298" i="10"/>
  <c r="K298" i="10"/>
  <c r="BA298" i="10" s="1"/>
  <c r="BA297" i="10" s="1"/>
  <c r="BE172" i="10"/>
  <c r="AU172" i="10"/>
  <c r="AS172" i="10"/>
  <c r="AQ172" i="10"/>
  <c r="AO172" i="10"/>
  <c r="AM172" i="10"/>
  <c r="AK172" i="10"/>
  <c r="AI172" i="10"/>
  <c r="AG172" i="10"/>
  <c r="AE172" i="10"/>
  <c r="AC172" i="10"/>
  <c r="Y172" i="10"/>
  <c r="W172" i="10"/>
  <c r="S172" i="10"/>
  <c r="Q172" i="10"/>
  <c r="O172" i="10"/>
  <c r="O171" i="10" s="1"/>
  <c r="M172" i="10"/>
  <c r="K172" i="10"/>
  <c r="BA172" i="10" s="1"/>
  <c r="BE42" i="10"/>
  <c r="BE41" i="10" s="1"/>
  <c r="AU42" i="10"/>
  <c r="AU41" i="10" s="1"/>
  <c r="AS42" i="10"/>
  <c r="AQ42" i="10"/>
  <c r="AQ41" i="10" s="1"/>
  <c r="AO42" i="10"/>
  <c r="AM42" i="10"/>
  <c r="AM41" i="10" s="1"/>
  <c r="AK42" i="10"/>
  <c r="AK41" i="10" s="1"/>
  <c r="AI42" i="10"/>
  <c r="AI41" i="10" s="1"/>
  <c r="AG42" i="10"/>
  <c r="AG41" i="10" s="1"/>
  <c r="AE42" i="10"/>
  <c r="AE41" i="10" s="1"/>
  <c r="AC42" i="10"/>
  <c r="AC41" i="10" s="1"/>
  <c r="W42" i="10"/>
  <c r="W41" i="10" s="1"/>
  <c r="S42" i="10"/>
  <c r="S41" i="10" s="1"/>
  <c r="Q42" i="10"/>
  <c r="Q41" i="10" s="1"/>
  <c r="O42" i="10"/>
  <c r="M42" i="10"/>
  <c r="K42" i="10"/>
  <c r="AY42" i="10" s="1"/>
  <c r="AW24" i="10" l="1"/>
  <c r="AW23" i="10" s="1"/>
  <c r="AW22" i="10" s="1"/>
  <c r="AW21" i="10" s="1"/>
  <c r="AW20" i="10" s="1"/>
  <c r="AW19" i="10" s="1"/>
  <c r="AW18" i="10" s="1"/>
  <c r="AW17" i="10" s="1"/>
  <c r="AW16" i="10" s="1"/>
  <c r="BG304" i="10"/>
  <c r="BH299" i="10"/>
  <c r="BG305" i="10"/>
  <c r="BH304" i="10"/>
  <c r="BG300" i="10"/>
  <c r="BG299" i="10"/>
  <c r="BH301" i="10"/>
  <c r="BG301" i="10"/>
  <c r="BH300" i="10"/>
  <c r="BG302" i="10"/>
  <c r="BH305" i="10"/>
  <c r="BH303" i="10"/>
  <c r="BG303" i="10"/>
  <c r="BH302" i="10"/>
  <c r="O297" i="10"/>
  <c r="DO474" i="10"/>
  <c r="AV134" i="10"/>
  <c r="AW134" i="10" s="1"/>
  <c r="AX134" i="10" s="1"/>
  <c r="AY134" i="10" s="1"/>
  <c r="AZ134" i="10" s="1"/>
  <c r="BA134" i="10" s="1"/>
  <c r="BB134" i="10" s="1"/>
  <c r="BC134" i="10" s="1"/>
  <c r="DR25" i="10"/>
  <c r="CG71" i="10"/>
  <c r="DM71" i="10"/>
  <c r="CJ71" i="10"/>
  <c r="O57" i="10"/>
  <c r="AE57" i="10"/>
  <c r="AQ57" i="10"/>
  <c r="S57" i="10"/>
  <c r="AI57" i="10"/>
  <c r="AU57" i="10"/>
  <c r="Q57" i="10"/>
  <c r="AS57" i="10"/>
  <c r="W57" i="10"/>
  <c r="AK57" i="10"/>
  <c r="AC57" i="10"/>
  <c r="AO57" i="10"/>
  <c r="BE57" i="10"/>
  <c r="AI397" i="10"/>
  <c r="Y57" i="10"/>
  <c r="AM57" i="10"/>
  <c r="AY57" i="10"/>
  <c r="AG57" i="10"/>
  <c r="AW57" i="10"/>
  <c r="DI41" i="10"/>
  <c r="DO41" i="10"/>
  <c r="DE41" i="10"/>
  <c r="CG41" i="10"/>
  <c r="DK41" i="10"/>
  <c r="DM527" i="10"/>
  <c r="CG527" i="10"/>
  <c r="CJ527" i="10"/>
  <c r="DO527" i="10"/>
  <c r="DE527" i="10"/>
  <c r="BA117" i="10"/>
  <c r="AK397" i="10"/>
  <c r="AM397" i="10"/>
  <c r="AQ397" i="10"/>
  <c r="AO397" i="10"/>
  <c r="DR118" i="10"/>
  <c r="U331" i="10"/>
  <c r="CJ216" i="10"/>
  <c r="Q117" i="10"/>
  <c r="BE117" i="10"/>
  <c r="AS243" i="10"/>
  <c r="Q366" i="10"/>
  <c r="BE366" i="10"/>
  <c r="AW243" i="10"/>
  <c r="O147" i="10"/>
  <c r="Y147" i="10"/>
  <c r="AI147" i="10"/>
  <c r="AQ147" i="10"/>
  <c r="AY147" i="10"/>
  <c r="AC117" i="10"/>
  <c r="AK117" i="10"/>
  <c r="AS117" i="10"/>
  <c r="S147" i="10"/>
  <c r="AE147" i="10"/>
  <c r="AM147" i="10"/>
  <c r="AU147" i="10"/>
  <c r="O117" i="10"/>
  <c r="O366" i="10"/>
  <c r="Y9" i="10"/>
  <c r="Q147" i="10"/>
  <c r="AC147" i="10"/>
  <c r="AK147" i="10"/>
  <c r="AS147" i="10"/>
  <c r="BE147" i="10"/>
  <c r="DK297" i="10"/>
  <c r="CG397" i="10"/>
  <c r="DE297" i="10"/>
  <c r="DO297" i="10"/>
  <c r="DI297" i="10"/>
  <c r="S117" i="10"/>
  <c r="AE243" i="10"/>
  <c r="AU243" i="10"/>
  <c r="S366" i="10"/>
  <c r="AO216" i="10"/>
  <c r="W147" i="10"/>
  <c r="AG147" i="10"/>
  <c r="AO147" i="10"/>
  <c r="AW147" i="10"/>
  <c r="DM411" i="10"/>
  <c r="DM397" i="10"/>
  <c r="CJ397" i="10"/>
  <c r="CG297" i="10"/>
  <c r="Y117" i="10"/>
  <c r="AI117" i="10"/>
  <c r="AQ117" i="10"/>
  <c r="AY117" i="10"/>
  <c r="CG411" i="10"/>
  <c r="CJ411" i="10"/>
  <c r="Y243" i="10"/>
  <c r="W117" i="10"/>
  <c r="AG117" i="10"/>
  <c r="AO117" i="10"/>
  <c r="AW117" i="10"/>
  <c r="AE117" i="10"/>
  <c r="AM117" i="10"/>
  <c r="AU117" i="10"/>
  <c r="Y24" i="10"/>
  <c r="W24" i="10"/>
  <c r="AE24" i="10"/>
  <c r="AU24" i="10"/>
  <c r="Q24" i="10"/>
  <c r="AO24" i="10"/>
  <c r="BE24" i="10"/>
  <c r="AY397" i="10"/>
  <c r="BC348" i="10"/>
  <c r="DE331" i="10"/>
  <c r="S24" i="10"/>
  <c r="AM24" i="10"/>
  <c r="AK24" i="10"/>
  <c r="AS24" i="10"/>
  <c r="BA24" i="10"/>
  <c r="O397" i="10"/>
  <c r="AC314" i="10"/>
  <c r="AK314" i="10"/>
  <c r="AS314" i="10"/>
  <c r="DM314" i="10"/>
  <c r="S216" i="10"/>
  <c r="AM216" i="10"/>
  <c r="M397" i="10"/>
  <c r="W397" i="10"/>
  <c r="AG397" i="10"/>
  <c r="X527" i="10"/>
  <c r="BC527" i="10"/>
  <c r="U527" i="10"/>
  <c r="BA527" i="10"/>
  <c r="CJ474" i="10"/>
  <c r="CJ331" i="10"/>
  <c r="O314" i="10"/>
  <c r="BA314" i="10"/>
  <c r="AE314" i="10"/>
  <c r="AM314" i="10"/>
  <c r="AU314" i="10"/>
  <c r="O243" i="10"/>
  <c r="W243" i="10"/>
  <c r="AO243" i="10"/>
  <c r="O216" i="10"/>
  <c r="O201" i="10"/>
  <c r="S314" i="10"/>
  <c r="AK366" i="10"/>
  <c r="AS366" i="10"/>
  <c r="Y366" i="10"/>
  <c r="AI366" i="10"/>
  <c r="AQ366" i="10"/>
  <c r="AY366" i="10"/>
  <c r="Y314" i="10"/>
  <c r="AI314" i="10"/>
  <c r="AQ314" i="10"/>
  <c r="AY314" i="10"/>
  <c r="Y397" i="10"/>
  <c r="BE397" i="10"/>
  <c r="AW397" i="10"/>
  <c r="DM456" i="10"/>
  <c r="DO348" i="10"/>
  <c r="BA366" i="10"/>
  <c r="CG424" i="10"/>
  <c r="AC366" i="10"/>
  <c r="CG474" i="10"/>
  <c r="DM474" i="10"/>
  <c r="CG456" i="10"/>
  <c r="CJ456" i="10"/>
  <c r="DM424" i="10"/>
  <c r="BA424" i="10"/>
  <c r="U424" i="10"/>
  <c r="CJ424" i="10"/>
  <c r="X424" i="10"/>
  <c r="S397" i="10"/>
  <c r="AE397" i="10"/>
  <c r="AU397" i="10"/>
  <c r="Q397" i="10"/>
  <c r="AC397" i="10"/>
  <c r="AS397" i="10"/>
  <c r="W366" i="10"/>
  <c r="AG366" i="10"/>
  <c r="AO366" i="10"/>
  <c r="AW366" i="10"/>
  <c r="CJ366" i="10"/>
  <c r="CG366" i="10"/>
  <c r="AE366" i="10"/>
  <c r="AM366" i="10"/>
  <c r="AU366" i="10"/>
  <c r="DM366" i="10"/>
  <c r="CG348" i="10"/>
  <c r="CJ348" i="10"/>
  <c r="DM348" i="10"/>
  <c r="CG331" i="10"/>
  <c r="BA331" i="10"/>
  <c r="DM331" i="10"/>
  <c r="BE314" i="10"/>
  <c r="CJ314" i="10"/>
  <c r="CG314" i="10"/>
  <c r="Q314" i="10"/>
  <c r="W314" i="10"/>
  <c r="AG314" i="10"/>
  <c r="AO314" i="10"/>
  <c r="AW314" i="10"/>
  <c r="AS297" i="10"/>
  <c r="S243" i="10"/>
  <c r="AM243" i="10"/>
  <c r="CJ243" i="10"/>
  <c r="Q243" i="10"/>
  <c r="AK243" i="10"/>
  <c r="BE243" i="10"/>
  <c r="CG243" i="10"/>
  <c r="BA243" i="10"/>
  <c r="DM243" i="10"/>
  <c r="Y216" i="10"/>
  <c r="AS216" i="10"/>
  <c r="S9" i="10"/>
  <c r="AE216" i="10"/>
  <c r="AK9" i="10"/>
  <c r="Q216" i="10"/>
  <c r="AK216" i="10"/>
  <c r="AU216" i="10"/>
  <c r="BF216" i="10"/>
  <c r="BE216" i="10"/>
  <c r="AS9" i="10"/>
  <c r="CG216" i="10"/>
  <c r="O9" i="10"/>
  <c r="DM216" i="10"/>
  <c r="Q9" i="10"/>
  <c r="W9" i="10"/>
  <c r="AO9" i="10"/>
  <c r="W216" i="10"/>
  <c r="DM9" i="10"/>
  <c r="X474" i="10"/>
  <c r="BA474" i="10"/>
  <c r="U474" i="10"/>
  <c r="DS178" i="10"/>
  <c r="DS304" i="10"/>
  <c r="DR304" i="10"/>
  <c r="DR178" i="10"/>
  <c r="DR47" i="10"/>
  <c r="DR50" i="10"/>
  <c r="DS52" i="10"/>
  <c r="DS49" i="10"/>
  <c r="DR49" i="10"/>
  <c r="DR303" i="10"/>
  <c r="DR48" i="10"/>
  <c r="DS46" i="10"/>
  <c r="DR177" i="10"/>
  <c r="DS50" i="10"/>
  <c r="DS303" i="10"/>
  <c r="DS175" i="10"/>
  <c r="DS51" i="10"/>
  <c r="DR51" i="10"/>
  <c r="DR52" i="10"/>
  <c r="DS47" i="10"/>
  <c r="DS173" i="10"/>
  <c r="DR46" i="10"/>
  <c r="DS177" i="10"/>
  <c r="DS48" i="10"/>
  <c r="DS172" i="10"/>
  <c r="DS174" i="10"/>
  <c r="DS176" i="10"/>
  <c r="DR172" i="10"/>
  <c r="DR173" i="10"/>
  <c r="DR174" i="10"/>
  <c r="DR176" i="10"/>
  <c r="DR175" i="10"/>
  <c r="DR44" i="10"/>
  <c r="DR301" i="10"/>
  <c r="DS45" i="10"/>
  <c r="DR45" i="10"/>
  <c r="DS44" i="10"/>
  <c r="DR299" i="10"/>
  <c r="DS299" i="10"/>
  <c r="DS301" i="10"/>
  <c r="DS298" i="10"/>
  <c r="DR302" i="10"/>
  <c r="DS302" i="10"/>
  <c r="BG174" i="10"/>
  <c r="BH43" i="10"/>
  <c r="BH175" i="10"/>
  <c r="BH46" i="10"/>
  <c r="BH178" i="10"/>
  <c r="BH47" i="10"/>
  <c r="BH180" i="10"/>
  <c r="BH179" i="10"/>
  <c r="BG48" i="10"/>
  <c r="DS300" i="10"/>
  <c r="DR298" i="10"/>
  <c r="BH177" i="10"/>
  <c r="BG181" i="10"/>
  <c r="DS43" i="10"/>
  <c r="DR300" i="10"/>
  <c r="DR43" i="10"/>
  <c r="BG176" i="10"/>
  <c r="BH45" i="10"/>
  <c r="BG178" i="10"/>
  <c r="BG49" i="10"/>
  <c r="BG179" i="10"/>
  <c r="BH49" i="10"/>
  <c r="BH174" i="10"/>
  <c r="BG47" i="10"/>
  <c r="BH44" i="10"/>
  <c r="BG175" i="10"/>
  <c r="BG180" i="10"/>
  <c r="BH181" i="10"/>
  <c r="BG177" i="10"/>
  <c r="BH173" i="10"/>
  <c r="BH48" i="10"/>
  <c r="BH176" i="10"/>
  <c r="BG44" i="10"/>
  <c r="BG46" i="10"/>
  <c r="BG45" i="10"/>
  <c r="BF41" i="10"/>
  <c r="O41" i="10"/>
  <c r="AO41" i="10"/>
  <c r="DS350" i="10"/>
  <c r="AS41" i="10"/>
  <c r="AY41" i="10"/>
  <c r="BG238" i="10"/>
  <c r="BG425" i="10"/>
  <c r="BG29" i="10"/>
  <c r="BH428" i="10"/>
  <c r="BG430" i="10"/>
  <c r="BH427" i="10"/>
  <c r="BG429" i="10"/>
  <c r="BH332" i="10"/>
  <c r="BG351" i="10"/>
  <c r="BG233" i="10"/>
  <c r="BG332" i="10"/>
  <c r="BG426" i="10"/>
  <c r="BH278" i="10"/>
  <c r="BG333" i="10"/>
  <c r="BH336" i="10"/>
  <c r="BH29" i="10"/>
  <c r="BG278" i="10"/>
  <c r="BG428" i="10"/>
  <c r="BH430" i="10"/>
  <c r="BH287" i="10"/>
  <c r="BH351" i="10"/>
  <c r="BH25" i="10"/>
  <c r="BH425" i="10"/>
  <c r="BH277" i="10"/>
  <c r="BH238" i="10"/>
  <c r="DR350" i="10"/>
  <c r="BH426" i="10"/>
  <c r="BH335" i="10"/>
  <c r="BH368" i="10"/>
  <c r="BH333" i="10"/>
  <c r="BH27" i="10"/>
  <c r="BG336" i="10"/>
  <c r="BH429" i="10"/>
  <c r="BG427" i="10"/>
  <c r="BG26" i="10"/>
  <c r="BH26" i="10"/>
  <c r="BG27" i="10"/>
  <c r="BG25" i="10"/>
  <c r="BH233" i="10"/>
  <c r="BG277" i="10"/>
  <c r="BG287" i="10"/>
  <c r="BH475" i="10"/>
  <c r="BG475" i="10"/>
  <c r="DR479" i="10"/>
  <c r="DS479" i="10"/>
  <c r="DR237" i="10"/>
  <c r="DR334" i="10"/>
  <c r="DS415" i="10"/>
  <c r="DR234" i="10"/>
  <c r="DR537" i="10"/>
  <c r="DR236" i="10"/>
  <c r="DR415" i="10"/>
  <c r="DS236" i="10"/>
  <c r="DS334" i="10"/>
  <c r="DS237" i="10"/>
  <c r="DS234" i="10"/>
  <c r="DS333" i="10"/>
  <c r="DS537" i="10"/>
  <c r="DR333" i="10"/>
  <c r="DR428" i="10"/>
  <c r="DS428" i="10"/>
  <c r="DR429" i="10"/>
  <c r="DS429" i="10"/>
  <c r="DR235" i="10"/>
  <c r="DR277" i="10"/>
  <c r="DR335" i="10"/>
  <c r="DS235" i="10"/>
  <c r="DS276" i="10"/>
  <c r="DR278" i="10"/>
  <c r="DS335" i="10"/>
  <c r="DR276" i="10"/>
  <c r="DS278" i="10"/>
  <c r="DS427" i="10"/>
  <c r="DR427" i="10"/>
  <c r="DS277" i="10"/>
  <c r="DR274" i="10"/>
  <c r="DS275" i="10"/>
  <c r="DR275" i="10"/>
  <c r="DR426" i="10"/>
  <c r="DS274" i="10"/>
  <c r="DS426" i="10"/>
  <c r="DS425" i="10"/>
  <c r="DR425" i="10"/>
  <c r="BG188" i="10"/>
  <c r="DR332" i="10"/>
  <c r="DS332" i="10"/>
  <c r="DS413" i="10"/>
  <c r="BH188" i="10"/>
  <c r="DR413" i="10"/>
  <c r="DS75" i="10"/>
  <c r="DR75" i="10"/>
  <c r="DR164" i="10"/>
  <c r="DR477" i="10"/>
  <c r="DR74" i="10"/>
  <c r="DS477" i="10"/>
  <c r="DS74" i="10"/>
  <c r="DS164" i="10"/>
  <c r="DR459" i="10"/>
  <c r="DS135" i="10"/>
  <c r="DS459" i="10"/>
  <c r="DR460" i="10"/>
  <c r="DR135" i="10"/>
  <c r="DS458" i="10"/>
  <c r="DR458" i="10"/>
  <c r="DS460" i="10"/>
  <c r="DR476" i="10"/>
  <c r="DR318" i="10"/>
  <c r="DR221" i="10"/>
  <c r="DR86" i="10"/>
  <c r="DS221" i="10"/>
  <c r="DS206" i="10"/>
  <c r="DS86" i="10"/>
  <c r="DS163" i="10"/>
  <c r="DR233" i="10"/>
  <c r="DM160" i="10"/>
  <c r="DR15" i="10"/>
  <c r="DR371" i="10"/>
  <c r="DS476" i="10"/>
  <c r="DR206" i="10"/>
  <c r="DS318" i="10"/>
  <c r="DS233" i="10"/>
  <c r="DR220" i="10"/>
  <c r="CJ160" i="10"/>
  <c r="DS15" i="10"/>
  <c r="CG160" i="10"/>
  <c r="DR232" i="10"/>
  <c r="DS371" i="10"/>
  <c r="DR163" i="10"/>
  <c r="DS248" i="10"/>
  <c r="DR248" i="10"/>
  <c r="DS317" i="10"/>
  <c r="DS220" i="10"/>
  <c r="DS232" i="10"/>
  <c r="DR317" i="10"/>
  <c r="DS25" i="10"/>
  <c r="DS120" i="10"/>
  <c r="DR120" i="10"/>
  <c r="DR219" i="10"/>
  <c r="DS316" i="10"/>
  <c r="DR247" i="10"/>
  <c r="DS247" i="10"/>
  <c r="DR316" i="10"/>
  <c r="DS219" i="10"/>
  <c r="DS12" i="10"/>
  <c r="DR12" i="10"/>
  <c r="DR370" i="10"/>
  <c r="DS370" i="10"/>
  <c r="DR119" i="10"/>
  <c r="DS204" i="10"/>
  <c r="DR204" i="10"/>
  <c r="DS119" i="10"/>
  <c r="DR134" i="10"/>
  <c r="DR73" i="10"/>
  <c r="DS73" i="10"/>
  <c r="DR475" i="10"/>
  <c r="DS369" i="10"/>
  <c r="DS288" i="10"/>
  <c r="DR369" i="10"/>
  <c r="DR288" i="10"/>
  <c r="DS134" i="10"/>
  <c r="DS475" i="10"/>
  <c r="DS10" i="10"/>
  <c r="DR368" i="10"/>
  <c r="DS11" i="10"/>
  <c r="DR245" i="10"/>
  <c r="DR202" i="10"/>
  <c r="DR287" i="10"/>
  <c r="DR203" i="10"/>
  <c r="DR11" i="10"/>
  <c r="DS203" i="10"/>
  <c r="DS218" i="10"/>
  <c r="DS245" i="10"/>
  <c r="DS287" i="10"/>
  <c r="DS368" i="10"/>
  <c r="DR218" i="10"/>
  <c r="DS315" i="10"/>
  <c r="DR244" i="10"/>
  <c r="DS367" i="10"/>
  <c r="DR42" i="10"/>
  <c r="DS118" i="10"/>
  <c r="DR10" i="10"/>
  <c r="DR217" i="10"/>
  <c r="DS202" i="10"/>
  <c r="DR315" i="10"/>
  <c r="DR367" i="10"/>
  <c r="DR286" i="10"/>
  <c r="DS286" i="10"/>
  <c r="DR261" i="10"/>
  <c r="DS244" i="10"/>
  <c r="DS217" i="10"/>
  <c r="DS162" i="10"/>
  <c r="DR162" i="10"/>
  <c r="DS105" i="10"/>
  <c r="DS42" i="10"/>
  <c r="DR105" i="10"/>
  <c r="DS261" i="10"/>
  <c r="DR58" i="10"/>
  <c r="DS400" i="10"/>
  <c r="DS58" i="10"/>
  <c r="DR400" i="10"/>
  <c r="DR414" i="10"/>
  <c r="DS59" i="10"/>
  <c r="DR59" i="10"/>
  <c r="DR149" i="10"/>
  <c r="DS149" i="10"/>
  <c r="DS414" i="10"/>
  <c r="DR148" i="10"/>
  <c r="DS148" i="10"/>
  <c r="DR533" i="10"/>
  <c r="DR535" i="10"/>
  <c r="BH534" i="10"/>
  <c r="BG535" i="10"/>
  <c r="BG534" i="10"/>
  <c r="DR534" i="10"/>
  <c r="DS535" i="10"/>
  <c r="BG532" i="10"/>
  <c r="BG533" i="10"/>
  <c r="BH535" i="10"/>
  <c r="BG537" i="10"/>
  <c r="BH537" i="10"/>
  <c r="BH532" i="10"/>
  <c r="DS533" i="10"/>
  <c r="BH533" i="10"/>
  <c r="DS534" i="10"/>
  <c r="BH528" i="10"/>
  <c r="BG528" i="10"/>
  <c r="DS195" i="10"/>
  <c r="DS197" i="10"/>
  <c r="BH187" i="10"/>
  <c r="X58" i="10"/>
  <c r="BG187" i="10"/>
  <c r="DR195" i="10"/>
  <c r="DR197" i="10"/>
  <c r="U400" i="10"/>
  <c r="BA400" i="10"/>
  <c r="BA397" i="10" s="1"/>
  <c r="X400" i="10"/>
  <c r="BC399" i="10"/>
  <c r="X399" i="10"/>
  <c r="U399" i="10"/>
  <c r="BC58" i="10"/>
  <c r="BC57" i="10" s="1"/>
  <c r="X59" i="10"/>
  <c r="U59" i="10"/>
  <c r="BA59" i="10"/>
  <c r="BA57" i="10" s="1"/>
  <c r="U58" i="10"/>
  <c r="X246" i="10"/>
  <c r="BC246" i="10"/>
  <c r="X28" i="10"/>
  <c r="X24" i="10" s="1"/>
  <c r="BC28" i="10"/>
  <c r="BC24" i="10" s="1"/>
  <c r="X12" i="10"/>
  <c r="X218" i="10"/>
  <c r="X216" i="10" s="1"/>
  <c r="BC218" i="10"/>
  <c r="AG12" i="10"/>
  <c r="AG9" i="10" s="1"/>
  <c r="AI12" i="10"/>
  <c r="AI9" i="10" s="1"/>
  <c r="AE12" i="10"/>
  <c r="AE9" i="10" s="1"/>
  <c r="AM12" i="10"/>
  <c r="AM9" i="10" s="1"/>
  <c r="AU12" i="10"/>
  <c r="BC12" i="10"/>
  <c r="AQ12" i="10"/>
  <c r="AQ9" i="10" s="1"/>
  <c r="U12" i="10"/>
  <c r="AC12" i="10"/>
  <c r="AC9" i="10" s="1"/>
  <c r="AG246" i="10"/>
  <c r="AG243" i="10" s="1"/>
  <c r="AI246" i="10"/>
  <c r="AI243" i="10" s="1"/>
  <c r="AQ246" i="10"/>
  <c r="AQ243" i="10" s="1"/>
  <c r="AY246" i="10"/>
  <c r="AY243" i="10" s="1"/>
  <c r="U246" i="10"/>
  <c r="AC246" i="10"/>
  <c r="AC243" i="10" s="1"/>
  <c r="AG218" i="10"/>
  <c r="AG216" i="10" s="1"/>
  <c r="AI218" i="10"/>
  <c r="AI216" i="10" s="1"/>
  <c r="AQ218" i="10"/>
  <c r="AQ216" i="10" s="1"/>
  <c r="U218" i="10"/>
  <c r="AC218" i="10"/>
  <c r="AC216" i="10" s="1"/>
  <c r="AG28" i="10"/>
  <c r="AG24" i="10" s="1"/>
  <c r="AI28" i="10"/>
  <c r="AI24" i="10" s="1"/>
  <c r="AQ28" i="10"/>
  <c r="AQ24" i="10" s="1"/>
  <c r="AY28" i="10"/>
  <c r="AY24" i="10" s="1"/>
  <c r="U28" i="10"/>
  <c r="U24" i="10" s="1"/>
  <c r="AC28" i="10"/>
  <c r="AC24" i="10" s="1"/>
  <c r="BH203" i="10"/>
  <c r="BG368" i="10"/>
  <c r="BG316" i="10"/>
  <c r="BG203" i="10"/>
  <c r="BH245" i="10"/>
  <c r="BH119" i="10"/>
  <c r="BH316" i="10"/>
  <c r="BG245" i="10"/>
  <c r="BG119" i="10"/>
  <c r="X349" i="10"/>
  <c r="X348" i="10" s="1"/>
  <c r="U349" i="10"/>
  <c r="U348" i="10" s="1"/>
  <c r="BA349" i="10"/>
  <c r="BA348" i="10" s="1"/>
  <c r="X398" i="10"/>
  <c r="BC149" i="10"/>
  <c r="BC412" i="10"/>
  <c r="X149" i="10"/>
  <c r="X147" i="10" s="1"/>
  <c r="X412" i="10"/>
  <c r="X411" i="10" s="1"/>
  <c r="BC398" i="10"/>
  <c r="U398" i="10"/>
  <c r="U412" i="10"/>
  <c r="U411" i="10" s="1"/>
  <c r="U149" i="10"/>
  <c r="X118" i="10"/>
  <c r="X117" i="10" s="1"/>
  <c r="X244" i="10"/>
  <c r="BC86" i="10"/>
  <c r="BC85" i="10" s="1"/>
  <c r="U86" i="10"/>
  <c r="U85" i="10" s="1"/>
  <c r="BA86" i="10"/>
  <c r="BA85" i="10" s="1"/>
  <c r="X10" i="10"/>
  <c r="X286" i="10"/>
  <c r="BC286" i="10"/>
  <c r="BC202" i="10"/>
  <c r="BC367" i="10"/>
  <c r="BC366" i="10" s="1"/>
  <c r="U217" i="10"/>
  <c r="BA217" i="10"/>
  <c r="BA216" i="10" s="1"/>
  <c r="U148" i="10"/>
  <c r="BA148" i="10"/>
  <c r="BA147" i="10" s="1"/>
  <c r="BC217" i="10"/>
  <c r="BC148" i="10"/>
  <c r="BC118" i="10"/>
  <c r="BC117" i="10" s="1"/>
  <c r="X202" i="10"/>
  <c r="BC244" i="10"/>
  <c r="X367" i="10"/>
  <c r="X366" i="10" s="1"/>
  <c r="U286" i="10"/>
  <c r="U134" i="10"/>
  <c r="BC315" i="10"/>
  <c r="BC314" i="10" s="1"/>
  <c r="X315" i="10"/>
  <c r="X314" i="10" s="1"/>
  <c r="U315" i="10"/>
  <c r="U314" i="10" s="1"/>
  <c r="U10" i="10"/>
  <c r="BA10" i="10"/>
  <c r="U367" i="10"/>
  <c r="U366" i="10" s="1"/>
  <c r="U244" i="10"/>
  <c r="U202" i="10"/>
  <c r="U118" i="10"/>
  <c r="U117" i="10" s="1"/>
  <c r="BC172" i="10"/>
  <c r="BC298" i="10"/>
  <c r="BC297" i="10" s="1"/>
  <c r="X172" i="10"/>
  <c r="AW172" i="10"/>
  <c r="BA42" i="10"/>
  <c r="BA41" i="10" s="1"/>
  <c r="U42" i="10"/>
  <c r="U41" i="10" s="1"/>
  <c r="BC42" i="10"/>
  <c r="BC41" i="10" s="1"/>
  <c r="X42" i="10"/>
  <c r="X41" i="10" s="1"/>
  <c r="AW42" i="10"/>
  <c r="AW41" i="10" s="1"/>
  <c r="X298" i="10"/>
  <c r="X297" i="10" s="1"/>
  <c r="AW298" i="10"/>
  <c r="AW297" i="10" s="1"/>
  <c r="AY298" i="10"/>
  <c r="AY297" i="10" s="1"/>
  <c r="U298" i="10"/>
  <c r="U297" i="10" s="1"/>
  <c r="AY172" i="10"/>
  <c r="U172" i="10"/>
  <c r="BH476" i="10"/>
  <c r="BH478" i="10"/>
  <c r="BH479" i="10"/>
  <c r="BH480" i="10"/>
  <c r="BH483" i="10"/>
  <c r="BH484" i="10"/>
  <c r="BH485" i="10"/>
  <c r="BH486" i="10"/>
  <c r="BG478" i="10"/>
  <c r="BG479" i="10"/>
  <c r="BG480" i="10"/>
  <c r="BG481" i="10"/>
  <c r="BG483" i="10"/>
  <c r="BG484" i="10"/>
  <c r="BG485" i="10"/>
  <c r="BG486" i="10"/>
  <c r="DS465" i="10"/>
  <c r="DS466" i="10"/>
  <c r="DS467" i="10"/>
  <c r="DS468" i="10"/>
  <c r="DS469" i="10"/>
  <c r="DS470" i="10"/>
  <c r="DS471" i="10"/>
  <c r="DR465" i="10"/>
  <c r="DR466" i="10"/>
  <c r="DR467" i="10"/>
  <c r="DR468" i="10"/>
  <c r="DR469" i="10"/>
  <c r="DR470" i="10"/>
  <c r="DR471" i="10"/>
  <c r="DS450" i="10"/>
  <c r="DS451" i="10"/>
  <c r="DS452" i="10"/>
  <c r="DS454" i="10"/>
  <c r="DS455" i="10"/>
  <c r="DR450" i="10"/>
  <c r="DR451" i="10"/>
  <c r="DR452" i="10"/>
  <c r="DR454" i="10"/>
  <c r="DR455" i="10"/>
  <c r="BG458" i="10"/>
  <c r="BH458" i="10"/>
  <c r="BG459" i="10"/>
  <c r="BH459" i="10"/>
  <c r="BG460" i="10"/>
  <c r="BH460" i="10"/>
  <c r="BG461" i="10"/>
  <c r="BH461" i="10"/>
  <c r="BG462" i="10"/>
  <c r="BH462" i="10"/>
  <c r="BG464" i="10"/>
  <c r="BH464" i="10"/>
  <c r="BG465" i="10"/>
  <c r="BH465" i="10"/>
  <c r="BG466" i="10"/>
  <c r="BH466" i="10"/>
  <c r="BG467" i="10"/>
  <c r="BH467" i="10"/>
  <c r="BG468" i="10"/>
  <c r="BH468" i="10"/>
  <c r="BG469" i="10"/>
  <c r="BH469" i="10"/>
  <c r="BG470" i="10"/>
  <c r="BH470" i="10"/>
  <c r="BG471" i="10"/>
  <c r="BH471" i="10"/>
  <c r="BG472" i="10"/>
  <c r="BH472" i="10"/>
  <c r="BG473" i="10"/>
  <c r="BH473" i="10"/>
  <c r="BH457" i="10"/>
  <c r="DS431" i="10"/>
  <c r="DS433" i="10"/>
  <c r="DS434" i="10"/>
  <c r="DS435" i="10"/>
  <c r="DS436" i="10"/>
  <c r="DS437" i="10"/>
  <c r="DS438" i="10"/>
  <c r="DR431" i="10"/>
  <c r="DR433" i="10"/>
  <c r="DR434" i="10"/>
  <c r="DR435" i="10"/>
  <c r="DR436" i="10"/>
  <c r="DR437" i="10"/>
  <c r="DR438" i="10"/>
  <c r="BH446" i="10"/>
  <c r="BH447" i="10"/>
  <c r="BH454" i="10"/>
  <c r="BH455" i="10"/>
  <c r="BG454" i="10"/>
  <c r="BG455" i="10"/>
  <c r="BH431" i="10"/>
  <c r="BG432" i="10"/>
  <c r="BH432" i="10"/>
  <c r="BG433" i="10"/>
  <c r="BH433" i="10"/>
  <c r="BG434" i="10"/>
  <c r="BH434" i="10"/>
  <c r="BG435" i="10"/>
  <c r="BH435" i="10"/>
  <c r="BG436" i="10"/>
  <c r="BH436" i="10"/>
  <c r="BG437" i="10"/>
  <c r="BH437" i="10"/>
  <c r="BG438" i="10"/>
  <c r="BH438" i="10"/>
  <c r="GG413" i="10"/>
  <c r="GH413" i="10"/>
  <c r="DR420" i="10"/>
  <c r="DS420" i="10"/>
  <c r="BG415" i="10"/>
  <c r="BH415" i="10"/>
  <c r="BG416" i="10"/>
  <c r="BH416" i="10"/>
  <c r="BG417" i="10"/>
  <c r="BH417" i="10"/>
  <c r="BG420" i="10"/>
  <c r="BH420" i="10"/>
  <c r="BG421" i="10"/>
  <c r="BH421" i="10"/>
  <c r="BI411" i="10"/>
  <c r="BJ411" i="10"/>
  <c r="BK411" i="10"/>
  <c r="FQ554" i="10"/>
  <c r="DR404" i="10"/>
  <c r="DS404" i="10"/>
  <c r="DR405" i="10"/>
  <c r="DS405" i="10"/>
  <c r="DR406" i="10"/>
  <c r="DS406" i="10"/>
  <c r="DR407" i="10"/>
  <c r="DS407" i="10"/>
  <c r="DR408" i="10"/>
  <c r="DS408" i="10"/>
  <c r="DR382" i="10"/>
  <c r="DS382" i="10"/>
  <c r="BG382" i="10"/>
  <c r="BH382" i="10"/>
  <c r="BG403" i="10"/>
  <c r="BH403" i="10"/>
  <c r="BG404" i="10"/>
  <c r="BH404" i="10"/>
  <c r="BG405" i="10"/>
  <c r="BH405" i="10"/>
  <c r="BG406" i="10"/>
  <c r="BH406" i="10"/>
  <c r="BG407" i="10"/>
  <c r="BH407" i="10"/>
  <c r="BG408" i="10"/>
  <c r="BH408" i="10"/>
  <c r="N527" i="10"/>
  <c r="M527" i="10"/>
  <c r="L527" i="10"/>
  <c r="BG409" i="10"/>
  <c r="BH409" i="10"/>
  <c r="BG410" i="10"/>
  <c r="BH410" i="10"/>
  <c r="BG422" i="10"/>
  <c r="BH422" i="10"/>
  <c r="BG423" i="10"/>
  <c r="BH423" i="10"/>
  <c r="BG363" i="10"/>
  <c r="BH363" i="10"/>
  <c r="DR394" i="10"/>
  <c r="DS394" i="10"/>
  <c r="DR395" i="10"/>
  <c r="DS395" i="10"/>
  <c r="DR409" i="10"/>
  <c r="DS409" i="10"/>
  <c r="DR410" i="10"/>
  <c r="DS410" i="10"/>
  <c r="DR422" i="10"/>
  <c r="DS422" i="10"/>
  <c r="DR423" i="10"/>
  <c r="DS423" i="10"/>
  <c r="DR472" i="10"/>
  <c r="DS472" i="10"/>
  <c r="BG380" i="10"/>
  <c r="BH380" i="10"/>
  <c r="BG381" i="10"/>
  <c r="BH381" i="10"/>
  <c r="DS380" i="10"/>
  <c r="DS381" i="10"/>
  <c r="DR381" i="10"/>
  <c r="DR380" i="10"/>
  <c r="M372" i="10"/>
  <c r="BG372" i="10"/>
  <c r="BH372" i="10"/>
  <c r="M376" i="10"/>
  <c r="BG376" i="10"/>
  <c r="BH376" i="10"/>
  <c r="M375" i="10"/>
  <c r="BG375" i="10"/>
  <c r="BH375" i="10"/>
  <c r="BG17" i="10" l="1"/>
  <c r="BH17" i="10"/>
  <c r="AW15" i="10"/>
  <c r="BH16" i="10"/>
  <c r="BG16" i="10"/>
  <c r="BG474" i="10"/>
  <c r="BH298" i="10"/>
  <c r="BC147" i="10"/>
  <c r="BD134" i="10"/>
  <c r="BE134" i="10" s="1"/>
  <c r="DS383" i="10"/>
  <c r="DR383" i="10"/>
  <c r="BC243" i="10"/>
  <c r="DS411" i="10"/>
  <c r="DR411" i="10"/>
  <c r="U147" i="10"/>
  <c r="X57" i="10"/>
  <c r="U57" i="10"/>
  <c r="U397" i="10"/>
  <c r="DR474" i="10"/>
  <c r="DS439" i="10"/>
  <c r="BC216" i="10"/>
  <c r="U216" i="10"/>
  <c r="DS474" i="10"/>
  <c r="DS424" i="10"/>
  <c r="DR424" i="10"/>
  <c r="BC411" i="10"/>
  <c r="BC397" i="10"/>
  <c r="X397" i="10"/>
  <c r="X243" i="10"/>
  <c r="U243" i="10"/>
  <c r="X9" i="10"/>
  <c r="U9" i="10"/>
  <c r="BG172" i="10"/>
  <c r="BG298" i="10"/>
  <c r="BH172" i="10"/>
  <c r="BH42" i="10"/>
  <c r="BH41" i="10" s="1"/>
  <c r="BH59" i="10"/>
  <c r="BG58" i="10"/>
  <c r="BH58" i="10"/>
  <c r="BG42" i="10"/>
  <c r="BG41" i="10" s="1"/>
  <c r="BG59" i="10"/>
  <c r="BH367" i="10"/>
  <c r="BH28" i="10"/>
  <c r="BH398" i="10"/>
  <c r="BG28" i="10"/>
  <c r="BH399" i="10"/>
  <c r="BG398" i="10"/>
  <c r="BG399" i="10"/>
  <c r="BH400" i="10"/>
  <c r="BG400" i="10"/>
  <c r="DR397" i="10"/>
  <c r="DS397" i="10"/>
  <c r="BH474" i="10"/>
  <c r="BG412" i="10"/>
  <c r="BH218" i="10"/>
  <c r="BG218" i="10"/>
  <c r="BF71" i="10"/>
  <c r="BH246" i="10"/>
  <c r="BG246" i="10"/>
  <c r="BH412" i="10"/>
  <c r="BH411" i="10" s="1"/>
  <c r="BG149" i="10"/>
  <c r="BH149" i="10"/>
  <c r="BH244" i="10"/>
  <c r="BH286" i="10"/>
  <c r="BG118" i="10"/>
  <c r="BG86" i="10"/>
  <c r="BG202" i="10"/>
  <c r="BH315" i="10"/>
  <c r="BH148" i="10"/>
  <c r="BG367" i="10"/>
  <c r="BH217" i="10"/>
  <c r="BG244" i="10"/>
  <c r="BG148" i="10"/>
  <c r="BG315" i="10"/>
  <c r="BG217" i="10"/>
  <c r="BH202" i="10"/>
  <c r="BH118" i="10"/>
  <c r="BG286" i="10"/>
  <c r="BH439" i="10"/>
  <c r="BG439" i="10"/>
  <c r="BH456" i="10"/>
  <c r="BH424" i="10"/>
  <c r="DR439" i="10"/>
  <c r="BG456" i="10"/>
  <c r="BG424" i="10"/>
  <c r="AW14" i="10" l="1"/>
  <c r="BH15" i="10"/>
  <c r="BG15" i="10"/>
  <c r="BG411" i="10"/>
  <c r="BH397" i="10"/>
  <c r="BG397" i="10"/>
  <c r="DS546" i="10"/>
  <c r="DR546" i="10"/>
  <c r="BY546" i="10"/>
  <c r="DS545" i="10"/>
  <c r="DR545" i="10"/>
  <c r="BY545" i="10"/>
  <c r="DS473" i="10"/>
  <c r="DS456" i="10" s="1"/>
  <c r="DR473" i="10"/>
  <c r="DR456" i="10" s="1"/>
  <c r="BY473" i="10"/>
  <c r="BY456" i="10" s="1"/>
  <c r="DS379" i="10"/>
  <c r="DR379" i="10"/>
  <c r="BY379" i="10"/>
  <c r="DS378" i="10"/>
  <c r="DR378" i="10"/>
  <c r="BY378" i="10"/>
  <c r="DS377" i="10"/>
  <c r="DR377" i="10"/>
  <c r="BY377" i="10"/>
  <c r="DS365" i="10"/>
  <c r="DR365" i="10"/>
  <c r="BY365" i="10"/>
  <c r="DS364" i="10"/>
  <c r="DR364" i="10"/>
  <c r="BY364" i="10"/>
  <c r="DS362" i="10"/>
  <c r="DR362" i="10"/>
  <c r="BY362" i="10"/>
  <c r="DS361" i="10"/>
  <c r="DR361" i="10"/>
  <c r="BY361" i="10"/>
  <c r="DS360" i="10"/>
  <c r="DR360" i="10"/>
  <c r="BY360" i="10"/>
  <c r="DS359" i="10"/>
  <c r="DR359" i="10"/>
  <c r="BY359" i="10"/>
  <c r="DS347" i="10"/>
  <c r="DR347" i="10"/>
  <c r="BY347" i="10"/>
  <c r="DS346" i="10"/>
  <c r="DR346" i="10"/>
  <c r="BY346" i="10"/>
  <c r="DS345" i="10"/>
  <c r="DR345" i="10"/>
  <c r="BY345" i="10"/>
  <c r="DS344" i="10"/>
  <c r="DR344" i="10"/>
  <c r="BY344" i="10"/>
  <c r="DS343" i="10"/>
  <c r="DR343" i="10"/>
  <c r="BY343" i="10"/>
  <c r="DS342" i="10"/>
  <c r="DR342" i="10"/>
  <c r="BY342" i="10"/>
  <c r="DS341" i="10"/>
  <c r="DR341" i="10"/>
  <c r="BY341" i="10"/>
  <c r="DS340" i="10"/>
  <c r="DR340" i="10"/>
  <c r="BY340" i="10"/>
  <c r="DS339" i="10"/>
  <c r="DR339" i="10"/>
  <c r="BY339" i="10"/>
  <c r="DS330" i="10"/>
  <c r="DR330" i="10"/>
  <c r="BY330" i="10"/>
  <c r="DS329" i="10"/>
  <c r="DR329" i="10"/>
  <c r="BY329" i="10"/>
  <c r="DS328" i="10"/>
  <c r="DR328" i="10"/>
  <c r="BY328" i="10"/>
  <c r="DS327" i="10"/>
  <c r="DR327" i="10"/>
  <c r="BY327" i="10"/>
  <c r="DS326" i="10"/>
  <c r="DR326" i="10"/>
  <c r="BY326" i="10"/>
  <c r="DS325" i="10"/>
  <c r="DR325" i="10"/>
  <c r="BY325" i="10"/>
  <c r="DS324" i="10"/>
  <c r="DR324" i="10"/>
  <c r="BY324" i="10"/>
  <c r="DS323" i="10"/>
  <c r="DR323" i="10"/>
  <c r="BY323" i="10"/>
  <c r="DS322" i="10"/>
  <c r="DR322" i="10"/>
  <c r="BY322" i="10"/>
  <c r="DS313" i="10"/>
  <c r="DR313" i="10"/>
  <c r="BY313" i="10"/>
  <c r="DS312" i="10"/>
  <c r="DR312" i="10"/>
  <c r="BY312" i="10"/>
  <c r="DS311" i="10"/>
  <c r="DR311" i="10"/>
  <c r="BY311" i="10"/>
  <c r="DS310" i="10"/>
  <c r="DR310" i="10"/>
  <c r="BY310" i="10"/>
  <c r="DS296" i="10"/>
  <c r="DR296" i="10"/>
  <c r="BY296" i="10"/>
  <c r="DQ285" i="10"/>
  <c r="DP285" i="10"/>
  <c r="DO285" i="10"/>
  <c r="DN285" i="10"/>
  <c r="DM285" i="10"/>
  <c r="DL285" i="10"/>
  <c r="DK285" i="10"/>
  <c r="DJ285" i="10"/>
  <c r="DI285" i="10"/>
  <c r="DH285" i="10"/>
  <c r="DG285" i="10"/>
  <c r="DF285" i="10"/>
  <c r="DE285" i="10"/>
  <c r="DD285" i="10"/>
  <c r="DC285" i="10"/>
  <c r="DB285" i="10"/>
  <c r="DA285" i="10"/>
  <c r="CZ285" i="10"/>
  <c r="CY285" i="10"/>
  <c r="CX285" i="10"/>
  <c r="CW285" i="10"/>
  <c r="CV285" i="10"/>
  <c r="CU285" i="10"/>
  <c r="CT285" i="10"/>
  <c r="CS285" i="10"/>
  <c r="CR285" i="10"/>
  <c r="CQ285" i="10"/>
  <c r="CP285" i="10"/>
  <c r="CO285" i="10"/>
  <c r="CN285" i="10"/>
  <c r="CM285" i="10"/>
  <c r="CL285" i="10"/>
  <c r="CK285" i="10"/>
  <c r="CJ285" i="10"/>
  <c r="CI285" i="10"/>
  <c r="CH285" i="10"/>
  <c r="CG285" i="10"/>
  <c r="CF285" i="10"/>
  <c r="CE285" i="10"/>
  <c r="CD285" i="10"/>
  <c r="CC285" i="10"/>
  <c r="CB285" i="10"/>
  <c r="CA285" i="10"/>
  <c r="BZ285" i="10"/>
  <c r="BX285" i="10"/>
  <c r="DS284" i="10"/>
  <c r="DR284" i="10"/>
  <c r="BY284" i="10"/>
  <c r="DS283" i="10"/>
  <c r="DR283" i="10"/>
  <c r="BY283" i="10"/>
  <c r="DQ272" i="10"/>
  <c r="DP272" i="10"/>
  <c r="DO272" i="10"/>
  <c r="DN272" i="10"/>
  <c r="DM272" i="10"/>
  <c r="DL272" i="10"/>
  <c r="DK272" i="10"/>
  <c r="DJ272" i="10"/>
  <c r="DI272" i="10"/>
  <c r="DH272" i="10"/>
  <c r="DG272" i="10"/>
  <c r="DF272" i="10"/>
  <c r="DE272" i="10"/>
  <c r="DD272" i="10"/>
  <c r="DC272" i="10"/>
  <c r="DB272" i="10"/>
  <c r="DA272" i="10"/>
  <c r="CZ272" i="10"/>
  <c r="CY272" i="10"/>
  <c r="CX272" i="10"/>
  <c r="CW272" i="10"/>
  <c r="CV272" i="10"/>
  <c r="CU272" i="10"/>
  <c r="CT272" i="10"/>
  <c r="CS272" i="10"/>
  <c r="CR272" i="10"/>
  <c r="CQ272" i="10"/>
  <c r="CP272" i="10"/>
  <c r="CO272" i="10"/>
  <c r="CN272" i="10"/>
  <c r="CM272" i="10"/>
  <c r="CL272" i="10"/>
  <c r="CK272" i="10"/>
  <c r="CJ272" i="10"/>
  <c r="CI272" i="10"/>
  <c r="CH272" i="10"/>
  <c r="CG272" i="10"/>
  <c r="CF272" i="10"/>
  <c r="CE272" i="10"/>
  <c r="CD272" i="10"/>
  <c r="CC272" i="10"/>
  <c r="CB272" i="10"/>
  <c r="CA272" i="10"/>
  <c r="BZ272" i="10"/>
  <c r="BX272" i="10"/>
  <c r="DS271" i="10"/>
  <c r="DR271" i="10"/>
  <c r="BY271" i="10"/>
  <c r="DS270" i="10"/>
  <c r="DR270" i="10"/>
  <c r="BY270" i="10"/>
  <c r="DS269" i="10"/>
  <c r="DR269" i="10"/>
  <c r="BY269" i="10"/>
  <c r="DS268" i="10"/>
  <c r="DR268" i="10"/>
  <c r="BY268" i="10"/>
  <c r="DS267" i="10"/>
  <c r="DR267" i="10"/>
  <c r="BY267" i="10"/>
  <c r="DS266" i="10"/>
  <c r="DR266" i="10"/>
  <c r="BY266" i="10"/>
  <c r="DS265" i="10"/>
  <c r="DR265" i="10"/>
  <c r="BY265" i="10"/>
  <c r="DS264" i="10"/>
  <c r="DR264" i="10"/>
  <c r="BY264" i="10"/>
  <c r="DS258" i="10"/>
  <c r="DR258" i="10"/>
  <c r="BY258" i="10"/>
  <c r="DS257" i="10"/>
  <c r="DR257" i="10"/>
  <c r="BY257" i="10"/>
  <c r="DS256" i="10"/>
  <c r="DR256" i="10"/>
  <c r="BY256" i="10"/>
  <c r="DS255" i="10"/>
  <c r="DR255" i="10"/>
  <c r="BY255" i="10"/>
  <c r="DS254" i="10"/>
  <c r="DR254" i="10"/>
  <c r="BY254" i="10"/>
  <c r="DS253" i="10"/>
  <c r="DR253" i="10"/>
  <c r="BY253" i="10"/>
  <c r="DQ231" i="10"/>
  <c r="DP231" i="10"/>
  <c r="DO231" i="10"/>
  <c r="DN231" i="10"/>
  <c r="DM231" i="10"/>
  <c r="DL231" i="10"/>
  <c r="DK231" i="10"/>
  <c r="DJ231" i="10"/>
  <c r="DI231" i="10"/>
  <c r="DH231" i="10"/>
  <c r="DG231" i="10"/>
  <c r="DF231" i="10"/>
  <c r="DE231" i="10"/>
  <c r="DD231" i="10"/>
  <c r="DC231" i="10"/>
  <c r="DB231" i="10"/>
  <c r="DA231" i="10"/>
  <c r="CZ231" i="10"/>
  <c r="CY231" i="10"/>
  <c r="CX231" i="10"/>
  <c r="CW231" i="10"/>
  <c r="CV231" i="10"/>
  <c r="CU231" i="10"/>
  <c r="CT231" i="10"/>
  <c r="CS231" i="10"/>
  <c r="CR231" i="10"/>
  <c r="CQ231" i="10"/>
  <c r="CP231" i="10"/>
  <c r="CO231" i="10"/>
  <c r="CN231" i="10"/>
  <c r="CM231" i="10"/>
  <c r="CL231" i="10"/>
  <c r="CK231" i="10"/>
  <c r="CJ231" i="10"/>
  <c r="CI231" i="10"/>
  <c r="CH231" i="10"/>
  <c r="CG231" i="10"/>
  <c r="CF231" i="10"/>
  <c r="CE231" i="10"/>
  <c r="CD231" i="10"/>
  <c r="CC231" i="10"/>
  <c r="CB231" i="10"/>
  <c r="CA231" i="10"/>
  <c r="BZ231" i="10"/>
  <c r="BX231" i="10"/>
  <c r="DS230" i="10"/>
  <c r="DR230" i="10"/>
  <c r="BY230" i="10"/>
  <c r="DS229" i="10"/>
  <c r="DR229" i="10"/>
  <c r="BY229" i="10"/>
  <c r="DS228" i="10"/>
  <c r="DR228" i="10"/>
  <c r="BY228" i="10"/>
  <c r="DS227" i="10"/>
  <c r="DR227" i="10"/>
  <c r="BY227" i="10"/>
  <c r="DS215" i="10"/>
  <c r="DR215" i="10"/>
  <c r="BY215" i="10"/>
  <c r="DS214" i="10"/>
  <c r="DR214" i="10"/>
  <c r="BY214" i="10"/>
  <c r="DS213" i="10"/>
  <c r="DR213" i="10"/>
  <c r="BY213" i="10"/>
  <c r="DS212" i="10"/>
  <c r="DR212" i="10"/>
  <c r="BY212" i="10"/>
  <c r="DS211" i="10"/>
  <c r="DR211" i="10"/>
  <c r="BY211" i="10"/>
  <c r="DS210" i="10"/>
  <c r="DR210" i="10"/>
  <c r="BY210" i="10"/>
  <c r="DQ201" i="10"/>
  <c r="DP201" i="10"/>
  <c r="DO201" i="10"/>
  <c r="DN201" i="10"/>
  <c r="DM201" i="10"/>
  <c r="DL201" i="10"/>
  <c r="DK201" i="10"/>
  <c r="DJ201" i="10"/>
  <c r="DI201" i="10"/>
  <c r="DH201" i="10"/>
  <c r="DG201" i="10"/>
  <c r="DF201" i="10"/>
  <c r="DE201" i="10"/>
  <c r="DD201" i="10"/>
  <c r="DC201" i="10"/>
  <c r="DB201" i="10"/>
  <c r="DA201" i="10"/>
  <c r="CZ201" i="10"/>
  <c r="CY201" i="10"/>
  <c r="CX201" i="10"/>
  <c r="CW201" i="10"/>
  <c r="CV201" i="10"/>
  <c r="CU201" i="10"/>
  <c r="CT201" i="10"/>
  <c r="CS201" i="10"/>
  <c r="CR201" i="10"/>
  <c r="CQ201" i="10"/>
  <c r="CP201" i="10"/>
  <c r="CO201" i="10"/>
  <c r="CN201" i="10"/>
  <c r="CM201" i="10"/>
  <c r="CL201" i="10"/>
  <c r="CK201" i="10"/>
  <c r="CJ201" i="10"/>
  <c r="CI201" i="10"/>
  <c r="CH201" i="10"/>
  <c r="CG201" i="10"/>
  <c r="CF201" i="10"/>
  <c r="CE201" i="10"/>
  <c r="CD201" i="10"/>
  <c r="CC201" i="10"/>
  <c r="CB201" i="10"/>
  <c r="CA201" i="10"/>
  <c r="BZ201" i="10"/>
  <c r="BX201" i="10"/>
  <c r="DS200" i="10"/>
  <c r="DR200" i="10"/>
  <c r="BY200" i="10"/>
  <c r="DQ186" i="10"/>
  <c r="DP186" i="10"/>
  <c r="DO186" i="10"/>
  <c r="DN186" i="10"/>
  <c r="DM186" i="10"/>
  <c r="DL186" i="10"/>
  <c r="DK186" i="10"/>
  <c r="DJ186" i="10"/>
  <c r="DI186" i="10"/>
  <c r="DH186" i="10"/>
  <c r="DG186" i="10"/>
  <c r="DF186" i="10"/>
  <c r="DE186" i="10"/>
  <c r="DD186" i="10"/>
  <c r="DC186" i="10"/>
  <c r="DB186" i="10"/>
  <c r="DA186" i="10"/>
  <c r="CZ186" i="10"/>
  <c r="CY186" i="10"/>
  <c r="CX186" i="10"/>
  <c r="CW186" i="10"/>
  <c r="CV186" i="10"/>
  <c r="CU186" i="10"/>
  <c r="CT186" i="10"/>
  <c r="CS186" i="10"/>
  <c r="CR186" i="10"/>
  <c r="CQ186" i="10"/>
  <c r="CP186" i="10"/>
  <c r="CO186" i="10"/>
  <c r="CN186" i="10"/>
  <c r="CM186" i="10"/>
  <c r="CL186" i="10"/>
  <c r="CK186" i="10"/>
  <c r="CJ186" i="10"/>
  <c r="CI186" i="10"/>
  <c r="CH186" i="10"/>
  <c r="CG186" i="10"/>
  <c r="CF186" i="10"/>
  <c r="CE186" i="10"/>
  <c r="CD186" i="10"/>
  <c r="CC186" i="10"/>
  <c r="CB186" i="10"/>
  <c r="CA186" i="10"/>
  <c r="BZ186" i="10"/>
  <c r="BX186" i="10"/>
  <c r="DS185" i="10"/>
  <c r="DR185" i="10"/>
  <c r="BY185" i="10"/>
  <c r="DS184" i="10"/>
  <c r="DR184" i="10"/>
  <c r="BY184" i="10"/>
  <c r="DQ171" i="10"/>
  <c r="DP171" i="10"/>
  <c r="DO171" i="10"/>
  <c r="DN171" i="10"/>
  <c r="DM171" i="10"/>
  <c r="DL171" i="10"/>
  <c r="DK171" i="10"/>
  <c r="DJ171" i="10"/>
  <c r="DI171" i="10"/>
  <c r="DH171" i="10"/>
  <c r="DG171" i="10"/>
  <c r="DF171" i="10"/>
  <c r="DE171" i="10"/>
  <c r="DD171" i="10"/>
  <c r="DC171" i="10"/>
  <c r="DB171" i="10"/>
  <c r="DA171" i="10"/>
  <c r="CZ171" i="10"/>
  <c r="CY171" i="10"/>
  <c r="CX171" i="10"/>
  <c r="CW171" i="10"/>
  <c r="CV171" i="10"/>
  <c r="CU171" i="10"/>
  <c r="CT171" i="10"/>
  <c r="CS171" i="10"/>
  <c r="CR171" i="10"/>
  <c r="CQ171" i="10"/>
  <c r="CP171" i="10"/>
  <c r="CO171" i="10"/>
  <c r="CN171" i="10"/>
  <c r="CM171" i="10"/>
  <c r="CL171" i="10"/>
  <c r="CK171" i="10"/>
  <c r="CJ171" i="10"/>
  <c r="CI171" i="10"/>
  <c r="CH171" i="10"/>
  <c r="CG171" i="10"/>
  <c r="CF171" i="10"/>
  <c r="CE171" i="10"/>
  <c r="CD171" i="10"/>
  <c r="CC171" i="10"/>
  <c r="CB171" i="10"/>
  <c r="CA171" i="10"/>
  <c r="BZ171" i="10"/>
  <c r="BX171" i="10"/>
  <c r="BY160" i="10"/>
  <c r="DS159" i="10"/>
  <c r="DR159" i="10"/>
  <c r="BY159" i="10"/>
  <c r="DS158" i="10"/>
  <c r="DR158" i="10"/>
  <c r="BY158" i="10"/>
  <c r="DS157" i="10"/>
  <c r="DR157" i="10"/>
  <c r="BY157" i="10"/>
  <c r="DS156" i="10"/>
  <c r="DR156" i="10"/>
  <c r="BY156" i="10"/>
  <c r="DS155" i="10"/>
  <c r="DR155" i="10"/>
  <c r="BY155" i="10"/>
  <c r="DQ147" i="10"/>
  <c r="DP147" i="10"/>
  <c r="DO147" i="10"/>
  <c r="DN147" i="10"/>
  <c r="DM147" i="10"/>
  <c r="DL147" i="10"/>
  <c r="DK147" i="10"/>
  <c r="DJ147" i="10"/>
  <c r="DI147" i="10"/>
  <c r="DH147" i="10"/>
  <c r="DG147" i="10"/>
  <c r="DF147" i="10"/>
  <c r="DE147" i="10"/>
  <c r="DD147" i="10"/>
  <c r="DC147" i="10"/>
  <c r="DB147" i="10"/>
  <c r="DA147" i="10"/>
  <c r="CZ147" i="10"/>
  <c r="CY147" i="10"/>
  <c r="CX147" i="10"/>
  <c r="CW147" i="10"/>
  <c r="CV147" i="10"/>
  <c r="CU147" i="10"/>
  <c r="CT147" i="10"/>
  <c r="CS147" i="10"/>
  <c r="CR147" i="10"/>
  <c r="CQ147" i="10"/>
  <c r="CP147" i="10"/>
  <c r="CO147" i="10"/>
  <c r="CN147" i="10"/>
  <c r="CM147" i="10"/>
  <c r="CL147" i="10"/>
  <c r="CK147" i="10"/>
  <c r="CJ147" i="10"/>
  <c r="CI147" i="10"/>
  <c r="CH147" i="10"/>
  <c r="CG147" i="10"/>
  <c r="CF147" i="10"/>
  <c r="CE147" i="10"/>
  <c r="CD147" i="10"/>
  <c r="CC147" i="10"/>
  <c r="CB147" i="10"/>
  <c r="CA147" i="10"/>
  <c r="BZ147" i="10"/>
  <c r="BX147" i="10"/>
  <c r="DS146" i="10"/>
  <c r="DR146" i="10"/>
  <c r="BY146" i="10"/>
  <c r="DS145" i="10"/>
  <c r="DR145" i="10"/>
  <c r="BY145" i="10"/>
  <c r="DS144" i="10"/>
  <c r="DR144" i="10"/>
  <c r="BY144" i="10"/>
  <c r="DS143" i="10"/>
  <c r="DR143" i="10"/>
  <c r="BY143" i="10"/>
  <c r="DS142" i="10"/>
  <c r="DR142" i="10"/>
  <c r="BY142" i="10"/>
  <c r="DS141" i="10"/>
  <c r="DR141" i="10"/>
  <c r="BY141" i="10"/>
  <c r="DQ133" i="10"/>
  <c r="DP133" i="10"/>
  <c r="DO133" i="10"/>
  <c r="DN133" i="10"/>
  <c r="DM133" i="10"/>
  <c r="DL133" i="10"/>
  <c r="DK133" i="10"/>
  <c r="DJ133" i="10"/>
  <c r="DI133" i="10"/>
  <c r="DH133" i="10"/>
  <c r="DG133" i="10"/>
  <c r="DF133" i="10"/>
  <c r="DE133" i="10"/>
  <c r="DD133" i="10"/>
  <c r="DC133" i="10"/>
  <c r="DB133" i="10"/>
  <c r="DA133" i="10"/>
  <c r="CZ133" i="10"/>
  <c r="CY133" i="10"/>
  <c r="CX133" i="10"/>
  <c r="CW133" i="10"/>
  <c r="CV133" i="10"/>
  <c r="CU133" i="10"/>
  <c r="CT133" i="10"/>
  <c r="CS133" i="10"/>
  <c r="CR133" i="10"/>
  <c r="CQ133" i="10"/>
  <c r="CP133" i="10"/>
  <c r="CO133" i="10"/>
  <c r="CN133" i="10"/>
  <c r="CM133" i="10"/>
  <c r="CL133" i="10"/>
  <c r="CK133" i="10"/>
  <c r="CJ133" i="10"/>
  <c r="CI133" i="10"/>
  <c r="CH133" i="10"/>
  <c r="CG133" i="10"/>
  <c r="CF133" i="10"/>
  <c r="CE133" i="10"/>
  <c r="CD133" i="10"/>
  <c r="CC133" i="10"/>
  <c r="CB133" i="10"/>
  <c r="CA133" i="10"/>
  <c r="BZ133" i="10"/>
  <c r="BX133" i="10"/>
  <c r="DS132" i="10"/>
  <c r="DR132" i="10"/>
  <c r="BY132" i="10"/>
  <c r="DS131" i="10"/>
  <c r="DR131" i="10"/>
  <c r="BY131" i="10"/>
  <c r="DS130" i="10"/>
  <c r="DR130" i="10"/>
  <c r="BY130" i="10"/>
  <c r="DS129" i="10"/>
  <c r="DR129" i="10"/>
  <c r="BY129" i="10"/>
  <c r="DS128" i="10"/>
  <c r="DR128" i="10"/>
  <c r="BY128" i="10"/>
  <c r="DS127" i="10"/>
  <c r="DR127" i="10"/>
  <c r="BY127" i="10"/>
  <c r="DS126" i="10"/>
  <c r="DR126" i="10"/>
  <c r="BY126" i="10"/>
  <c r="DS125" i="10"/>
  <c r="DR125" i="10"/>
  <c r="BY125" i="10"/>
  <c r="DS124" i="10"/>
  <c r="DR124" i="10"/>
  <c r="BY124" i="10"/>
  <c r="DS123" i="10"/>
  <c r="DR123" i="10"/>
  <c r="BY123" i="10"/>
  <c r="DQ117" i="10"/>
  <c r="DP117" i="10"/>
  <c r="DO117" i="10"/>
  <c r="DN117" i="10"/>
  <c r="DM117" i="10"/>
  <c r="DL117" i="10"/>
  <c r="DK117" i="10"/>
  <c r="DJ117" i="10"/>
  <c r="DI117" i="10"/>
  <c r="DH117" i="10"/>
  <c r="DG117" i="10"/>
  <c r="DF117" i="10"/>
  <c r="DE117" i="10"/>
  <c r="DD117" i="10"/>
  <c r="DC117" i="10"/>
  <c r="DB117" i="10"/>
  <c r="DA117" i="10"/>
  <c r="CZ117" i="10"/>
  <c r="CY117" i="10"/>
  <c r="CX117" i="10"/>
  <c r="CW117" i="10"/>
  <c r="CV117" i="10"/>
  <c r="CU117" i="10"/>
  <c r="CT117" i="10"/>
  <c r="CS117" i="10"/>
  <c r="CR117" i="10"/>
  <c r="CQ117" i="10"/>
  <c r="CP117" i="10"/>
  <c r="CO117" i="10"/>
  <c r="CN117" i="10"/>
  <c r="CM117" i="10"/>
  <c r="CL117" i="10"/>
  <c r="CK117" i="10"/>
  <c r="CJ117" i="10"/>
  <c r="CI117" i="10"/>
  <c r="CH117" i="10"/>
  <c r="CG117" i="10"/>
  <c r="CF117" i="10"/>
  <c r="CE117" i="10"/>
  <c r="CD117" i="10"/>
  <c r="CC117" i="10"/>
  <c r="CB117" i="10"/>
  <c r="CA117" i="10"/>
  <c r="BZ117" i="10"/>
  <c r="BX117" i="10"/>
  <c r="DS116" i="10"/>
  <c r="DR116" i="10"/>
  <c r="BY116" i="10"/>
  <c r="DS115" i="10"/>
  <c r="DR115" i="10"/>
  <c r="BY115" i="10"/>
  <c r="DS114" i="10"/>
  <c r="DR114" i="10"/>
  <c r="BY114" i="10"/>
  <c r="DS113" i="10"/>
  <c r="DR113" i="10"/>
  <c r="BY113" i="10"/>
  <c r="DS112" i="10"/>
  <c r="DR112" i="10"/>
  <c r="BY112" i="10"/>
  <c r="DS111" i="10"/>
  <c r="DR111" i="10"/>
  <c r="BY111" i="10"/>
  <c r="DS110" i="10"/>
  <c r="DR110" i="10"/>
  <c r="BY110" i="10"/>
  <c r="DS109" i="10"/>
  <c r="DR109" i="10"/>
  <c r="BY109" i="10"/>
  <c r="DS108" i="10"/>
  <c r="DR108" i="10"/>
  <c r="BY108" i="10"/>
  <c r="DQ103" i="10"/>
  <c r="DP103" i="10"/>
  <c r="DO103" i="10"/>
  <c r="DN103" i="10"/>
  <c r="DM103" i="10"/>
  <c r="DL103" i="10"/>
  <c r="DK103" i="10"/>
  <c r="DJ103" i="10"/>
  <c r="DI103" i="10"/>
  <c r="DH103" i="10"/>
  <c r="DG103" i="10"/>
  <c r="DF103" i="10"/>
  <c r="DE103" i="10"/>
  <c r="DD103" i="10"/>
  <c r="DC103" i="10"/>
  <c r="DB103" i="10"/>
  <c r="DA103" i="10"/>
  <c r="CZ103" i="10"/>
  <c r="CY103" i="10"/>
  <c r="CX103" i="10"/>
  <c r="CW103" i="10"/>
  <c r="CV103" i="10"/>
  <c r="CU103" i="10"/>
  <c r="CT103" i="10"/>
  <c r="CS103" i="10"/>
  <c r="CR103" i="10"/>
  <c r="CQ103" i="10"/>
  <c r="CP103" i="10"/>
  <c r="CO103" i="10"/>
  <c r="CN103" i="10"/>
  <c r="CM103" i="10"/>
  <c r="CL103" i="10"/>
  <c r="CK103" i="10"/>
  <c r="CJ103" i="10"/>
  <c r="CI103" i="10"/>
  <c r="CH103" i="10"/>
  <c r="CG103" i="10"/>
  <c r="CF103" i="10"/>
  <c r="CE103" i="10"/>
  <c r="CD103" i="10"/>
  <c r="CC103" i="10"/>
  <c r="CB103" i="10"/>
  <c r="CA103" i="10"/>
  <c r="BZ103" i="10"/>
  <c r="BX103" i="10"/>
  <c r="DS102" i="10"/>
  <c r="DR102" i="10"/>
  <c r="BY102" i="10"/>
  <c r="DS101" i="10"/>
  <c r="DR101" i="10"/>
  <c r="BY101" i="10"/>
  <c r="DS100" i="10"/>
  <c r="DR100" i="10"/>
  <c r="BY100" i="10"/>
  <c r="DS99" i="10"/>
  <c r="DR99" i="10"/>
  <c r="BY99" i="10"/>
  <c r="DS98" i="10"/>
  <c r="DR98" i="10"/>
  <c r="BY98" i="10"/>
  <c r="DS97" i="10"/>
  <c r="DR97" i="10"/>
  <c r="BY97" i="10"/>
  <c r="DS84" i="10"/>
  <c r="DR84" i="10"/>
  <c r="BY84" i="10"/>
  <c r="DS83" i="10"/>
  <c r="DR83" i="10"/>
  <c r="BY83" i="10"/>
  <c r="DS82" i="10"/>
  <c r="DR82" i="10"/>
  <c r="BY82" i="10"/>
  <c r="DS81" i="10"/>
  <c r="DR81" i="10"/>
  <c r="BY81" i="10"/>
  <c r="DS70" i="10"/>
  <c r="DR70" i="10"/>
  <c r="BY70" i="10"/>
  <c r="DS69" i="10"/>
  <c r="DR69" i="10"/>
  <c r="BY69" i="10"/>
  <c r="DS68" i="10"/>
  <c r="DR68" i="10"/>
  <c r="BY68" i="10"/>
  <c r="DS67" i="10"/>
  <c r="DR67" i="10"/>
  <c r="BY67" i="10"/>
  <c r="DS66" i="10"/>
  <c r="DR66" i="10"/>
  <c r="BY66" i="10"/>
  <c r="DS65" i="10"/>
  <c r="DR65" i="10"/>
  <c r="BY65" i="10"/>
  <c r="DS64" i="10"/>
  <c r="DR64" i="10"/>
  <c r="BY64" i="10"/>
  <c r="DS63" i="10"/>
  <c r="DR63" i="10"/>
  <c r="BY63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A57" i="10"/>
  <c r="BZ57" i="10"/>
  <c r="BX57" i="10"/>
  <c r="DS41" i="10"/>
  <c r="DR41" i="10"/>
  <c r="BZ41" i="10"/>
  <c r="BX41" i="10"/>
  <c r="DS40" i="10"/>
  <c r="DR40" i="10"/>
  <c r="BY40" i="10"/>
  <c r="DS39" i="10"/>
  <c r="DR39" i="10"/>
  <c r="BY39" i="10"/>
  <c r="DS38" i="10"/>
  <c r="DR38" i="10"/>
  <c r="BY38" i="10"/>
  <c r="DS37" i="10"/>
  <c r="DR37" i="10"/>
  <c r="BY37" i="10"/>
  <c r="DS36" i="10"/>
  <c r="DR36" i="10"/>
  <c r="BY36" i="10"/>
  <c r="DS35" i="10"/>
  <c r="DR35" i="10"/>
  <c r="BY35" i="10"/>
  <c r="DS34" i="10"/>
  <c r="DR34" i="10"/>
  <c r="BY34" i="10"/>
  <c r="DS33" i="10"/>
  <c r="DR33" i="10"/>
  <c r="BY33" i="10"/>
  <c r="DS32" i="10"/>
  <c r="DR32" i="10"/>
  <c r="BY32" i="10"/>
  <c r="DS28" i="10"/>
  <c r="DR28" i="10"/>
  <c r="BY28" i="10"/>
  <c r="DS23" i="10"/>
  <c r="DR23" i="10"/>
  <c r="BY23" i="10"/>
  <c r="DS22" i="10"/>
  <c r="DR22" i="10"/>
  <c r="BY22" i="10"/>
  <c r="DS21" i="10"/>
  <c r="DR21" i="10"/>
  <c r="BY21" i="10"/>
  <c r="DS20" i="10"/>
  <c r="DR20" i="10"/>
  <c r="BY20" i="10"/>
  <c r="DS19" i="10"/>
  <c r="DR19" i="10"/>
  <c r="DS18" i="10"/>
  <c r="DR18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546" i="10"/>
  <c r="BG545" i="10"/>
  <c r="BG379" i="10"/>
  <c r="BG378" i="10"/>
  <c r="BG377" i="10"/>
  <c r="BG371" i="10"/>
  <c r="BG365" i="10"/>
  <c r="BG364" i="10"/>
  <c r="BG362" i="10"/>
  <c r="BG361" i="10"/>
  <c r="BG360" i="10"/>
  <c r="BG358" i="10"/>
  <c r="BG347" i="10"/>
  <c r="BG346" i="10"/>
  <c r="BG345" i="10"/>
  <c r="BG344" i="10"/>
  <c r="BG343" i="10"/>
  <c r="BG342" i="10"/>
  <c r="BG341" i="10"/>
  <c r="BG340" i="10"/>
  <c r="BG339" i="10"/>
  <c r="BG330" i="10"/>
  <c r="BG329" i="10"/>
  <c r="BG328" i="10"/>
  <c r="BG327" i="10"/>
  <c r="BG326" i="10"/>
  <c r="BG325" i="10"/>
  <c r="BG324" i="10"/>
  <c r="BG323" i="10"/>
  <c r="BG322" i="10"/>
  <c r="BG321" i="10"/>
  <c r="BG313" i="10"/>
  <c r="BG296" i="10"/>
  <c r="BG295" i="10"/>
  <c r="BG292" i="10"/>
  <c r="BG291" i="10"/>
  <c r="BG290" i="10"/>
  <c r="BG284" i="10"/>
  <c r="BG283" i="10"/>
  <c r="BG271" i="10"/>
  <c r="BG270" i="10"/>
  <c r="BG269" i="10"/>
  <c r="BG268" i="10"/>
  <c r="BG267" i="10"/>
  <c r="BG266" i="10"/>
  <c r="BG265" i="10"/>
  <c r="BG264" i="10"/>
  <c r="BG258" i="10"/>
  <c r="BG257" i="10"/>
  <c r="BG256" i="10"/>
  <c r="BG255" i="10"/>
  <c r="BG254" i="10"/>
  <c r="BG253" i="10"/>
  <c r="BG251" i="10"/>
  <c r="BG249" i="10"/>
  <c r="BG242" i="10"/>
  <c r="BG241" i="10"/>
  <c r="BG239" i="10"/>
  <c r="BG230" i="10"/>
  <c r="BG229" i="10"/>
  <c r="BG228" i="10"/>
  <c r="BG227" i="10"/>
  <c r="BG226" i="10"/>
  <c r="BG225" i="10"/>
  <c r="BG222" i="10"/>
  <c r="BG221" i="10"/>
  <c r="BG215" i="10"/>
  <c r="BG214" i="10"/>
  <c r="BG213" i="10"/>
  <c r="BG212" i="10"/>
  <c r="BG211" i="10"/>
  <c r="BG210" i="10"/>
  <c r="BG209" i="10"/>
  <c r="BG207" i="10"/>
  <c r="BG200" i="10"/>
  <c r="BG199" i="10"/>
  <c r="BG198" i="10"/>
  <c r="BG197" i="10"/>
  <c r="BG196" i="10"/>
  <c r="BG195" i="10"/>
  <c r="BG194" i="10"/>
  <c r="BG191" i="10"/>
  <c r="BG185" i="10"/>
  <c r="BG170" i="10"/>
  <c r="BG159" i="10"/>
  <c r="BG158" i="10"/>
  <c r="BG157" i="10"/>
  <c r="BG156" i="10"/>
  <c r="BG155" i="10"/>
  <c r="BG154" i="10"/>
  <c r="BG146" i="10"/>
  <c r="BG145" i="10"/>
  <c r="BG144" i="10"/>
  <c r="BG143" i="10"/>
  <c r="BG142" i="10"/>
  <c r="BG141" i="10"/>
  <c r="BG140" i="10"/>
  <c r="BG132" i="10"/>
  <c r="BG131" i="10"/>
  <c r="BG130" i="10"/>
  <c r="BG129" i="10"/>
  <c r="BG128" i="10"/>
  <c r="BG127" i="10"/>
  <c r="BG126" i="10"/>
  <c r="BG125" i="10"/>
  <c r="BG124" i="10"/>
  <c r="BG123" i="10"/>
  <c r="BG116" i="10"/>
  <c r="BG115" i="10"/>
  <c r="BG114" i="10"/>
  <c r="BG113" i="10"/>
  <c r="BG112" i="10"/>
  <c r="BG111" i="10"/>
  <c r="BG110" i="10"/>
  <c r="BG109" i="10"/>
  <c r="BG108" i="10"/>
  <c r="BG102" i="10"/>
  <c r="BG101" i="10"/>
  <c r="BG100" i="10"/>
  <c r="BG99" i="10"/>
  <c r="BG98" i="10"/>
  <c r="BG97" i="10"/>
  <c r="BG84" i="10"/>
  <c r="BG83" i="10"/>
  <c r="BG82" i="10"/>
  <c r="BG81" i="10"/>
  <c r="BG80" i="10"/>
  <c r="BG79" i="10"/>
  <c r="BG76" i="10"/>
  <c r="BG75" i="10"/>
  <c r="BG74" i="10"/>
  <c r="BG70" i="10"/>
  <c r="BG69" i="10"/>
  <c r="BG68" i="10"/>
  <c r="BG67" i="10"/>
  <c r="BG66" i="10"/>
  <c r="BG65" i="10"/>
  <c r="BG64" i="10"/>
  <c r="BG63" i="10"/>
  <c r="BG40" i="10"/>
  <c r="BG39" i="10"/>
  <c r="BG38" i="10"/>
  <c r="BG37" i="10"/>
  <c r="BG36" i="10"/>
  <c r="BG35" i="10"/>
  <c r="BG34" i="10"/>
  <c r="BG33" i="10"/>
  <c r="BG18" i="10"/>
  <c r="BG19" i="10"/>
  <c r="BG20" i="10"/>
  <c r="BG21" i="10"/>
  <c r="BG22" i="10"/>
  <c r="BG23" i="10"/>
  <c r="AU285" i="10"/>
  <c r="AT285" i="10"/>
  <c r="AU272" i="10"/>
  <c r="AT272" i="10"/>
  <c r="AU231" i="10"/>
  <c r="AT231" i="10"/>
  <c r="AU201" i="10"/>
  <c r="AT201" i="10"/>
  <c r="AU186" i="10"/>
  <c r="AT186" i="10"/>
  <c r="AU171" i="10"/>
  <c r="AT171" i="10"/>
  <c r="AT133" i="10"/>
  <c r="AU103" i="10"/>
  <c r="AT103" i="10"/>
  <c r="AU9" i="10"/>
  <c r="AW13" i="10" l="1"/>
  <c r="BG14" i="10"/>
  <c r="BH14" i="10"/>
  <c r="DR9" i="10"/>
  <c r="DC547" i="10"/>
  <c r="DC554" i="10" s="1"/>
  <c r="DK547" i="10"/>
  <c r="DK554" i="10" s="1"/>
  <c r="DR71" i="10"/>
  <c r="BY71" i="10"/>
  <c r="DS71" i="10"/>
  <c r="DR85" i="10"/>
  <c r="DS85" i="10"/>
  <c r="CA547" i="10"/>
  <c r="CA554" i="10" s="1"/>
  <c r="BY85" i="10"/>
  <c r="AT547" i="10"/>
  <c r="AT551" i="10" s="1"/>
  <c r="CC547" i="10"/>
  <c r="CC554" i="10" s="1"/>
  <c r="CI547" i="10"/>
  <c r="CI554" i="10" s="1"/>
  <c r="CO547" i="10"/>
  <c r="CO554" i="10" s="1"/>
  <c r="CU547" i="10"/>
  <c r="CU554" i="10" s="1"/>
  <c r="DA547" i="10"/>
  <c r="DA554" i="10" s="1"/>
  <c r="DG547" i="10"/>
  <c r="DG554" i="10" s="1"/>
  <c r="DM547" i="10"/>
  <c r="DM554" i="10" s="1"/>
  <c r="CD547" i="10"/>
  <c r="CD554" i="10" s="1"/>
  <c r="CJ547" i="10"/>
  <c r="CJ554" i="10" s="1"/>
  <c r="CP547" i="10"/>
  <c r="CP554" i="10" s="1"/>
  <c r="CV547" i="10"/>
  <c r="CV554" i="10" s="1"/>
  <c r="DB547" i="10"/>
  <c r="DB554" i="10" s="1"/>
  <c r="DH547" i="10"/>
  <c r="DH554" i="10" s="1"/>
  <c r="DN547" i="10"/>
  <c r="DN554" i="10" s="1"/>
  <c r="BX547" i="10"/>
  <c r="CE547" i="10"/>
  <c r="CE554" i="10" s="1"/>
  <c r="CK547" i="10"/>
  <c r="CK554" i="10" s="1"/>
  <c r="CQ547" i="10"/>
  <c r="CQ554" i="10" s="1"/>
  <c r="CW547" i="10"/>
  <c r="CW554" i="10" s="1"/>
  <c r="DI547" i="10"/>
  <c r="DI554" i="10" s="1"/>
  <c r="DO547" i="10"/>
  <c r="DO554" i="10" s="1"/>
  <c r="BZ547" i="10"/>
  <c r="CF547" i="10"/>
  <c r="CF554" i="10" s="1"/>
  <c r="CL547" i="10"/>
  <c r="CL554" i="10" s="1"/>
  <c r="CR547" i="10"/>
  <c r="CR554" i="10" s="1"/>
  <c r="CX547" i="10"/>
  <c r="CX554" i="10" s="1"/>
  <c r="DD547" i="10"/>
  <c r="DD554" i="10" s="1"/>
  <c r="DJ547" i="10"/>
  <c r="DJ554" i="10" s="1"/>
  <c r="DP547" i="10"/>
  <c r="DP554" i="10" s="1"/>
  <c r="CG547" i="10"/>
  <c r="CG554" i="10" s="1"/>
  <c r="CM547" i="10"/>
  <c r="CM554" i="10" s="1"/>
  <c r="CS547" i="10"/>
  <c r="CS554" i="10" s="1"/>
  <c r="CY547" i="10"/>
  <c r="CY554" i="10" s="1"/>
  <c r="DE547" i="10"/>
  <c r="DE554" i="10" s="1"/>
  <c r="DQ547" i="10"/>
  <c r="DQ554" i="10" s="1"/>
  <c r="CB547" i="10"/>
  <c r="CB554" i="10" s="1"/>
  <c r="CH547" i="10"/>
  <c r="CH554" i="10" s="1"/>
  <c r="CN547" i="10"/>
  <c r="CN554" i="10" s="1"/>
  <c r="CT547" i="10"/>
  <c r="CT554" i="10" s="1"/>
  <c r="CZ547" i="10"/>
  <c r="CZ554" i="10" s="1"/>
  <c r="DF547" i="10"/>
  <c r="DF554" i="10" s="1"/>
  <c r="DL547" i="10"/>
  <c r="DL554" i="10" s="1"/>
  <c r="DS527" i="10"/>
  <c r="BY527" i="10"/>
  <c r="DR527" i="10"/>
  <c r="BG85" i="10"/>
  <c r="BG57" i="10"/>
  <c r="BG24" i="10"/>
  <c r="DR348" i="10"/>
  <c r="BY297" i="10"/>
  <c r="BG117" i="10"/>
  <c r="BG71" i="10"/>
  <c r="BG147" i="10"/>
  <c r="DS24" i="10"/>
  <c r="DR24" i="10"/>
  <c r="BY24" i="10"/>
  <c r="BY331" i="10"/>
  <c r="BG314" i="10"/>
  <c r="BY243" i="10"/>
  <c r="BG243" i="10"/>
  <c r="DS366" i="10"/>
  <c r="BG366" i="10"/>
  <c r="BY366" i="10"/>
  <c r="DR366" i="10"/>
  <c r="BY348" i="10"/>
  <c r="DS348" i="10"/>
  <c r="BY314" i="10"/>
  <c r="DR259" i="10"/>
  <c r="BY259" i="10"/>
  <c r="BG259" i="10"/>
  <c r="DS259" i="10"/>
  <c r="DS243" i="10"/>
  <c r="DR243" i="10"/>
  <c r="BG216" i="10"/>
  <c r="BY216" i="10"/>
  <c r="DS216" i="10"/>
  <c r="DR216" i="10"/>
  <c r="DR160" i="10"/>
  <c r="DS160" i="10"/>
  <c r="BG160" i="10"/>
  <c r="BG527" i="10"/>
  <c r="BY272" i="10"/>
  <c r="BY147" i="10"/>
  <c r="DS186" i="10"/>
  <c r="DS272" i="10"/>
  <c r="DR57" i="10"/>
  <c r="DS103" i="10"/>
  <c r="BY103" i="10"/>
  <c r="DR117" i="10"/>
  <c r="BY171" i="10"/>
  <c r="DR231" i="10"/>
  <c r="DS331" i="10"/>
  <c r="DS133" i="10"/>
  <c r="DR314" i="10"/>
  <c r="DS57" i="10"/>
  <c r="DS231" i="10"/>
  <c r="DR331" i="10"/>
  <c r="BY9" i="10"/>
  <c r="DR133" i="10"/>
  <c r="DR201" i="10"/>
  <c r="BY285" i="10"/>
  <c r="BY57" i="10"/>
  <c r="DS147" i="10"/>
  <c r="DS9" i="10"/>
  <c r="BY117" i="10"/>
  <c r="DS171" i="10"/>
  <c r="DR186" i="10"/>
  <c r="BY201" i="10"/>
  <c r="DR285" i="10"/>
  <c r="DS285" i="10"/>
  <c r="DS297" i="10"/>
  <c r="DR103" i="10"/>
  <c r="BY133" i="10"/>
  <c r="DR147" i="10"/>
  <c r="BY231" i="10"/>
  <c r="DR272" i="10"/>
  <c r="BY41" i="10"/>
  <c r="DS117" i="10"/>
  <c r="DR171" i="10"/>
  <c r="BY186" i="10"/>
  <c r="DS201" i="10"/>
  <c r="DR297" i="10"/>
  <c r="DS314" i="10"/>
  <c r="M365" i="10"/>
  <c r="M364" i="10"/>
  <c r="M362" i="10"/>
  <c r="M361" i="10"/>
  <c r="M360" i="10"/>
  <c r="M347" i="10"/>
  <c r="M346" i="10"/>
  <c r="M345" i="10"/>
  <c r="M344" i="10"/>
  <c r="M343" i="10"/>
  <c r="M342" i="10"/>
  <c r="M341" i="10"/>
  <c r="M340" i="10"/>
  <c r="M339" i="10"/>
  <c r="M330" i="10"/>
  <c r="M329" i="10"/>
  <c r="M328" i="10"/>
  <c r="M327" i="10"/>
  <c r="M326" i="10"/>
  <c r="M325" i="10"/>
  <c r="M324" i="10"/>
  <c r="M323" i="10"/>
  <c r="M322" i="10"/>
  <c r="M321" i="10"/>
  <c r="M313" i="10"/>
  <c r="M312" i="10"/>
  <c r="M311" i="10"/>
  <c r="M310" i="10"/>
  <c r="AW12" i="10" l="1"/>
  <c r="BG13" i="10"/>
  <c r="BF13" i="10"/>
  <c r="DS547" i="10"/>
  <c r="DS554" i="10" s="1"/>
  <c r="DR547" i="10"/>
  <c r="DR554" i="10" s="1"/>
  <c r="BY547" i="10"/>
  <c r="DT551" i="10"/>
  <c r="M331" i="10"/>
  <c r="M314" i="10"/>
  <c r="M297" i="10"/>
  <c r="BH340" i="10"/>
  <c r="BH313" i="10"/>
  <c r="BH312" i="10"/>
  <c r="BH323" i="10"/>
  <c r="BH321" i="10"/>
  <c r="BH329" i="10"/>
  <c r="BH324" i="10"/>
  <c r="BH330" i="10"/>
  <c r="BH347" i="10"/>
  <c r="BH346" i="10"/>
  <c r="BH341" i="10"/>
  <c r="BH365" i="10"/>
  <c r="BH364" i="10"/>
  <c r="BH358" i="10"/>
  <c r="BH360" i="10"/>
  <c r="BH361" i="10"/>
  <c r="BH362" i="10"/>
  <c r="BH344" i="10"/>
  <c r="BH342" i="10"/>
  <c r="BH339" i="10"/>
  <c r="BH345" i="10"/>
  <c r="BH343" i="10"/>
  <c r="BH327" i="10"/>
  <c r="BH322" i="10"/>
  <c r="BH328" i="10"/>
  <c r="BH325" i="10"/>
  <c r="BH326" i="10"/>
  <c r="BH311" i="10"/>
  <c r="S201" i="10"/>
  <c r="S186" i="10"/>
  <c r="BH39" i="10"/>
  <c r="BH35" i="10"/>
  <c r="BH33" i="10"/>
  <c r="R285" i="10"/>
  <c r="R272" i="10"/>
  <c r="R231" i="10"/>
  <c r="R201" i="10"/>
  <c r="R186" i="10"/>
  <c r="R171" i="10"/>
  <c r="R133" i="10"/>
  <c r="R103" i="10"/>
  <c r="M546" i="10"/>
  <c r="M545" i="10"/>
  <c r="M473" i="10"/>
  <c r="M456" i="10" s="1"/>
  <c r="M379" i="10"/>
  <c r="M378" i="10"/>
  <c r="M377" i="10"/>
  <c r="M371" i="10"/>
  <c r="M296" i="10"/>
  <c r="M295" i="10"/>
  <c r="M292" i="10"/>
  <c r="M291" i="10"/>
  <c r="M290" i="10"/>
  <c r="M284" i="10"/>
  <c r="M283" i="10"/>
  <c r="M271" i="10"/>
  <c r="M270" i="10"/>
  <c r="M269" i="10"/>
  <c r="M268" i="10"/>
  <c r="M267" i="10"/>
  <c r="M266" i="10"/>
  <c r="M265" i="10"/>
  <c r="M264" i="10"/>
  <c r="M258" i="10"/>
  <c r="M257" i="10"/>
  <c r="M256" i="10"/>
  <c r="M255" i="10"/>
  <c r="M254" i="10"/>
  <c r="M253" i="10"/>
  <c r="M251" i="10"/>
  <c r="M249" i="10"/>
  <c r="M242" i="10"/>
  <c r="M241" i="10"/>
  <c r="M239" i="10"/>
  <c r="M230" i="10"/>
  <c r="M229" i="10"/>
  <c r="M228" i="10"/>
  <c r="M227" i="10"/>
  <c r="M226" i="10"/>
  <c r="M225" i="10"/>
  <c r="M222" i="10"/>
  <c r="M221" i="10"/>
  <c r="M215" i="10"/>
  <c r="M214" i="10"/>
  <c r="M213" i="10"/>
  <c r="M212" i="10"/>
  <c r="M211" i="10"/>
  <c r="M210" i="10"/>
  <c r="M209" i="10"/>
  <c r="M207" i="10"/>
  <c r="M200" i="10"/>
  <c r="M199" i="10"/>
  <c r="M198" i="10"/>
  <c r="M197" i="10"/>
  <c r="M196" i="10"/>
  <c r="M195" i="10"/>
  <c r="M194" i="10"/>
  <c r="M185" i="10"/>
  <c r="M170" i="10"/>
  <c r="M159" i="10"/>
  <c r="M158" i="10"/>
  <c r="M157" i="10"/>
  <c r="M156" i="10"/>
  <c r="M155" i="10"/>
  <c r="M154" i="10"/>
  <c r="M146" i="10"/>
  <c r="M145" i="10"/>
  <c r="M144" i="10"/>
  <c r="M143" i="10"/>
  <c r="M142" i="10"/>
  <c r="M141" i="10"/>
  <c r="M140" i="10"/>
  <c r="M137" i="10"/>
  <c r="AV137" i="10" s="1"/>
  <c r="AW137" i="10" s="1"/>
  <c r="AX137" i="10" s="1"/>
  <c r="M132" i="10"/>
  <c r="M131" i="10"/>
  <c r="M130" i="10"/>
  <c r="M129" i="10"/>
  <c r="M128" i="10"/>
  <c r="M127" i="10"/>
  <c r="M126" i="10"/>
  <c r="M125" i="10"/>
  <c r="M124" i="10"/>
  <c r="M123" i="10"/>
  <c r="M116" i="10"/>
  <c r="M115" i="10"/>
  <c r="M114" i="10"/>
  <c r="M113" i="10"/>
  <c r="M112" i="10"/>
  <c r="M111" i="10"/>
  <c r="M110" i="10"/>
  <c r="M109" i="10"/>
  <c r="M108" i="10"/>
  <c r="M102" i="10"/>
  <c r="M101" i="10"/>
  <c r="M100" i="10"/>
  <c r="M99" i="10"/>
  <c r="M98" i="10"/>
  <c r="M97" i="10"/>
  <c r="M84" i="10"/>
  <c r="M83" i="10"/>
  <c r="M82" i="10"/>
  <c r="M81" i="10"/>
  <c r="M80" i="10"/>
  <c r="M79" i="10"/>
  <c r="M76" i="10"/>
  <c r="M75" i="10"/>
  <c r="M74" i="10"/>
  <c r="M70" i="10"/>
  <c r="M69" i="10"/>
  <c r="M68" i="10"/>
  <c r="M67" i="10"/>
  <c r="M66" i="10"/>
  <c r="M65" i="10"/>
  <c r="M64" i="10"/>
  <c r="M63" i="10"/>
  <c r="M54" i="10"/>
  <c r="M40" i="10"/>
  <c r="M39" i="10"/>
  <c r="M38" i="10"/>
  <c r="M37" i="10"/>
  <c r="M36" i="10"/>
  <c r="M35" i="10"/>
  <c r="M34" i="10"/>
  <c r="M33" i="10"/>
  <c r="M23" i="10"/>
  <c r="M22" i="10"/>
  <c r="M21" i="10"/>
  <c r="M20" i="10"/>
  <c r="M19" i="10"/>
  <c r="M18" i="10"/>
  <c r="M16" i="10"/>
  <c r="M15" i="10"/>
  <c r="AW11" i="10" l="1"/>
  <c r="BH12" i="10"/>
  <c r="BG12" i="10"/>
  <c r="AY137" i="10"/>
  <c r="AZ137" i="10" s="1"/>
  <c r="X137" i="10" s="1"/>
  <c r="R547" i="10"/>
  <c r="R551" i="10" s="1"/>
  <c r="M57" i="10"/>
  <c r="M147" i="10"/>
  <c r="M117" i="10"/>
  <c r="M85" i="10"/>
  <c r="M71" i="10"/>
  <c r="M24" i="10"/>
  <c r="M366" i="10"/>
  <c r="M259" i="10"/>
  <c r="M243" i="10"/>
  <c r="M9" i="10"/>
  <c r="M216" i="10"/>
  <c r="M41" i="10"/>
  <c r="M160" i="10"/>
  <c r="BH155" i="10"/>
  <c r="BH159" i="10"/>
  <c r="BH196" i="10"/>
  <c r="BH198" i="10"/>
  <c r="BH292" i="10"/>
  <c r="BH109" i="10"/>
  <c r="BH113" i="10"/>
  <c r="BH115" i="10"/>
  <c r="BH124" i="10"/>
  <c r="BH128" i="10"/>
  <c r="BH130" i="10"/>
  <c r="BH271" i="10"/>
  <c r="BG297" i="10"/>
  <c r="BH297" i="10"/>
  <c r="BH314" i="10"/>
  <c r="BH331" i="10"/>
  <c r="BG331" i="10"/>
  <c r="BH21" i="10"/>
  <c r="BH378" i="10"/>
  <c r="BH379" i="10"/>
  <c r="BH546" i="10"/>
  <c r="BH371" i="10"/>
  <c r="BH377" i="10"/>
  <c r="BH545" i="10"/>
  <c r="BH290" i="10"/>
  <c r="S285" i="10"/>
  <c r="BH295" i="10"/>
  <c r="BH296" i="10"/>
  <c r="BH283" i="10"/>
  <c r="BH267" i="10"/>
  <c r="BH269" i="10"/>
  <c r="BH265" i="10"/>
  <c r="BH264" i="10"/>
  <c r="BH268" i="10"/>
  <c r="BH270" i="10"/>
  <c r="BH257" i="10"/>
  <c r="BH258" i="10"/>
  <c r="BH253" i="10"/>
  <c r="BH254" i="10"/>
  <c r="BH256" i="10"/>
  <c r="BH249" i="10"/>
  <c r="BH251" i="10"/>
  <c r="BH255" i="10"/>
  <c r="S231" i="10"/>
  <c r="BH239" i="10"/>
  <c r="BH241" i="10"/>
  <c r="BH221" i="10"/>
  <c r="BH227" i="10"/>
  <c r="BH229" i="10"/>
  <c r="BH222" i="10"/>
  <c r="BH226" i="10"/>
  <c r="BH228" i="10"/>
  <c r="BH207" i="10"/>
  <c r="BH213" i="10"/>
  <c r="BH212" i="10"/>
  <c r="BH209" i="10"/>
  <c r="BH211" i="10"/>
  <c r="BH214" i="10"/>
  <c r="BH191" i="10"/>
  <c r="BH197" i="10"/>
  <c r="BH199" i="10"/>
  <c r="BH185" i="10"/>
  <c r="S171" i="10"/>
  <c r="BH154" i="10"/>
  <c r="BH170" i="10"/>
  <c r="BH156" i="10"/>
  <c r="BH158" i="10"/>
  <c r="BH141" i="10"/>
  <c r="BH145" i="10"/>
  <c r="BH140" i="10"/>
  <c r="BH144" i="10"/>
  <c r="BH146" i="10"/>
  <c r="BH127" i="10"/>
  <c r="BH125" i="10"/>
  <c r="BH131" i="10"/>
  <c r="BH123" i="10"/>
  <c r="BH126" i="10"/>
  <c r="BH129" i="10"/>
  <c r="BH132" i="10"/>
  <c r="BH108" i="10"/>
  <c r="S103" i="10"/>
  <c r="BH112" i="10"/>
  <c r="BH114" i="10"/>
  <c r="BH116" i="10"/>
  <c r="BH97" i="10"/>
  <c r="BH98" i="10"/>
  <c r="BH100" i="10"/>
  <c r="BH101" i="10"/>
  <c r="BH102" i="10"/>
  <c r="BH86" i="10"/>
  <c r="BH99" i="10"/>
  <c r="BH74" i="10"/>
  <c r="BH76" i="10"/>
  <c r="BH80" i="10"/>
  <c r="BH82" i="10"/>
  <c r="BH79" i="10"/>
  <c r="BH83" i="10"/>
  <c r="BH81" i="10"/>
  <c r="BH84" i="10"/>
  <c r="BH63" i="10"/>
  <c r="BH70" i="10"/>
  <c r="BH67" i="10"/>
  <c r="BH69" i="10"/>
  <c r="BH66" i="10"/>
  <c r="BH68" i="10"/>
  <c r="BH34" i="10"/>
  <c r="BH37" i="10"/>
  <c r="BH40" i="10"/>
  <c r="BH36" i="10"/>
  <c r="BH38" i="10"/>
  <c r="BH22" i="10"/>
  <c r="BH13" i="10"/>
  <c r="BH18" i="10"/>
  <c r="BH23" i="10"/>
  <c r="BH291" i="10"/>
  <c r="BH284" i="10"/>
  <c r="S272" i="10"/>
  <c r="BH266" i="10"/>
  <c r="BH242" i="10"/>
  <c r="BH230" i="10"/>
  <c r="BH225" i="10"/>
  <c r="BH210" i="10"/>
  <c r="BH215" i="10"/>
  <c r="BH194" i="10"/>
  <c r="BH200" i="10"/>
  <c r="BH195" i="10"/>
  <c r="BH157" i="10"/>
  <c r="BH142" i="10"/>
  <c r="BH143" i="10"/>
  <c r="S133" i="10"/>
  <c r="BH110" i="10"/>
  <c r="BH111" i="10"/>
  <c r="BH75" i="10"/>
  <c r="BH65" i="10"/>
  <c r="BH64" i="10"/>
  <c r="BH19" i="10"/>
  <c r="BH20" i="10"/>
  <c r="AW10" i="10" l="1"/>
  <c r="BG11" i="10"/>
  <c r="BH11" i="10"/>
  <c r="BA137" i="10"/>
  <c r="S547" i="10"/>
  <c r="S551" i="10" s="1"/>
  <c r="BH147" i="10"/>
  <c r="BH117" i="10"/>
  <c r="BH85" i="10"/>
  <c r="BH71" i="10"/>
  <c r="BH57" i="10"/>
  <c r="BH24" i="10"/>
  <c r="BH243" i="10"/>
  <c r="BH366" i="10"/>
  <c r="BH259" i="10"/>
  <c r="BH216" i="10"/>
  <c r="BH527" i="10"/>
  <c r="BH160" i="10"/>
  <c r="BF285" i="10"/>
  <c r="BE285" i="10"/>
  <c r="BD285" i="10"/>
  <c r="BB285" i="10"/>
  <c r="AZ285" i="10"/>
  <c r="AY285" i="10"/>
  <c r="AX285" i="10"/>
  <c r="AW285" i="10"/>
  <c r="AV285" i="10"/>
  <c r="AS285" i="10"/>
  <c r="AR285" i="10"/>
  <c r="AQ285" i="10"/>
  <c r="AP285" i="10"/>
  <c r="AO285" i="10"/>
  <c r="AN285" i="10"/>
  <c r="AM285" i="10"/>
  <c r="AL285" i="10"/>
  <c r="AK285" i="10"/>
  <c r="AJ285" i="10"/>
  <c r="AI285" i="10"/>
  <c r="AH285" i="10"/>
  <c r="AG285" i="10"/>
  <c r="AF285" i="10"/>
  <c r="AE285" i="10"/>
  <c r="AD285" i="10"/>
  <c r="AC285" i="10"/>
  <c r="AB285" i="10"/>
  <c r="AA285" i="10"/>
  <c r="Z285" i="10"/>
  <c r="Y285" i="10"/>
  <c r="W285" i="10"/>
  <c r="V285" i="10"/>
  <c r="T285" i="10"/>
  <c r="Q285" i="10"/>
  <c r="P285" i="10"/>
  <c r="N285" i="10"/>
  <c r="M285" i="10"/>
  <c r="L285" i="10"/>
  <c r="BF272" i="10"/>
  <c r="BE272" i="10"/>
  <c r="BD272" i="10"/>
  <c r="BB272" i="10"/>
  <c r="BA272" i="10"/>
  <c r="AZ272" i="10"/>
  <c r="AX272" i="10"/>
  <c r="AW272" i="10"/>
  <c r="AV272" i="10"/>
  <c r="AR272" i="10"/>
  <c r="AQ272" i="10"/>
  <c r="AP272" i="10"/>
  <c r="AN272" i="10"/>
  <c r="AM272" i="10"/>
  <c r="AL272" i="10"/>
  <c r="AJ272" i="10"/>
  <c r="AI272" i="10"/>
  <c r="AH272" i="10"/>
  <c r="AF272" i="10"/>
  <c r="AE272" i="10"/>
  <c r="AD272" i="10"/>
  <c r="AB272" i="10"/>
  <c r="AA272" i="10"/>
  <c r="Z272" i="10"/>
  <c r="Y272" i="10"/>
  <c r="X272" i="10"/>
  <c r="W272" i="10"/>
  <c r="V272" i="10"/>
  <c r="T272" i="10"/>
  <c r="Q272" i="10"/>
  <c r="P272" i="10"/>
  <c r="N272" i="10"/>
  <c r="M272" i="10"/>
  <c r="L272" i="10"/>
  <c r="Y231" i="10"/>
  <c r="AY231" i="10"/>
  <c r="AO231" i="10"/>
  <c r="AK231" i="10"/>
  <c r="AG231" i="10"/>
  <c r="AC231" i="10"/>
  <c r="Q231" i="10"/>
  <c r="BF231" i="10"/>
  <c r="BD231" i="10"/>
  <c r="BB231" i="10"/>
  <c r="AZ231" i="10"/>
  <c r="AX231" i="10"/>
  <c r="AV231" i="10"/>
  <c r="AR231" i="10"/>
  <c r="AP231" i="10"/>
  <c r="AN231" i="10"/>
  <c r="AL231" i="10"/>
  <c r="AJ231" i="10"/>
  <c r="AI231" i="10"/>
  <c r="AH231" i="10"/>
  <c r="AF231" i="10"/>
  <c r="AE231" i="10"/>
  <c r="AD231" i="10"/>
  <c r="AB231" i="10"/>
  <c r="AA231" i="10"/>
  <c r="Z231" i="10"/>
  <c r="W231" i="10"/>
  <c r="V231" i="10"/>
  <c r="T231" i="10"/>
  <c r="P231" i="10"/>
  <c r="N231" i="10"/>
  <c r="L231" i="10"/>
  <c r="L216" i="10"/>
  <c r="BF201" i="10"/>
  <c r="BE201" i="10"/>
  <c r="BD201" i="10"/>
  <c r="BB201" i="10"/>
  <c r="AZ201" i="10"/>
  <c r="AY201" i="10"/>
  <c r="AX201" i="10"/>
  <c r="AW201" i="10"/>
  <c r="AV201" i="10"/>
  <c r="AS201" i="10"/>
  <c r="AR201" i="10"/>
  <c r="AQ201" i="10"/>
  <c r="AP201" i="10"/>
  <c r="AO201" i="10"/>
  <c r="AN201" i="10"/>
  <c r="AM201" i="10"/>
  <c r="AL201" i="10"/>
  <c r="AK201" i="10"/>
  <c r="AJ201" i="10"/>
  <c r="AI201" i="10"/>
  <c r="AH201" i="10"/>
  <c r="AG201" i="10"/>
  <c r="AF201" i="10"/>
  <c r="AE201" i="10"/>
  <c r="AD201" i="10"/>
  <c r="AC201" i="10"/>
  <c r="AB201" i="10"/>
  <c r="AA201" i="10"/>
  <c r="Z201" i="10"/>
  <c r="Y201" i="10"/>
  <c r="W201" i="10"/>
  <c r="V201" i="10"/>
  <c r="T201" i="10"/>
  <c r="Q201" i="10"/>
  <c r="N201" i="10"/>
  <c r="M201" i="10"/>
  <c r="L201" i="10"/>
  <c r="BF186" i="10"/>
  <c r="BE186" i="10"/>
  <c r="BD186" i="10"/>
  <c r="BB186" i="10"/>
  <c r="AZ186" i="10"/>
  <c r="AY186" i="10"/>
  <c r="AX186" i="10"/>
  <c r="AW186" i="10"/>
  <c r="AV186" i="10"/>
  <c r="AS186" i="10"/>
  <c r="AR186" i="10"/>
  <c r="AQ186" i="10"/>
  <c r="AP186" i="10"/>
  <c r="AO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W186" i="10"/>
  <c r="V186" i="10"/>
  <c r="T186" i="10"/>
  <c r="Q186" i="10"/>
  <c r="P186" i="10"/>
  <c r="N186" i="10"/>
  <c r="M186" i="10"/>
  <c r="L186" i="10"/>
  <c r="BF171" i="10"/>
  <c r="BF160" i="10" s="1"/>
  <c r="BE171" i="10"/>
  <c r="BD171" i="10"/>
  <c r="BB171" i="10"/>
  <c r="AZ171" i="10"/>
  <c r="AY171" i="10"/>
  <c r="AX171" i="10"/>
  <c r="AW171" i="10"/>
  <c r="AV171" i="10"/>
  <c r="AS171" i="10"/>
  <c r="AR171" i="10"/>
  <c r="AQ171" i="10"/>
  <c r="AP171" i="10"/>
  <c r="AO171" i="10"/>
  <c r="AN171" i="10"/>
  <c r="AM171" i="10"/>
  <c r="AL171" i="10"/>
  <c r="AK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W171" i="10"/>
  <c r="V171" i="10"/>
  <c r="T171" i="10"/>
  <c r="Q171" i="10"/>
  <c r="P171" i="10"/>
  <c r="N171" i="10"/>
  <c r="M171" i="10"/>
  <c r="L171" i="10"/>
  <c r="BF133" i="10"/>
  <c r="AS133" i="10"/>
  <c r="AR133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W133" i="10"/>
  <c r="V133" i="10"/>
  <c r="T133" i="10"/>
  <c r="Q133" i="10"/>
  <c r="P133" i="10"/>
  <c r="N133" i="10"/>
  <c r="M133" i="10"/>
  <c r="L133" i="10"/>
  <c r="BA103" i="10"/>
  <c r="BF103" i="10"/>
  <c r="BD103" i="10"/>
  <c r="BB103" i="10"/>
  <c r="AZ103" i="10"/>
  <c r="AX103" i="10"/>
  <c r="AV103" i="10"/>
  <c r="AR103" i="10"/>
  <c r="AP103" i="10"/>
  <c r="AN103" i="10"/>
  <c r="AL103" i="10"/>
  <c r="AJ103" i="10"/>
  <c r="AH103" i="10"/>
  <c r="AF103" i="10"/>
  <c r="AD103" i="10"/>
  <c r="AB103" i="10"/>
  <c r="AA103" i="10"/>
  <c r="Z103" i="10"/>
  <c r="X103" i="10"/>
  <c r="V103" i="10"/>
  <c r="T103" i="10"/>
  <c r="P103" i="10"/>
  <c r="N103" i="10"/>
  <c r="L103" i="10"/>
  <c r="Z57" i="10"/>
  <c r="BE9" i="10"/>
  <c r="BF9" i="10"/>
  <c r="BD9" i="10"/>
  <c r="BB9" i="10"/>
  <c r="AZ9" i="10"/>
  <c r="AX9" i="10"/>
  <c r="AV9" i="10"/>
  <c r="BH10" i="10" l="1"/>
  <c r="BG10" i="10"/>
  <c r="BF547" i="10"/>
  <c r="BF551" i="10" s="1"/>
  <c r="BB137" i="10"/>
  <c r="V547" i="10"/>
  <c r="V551" i="10" s="1"/>
  <c r="AD547" i="10"/>
  <c r="AD551" i="10" s="1"/>
  <c r="AJ547" i="10"/>
  <c r="AJ551" i="10" s="1"/>
  <c r="AP547" i="10"/>
  <c r="AP551" i="10" s="1"/>
  <c r="Y547" i="10"/>
  <c r="Y551" i="10" s="1"/>
  <c r="P547" i="10"/>
  <c r="P551" i="10" s="1"/>
  <c r="Z547" i="10"/>
  <c r="Z551" i="10" s="1"/>
  <c r="AF547" i="10"/>
  <c r="AF551" i="10" s="1"/>
  <c r="AL547" i="10"/>
  <c r="AL551" i="10" s="1"/>
  <c r="AR547" i="10"/>
  <c r="AR551" i="10" s="1"/>
  <c r="AA547" i="10"/>
  <c r="AA551" i="10" s="1"/>
  <c r="T547" i="10"/>
  <c r="T551" i="10" s="1"/>
  <c r="AB547" i="10"/>
  <c r="AB551" i="10" s="1"/>
  <c r="AH547" i="10"/>
  <c r="AH551" i="10" s="1"/>
  <c r="AN547" i="10"/>
  <c r="AN551" i="10" s="1"/>
  <c r="L547" i="10"/>
  <c r="N547" i="10"/>
  <c r="AW9" i="10"/>
  <c r="AY9" i="10"/>
  <c r="AM103" i="10"/>
  <c r="BE103" i="10"/>
  <c r="AE103" i="10"/>
  <c r="AW103" i="10"/>
  <c r="U103" i="10"/>
  <c r="M231" i="10"/>
  <c r="O231" i="10"/>
  <c r="AM231" i="10"/>
  <c r="AM547" i="10" s="1"/>
  <c r="AQ231" i="10"/>
  <c r="AS231" i="10"/>
  <c r="AW231" i="10"/>
  <c r="BE231" i="10"/>
  <c r="BC171" i="10"/>
  <c r="M103" i="10"/>
  <c r="Q103" i="10"/>
  <c r="Q547" i="10" s="1"/>
  <c r="W103" i="10"/>
  <c r="AI103" i="10"/>
  <c r="AI547" i="10" s="1"/>
  <c r="AQ103" i="10"/>
  <c r="BC9" i="10"/>
  <c r="BA231" i="10"/>
  <c r="AC103" i="10"/>
  <c r="AG103" i="10"/>
  <c r="AK103" i="10"/>
  <c r="AO103" i="10"/>
  <c r="AS103" i="10"/>
  <c r="AY103" i="10"/>
  <c r="BC103" i="10"/>
  <c r="BA285" i="10"/>
  <c r="U272" i="10"/>
  <c r="AC272" i="10"/>
  <c r="AG272" i="10"/>
  <c r="AK272" i="10"/>
  <c r="AO272" i="10"/>
  <c r="AS272" i="10"/>
  <c r="AY272" i="10"/>
  <c r="BC272" i="10"/>
  <c r="BC137" i="10" l="1"/>
  <c r="AS547" i="10"/>
  <c r="AS551" i="10" s="1"/>
  <c r="AC547" i="10"/>
  <c r="AC551" i="10" s="1"/>
  <c r="AK547" i="10"/>
  <c r="AK551" i="10" s="1"/>
  <c r="AO547" i="10"/>
  <c r="AO551" i="10" s="1"/>
  <c r="AG547" i="10"/>
  <c r="AG551" i="10" s="1"/>
  <c r="AQ547" i="10"/>
  <c r="AQ551" i="10" s="1"/>
  <c r="W547" i="10"/>
  <c r="W551" i="10" s="1"/>
  <c r="AI551" i="10"/>
  <c r="AE547" i="10"/>
  <c r="AE551" i="10" s="1"/>
  <c r="AM551" i="10"/>
  <c r="Q551" i="10"/>
  <c r="BC201" i="10"/>
  <c r="BA171" i="10"/>
  <c r="BC186" i="10"/>
  <c r="BA186" i="10"/>
  <c r="BH186" i="10"/>
  <c r="BG171" i="10"/>
  <c r="BH272" i="10"/>
  <c r="BC285" i="10"/>
  <c r="U285" i="10"/>
  <c r="BG272" i="10"/>
  <c r="X231" i="10"/>
  <c r="U201" i="10"/>
  <c r="X186" i="10"/>
  <c r="BC231" i="10"/>
  <c r="U171" i="10"/>
  <c r="BG103" i="10"/>
  <c r="BA9" i="10"/>
  <c r="BA201" i="10"/>
  <c r="X285" i="10"/>
  <c r="U231" i="10"/>
  <c r="X201" i="10"/>
  <c r="U186" i="10"/>
  <c r="X171" i="10"/>
  <c r="U133" i="10"/>
  <c r="BH103" i="10"/>
  <c r="BD137" i="10" l="1"/>
  <c r="BH137" i="10"/>
  <c r="U547" i="10"/>
  <c r="U551" i="10" s="1"/>
  <c r="BG9" i="10"/>
  <c r="BG186" i="10"/>
  <c r="BH231" i="10"/>
  <c r="BH285" i="10"/>
  <c r="BH9" i="10"/>
  <c r="BG201" i="10"/>
  <c r="BG231" i="10"/>
  <c r="BH171" i="10"/>
  <c r="BH201" i="10"/>
  <c r="BG285" i="10"/>
  <c r="BE137" i="10" l="1"/>
  <c r="FI554" i="10"/>
  <c r="FM554" i="10"/>
  <c r="FN554" i="10"/>
  <c r="FG554" i="10"/>
  <c r="FK554" i="10"/>
  <c r="ER554" i="10"/>
  <c r="EO554" i="10"/>
  <c r="FE554" i="10"/>
  <c r="FC554" i="10"/>
  <c r="ET554" i="10"/>
  <c r="ES554" i="10"/>
  <c r="FB554" i="10"/>
  <c r="EP554" i="10"/>
  <c r="FP554" i="10"/>
  <c r="EY554" i="10"/>
  <c r="EQ554" i="10"/>
  <c r="EZ554" i="10"/>
  <c r="FH554" i="10"/>
  <c r="FJ554" i="10"/>
  <c r="EN554" i="10"/>
  <c r="FL554" i="10"/>
  <c r="EW554" i="10"/>
  <c r="FA554" i="10"/>
  <c r="EX554" i="10"/>
  <c r="FD554" i="10"/>
  <c r="EV554" i="10"/>
  <c r="FO554" i="10"/>
  <c r="EM554" i="10"/>
  <c r="FF554" i="10"/>
  <c r="BG137" i="10" l="1"/>
  <c r="M349" i="10" l="1"/>
  <c r="M348" i="10" s="1"/>
  <c r="M547" i="10" s="1"/>
  <c r="O349" i="10"/>
  <c r="O348" i="10" s="1"/>
  <c r="O547" i="10" s="1"/>
  <c r="EL554" i="10" l="1"/>
  <c r="BH349" i="10"/>
  <c r="BH348" i="10" s="1"/>
  <c r="BG349" i="10"/>
  <c r="BG348" i="10" l="1"/>
  <c r="O551" i="10" l="1"/>
  <c r="BC133" i="10" l="1"/>
  <c r="BC547" i="10" s="1"/>
  <c r="BC551" i="10" s="1"/>
  <c r="GA554" i="10"/>
  <c r="BA133" i="10"/>
  <c r="BA547" i="10" s="1"/>
  <c r="BA551" i="10" s="1"/>
  <c r="FW554" i="10"/>
  <c r="BB133" i="10"/>
  <c r="BB547" i="10" s="1"/>
  <c r="BB551" i="10" s="1"/>
  <c r="FS554" i="10"/>
  <c r="AV133" i="10"/>
  <c r="AV547" i="10" s="1"/>
  <c r="AV551" i="10" s="1"/>
  <c r="AZ133" i="10"/>
  <c r="AZ547" i="10" s="1"/>
  <c r="AZ551" i="10" s="1"/>
  <c r="AX133" i="10"/>
  <c r="AX547" i="10" s="1"/>
  <c r="AX551" i="10" s="1"/>
  <c r="BE133" i="10"/>
  <c r="BE547" i="10" s="1"/>
  <c r="BE551" i="10" s="1"/>
  <c r="FU554" i="10"/>
  <c r="FZ554" i="10"/>
  <c r="AY133" i="10"/>
  <c r="AY547" i="10" s="1"/>
  <c r="AY551" i="10" s="1"/>
  <c r="FT554" i="10"/>
  <c r="FR554" i="10"/>
  <c r="FX554" i="10"/>
  <c r="AW133" i="10"/>
  <c r="AW547" i="10" s="1"/>
  <c r="AW551" i="10" s="1"/>
  <c r="BD133" i="10"/>
  <c r="BD547" i="10" s="1"/>
  <c r="BD551" i="10" s="1"/>
  <c r="FY554" i="10"/>
  <c r="AU133" i="10"/>
  <c r="AU547" i="10" s="1"/>
  <c r="AU551" i="10" s="1"/>
  <c r="X134" i="10"/>
  <c r="EU554" i="10" s="1"/>
  <c r="FV554" i="10"/>
  <c r="GB554" i="10" l="1"/>
  <c r="BH134" i="10"/>
  <c r="BH133" i="10" s="1"/>
  <c r="X133" i="10"/>
  <c r="X547" i="10" s="1"/>
  <c r="X551" i="10" s="1"/>
  <c r="BG134" i="10"/>
  <c r="BH547" i="10" l="1"/>
  <c r="BH551" i="10" s="1"/>
  <c r="BG133" i="10"/>
  <c r="BG547" i="10" l="1"/>
  <c r="BG551" i="10" s="1"/>
  <c r="GC554" i="10"/>
</calcChain>
</file>

<file path=xl/sharedStrings.xml><?xml version="1.0" encoding="utf-8"?>
<sst xmlns="http://schemas.openxmlformats.org/spreadsheetml/2006/main" count="4103" uniqueCount="329">
  <si>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</si>
  <si>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</si>
  <si>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</si>
  <si>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</si>
  <si>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</si>
  <si>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</si>
  <si>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</si>
  <si>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</si>
  <si>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</si>
  <si>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</si>
  <si>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</si>
  <si>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</si>
  <si>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</si>
  <si>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</si>
  <si>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</si>
  <si>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</si>
  <si>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</si>
  <si>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</si>
  <si>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</si>
  <si>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</si>
  <si>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</si>
  <si>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</si>
  <si>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</si>
  <si>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</si>
  <si>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</si>
  <si>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</si>
  <si>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</si>
  <si>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</si>
  <si>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</si>
  <si>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</si>
  <si>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</si>
  <si>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</si>
  <si>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</si>
  <si>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</si>
  <si>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</si>
  <si>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</si>
  <si>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</si>
  <si>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</si>
  <si>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</si>
  <si>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</si>
  <si>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</si>
  <si>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</si>
  <si>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</si>
  <si>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</si>
  <si>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</si>
  <si>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</si>
  <si>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</si>
  <si>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</si>
  <si>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</si>
  <si>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</si>
  <si>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</si>
  <si>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второе полугодие 2019-2020   учебного года</t>
  </si>
  <si>
    <t>на 2019-2020  учебный год</t>
  </si>
  <si>
    <t>Бобров С.Н.</t>
  </si>
  <si>
    <t>Апаев И.Х..</t>
  </si>
  <si>
    <t>Богданов А.В.</t>
  </si>
  <si>
    <t>Большов И.В.</t>
  </si>
  <si>
    <t>Бондарь Т.И.</t>
  </si>
  <si>
    <t>Власова Т.В.</t>
  </si>
  <si>
    <t>Волченков В.В.</t>
  </si>
  <si>
    <t>Жандров В.Ю.</t>
  </si>
  <si>
    <t>Завьялов И.А.</t>
  </si>
  <si>
    <t>Ильинский И,И.</t>
  </si>
  <si>
    <t>Кувалдин  В.П.</t>
  </si>
  <si>
    <t>Книжникова А.Н.</t>
  </si>
  <si>
    <t>Кизилов А.П.</t>
  </si>
  <si>
    <t>преподаватель</t>
  </si>
  <si>
    <t>доцент</t>
  </si>
  <si>
    <t>профессор</t>
  </si>
  <si>
    <t>ст.преподаватель</t>
  </si>
  <si>
    <t>зам.начальника</t>
  </si>
  <si>
    <t>Любан В.Г.</t>
  </si>
  <si>
    <t>Ляхов Д.К.</t>
  </si>
  <si>
    <t>Макошин П,В.</t>
  </si>
  <si>
    <t>Михайлов Б.П.</t>
  </si>
  <si>
    <t>Молянов А.Ю.</t>
  </si>
  <si>
    <t>Пантюхин К.Ю.</t>
  </si>
  <si>
    <t>Сермягин К.Ю.</t>
  </si>
  <si>
    <t>Суюнчалиева О.Т.</t>
  </si>
  <si>
    <t>Садриев Р.Ф.</t>
  </si>
  <si>
    <t>Турбина О.В.</t>
  </si>
  <si>
    <t>Таиров А.В.</t>
  </si>
  <si>
    <t>Тузов Л.Л.</t>
  </si>
  <si>
    <t>Федяева Н.В.</t>
  </si>
  <si>
    <t>Филиппов А.Н</t>
  </si>
  <si>
    <t>Филиппов С.М.</t>
  </si>
  <si>
    <t>Хромов И.Л.</t>
  </si>
  <si>
    <t>Чикова Я.Н.</t>
  </si>
  <si>
    <t>Шитова А.О.</t>
  </si>
  <si>
    <t>Шуткин А..В.</t>
  </si>
  <si>
    <t>Операт-разыскн. деятел-ть ОВД</t>
  </si>
  <si>
    <t>10.05.05</t>
  </si>
  <si>
    <t>очная</t>
  </si>
  <si>
    <t>ФПСОИБ</t>
  </si>
  <si>
    <t>4И(тзи+иа)</t>
  </si>
  <si>
    <t>40.05.02</t>
  </si>
  <si>
    <t>ФПСОПП</t>
  </si>
  <si>
    <t>4А</t>
  </si>
  <si>
    <t>Основы операт-разыскн. деятел-ти</t>
  </si>
  <si>
    <t>40.05.03</t>
  </si>
  <si>
    <t>ФПИС(экс)</t>
  </si>
  <si>
    <t>3 курс</t>
  </si>
  <si>
    <t xml:space="preserve">Основы операт-разыскн. деятел-ти </t>
  </si>
  <si>
    <t>40.05.01</t>
  </si>
  <si>
    <t>ФПИС(след 2)</t>
  </si>
  <si>
    <t>4 курс (440 гр)</t>
  </si>
  <si>
    <t>ФПИС(след)</t>
  </si>
  <si>
    <t>4 курс (435 гр)</t>
  </si>
  <si>
    <t>Операт-разыскн. деятел-ть ОВД по раскрытию прест-й в сфере экономики</t>
  </si>
  <si>
    <t>38.05.01</t>
  </si>
  <si>
    <t>ФПСПЭБиПК</t>
  </si>
  <si>
    <t>4Ж</t>
  </si>
  <si>
    <t>Деятельность ОС УР в ходе досудебного пр-ва по уголовным делам (ОРД)</t>
  </si>
  <si>
    <t>Выявление и раскрыт. преступлений с использ. современных технич. Средств (ОРД)</t>
  </si>
  <si>
    <t>Делопроизводство</t>
  </si>
  <si>
    <t>1 курс</t>
  </si>
  <si>
    <t>Делопроизводство и режим секретности в ОВД</t>
  </si>
  <si>
    <t>ИПСОПР</t>
  </si>
  <si>
    <t>2В,Г</t>
  </si>
  <si>
    <t>2 Г (Л)</t>
  </si>
  <si>
    <t>3А</t>
  </si>
  <si>
    <t>ИСЭ</t>
  </si>
  <si>
    <t>1Е</t>
  </si>
  <si>
    <t xml:space="preserve">Делопроизводство </t>
  </si>
  <si>
    <t>2 курс</t>
  </si>
  <si>
    <t>МПФ</t>
  </si>
  <si>
    <t>2 З</t>
  </si>
  <si>
    <t>1 З</t>
  </si>
  <si>
    <t>1А</t>
  </si>
  <si>
    <t>ФПСППООП</t>
  </si>
  <si>
    <t>1Д</t>
  </si>
  <si>
    <t>2Д</t>
  </si>
  <si>
    <t>2Е</t>
  </si>
  <si>
    <t>Специальная техника ОВД</t>
  </si>
  <si>
    <t>3Е</t>
  </si>
  <si>
    <t>37.05.02</t>
  </si>
  <si>
    <t>ФПИС(псих)</t>
  </si>
  <si>
    <t>4Д</t>
  </si>
  <si>
    <t>очная(ГП)</t>
  </si>
  <si>
    <t>5 курс</t>
  </si>
  <si>
    <t>44.05.01</t>
  </si>
  <si>
    <t>ИПСД ОВД</t>
  </si>
  <si>
    <t>4П(СП)</t>
  </si>
  <si>
    <t>4В(э)</t>
  </si>
  <si>
    <t>Основы профессиональной деятельности  (ОРД)</t>
  </si>
  <si>
    <t>1И</t>
  </si>
  <si>
    <t>1Ж</t>
  </si>
  <si>
    <t>1П</t>
  </si>
  <si>
    <t>1П(СП)</t>
  </si>
  <si>
    <t>40.03.01</t>
  </si>
  <si>
    <t>заоч (4)</t>
  </si>
  <si>
    <t>ФЗО</t>
  </si>
  <si>
    <t>4 Вб</t>
  </si>
  <si>
    <t>3 Вб</t>
  </si>
  <si>
    <t>5 уст</t>
  </si>
  <si>
    <t>3 ВПД</t>
  </si>
  <si>
    <t>заоч (6)</t>
  </si>
  <si>
    <t>4 ЗПД</t>
  </si>
  <si>
    <t>Специальная техника</t>
  </si>
  <si>
    <t>40.02.02</t>
  </si>
  <si>
    <t>заоч (3)</t>
  </si>
  <si>
    <t>2 СПО</t>
  </si>
  <si>
    <t>4 уст</t>
  </si>
  <si>
    <t>3 СПО</t>
  </si>
  <si>
    <t>2 ВПД</t>
  </si>
  <si>
    <t>3 знб</t>
  </si>
  <si>
    <t>6 уст</t>
  </si>
  <si>
    <t>4 знб</t>
  </si>
  <si>
    <t>44.05.01(ПиПДП)</t>
  </si>
  <si>
    <t>2 ВП</t>
  </si>
  <si>
    <t>1 ВП</t>
  </si>
  <si>
    <t>2 уст</t>
  </si>
  <si>
    <t>3 ЗПД</t>
  </si>
  <si>
    <t>Адъюнкты руковдство ОРД</t>
  </si>
  <si>
    <t>12.00.12</t>
  </si>
  <si>
    <t>ФПНПиНК</t>
  </si>
  <si>
    <t>Кузьмин Н.А.</t>
  </si>
  <si>
    <t>Адъюнктура (оперативно-разыскная деятельность)</t>
  </si>
  <si>
    <t>40.07.01 / 12.00.12</t>
  </si>
  <si>
    <t>2 год</t>
  </si>
  <si>
    <t>очная (ин)</t>
  </si>
  <si>
    <t>заочная</t>
  </si>
  <si>
    <t>3 год</t>
  </si>
  <si>
    <t>Кандидатский экзамен ОРД</t>
  </si>
  <si>
    <t>Оперативно-разыскная психология</t>
  </si>
  <si>
    <t>5Ж</t>
  </si>
  <si>
    <t>Практикум по докумен-нию  преступлений в сфере экономики</t>
  </si>
  <si>
    <t>Основы операт-разыскн. деятел-ти ОВД</t>
  </si>
  <si>
    <t>4 Л</t>
  </si>
  <si>
    <t>4В,Г</t>
  </si>
  <si>
    <t>213,214,215,216</t>
  </si>
  <si>
    <t>217-216</t>
  </si>
  <si>
    <t>54,56,59,60</t>
  </si>
  <si>
    <t>36,37,38             404</t>
  </si>
  <si>
    <t>Тренинг комплексного моделирования ПСД (ОРДиСТ)</t>
  </si>
  <si>
    <t>5А</t>
  </si>
  <si>
    <t>Практикум по докумен-нию действий лиц, совершающих преступл.</t>
  </si>
  <si>
    <t>Практикум по борьбе с преступлениями в сфере незаконного оборота наркотиков</t>
  </si>
  <si>
    <t>Практикум по оперативно-разыскной психологии</t>
  </si>
  <si>
    <t>4 курс</t>
  </si>
  <si>
    <t>очная(МП)</t>
  </si>
  <si>
    <t>очная(Мигр)</t>
  </si>
  <si>
    <t>5И</t>
  </si>
  <si>
    <t>2П</t>
  </si>
  <si>
    <t>ТСП (ОРД)</t>
  </si>
  <si>
    <t>4Е</t>
  </si>
  <si>
    <t>ГОС + защита ВКР (ОРД)</t>
  </si>
  <si>
    <t>1 знб</t>
  </si>
  <si>
    <t>1 уст</t>
  </si>
  <si>
    <t>1 СПО</t>
  </si>
  <si>
    <t>Делопроизводство и режим секретности</t>
  </si>
  <si>
    <t>2 Вб</t>
  </si>
  <si>
    <t>Старший и средний начальствующие составы ОПП (иа)</t>
  </si>
  <si>
    <t>ПК</t>
  </si>
  <si>
    <t xml:space="preserve">очная </t>
  </si>
  <si>
    <t>ФПиПК</t>
  </si>
  <si>
    <t>Старший и средний начальствующий состав ОПП (техн)</t>
  </si>
  <si>
    <t>Старший и средний начальствующий состав (1-2 л)</t>
  </si>
  <si>
    <t>Старший и средний начальствующие составы ОПП (СБ)</t>
  </si>
  <si>
    <t xml:space="preserve">Руководящий состав следственных подразделений территориальных органов МВД России 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</si>
  <si>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</si>
  <si>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</si>
  <si>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Оперативный состав подразделений по обеспечению безопасности лиц, подлежащих госзащите  территориальных органов МВД России на окружном, межрегиональном и региональном уровнях</t>
  </si>
  <si>
    <t xml:space="preserve">Старшие специалисты-ревизоры, специалисты-ревизоры подразделений экономической безопасности и противодействию коррупции территориальных органов МВД России на региональном уровне </t>
  </si>
  <si>
    <t xml:space="preserve">Руководящий и оперативный состав НЦБ Интерпола при территориальных органах МВД России </t>
  </si>
  <si>
    <t xml:space="preserve">очно 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</si>
  <si>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</si>
  <si>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Психологи ОПП</t>
  </si>
  <si>
    <t>т53</t>
  </si>
  <si>
    <t xml:space="preserve">48,49,50         404  </t>
  </si>
  <si>
    <t>зам.нач.кафедры</t>
  </si>
  <si>
    <t>нач.кафедры</t>
  </si>
  <si>
    <t>6 ЗПД (ОРД)</t>
  </si>
  <si>
    <t>3 ВПД ОРД</t>
  </si>
  <si>
    <t>4 ЗПД (ОРД)</t>
  </si>
  <si>
    <t xml:space="preserve">7 уст </t>
  </si>
  <si>
    <t>5 ЗПД (ОРД)</t>
  </si>
  <si>
    <t>10 уст</t>
  </si>
  <si>
    <t>Операт-разыскн. деятел-ти ОВД</t>
  </si>
  <si>
    <t>2 ВПД ОРД</t>
  </si>
  <si>
    <t>4 ЗПД (АД)</t>
  </si>
  <si>
    <t>5 знб</t>
  </si>
  <si>
    <t>3 ВПД АД</t>
  </si>
  <si>
    <t>4 ВП</t>
  </si>
  <si>
    <t>Организация разыскной работы в ОВД</t>
  </si>
  <si>
    <t>4 Вб ОРД</t>
  </si>
  <si>
    <t>Учения</t>
  </si>
  <si>
    <t>3 ВП</t>
  </si>
  <si>
    <t>8 уст</t>
  </si>
  <si>
    <t>2 ВПД АД</t>
  </si>
  <si>
    <t>3 ЗПД (АД)</t>
  </si>
  <si>
    <t>1 ВПД (ОРД)</t>
  </si>
  <si>
    <t>Выявление и раскрыт. преступлений с использ. современных технич. средств</t>
  </si>
  <si>
    <t>Госы (ОРД)</t>
  </si>
  <si>
    <t>дипломники (ОРД)+защита</t>
  </si>
  <si>
    <t>Преддипломная практика ОРД  + защита</t>
  </si>
  <si>
    <t>Практика защита</t>
  </si>
  <si>
    <t>Учебная практика по ПППУ ОРД</t>
  </si>
  <si>
    <t>Производственная практика</t>
  </si>
  <si>
    <t>Дипломники (ОРД)</t>
  </si>
  <si>
    <t>Производственная практика по ППУ и ОПД ОРД</t>
  </si>
  <si>
    <t>Преддипломная практика ОРД</t>
  </si>
  <si>
    <t>4И (кэ)</t>
  </si>
  <si>
    <t>13,14,16,17,18,34</t>
  </si>
  <si>
    <t>5,7,8,9,10,11,19,20,21</t>
  </si>
  <si>
    <t>22,23,24,25</t>
  </si>
  <si>
    <t>1 ВПД</t>
  </si>
  <si>
    <t>2 знб</t>
  </si>
  <si>
    <t>2 ЗПД</t>
  </si>
  <si>
    <t>1 ЗПД</t>
  </si>
  <si>
    <t>1 Вб</t>
  </si>
  <si>
    <r>
      <t>502(</t>
    </r>
    <r>
      <rPr>
        <b/>
        <sz val="14"/>
        <rFont val="Times New Roman Cyr"/>
        <charset val="204"/>
      </rPr>
      <t>504)</t>
    </r>
  </si>
  <si>
    <r>
      <t>504</t>
    </r>
    <r>
      <rPr>
        <b/>
        <sz val="14"/>
        <rFont val="Times New Roman Cyr"/>
        <charset val="204"/>
      </rPr>
      <t>(502)</t>
    </r>
  </si>
  <si>
    <r>
      <rPr>
        <b/>
        <sz val="16"/>
        <rFont val="Times New Roman Cyr"/>
        <charset val="204"/>
      </rPr>
      <t xml:space="preserve"> 301</t>
    </r>
    <r>
      <rPr>
        <sz val="8"/>
        <rFont val="Times New Roman Cyr"/>
        <family val="1"/>
        <charset val="204"/>
      </rPr>
      <t xml:space="preserve"> 29-31</t>
    </r>
  </si>
  <si>
    <t>501-502</t>
  </si>
  <si>
    <t>503-506</t>
  </si>
  <si>
    <t>2 полугодие</t>
  </si>
  <si>
    <t>1 полугодие</t>
  </si>
  <si>
    <t>405 ШАО</t>
  </si>
  <si>
    <t>505Сермягину</t>
  </si>
  <si>
    <t>404, Ляхову</t>
  </si>
  <si>
    <t>1В</t>
  </si>
  <si>
    <t>1Г (Л)</t>
  </si>
  <si>
    <t>КАФЕДРА ОПЕРАТИВНО-РАЗЫСКНОЙ ДЕЯТЕЛЬНОСТИ  И СПЕЦИАЛЬНОЙ ТЕХНИКИ</t>
  </si>
  <si>
    <t>Основы профессиональной деятельности  (ОРД) Руза</t>
  </si>
  <si>
    <t>Ильинскому</t>
  </si>
  <si>
    <t>Таирову</t>
  </si>
  <si>
    <t>Моск.р</t>
  </si>
  <si>
    <t>ДР.регион</t>
  </si>
  <si>
    <t>Адъюнктура (Педагогическая практика) ОРД</t>
  </si>
  <si>
    <t>Производственная практика по ППУ и ОПД (ОРД)</t>
  </si>
  <si>
    <t>Препод-практик 1</t>
  </si>
  <si>
    <t>Препод-практик 2</t>
  </si>
  <si>
    <t>Власовой</t>
  </si>
  <si>
    <t>Турбиной</t>
  </si>
  <si>
    <t>40.03.02</t>
  </si>
  <si>
    <t>мол,Бобр</t>
  </si>
  <si>
    <t>Моск.регион</t>
  </si>
  <si>
    <t>Москв.регион</t>
  </si>
  <si>
    <t>5А 501-504</t>
  </si>
  <si>
    <t>5А 505-506</t>
  </si>
  <si>
    <t xml:space="preserve">3Моск, 3регион                    </t>
  </si>
  <si>
    <t>2 Моск.,1 регион</t>
  </si>
  <si>
    <t>9 Регион</t>
  </si>
  <si>
    <t>2 Моск., 1регио</t>
  </si>
  <si>
    <t>3Моск.р,2 регион</t>
  </si>
  <si>
    <t>7 Регион</t>
  </si>
  <si>
    <t>4Моск.р</t>
  </si>
  <si>
    <t>4 Моск.р</t>
  </si>
  <si>
    <t>3Моск.р,1 регион</t>
  </si>
  <si>
    <t>6Моск.р</t>
  </si>
  <si>
    <t>5Моск.р</t>
  </si>
  <si>
    <t>5 Моск.р</t>
  </si>
  <si>
    <t>Эзрохин П.В.</t>
  </si>
  <si>
    <t>Тихоненко А.И.</t>
  </si>
  <si>
    <t>2Моск,</t>
  </si>
  <si>
    <t>8Регион</t>
  </si>
  <si>
    <t>преподаватель-практик</t>
  </si>
  <si>
    <t>3 Москва</t>
  </si>
  <si>
    <t>403ПРАКТИКУМ</t>
  </si>
  <si>
    <t>0?5</t>
  </si>
  <si>
    <t>?</t>
  </si>
  <si>
    <t>503, 504</t>
  </si>
  <si>
    <t>ЗАОЧКА ГОСЫ АПАЕВ!!!</t>
  </si>
  <si>
    <t>Начальник кафедры оперативно-разыскной деятельности и специальной техники органов внутренних дел</t>
  </si>
  <si>
    <t>Н.А.Кузьмин</t>
  </si>
  <si>
    <t>кафедры  ОРД и СТ</t>
  </si>
  <si>
    <t>кафедры ОРД и СТ</t>
  </si>
  <si>
    <t xml:space="preserve">кафедры ОРД и СТ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</si>
</sst>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 Cyr"/>
      <family val="1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  <font>
      <sz val="10"/>
      <name val="Arial Cyr"/>
    </font>
    <font>
      <i/>
      <sz val="10"/>
      <name val="Arial Cyr"/>
    </font>
    <font>
      <sz val="8"/>
      <name val="Times New Roman Cyr"/>
      <family val="1"/>
      <charset val="204"/>
    </font>
    <font>
      <sz val="8"/>
      <name val="Times New Roman Cyr"/>
      <charset val="204"/>
    </font>
    <font>
      <sz val="10"/>
      <name val="Arial Cyr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name val="Times New Roman Cyr"/>
      <charset val="204"/>
    </font>
    <font>
      <b/>
      <i/>
      <sz val="14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b/>
      <sz val="14"/>
      <color rgb="FFFF0000"/>
      <name val="Arial Cyr"/>
      <charset val="204"/>
    </font>
    <font>
      <sz val="14"/>
      <name val="Times New Roman Cyr"/>
      <charset val="204"/>
    </font>
    <font>
      <i/>
      <sz val="14"/>
      <name val="Times New Roman Cyr"/>
      <charset val="204"/>
    </font>
    <font>
      <i/>
      <sz val="14"/>
      <name val="Times New Roman Cyr"/>
      <family val="1"/>
      <charset val="204"/>
    </font>
    <font>
      <i/>
      <sz val="1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33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9E3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6" fillId="14" borderId="0" applyNumberFormat="0" applyBorder="0" applyAlignment="0" applyProtection="0"/>
  </cellStyleXfs>
  <cellXfs count="709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/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8" xfId="0" applyFont="1" applyFill="1" applyBorder="1"/>
    <xf numFmtId="49" fontId="2" fillId="0" borderId="28" xfId="0" applyNumberFormat="1" applyFont="1" applyFill="1" applyBorder="1"/>
    <xf numFmtId="0" fontId="0" fillId="0" borderId="28" xfId="0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2" xfId="0" applyFont="1" applyFill="1" applyBorder="1"/>
    <xf numFmtId="0" fontId="9" fillId="0" borderId="11" xfId="0" applyFont="1" applyFill="1" applyBorder="1"/>
    <xf numFmtId="0" fontId="2" fillId="0" borderId="33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0" fontId="2" fillId="0" borderId="34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9" fillId="0" borderId="32" xfId="0" applyFont="1" applyFill="1" applyBorder="1"/>
    <xf numFmtId="0" fontId="2" fillId="0" borderId="39" xfId="0" applyFont="1" applyFill="1" applyBorder="1"/>
    <xf numFmtId="0" fontId="2" fillId="0" borderId="41" xfId="0" applyFont="1" applyFill="1" applyBorder="1" applyAlignment="1">
      <alignment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29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vertical="center" textRotation="90" wrapText="1"/>
    </xf>
    <xf numFmtId="0" fontId="2" fillId="0" borderId="44" xfId="0" applyFont="1" applyFill="1" applyBorder="1"/>
    <xf numFmtId="164" fontId="9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5" xfId="0" applyFont="1" applyFill="1" applyBorder="1"/>
    <xf numFmtId="0" fontId="2" fillId="0" borderId="40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0" fontId="0" fillId="0" borderId="5" xfId="0" applyFill="1" applyBorder="1"/>
    <xf numFmtId="0" fontId="2" fillId="0" borderId="46" xfId="0" applyFont="1" applyFill="1" applyBorder="1"/>
    <xf numFmtId="0" fontId="2" fillId="0" borderId="47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48" xfId="0" applyFont="1" applyFill="1" applyBorder="1"/>
    <xf numFmtId="0" fontId="0" fillId="0" borderId="3" xfId="0" applyFill="1" applyBorder="1"/>
    <xf numFmtId="0" fontId="8" fillId="0" borderId="3" xfId="0" applyFont="1" applyFill="1" applyBorder="1"/>
    <xf numFmtId="0" fontId="2" fillId="0" borderId="49" xfId="0" applyFont="1" applyFill="1" applyBorder="1"/>
    <xf numFmtId="0" fontId="0" fillId="0" borderId="3" xfId="0" applyFill="1" applyBorder="1" applyAlignment="1">
      <alignment horizontal="center"/>
    </xf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49" fontId="13" fillId="0" borderId="3" xfId="0" applyNumberFormat="1" applyFont="1" applyFill="1" applyBorder="1"/>
    <xf numFmtId="49" fontId="13" fillId="0" borderId="28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" fontId="15" fillId="2" borderId="0" xfId="0" applyNumberFormat="1" applyFont="1" applyFill="1"/>
    <xf numFmtId="1" fontId="6" fillId="2" borderId="0" xfId="0" applyNumberFormat="1" applyFont="1" applyFill="1"/>
    <xf numFmtId="1" fontId="0" fillId="2" borderId="0" xfId="0" applyNumberFormat="1" applyFill="1"/>
    <xf numFmtId="2" fontId="0" fillId="2" borderId="0" xfId="0" applyNumberFormat="1" applyFill="1"/>
    <xf numFmtId="1" fontId="1" fillId="2" borderId="0" xfId="0" applyNumberFormat="1" applyFont="1" applyFill="1"/>
    <xf numFmtId="1" fontId="6" fillId="0" borderId="0" xfId="0" applyNumberFormat="1" applyFont="1"/>
    <xf numFmtId="2" fontId="0" fillId="3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" fontId="15" fillId="0" borderId="0" xfId="0" applyNumberFormat="1" applyFont="1" applyFill="1"/>
    <xf numFmtId="2" fontId="0" fillId="0" borderId="0" xfId="0" applyNumberFormat="1" applyFill="1"/>
    <xf numFmtId="1" fontId="1" fillId="0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/>
    <xf numFmtId="1" fontId="6" fillId="4" borderId="0" xfId="0" applyNumberFormat="1" applyFont="1" applyFill="1"/>
    <xf numFmtId="2" fontId="0" fillId="4" borderId="0" xfId="0" applyNumberFormat="1" applyFill="1"/>
    <xf numFmtId="1" fontId="1" fillId="4" borderId="0" xfId="0" applyNumberFormat="1" applyFont="1" applyFill="1"/>
    <xf numFmtId="164" fontId="0" fillId="4" borderId="0" xfId="0" applyNumberFormat="1" applyFill="1"/>
    <xf numFmtId="0" fontId="15" fillId="0" borderId="0" xfId="0" applyFont="1" applyFill="1" applyAlignment="1">
      <alignment horizontal="right"/>
    </xf>
    <xf numFmtId="1" fontId="15" fillId="4" borderId="0" xfId="0" applyNumberFormat="1" applyFont="1" applyFill="1"/>
    <xf numFmtId="0" fontId="0" fillId="5" borderId="0" xfId="0" applyFill="1" applyAlignment="1">
      <alignment horizontal="center"/>
    </xf>
    <xf numFmtId="1" fontId="6" fillId="5" borderId="0" xfId="0" applyNumberFormat="1" applyFont="1" applyFill="1"/>
    <xf numFmtId="2" fontId="0" fillId="5" borderId="0" xfId="0" applyNumberFormat="1" applyFill="1"/>
    <xf numFmtId="0" fontId="0" fillId="5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1" fontId="15" fillId="5" borderId="0" xfId="0" applyNumberFormat="1" applyFon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64" fontId="0" fillId="5" borderId="0" xfId="0" applyNumberFormat="1" applyFill="1" applyBorder="1"/>
    <xf numFmtId="1" fontId="1" fillId="5" borderId="0" xfId="0" applyNumberFormat="1" applyFont="1" applyFill="1" applyBorder="1"/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" fontId="15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0" fillId="2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Border="1" applyAlignment="1">
      <alignment horizontal="right"/>
    </xf>
    <xf numFmtId="0" fontId="15" fillId="4" borderId="0" xfId="0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16" fillId="4" borderId="0" xfId="0" applyNumberFormat="1" applyFont="1" applyFill="1" applyBorder="1"/>
    <xf numFmtId="1" fontId="0" fillId="4" borderId="0" xfId="0" applyNumberFormat="1" applyFont="1" applyFill="1" applyBorder="1"/>
    <xf numFmtId="2" fontId="0" fillId="4" borderId="0" xfId="0" applyNumberFormat="1" applyFill="1" applyBorder="1"/>
    <xf numFmtId="2" fontId="0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164" fontId="0" fillId="4" borderId="0" xfId="0" applyNumberFormat="1" applyFill="1" applyBorder="1"/>
    <xf numFmtId="0" fontId="15" fillId="0" borderId="0" xfId="0" applyFont="1" applyFill="1" applyBorder="1" applyAlignment="1">
      <alignment horizontal="right"/>
    </xf>
    <xf numFmtId="1" fontId="16" fillId="0" borderId="0" xfId="0" applyNumberFormat="1" applyFont="1" applyFill="1" applyBorder="1"/>
    <xf numFmtId="2" fontId="0" fillId="0" borderId="0" xfId="0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15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2" fontId="0" fillId="3" borderId="0" xfId="0" applyNumberFormat="1" applyFill="1" applyBorder="1"/>
    <xf numFmtId="164" fontId="0" fillId="2" borderId="0" xfId="0" applyNumberForma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" fontId="15" fillId="7" borderId="0" xfId="0" applyNumberFormat="1" applyFont="1" applyFill="1" applyBorder="1"/>
    <xf numFmtId="1" fontId="6" fillId="7" borderId="0" xfId="0" applyNumberFormat="1" applyFont="1" applyFill="1" applyBorder="1"/>
    <xf numFmtId="1" fontId="0" fillId="7" borderId="0" xfId="0" applyNumberFormat="1" applyFill="1" applyBorder="1"/>
    <xf numFmtId="2" fontId="0" fillId="7" borderId="0" xfId="0" applyNumberFormat="1" applyFill="1" applyBorder="1"/>
    <xf numFmtId="2" fontId="0" fillId="7" borderId="0" xfId="0" applyNumberFormat="1" applyFill="1"/>
    <xf numFmtId="1" fontId="1" fillId="7" borderId="0" xfId="0" applyNumberFormat="1" applyFont="1" applyFill="1" applyBorder="1"/>
    <xf numFmtId="164" fontId="0" fillId="7" borderId="0" xfId="0" applyNumberFormat="1" applyFill="1" applyBorder="1"/>
    <xf numFmtId="0" fontId="0" fillId="2" borderId="0" xfId="0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" fontId="15" fillId="9" borderId="0" xfId="0" applyNumberFormat="1" applyFont="1" applyFill="1" applyBorder="1"/>
    <xf numFmtId="1" fontId="6" fillId="9" borderId="0" xfId="0" applyNumberFormat="1" applyFont="1" applyFill="1" applyBorder="1"/>
    <xf numFmtId="1" fontId="0" fillId="9" borderId="0" xfId="0" applyNumberFormat="1" applyFill="1" applyBorder="1"/>
    <xf numFmtId="2" fontId="0" fillId="9" borderId="0" xfId="0" applyNumberFormat="1" applyFill="1" applyBorder="1"/>
    <xf numFmtId="1" fontId="1" fillId="9" borderId="0" xfId="0" applyNumberFormat="1" applyFont="1" applyFill="1" applyBorder="1"/>
    <xf numFmtId="164" fontId="0" fillId="9" borderId="0" xfId="0" applyNumberForma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1" fontId="15" fillId="9" borderId="0" xfId="0" applyNumberFormat="1" applyFont="1" applyFill="1"/>
    <xf numFmtId="1" fontId="6" fillId="9" borderId="0" xfId="0" applyNumberFormat="1" applyFont="1" applyFill="1"/>
    <xf numFmtId="1" fontId="0" fillId="9" borderId="0" xfId="0" applyNumberFormat="1" applyFill="1"/>
    <xf numFmtId="2" fontId="0" fillId="9" borderId="0" xfId="0" applyNumberFormat="1" applyFill="1"/>
    <xf numFmtId="1" fontId="1" fillId="9" borderId="0" xfId="0" applyNumberFormat="1" applyFont="1" applyFill="1"/>
    <xf numFmtId="2" fontId="0" fillId="9" borderId="3" xfId="0" applyNumberFormat="1" applyFill="1" applyBorder="1"/>
    <xf numFmtId="164" fontId="0" fillId="2" borderId="10" xfId="0" applyNumberFormat="1" applyFont="1" applyFill="1" applyBorder="1" applyAlignment="1">
      <alignment horizontal="left" wrapText="1"/>
    </xf>
    <xf numFmtId="0" fontId="0" fillId="6" borderId="0" xfId="0" applyFont="1" applyFill="1" applyAlignment="1">
      <alignment horizontal="center"/>
    </xf>
    <xf numFmtId="0" fontId="0" fillId="2" borderId="0" xfId="0" applyFill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left"/>
    </xf>
    <xf numFmtId="0" fontId="2" fillId="0" borderId="49" xfId="0" applyFont="1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5" borderId="0" xfId="0" applyFont="1" applyFill="1" applyBorder="1" applyAlignment="1">
      <alignment horizontal="right"/>
    </xf>
    <xf numFmtId="2" fontId="0" fillId="6" borderId="0" xfId="0" applyNumberFormat="1" applyFill="1" applyBorder="1"/>
    <xf numFmtId="0" fontId="0" fillId="0" borderId="0" xfId="0" applyFill="1" applyAlignment="1">
      <alignment horizontal="left" wrapText="1"/>
    </xf>
    <xf numFmtId="0" fontId="0" fillId="7" borderId="0" xfId="0" applyFill="1" applyBorder="1" applyAlignment="1">
      <alignment horizontal="right"/>
    </xf>
    <xf numFmtId="0" fontId="17" fillId="4" borderId="0" xfId="0" applyFont="1" applyFill="1"/>
    <xf numFmtId="0" fontId="0" fillId="4" borderId="5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1" fontId="6" fillId="4" borderId="0" xfId="0" applyNumberFormat="1" applyFont="1" applyFill="1" applyAlignment="1">
      <alignment horizontal="right"/>
    </xf>
    <xf numFmtId="0" fontId="17" fillId="4" borderId="0" xfId="0" applyFont="1" applyFill="1" applyAlignment="1">
      <alignment wrapText="1"/>
    </xf>
    <xf numFmtId="164" fontId="0" fillId="6" borderId="0" xfId="0" applyNumberFormat="1" applyFill="1" applyBorder="1"/>
    <xf numFmtId="49" fontId="13" fillId="0" borderId="0" xfId="0" applyNumberFormat="1" applyFont="1" applyFill="1" applyBorder="1"/>
    <xf numFmtId="0" fontId="2" fillId="0" borderId="51" xfId="0" applyFont="1" applyFill="1" applyBorder="1"/>
    <xf numFmtId="49" fontId="18" fillId="0" borderId="1" xfId="0" applyNumberFormat="1" applyFont="1" applyFill="1" applyBorder="1"/>
    <xf numFmtId="0" fontId="19" fillId="0" borderId="0" xfId="0" applyFont="1" applyFill="1" applyBorder="1"/>
    <xf numFmtId="49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0" fontId="19" fillId="0" borderId="5" xfId="0" applyFont="1" applyFill="1" applyBorder="1"/>
    <xf numFmtId="49" fontId="18" fillId="0" borderId="2" xfId="0" applyNumberFormat="1" applyFont="1" applyFill="1" applyBorder="1"/>
    <xf numFmtId="49" fontId="18" fillId="0" borderId="12" xfId="0" applyNumberFormat="1" applyFont="1" applyFill="1" applyBorder="1"/>
    <xf numFmtId="49" fontId="18" fillId="0" borderId="11" xfId="0" applyNumberFormat="1" applyFont="1" applyFill="1" applyBorder="1"/>
    <xf numFmtId="0" fontId="19" fillId="0" borderId="3" xfId="0" applyFont="1" applyFill="1" applyBorder="1"/>
    <xf numFmtId="0" fontId="18" fillId="0" borderId="5" xfId="0" applyFont="1" applyFill="1" applyBorder="1"/>
    <xf numFmtId="49" fontId="18" fillId="0" borderId="28" xfId="0" applyNumberFormat="1" applyFont="1" applyFill="1" applyBorder="1"/>
    <xf numFmtId="0" fontId="19" fillId="0" borderId="28" xfId="0" applyFont="1" applyFill="1" applyBorder="1"/>
    <xf numFmtId="0" fontId="18" fillId="0" borderId="28" xfId="0" applyFont="1" applyFill="1" applyBorder="1"/>
    <xf numFmtId="0" fontId="18" fillId="0" borderId="1" xfId="0" applyFont="1" applyFill="1" applyBorder="1"/>
    <xf numFmtId="0" fontId="18" fillId="0" borderId="12" xfId="0" applyFont="1" applyFill="1" applyBorder="1"/>
    <xf numFmtId="0" fontId="20" fillId="0" borderId="0" xfId="0" applyFont="1" applyFill="1" applyBorder="1" applyAlignment="1">
      <alignment horizontal="center"/>
    </xf>
    <xf numFmtId="0" fontId="13" fillId="0" borderId="1" xfId="0" applyFont="1" applyFill="1" applyBorder="1"/>
    <xf numFmtId="164" fontId="2" fillId="6" borderId="1" xfId="0" applyNumberFormat="1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2" fontId="7" fillId="0" borderId="11" xfId="0" applyNumberFormat="1" applyFont="1" applyFill="1" applyBorder="1"/>
    <xf numFmtId="164" fontId="0" fillId="11" borderId="0" xfId="0" applyNumberFormat="1" applyFill="1" applyBorder="1"/>
    <xf numFmtId="1" fontId="7" fillId="0" borderId="11" xfId="0" applyNumberFormat="1" applyFont="1" applyFill="1" applyBorder="1"/>
    <xf numFmtId="0" fontId="2" fillId="12" borderId="11" xfId="0" applyFont="1" applyFill="1" applyBorder="1"/>
    <xf numFmtId="1" fontId="2" fillId="0" borderId="2" xfId="0" applyNumberFormat="1" applyFont="1" applyFill="1" applyBorder="1"/>
    <xf numFmtId="1" fontId="2" fillId="0" borderId="12" xfId="0" applyNumberFormat="1" applyFont="1" applyFill="1" applyBorder="1"/>
    <xf numFmtId="1" fontId="0" fillId="7" borderId="0" xfId="0" applyNumberFormat="1" applyFill="1"/>
    <xf numFmtId="164" fontId="0" fillId="7" borderId="5" xfId="0" applyNumberFormat="1" applyFill="1" applyBorder="1"/>
    <xf numFmtId="164" fontId="2" fillId="7" borderId="0" xfId="0" applyNumberFormat="1" applyFont="1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0" fillId="0" borderId="0" xfId="0" applyFill="1" applyBorder="1" applyAlignment="1"/>
    <xf numFmtId="0" fontId="0" fillId="7" borderId="0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center" vertical="top"/>
    </xf>
    <xf numFmtId="1" fontId="22" fillId="7" borderId="0" xfId="0" applyNumberFormat="1" applyFont="1" applyFill="1" applyBorder="1"/>
    <xf numFmtId="1" fontId="21" fillId="7" borderId="0" xfId="0" applyNumberFormat="1" applyFont="1" applyFill="1" applyBorder="1"/>
    <xf numFmtId="164" fontId="0" fillId="7" borderId="0" xfId="0" applyNumberFormat="1" applyFill="1" applyBorder="1" applyAlignment="1">
      <alignment horizontal="left" wrapText="1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right" vertical="top"/>
    </xf>
    <xf numFmtId="1" fontId="15" fillId="7" borderId="0" xfId="0" applyNumberFormat="1" applyFont="1" applyFill="1"/>
    <xf numFmtId="1" fontId="6" fillId="7" borderId="0" xfId="0" applyNumberFormat="1" applyFont="1" applyFill="1"/>
    <xf numFmtId="1" fontId="1" fillId="7" borderId="0" xfId="0" applyNumberFormat="1" applyFont="1" applyFill="1"/>
    <xf numFmtId="0" fontId="0" fillId="7" borderId="0" xfId="0" applyNumberFormat="1" applyFont="1" applyFill="1" applyBorder="1" applyAlignment="1">
      <alignment horizontal="left" wrapText="1"/>
    </xf>
    <xf numFmtId="0" fontId="0" fillId="7" borderId="0" xfId="0" applyFont="1" applyFill="1" applyBorder="1" applyAlignment="1"/>
    <xf numFmtId="0" fontId="0" fillId="2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1" fontId="22" fillId="2" borderId="0" xfId="0" applyNumberFormat="1" applyFont="1" applyFill="1" applyBorder="1"/>
    <xf numFmtId="1" fontId="6" fillId="2" borderId="5" xfId="0" applyNumberFormat="1" applyFont="1" applyFill="1" applyBorder="1"/>
    <xf numFmtId="2" fontId="0" fillId="3" borderId="5" xfId="0" applyNumberFormat="1" applyFill="1" applyBorder="1"/>
    <xf numFmtId="0" fontId="0" fillId="0" borderId="0" xfId="0" applyNumberFormat="1" applyFill="1" applyBorder="1" applyAlignment="1">
      <alignment horizontal="right" vertical="top"/>
    </xf>
    <xf numFmtId="0" fontId="0" fillId="0" borderId="0" xfId="0" applyNumberFormat="1" applyFill="1" applyBorder="1" applyAlignment="1">
      <alignment horizontal="right"/>
    </xf>
    <xf numFmtId="49" fontId="2" fillId="13" borderId="2" xfId="0" applyNumberFormat="1" applyFont="1" applyFill="1" applyBorder="1"/>
    <xf numFmtId="49" fontId="2" fillId="13" borderId="1" xfId="0" applyNumberFormat="1" applyFont="1" applyFill="1" applyBorder="1"/>
    <xf numFmtId="0" fontId="23" fillId="0" borderId="25" xfId="0" applyFont="1" applyFill="1" applyBorder="1"/>
    <xf numFmtId="0" fontId="24" fillId="0" borderId="25" xfId="0" applyFont="1" applyFill="1" applyBorder="1"/>
    <xf numFmtId="0" fontId="23" fillId="0" borderId="25" xfId="0" applyFont="1" applyFill="1" applyBorder="1" applyAlignment="1">
      <alignment horizontal="left"/>
    </xf>
    <xf numFmtId="2" fontId="0" fillId="11" borderId="0" xfId="0" applyNumberFormat="1" applyFill="1" applyBorder="1"/>
    <xf numFmtId="2" fontId="0" fillId="0" borderId="3" xfId="0" applyNumberFormat="1" applyFill="1" applyBorder="1"/>
    <xf numFmtId="0" fontId="17" fillId="0" borderId="0" xfId="0" applyFont="1" applyFill="1"/>
    <xf numFmtId="0" fontId="0" fillId="0" borderId="5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right" vertical="top"/>
    </xf>
    <xf numFmtId="1" fontId="22" fillId="0" borderId="0" xfId="0" applyNumberFormat="1" applyFont="1" applyFill="1" applyBorder="1"/>
    <xf numFmtId="1" fontId="21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ill="1" applyAlignment="1">
      <alignment wrapText="1"/>
    </xf>
    <xf numFmtId="0" fontId="21" fillId="0" borderId="0" xfId="0" applyNumberFormat="1" applyFont="1" applyFill="1" applyBorder="1" applyAlignment="1">
      <alignment horizontal="right" vertical="top"/>
    </xf>
    <xf numFmtId="0" fontId="21" fillId="0" borderId="0" xfId="0" applyNumberFormat="1" applyFont="1" applyFill="1" applyBorder="1" applyAlignment="1">
      <alignment horizontal="right"/>
    </xf>
    <xf numFmtId="164" fontId="27" fillId="11" borderId="0" xfId="1" applyNumberFormat="1" applyFont="1" applyFill="1" applyBorder="1"/>
    <xf numFmtId="164" fontId="0" fillId="0" borderId="0" xfId="0" applyNumberFormat="1" applyFont="1" applyFill="1" applyBorder="1" applyAlignment="1">
      <alignment horizontal="left" wrapText="1"/>
    </xf>
    <xf numFmtId="2" fontId="27" fillId="11" borderId="0" xfId="1" applyNumberFormat="1" applyFont="1" applyFill="1" applyBorder="1"/>
    <xf numFmtId="0" fontId="0" fillId="0" borderId="5" xfId="0" applyFont="1" applyFill="1" applyBorder="1" applyAlignment="1">
      <alignment horizontal="center"/>
    </xf>
    <xf numFmtId="1" fontId="15" fillId="0" borderId="5" xfId="0" applyNumberFormat="1" applyFont="1" applyFill="1" applyBorder="1"/>
    <xf numFmtId="1" fontId="0" fillId="0" borderId="5" xfId="0" applyNumberFormat="1" applyFill="1" applyBorder="1"/>
    <xf numFmtId="2" fontId="0" fillId="0" borderId="5" xfId="0" applyNumberFormat="1" applyFill="1" applyBorder="1"/>
    <xf numFmtId="1" fontId="1" fillId="0" borderId="5" xfId="0" applyNumberFormat="1" applyFont="1" applyFill="1" applyBorder="1"/>
    <xf numFmtId="2" fontId="0" fillId="11" borderId="5" xfId="0" applyNumberFormat="1" applyFill="1" applyBorder="1"/>
    <xf numFmtId="164" fontId="25" fillId="11" borderId="0" xfId="0" applyNumberFormat="1" applyFont="1" applyFill="1" applyBorder="1"/>
    <xf numFmtId="0" fontId="0" fillId="0" borderId="0" xfId="0" applyNumberFormat="1" applyFont="1" applyFill="1" applyBorder="1" applyAlignment="1">
      <alignment horizontal="left" wrapText="1"/>
    </xf>
    <xf numFmtId="164" fontId="27" fillId="0" borderId="0" xfId="1" applyNumberFormat="1" applyFont="1" applyFill="1" applyBorder="1"/>
    <xf numFmtId="0" fontId="0" fillId="0" borderId="0" xfId="0" applyFill="1" applyBorder="1" applyAlignment="1">
      <alignment wrapText="1"/>
    </xf>
    <xf numFmtId="0" fontId="0" fillId="6" borderId="0" xfId="0" applyFill="1" applyBorder="1" applyAlignment="1">
      <alignment horizontal="left" wrapText="1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/>
    <xf numFmtId="1" fontId="15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1" fontId="1" fillId="6" borderId="0" xfId="0" applyNumberFormat="1" applyFont="1" applyFill="1" applyBorder="1"/>
    <xf numFmtId="1" fontId="0" fillId="6" borderId="0" xfId="0" applyNumberFormat="1" applyFill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/>
    <xf numFmtId="0" fontId="0" fillId="15" borderId="0" xfId="0" applyFill="1" applyBorder="1" applyAlignment="1">
      <alignment horizontal="left" wrapText="1"/>
    </xf>
    <xf numFmtId="0" fontId="0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1" fontId="15" fillId="15" borderId="0" xfId="0" applyNumberFormat="1" applyFont="1" applyFill="1" applyBorder="1"/>
    <xf numFmtId="1" fontId="6" fillId="15" borderId="0" xfId="0" applyNumberFormat="1" applyFont="1" applyFill="1" applyBorder="1"/>
    <xf numFmtId="1" fontId="0" fillId="15" borderId="0" xfId="0" applyNumberFormat="1" applyFill="1" applyBorder="1"/>
    <xf numFmtId="2" fontId="0" fillId="15" borderId="0" xfId="0" applyNumberFormat="1" applyFill="1" applyBorder="1"/>
    <xf numFmtId="2" fontId="0" fillId="15" borderId="0" xfId="0" applyNumberFormat="1" applyFill="1"/>
    <xf numFmtId="1" fontId="1" fillId="15" borderId="0" xfId="0" applyNumberFormat="1" applyFont="1" applyFill="1" applyBorder="1"/>
    <xf numFmtId="164" fontId="0" fillId="15" borderId="0" xfId="0" applyNumberFormat="1" applyFill="1" applyBorder="1"/>
    <xf numFmtId="0" fontId="0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right"/>
    </xf>
    <xf numFmtId="1" fontId="15" fillId="15" borderId="0" xfId="0" applyNumberFormat="1" applyFont="1" applyFill="1"/>
    <xf numFmtId="1" fontId="6" fillId="15" borderId="0" xfId="0" applyNumberFormat="1" applyFont="1" applyFill="1"/>
    <xf numFmtId="1" fontId="0" fillId="15" borderId="0" xfId="0" applyNumberFormat="1" applyFill="1"/>
    <xf numFmtId="2" fontId="0" fillId="15" borderId="5" xfId="0" applyNumberFormat="1" applyFill="1" applyBorder="1"/>
    <xf numFmtId="1" fontId="1" fillId="15" borderId="0" xfId="0" applyNumberFormat="1" applyFont="1" applyFill="1"/>
    <xf numFmtId="2" fontId="0" fillId="15" borderId="3" xfId="0" applyNumberFormat="1" applyFill="1" applyBorder="1"/>
    <xf numFmtId="0" fontId="2" fillId="15" borderId="0" xfId="0" applyFont="1" applyFill="1" applyBorder="1"/>
    <xf numFmtId="0" fontId="2" fillId="15" borderId="25" xfId="0" applyFont="1" applyFill="1" applyBorder="1"/>
    <xf numFmtId="0" fontId="0" fillId="4" borderId="0" xfId="0" applyFont="1" applyFill="1" applyBorder="1" applyAlignment="1">
      <alignment horizontal="center"/>
    </xf>
    <xf numFmtId="0" fontId="0" fillId="15" borderId="0" xfId="0" applyNumberFormat="1" applyFill="1" applyBorder="1" applyAlignment="1">
      <alignment horizontal="right" vertical="top"/>
    </xf>
    <xf numFmtId="0" fontId="0" fillId="0" borderId="52" xfId="0" applyFill="1" applyBorder="1"/>
    <xf numFmtId="0" fontId="0" fillId="0" borderId="52" xfId="0" applyFill="1" applyBorder="1" applyAlignment="1">
      <alignment horizontal="center"/>
    </xf>
    <xf numFmtId="0" fontId="0" fillId="16" borderId="0" xfId="0" applyFill="1" applyBorder="1"/>
    <xf numFmtId="1" fontId="0" fillId="0" borderId="5" xfId="0" applyNumberFormat="1" applyFill="1" applyBorder="1" applyAlignment="1">
      <alignment horizontal="center"/>
    </xf>
    <xf numFmtId="2" fontId="0" fillId="11" borderId="0" xfId="0" applyNumberFormat="1" applyFill="1"/>
    <xf numFmtId="1" fontId="0" fillId="0" borderId="52" xfId="0" applyNumberForma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164" fontId="29" fillId="0" borderId="0" xfId="0" applyNumberFormat="1" applyFont="1" applyFill="1" applyBorder="1"/>
    <xf numFmtId="49" fontId="13" fillId="0" borderId="1" xfId="0" applyNumberFormat="1" applyFont="1" applyFill="1" applyBorder="1"/>
    <xf numFmtId="49" fontId="13" fillId="0" borderId="2" xfId="0" applyNumberFormat="1" applyFont="1" applyFill="1" applyBorder="1"/>
    <xf numFmtId="49" fontId="13" fillId="0" borderId="12" xfId="0" applyNumberFormat="1" applyFont="1" applyFill="1" applyBorder="1"/>
    <xf numFmtId="49" fontId="13" fillId="0" borderId="11" xfId="0" applyNumberFormat="1" applyFont="1" applyFill="1" applyBorder="1"/>
    <xf numFmtId="0" fontId="13" fillId="0" borderId="0" xfId="0" applyFont="1" applyFill="1" applyBorder="1"/>
    <xf numFmtId="0" fontId="30" fillId="0" borderId="0" xfId="0" applyFont="1" applyFill="1" applyBorder="1"/>
    <xf numFmtId="0" fontId="0" fillId="5" borderId="0" xfId="0" applyFill="1" applyAlignment="1">
      <alignment horizontal="right"/>
    </xf>
    <xf numFmtId="1" fontId="15" fillId="5" borderId="0" xfId="0" applyNumberFormat="1" applyFont="1" applyFill="1"/>
    <xf numFmtId="1" fontId="0" fillId="5" borderId="0" xfId="0" applyNumberFormat="1" applyFill="1"/>
    <xf numFmtId="1" fontId="1" fillId="5" borderId="0" xfId="0" applyNumberFormat="1" applyFont="1" applyFill="1"/>
    <xf numFmtId="2" fontId="0" fillId="5" borderId="3" xfId="0" applyNumberFormat="1" applyFill="1" applyBorder="1"/>
    <xf numFmtId="0" fontId="0" fillId="6" borderId="0" xfId="0" applyFill="1" applyBorder="1" applyAlignment="1">
      <alignment horizontal="right"/>
    </xf>
    <xf numFmtId="49" fontId="29" fillId="0" borderId="3" xfId="0" applyNumberFormat="1" applyFont="1" applyFill="1" applyBorder="1"/>
    <xf numFmtId="49" fontId="29" fillId="0" borderId="28" xfId="0" applyNumberFormat="1" applyFont="1" applyFill="1" applyBorder="1"/>
    <xf numFmtId="49" fontId="29" fillId="0" borderId="1" xfId="0" applyNumberFormat="1" applyFont="1" applyFill="1" applyBorder="1"/>
    <xf numFmtId="49" fontId="29" fillId="0" borderId="2" xfId="0" applyNumberFormat="1" applyFont="1" applyFill="1" applyBorder="1"/>
    <xf numFmtId="49" fontId="29" fillId="0" borderId="11" xfId="0" applyNumberFormat="1" applyFont="1" applyFill="1" applyBorder="1"/>
    <xf numFmtId="0" fontId="29" fillId="0" borderId="0" xfId="0" applyFont="1" applyFill="1" applyBorder="1"/>
    <xf numFmtId="49" fontId="29" fillId="0" borderId="12" xfId="0" applyNumberFormat="1" applyFont="1" applyFill="1" applyBorder="1"/>
    <xf numFmtId="0" fontId="29" fillId="0" borderId="1" xfId="0" applyFont="1" applyFill="1" applyBorder="1"/>
    <xf numFmtId="0" fontId="29" fillId="0" borderId="12" xfId="0" applyFont="1" applyFill="1" applyBorder="1"/>
    <xf numFmtId="0" fontId="0" fillId="18" borderId="0" xfId="0" applyFill="1" applyBorder="1"/>
    <xf numFmtId="0" fontId="0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 applyAlignment="1">
      <alignment horizontal="right"/>
    </xf>
    <xf numFmtId="0" fontId="15" fillId="18" borderId="0" xfId="0" applyFont="1" applyFill="1" applyBorder="1" applyAlignment="1">
      <alignment horizontal="right"/>
    </xf>
    <xf numFmtId="1" fontId="0" fillId="18" borderId="0" xfId="0" applyNumberFormat="1" applyFill="1" applyBorder="1" applyAlignment="1">
      <alignment horizontal="right"/>
    </xf>
    <xf numFmtId="1" fontId="16" fillId="18" borderId="0" xfId="0" applyNumberFormat="1" applyFont="1" applyFill="1" applyBorder="1"/>
    <xf numFmtId="1" fontId="0" fillId="18" borderId="0" xfId="0" applyNumberFormat="1" applyFont="1" applyFill="1" applyBorder="1"/>
    <xf numFmtId="2" fontId="0" fillId="18" borderId="0" xfId="0" applyNumberFormat="1" applyFill="1" applyBorder="1"/>
    <xf numFmtId="2" fontId="0" fillId="18" borderId="0" xfId="0" applyNumberFormat="1" applyFont="1" applyFill="1" applyBorder="1"/>
    <xf numFmtId="164" fontId="0" fillId="18" borderId="0" xfId="0" applyNumberFormat="1" applyFont="1" applyFill="1" applyBorder="1"/>
    <xf numFmtId="1" fontId="6" fillId="18" borderId="0" xfId="0" applyNumberFormat="1" applyFont="1" applyFill="1" applyBorder="1"/>
    <xf numFmtId="164" fontId="0" fillId="18" borderId="0" xfId="0" applyNumberFormat="1" applyFill="1" applyBorder="1"/>
    <xf numFmtId="0" fontId="0" fillId="6" borderId="0" xfId="0" applyFill="1" applyAlignment="1">
      <alignment horizontal="center"/>
    </xf>
    <xf numFmtId="0" fontId="15" fillId="6" borderId="0" xfId="0" applyFon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1" fontId="16" fillId="6" borderId="0" xfId="0" applyNumberFormat="1" applyFont="1" applyFill="1" applyBorder="1"/>
    <xf numFmtId="1" fontId="0" fillId="6" borderId="0" xfId="0" applyNumberFormat="1" applyFont="1" applyFill="1" applyBorder="1"/>
    <xf numFmtId="2" fontId="0" fillId="6" borderId="0" xfId="0" applyNumberFormat="1" applyFont="1" applyFill="1" applyBorder="1"/>
    <xf numFmtId="164" fontId="0" fillId="6" borderId="0" xfId="0" applyNumberFormat="1" applyFont="1" applyFill="1" applyBorder="1"/>
    <xf numFmtId="0" fontId="2" fillId="19" borderId="1" xfId="0" applyFont="1" applyFill="1" applyBorder="1"/>
    <xf numFmtId="0" fontId="0" fillId="19" borderId="0" xfId="0" applyFill="1" applyBorder="1"/>
    <xf numFmtId="0" fontId="0" fillId="19" borderId="0" xfId="0" applyFill="1" applyBorder="1" applyAlignment="1">
      <alignment horizontal="center"/>
    </xf>
    <xf numFmtId="0" fontId="0" fillId="19" borderId="0" xfId="0" applyFont="1" applyFill="1" applyBorder="1" applyAlignment="1">
      <alignment horizontal="center"/>
    </xf>
    <xf numFmtId="1" fontId="0" fillId="19" borderId="0" xfId="0" applyNumberFormat="1" applyFill="1" applyBorder="1"/>
    <xf numFmtId="2" fontId="0" fillId="19" borderId="0" xfId="0" applyNumberFormat="1" applyFill="1" applyBorder="1"/>
    <xf numFmtId="2" fontId="0" fillId="19" borderId="0" xfId="0" applyNumberFormat="1" applyFill="1"/>
    <xf numFmtId="1" fontId="1" fillId="19" borderId="0" xfId="0" applyNumberFormat="1" applyFont="1" applyFill="1" applyBorder="1"/>
    <xf numFmtId="164" fontId="0" fillId="19" borderId="0" xfId="0" applyNumberFormat="1" applyFill="1" applyBorder="1"/>
    <xf numFmtId="0" fontId="0" fillId="19" borderId="25" xfId="0" applyFill="1" applyBorder="1"/>
    <xf numFmtId="0" fontId="0" fillId="19" borderId="0" xfId="0" applyFill="1" applyAlignment="1">
      <alignment horizontal="center"/>
    </xf>
    <xf numFmtId="0" fontId="0" fillId="19" borderId="0" xfId="0" applyFont="1" applyFill="1" applyAlignment="1">
      <alignment horizontal="center"/>
    </xf>
    <xf numFmtId="1" fontId="6" fillId="19" borderId="0" xfId="0" applyNumberFormat="1" applyFont="1" applyFill="1" applyBorder="1"/>
    <xf numFmtId="2" fontId="27" fillId="19" borderId="0" xfId="1" applyNumberFormat="1" applyFont="1" applyFill="1" applyBorder="1"/>
    <xf numFmtId="0" fontId="2" fillId="19" borderId="25" xfId="0" applyFont="1" applyFill="1" applyBorder="1"/>
    <xf numFmtId="0" fontId="18" fillId="19" borderId="0" xfId="0" applyFont="1" applyFill="1" applyBorder="1"/>
    <xf numFmtId="49" fontId="2" fillId="19" borderId="0" xfId="0" applyNumberFormat="1" applyFont="1" applyFill="1" applyBorder="1"/>
    <xf numFmtId="0" fontId="2" fillId="19" borderId="0" xfId="0" applyFont="1" applyFill="1" applyBorder="1"/>
    <xf numFmtId="164" fontId="2" fillId="19" borderId="0" xfId="0" applyNumberFormat="1" applyFont="1" applyFill="1" applyBorder="1"/>
    <xf numFmtId="164" fontId="13" fillId="19" borderId="0" xfId="0" applyNumberFormat="1" applyFont="1" applyFill="1" applyBorder="1"/>
    <xf numFmtId="0" fontId="2" fillId="19" borderId="0" xfId="0" applyFont="1" applyFill="1"/>
    <xf numFmtId="49" fontId="0" fillId="19" borderId="0" xfId="0" applyNumberFormat="1" applyFill="1" applyBorder="1" applyAlignment="1">
      <alignment horizontal="right"/>
    </xf>
    <xf numFmtId="164" fontId="27" fillId="19" borderId="0" xfId="1" applyNumberFormat="1" applyFont="1" applyFill="1" applyBorder="1"/>
    <xf numFmtId="164" fontId="25" fillId="19" borderId="0" xfId="0" applyNumberFormat="1" applyFont="1" applyFill="1" applyBorder="1"/>
    <xf numFmtId="0" fontId="2" fillId="19" borderId="24" xfId="0" applyFont="1" applyFill="1" applyBorder="1"/>
    <xf numFmtId="0" fontId="2" fillId="19" borderId="11" xfId="0" applyFont="1" applyFill="1" applyBorder="1"/>
    <xf numFmtId="49" fontId="18" fillId="19" borderId="11" xfId="0" applyNumberFormat="1" applyFon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0" fontId="0" fillId="20" borderId="1" xfId="0" applyFill="1" applyBorder="1"/>
    <xf numFmtId="0" fontId="13" fillId="20" borderId="1" xfId="0" applyFont="1" applyFill="1" applyBorder="1"/>
    <xf numFmtId="0" fontId="2" fillId="20" borderId="11" xfId="0" applyFont="1" applyFill="1" applyBorder="1"/>
    <xf numFmtId="164" fontId="2" fillId="20" borderId="11" xfId="0" applyNumberFormat="1" applyFont="1" applyFill="1" applyBorder="1"/>
    <xf numFmtId="0" fontId="2" fillId="20" borderId="0" xfId="0" applyFont="1" applyFill="1"/>
    <xf numFmtId="164" fontId="2" fillId="20" borderId="0" xfId="0" applyNumberFormat="1" applyFont="1" applyFill="1" applyBorder="1"/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49" fontId="0" fillId="20" borderId="0" xfId="0" applyNumberFormat="1" applyFill="1" applyBorder="1" applyAlignment="1">
      <alignment horizontal="right"/>
    </xf>
    <xf numFmtId="0" fontId="2" fillId="20" borderId="0" xfId="0" applyFont="1" applyFill="1" applyBorder="1"/>
    <xf numFmtId="0" fontId="0" fillId="20" borderId="0" xfId="0" applyFont="1" applyFill="1" applyBorder="1" applyAlignment="1">
      <alignment horizontal="center"/>
    </xf>
    <xf numFmtId="1" fontId="15" fillId="20" borderId="0" xfId="0" applyNumberFormat="1" applyFont="1" applyFill="1" applyBorder="1"/>
    <xf numFmtId="1" fontId="6" fillId="20" borderId="0" xfId="0" applyNumberFormat="1" applyFont="1" applyFill="1" applyBorder="1"/>
    <xf numFmtId="1" fontId="0" fillId="20" borderId="0" xfId="0" applyNumberFormat="1" applyFill="1" applyBorder="1"/>
    <xf numFmtId="2" fontId="0" fillId="20" borderId="0" xfId="0" applyNumberFormat="1" applyFill="1" applyBorder="1"/>
    <xf numFmtId="2" fontId="0" fillId="20" borderId="0" xfId="0" applyNumberFormat="1" applyFill="1"/>
    <xf numFmtId="1" fontId="1" fillId="20" borderId="0" xfId="0" applyNumberFormat="1" applyFont="1" applyFill="1" applyBorder="1"/>
    <xf numFmtId="164" fontId="0" fillId="20" borderId="0" xfId="0" applyNumberFormat="1" applyFill="1" applyBorder="1"/>
    <xf numFmtId="0" fontId="0" fillId="20" borderId="25" xfId="0" applyFill="1" applyBorder="1"/>
    <xf numFmtId="0" fontId="2" fillId="20" borderId="25" xfId="0" applyFont="1" applyFill="1" applyBorder="1"/>
    <xf numFmtId="164" fontId="13" fillId="20" borderId="0" xfId="0" applyNumberFormat="1" applyFont="1" applyFill="1" applyBorder="1"/>
    <xf numFmtId="0" fontId="0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right"/>
    </xf>
    <xf numFmtId="0" fontId="15" fillId="20" borderId="0" xfId="0" applyFont="1" applyFill="1" applyBorder="1" applyAlignment="1">
      <alignment horizontal="right"/>
    </xf>
    <xf numFmtId="1" fontId="0" fillId="20" borderId="0" xfId="0" applyNumberFormat="1" applyFill="1" applyBorder="1" applyAlignment="1">
      <alignment horizontal="right"/>
    </xf>
    <xf numFmtId="1" fontId="16" fillId="20" borderId="0" xfId="0" applyNumberFormat="1" applyFont="1" applyFill="1" applyBorder="1"/>
    <xf numFmtId="1" fontId="0" fillId="20" borderId="0" xfId="0" applyNumberFormat="1" applyFont="1" applyFill="1" applyBorder="1"/>
    <xf numFmtId="2" fontId="0" fillId="20" borderId="0" xfId="0" applyNumberFormat="1" applyFont="1" applyFill="1" applyBorder="1"/>
    <xf numFmtId="0" fontId="0" fillId="20" borderId="0" xfId="0" applyFont="1" applyFill="1" applyBorder="1" applyAlignment="1">
      <alignment horizontal="right"/>
    </xf>
    <xf numFmtId="0" fontId="0" fillId="20" borderId="0" xfId="0" applyFont="1" applyFill="1" applyBorder="1"/>
    <xf numFmtId="2" fontId="0" fillId="20" borderId="0" xfId="0" applyNumberFormat="1" applyFont="1" applyFill="1"/>
    <xf numFmtId="164" fontId="0" fillId="20" borderId="0" xfId="0" applyNumberFormat="1" applyFont="1" applyFill="1" applyBorder="1"/>
    <xf numFmtId="0" fontId="0" fillId="20" borderId="0" xfId="0" applyFill="1" applyBorder="1" applyAlignment="1">
      <alignment horizontal="right" vertical="top"/>
    </xf>
    <xf numFmtId="1" fontId="22" fillId="20" borderId="0" xfId="0" applyNumberFormat="1" applyFont="1" applyFill="1" applyBorder="1"/>
    <xf numFmtId="1" fontId="21" fillId="20" borderId="0" xfId="0" applyNumberFormat="1" applyFont="1" applyFill="1" applyBorder="1"/>
    <xf numFmtId="2" fontId="27" fillId="20" borderId="0" xfId="1" applyNumberFormat="1" applyFont="1" applyFill="1" applyBorder="1"/>
    <xf numFmtId="1" fontId="11" fillId="20" borderId="0" xfId="0" applyNumberFormat="1" applyFont="1" applyFill="1" applyBorder="1"/>
    <xf numFmtId="164" fontId="6" fillId="20" borderId="0" xfId="0" applyNumberFormat="1" applyFont="1" applyFill="1" applyBorder="1"/>
    <xf numFmtId="164" fontId="1" fillId="20" borderId="0" xfId="0" applyNumberFormat="1" applyFont="1" applyFill="1" applyBorder="1"/>
    <xf numFmtId="0" fontId="0" fillId="20" borderId="0" xfId="0" applyFill="1" applyBorder="1" applyAlignment="1">
      <alignment horizontal="center" vertical="top"/>
    </xf>
    <xf numFmtId="0" fontId="0" fillId="20" borderId="0" xfId="0" applyFill="1" applyBorder="1" applyAlignment="1"/>
    <xf numFmtId="0" fontId="2" fillId="20" borderId="24" xfId="0" applyFont="1" applyFill="1" applyBorder="1"/>
    <xf numFmtId="49" fontId="13" fillId="20" borderId="28" xfId="0" applyNumberFormat="1" applyFont="1" applyFill="1" applyBorder="1"/>
    <xf numFmtId="164" fontId="0" fillId="10" borderId="0" xfId="0" applyNumberFormat="1" applyFill="1" applyBorder="1"/>
    <xf numFmtId="0" fontId="8" fillId="0" borderId="25" xfId="0" applyFont="1" applyFill="1" applyBorder="1"/>
    <xf numFmtId="0" fontId="0" fillId="17" borderId="0" xfId="0" applyFill="1" applyBorder="1"/>
    <xf numFmtId="0" fontId="1" fillId="9" borderId="0" xfId="0" applyFon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4" fontId="0" fillId="21" borderId="0" xfId="0" applyNumberFormat="1" applyFill="1" applyBorder="1"/>
    <xf numFmtId="0" fontId="1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164" fontId="0" fillId="21" borderId="0" xfId="0" applyNumberFormat="1" applyFill="1" applyBorder="1" applyAlignment="1">
      <alignment horizontal="center"/>
    </xf>
    <xf numFmtId="1" fontId="0" fillId="21" borderId="0" xfId="0" applyNumberFormat="1" applyFill="1" applyBorder="1" applyAlignment="1">
      <alignment horizontal="center"/>
    </xf>
    <xf numFmtId="1" fontId="0" fillId="21" borderId="0" xfId="0" applyNumberFormat="1" applyFill="1" applyBorder="1" applyAlignment="1">
      <alignment horizontal="right"/>
    </xf>
    <xf numFmtId="1" fontId="15" fillId="21" borderId="0" xfId="0" applyNumberFormat="1" applyFont="1" applyFill="1" applyBorder="1"/>
    <xf numFmtId="1" fontId="6" fillId="21" borderId="0" xfId="0" applyNumberFormat="1" applyFont="1" applyFill="1" applyBorder="1"/>
    <xf numFmtId="1" fontId="0" fillId="21" borderId="0" xfId="0" applyNumberFormat="1" applyFill="1" applyBorder="1"/>
    <xf numFmtId="2" fontId="0" fillId="21" borderId="0" xfId="0" applyNumberFormat="1" applyFill="1" applyBorder="1"/>
    <xf numFmtId="1" fontId="21" fillId="21" borderId="0" xfId="0" applyNumberFormat="1" applyFont="1" applyFill="1" applyBorder="1"/>
    <xf numFmtId="1" fontId="22" fillId="21" borderId="0" xfId="0" applyNumberFormat="1" applyFont="1" applyFill="1" applyBorder="1"/>
    <xf numFmtId="0" fontId="21" fillId="21" borderId="0" xfId="0" applyFont="1" applyFill="1" applyBorder="1" applyAlignment="1">
      <alignment horizontal="center"/>
    </xf>
    <xf numFmtId="0" fontId="0" fillId="21" borderId="0" xfId="0" applyNumberFormat="1" applyFill="1" applyBorder="1" applyAlignment="1">
      <alignment horizontal="center"/>
    </xf>
    <xf numFmtId="1" fontId="0" fillId="21" borderId="0" xfId="0" applyNumberFormat="1" applyFont="1" applyFill="1" applyBorder="1" applyAlignment="1">
      <alignment horizontal="center"/>
    </xf>
    <xf numFmtId="1" fontId="0" fillId="21" borderId="0" xfId="0" applyNumberFormat="1" applyFont="1" applyFill="1" applyBorder="1" applyAlignment="1">
      <alignment horizontal="right"/>
    </xf>
    <xf numFmtId="1" fontId="16" fillId="21" borderId="0" xfId="0" applyNumberFormat="1" applyFont="1" applyFill="1" applyBorder="1"/>
    <xf numFmtId="1" fontId="0" fillId="21" borderId="0" xfId="0" applyNumberFormat="1" applyFont="1" applyFill="1" applyBorder="1"/>
    <xf numFmtId="0" fontId="15" fillId="6" borderId="0" xfId="0" applyFont="1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" fontId="15" fillId="2" borderId="5" xfId="0" applyNumberFormat="1" applyFont="1" applyFill="1" applyBorder="1"/>
    <xf numFmtId="1" fontId="0" fillId="2" borderId="5" xfId="0" applyNumberFormat="1" applyFill="1" applyBorder="1"/>
    <xf numFmtId="2" fontId="0" fillId="2" borderId="5" xfId="0" applyNumberFormat="1" applyFill="1" applyBorder="1"/>
    <xf numFmtId="1" fontId="1" fillId="2" borderId="5" xfId="0" applyNumberFormat="1" applyFont="1" applyFill="1" applyBorder="1"/>
    <xf numFmtId="164" fontId="0" fillId="2" borderId="5" xfId="0" applyNumberFormat="1" applyFill="1" applyBorder="1"/>
    <xf numFmtId="0" fontId="2" fillId="22" borderId="1" xfId="0" applyFont="1" applyFill="1" applyBorder="1"/>
    <xf numFmtId="0" fontId="0" fillId="22" borderId="0" xfId="0" applyFill="1" applyBorder="1"/>
    <xf numFmtId="0" fontId="0" fillId="22" borderId="0" xfId="0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1" fontId="15" fillId="22" borderId="0" xfId="0" applyNumberFormat="1" applyFont="1" applyFill="1" applyBorder="1"/>
    <xf numFmtId="1" fontId="6" fillId="22" borderId="0" xfId="0" applyNumberFormat="1" applyFont="1" applyFill="1" applyBorder="1"/>
    <xf numFmtId="1" fontId="0" fillId="22" borderId="0" xfId="0" applyNumberFormat="1" applyFill="1" applyBorder="1"/>
    <xf numFmtId="2" fontId="0" fillId="22" borderId="0" xfId="0" applyNumberFormat="1" applyFill="1" applyBorder="1"/>
    <xf numFmtId="2" fontId="0" fillId="22" borderId="0" xfId="0" applyNumberFormat="1" applyFill="1"/>
    <xf numFmtId="1" fontId="1" fillId="22" borderId="0" xfId="0" applyNumberFormat="1" applyFont="1" applyFill="1" applyBorder="1"/>
    <xf numFmtId="164" fontId="0" fillId="22" borderId="0" xfId="0" applyNumberFormat="1" applyFill="1" applyBorder="1"/>
    <xf numFmtId="0" fontId="2" fillId="22" borderId="0" xfId="0" applyFont="1" applyFill="1" applyBorder="1"/>
    <xf numFmtId="0" fontId="0" fillId="22" borderId="25" xfId="0" applyFill="1" applyBorder="1"/>
    <xf numFmtId="0" fontId="13" fillId="22" borderId="1" xfId="0" applyFont="1" applyFill="1" applyBorder="1"/>
    <xf numFmtId="0" fontId="2" fillId="22" borderId="25" xfId="0" applyFont="1" applyFill="1" applyBorder="1"/>
    <xf numFmtId="164" fontId="2" fillId="22" borderId="0" xfId="0" applyNumberFormat="1" applyFont="1" applyFill="1" applyBorder="1"/>
    <xf numFmtId="164" fontId="13" fillId="22" borderId="0" xfId="0" applyNumberFormat="1" applyFont="1" applyFill="1" applyBorder="1"/>
    <xf numFmtId="0" fontId="2" fillId="22" borderId="0" xfId="0" applyFont="1" applyFill="1"/>
    <xf numFmtId="49" fontId="0" fillId="22" borderId="0" xfId="0" applyNumberFormat="1" applyFill="1" applyBorder="1" applyAlignment="1">
      <alignment horizontal="right"/>
    </xf>
    <xf numFmtId="1" fontId="16" fillId="22" borderId="0" xfId="0" applyNumberFormat="1" applyFont="1" applyFill="1" applyBorder="1"/>
    <xf numFmtId="0" fontId="0" fillId="22" borderId="5" xfId="0" applyFill="1" applyBorder="1"/>
    <xf numFmtId="0" fontId="0" fillId="22" borderId="5" xfId="0" applyFill="1" applyBorder="1" applyAlignment="1">
      <alignment horizontal="center"/>
    </xf>
    <xf numFmtId="0" fontId="0" fillId="22" borderId="5" xfId="0" applyFont="1" applyFill="1" applyBorder="1" applyAlignment="1">
      <alignment horizontal="center"/>
    </xf>
    <xf numFmtId="1" fontId="15" fillId="22" borderId="5" xfId="0" applyNumberFormat="1" applyFont="1" applyFill="1" applyBorder="1"/>
    <xf numFmtId="1" fontId="6" fillId="22" borderId="5" xfId="0" applyNumberFormat="1" applyFont="1" applyFill="1" applyBorder="1"/>
    <xf numFmtId="1" fontId="0" fillId="22" borderId="5" xfId="0" applyNumberFormat="1" applyFill="1" applyBorder="1"/>
    <xf numFmtId="2" fontId="0" fillId="22" borderId="5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23" borderId="0" xfId="0" applyFill="1" applyBorder="1"/>
    <xf numFmtId="0" fontId="0" fillId="23" borderId="0" xfId="0" applyFont="1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1" fontId="15" fillId="23" borderId="0" xfId="0" applyNumberFormat="1" applyFont="1" applyFill="1" applyBorder="1"/>
    <xf numFmtId="1" fontId="6" fillId="23" borderId="0" xfId="0" applyNumberFormat="1" applyFont="1" applyFill="1" applyBorder="1"/>
    <xf numFmtId="1" fontId="0" fillId="23" borderId="0" xfId="0" applyNumberFormat="1" applyFill="1" applyBorder="1"/>
    <xf numFmtId="2" fontId="0" fillId="23" borderId="0" xfId="0" applyNumberFormat="1" applyFill="1" applyBorder="1"/>
    <xf numFmtId="1" fontId="1" fillId="23" borderId="0" xfId="0" applyNumberFormat="1" applyFont="1" applyFill="1" applyBorder="1"/>
    <xf numFmtId="164" fontId="0" fillId="23" borderId="0" xfId="0" applyNumberFormat="1" applyFill="1" applyBorder="1"/>
    <xf numFmtId="0" fontId="31" fillId="0" borderId="0" xfId="0" applyFont="1" applyFill="1" applyBorder="1" applyAlignment="1">
      <alignment horizontal="center"/>
    </xf>
    <xf numFmtId="164" fontId="0" fillId="24" borderId="0" xfId="0" applyNumberFormat="1" applyFill="1" applyBorder="1"/>
    <xf numFmtId="2" fontId="0" fillId="24" borderId="0" xfId="0" applyNumberFormat="1" applyFill="1" applyBorder="1"/>
    <xf numFmtId="2" fontId="0" fillId="24" borderId="0" xfId="0" applyNumberFormat="1" applyFill="1"/>
    <xf numFmtId="0" fontId="0" fillId="25" borderId="0" xfId="0" applyFill="1" applyBorder="1" applyAlignment="1">
      <alignment horizontal="center"/>
    </xf>
    <xf numFmtId="49" fontId="13" fillId="15" borderId="28" xfId="0" applyNumberFormat="1" applyFont="1" applyFill="1" applyBorder="1"/>
    <xf numFmtId="0" fontId="7" fillId="15" borderId="0" xfId="0" applyFont="1" applyFill="1" applyBorder="1" applyAlignment="1">
      <alignment horizontal="center"/>
    </xf>
    <xf numFmtId="164" fontId="2" fillId="15" borderId="0" xfId="0" applyNumberFormat="1" applyFont="1" applyFill="1" applyBorder="1"/>
    <xf numFmtId="164" fontId="13" fillId="15" borderId="0" xfId="0" applyNumberFormat="1" applyFont="1" applyFill="1" applyBorder="1"/>
    <xf numFmtId="0" fontId="2" fillId="15" borderId="36" xfId="0" applyFont="1" applyFill="1" applyBorder="1"/>
    <xf numFmtId="0" fontId="2" fillId="15" borderId="0" xfId="0" applyFont="1" applyFill="1"/>
    <xf numFmtId="49" fontId="0" fillId="15" borderId="0" xfId="0" applyNumberFormat="1" applyFill="1" applyBorder="1" applyAlignment="1">
      <alignment horizontal="right"/>
    </xf>
    <xf numFmtId="0" fontId="2" fillId="15" borderId="0" xfId="0" applyFont="1" applyFill="1" applyBorder="1" applyAlignment="1">
      <alignment vertical="center"/>
    </xf>
    <xf numFmtId="49" fontId="2" fillId="15" borderId="1" xfId="0" applyNumberFormat="1" applyFont="1" applyFill="1" applyBorder="1"/>
    <xf numFmtId="49" fontId="18" fillId="15" borderId="0" xfId="0" applyNumberFormat="1" applyFont="1" applyFill="1" applyBorder="1"/>
    <xf numFmtId="49" fontId="2" fillId="15" borderId="28" xfId="0" applyNumberFormat="1" applyFont="1" applyFill="1" applyBorder="1"/>
    <xf numFmtId="0" fontId="2" fillId="15" borderId="24" xfId="0" applyFont="1" applyFill="1" applyBorder="1"/>
    <xf numFmtId="0" fontId="19" fillId="15" borderId="0" xfId="0" applyFont="1" applyFill="1" applyBorder="1"/>
    <xf numFmtId="49" fontId="2" fillId="15" borderId="2" xfId="0" applyNumberFormat="1" applyFont="1" applyFill="1" applyBorder="1"/>
    <xf numFmtId="49" fontId="2" fillId="15" borderId="11" xfId="0" applyNumberFormat="1" applyFont="1" applyFill="1" applyBorder="1"/>
    <xf numFmtId="0" fontId="19" fillId="15" borderId="28" xfId="0" applyFont="1" applyFill="1" applyBorder="1"/>
    <xf numFmtId="0" fontId="0" fillId="15" borderId="28" xfId="0" applyFill="1" applyBorder="1" applyAlignment="1">
      <alignment horizontal="center"/>
    </xf>
    <xf numFmtId="0" fontId="2" fillId="15" borderId="12" xfId="0" applyFont="1" applyFill="1" applyBorder="1"/>
    <xf numFmtId="0" fontId="20" fillId="15" borderId="0" xfId="0" applyFont="1" applyFill="1" applyBorder="1" applyAlignment="1">
      <alignment horizontal="center"/>
    </xf>
    <xf numFmtId="0" fontId="2" fillId="15" borderId="1" xfId="0" applyFont="1" applyFill="1" applyBorder="1"/>
    <xf numFmtId="0" fontId="18" fillId="15" borderId="0" xfId="0" applyFont="1" applyFill="1" applyBorder="1"/>
    <xf numFmtId="49" fontId="2" fillId="15" borderId="0" xfId="0" applyNumberFormat="1" applyFont="1" applyFill="1" applyBorder="1"/>
    <xf numFmtId="0" fontId="2" fillId="26" borderId="25" xfId="0" applyFont="1" applyFill="1" applyBorder="1"/>
    <xf numFmtId="0" fontId="13" fillId="0" borderId="12" xfId="0" applyFont="1" applyFill="1" applyBorder="1"/>
    <xf numFmtId="164" fontId="9" fillId="0" borderId="4" xfId="0" applyNumberFormat="1" applyFont="1" applyFill="1" applyBorder="1"/>
    <xf numFmtId="0" fontId="32" fillId="0" borderId="0" xfId="0" applyFont="1" applyFill="1" applyBorder="1"/>
    <xf numFmtId="164" fontId="2" fillId="12" borderId="0" xfId="0" applyNumberFormat="1" applyFont="1" applyFill="1"/>
    <xf numFmtId="0" fontId="2" fillId="12" borderId="0" xfId="0" applyFont="1" applyFill="1"/>
    <xf numFmtId="2" fontId="9" fillId="0" borderId="17" xfId="0" applyNumberFormat="1" applyFont="1" applyFill="1" applyBorder="1"/>
    <xf numFmtId="2" fontId="8" fillId="0" borderId="0" xfId="0" applyNumberFormat="1" applyFont="1" applyFill="1" applyBorder="1"/>
    <xf numFmtId="0" fontId="33" fillId="0" borderId="43" xfId="0" applyFont="1" applyFill="1" applyBorder="1" applyAlignment="1">
      <alignment horizontal="center" vertical="center" textRotation="90" wrapText="1"/>
    </xf>
    <xf numFmtId="164" fontId="33" fillId="0" borderId="1" xfId="0" applyNumberFormat="1" applyFont="1" applyFill="1" applyBorder="1"/>
    <xf numFmtId="164" fontId="33" fillId="0" borderId="2" xfId="0" applyNumberFormat="1" applyFont="1" applyFill="1" applyBorder="1"/>
    <xf numFmtId="164" fontId="33" fillId="0" borderId="11" xfId="0" applyNumberFormat="1" applyFont="1" applyFill="1" applyBorder="1"/>
    <xf numFmtId="0" fontId="33" fillId="0" borderId="32" xfId="0" applyFont="1" applyFill="1" applyBorder="1"/>
    <xf numFmtId="0" fontId="33" fillId="0" borderId="6" xfId="0" applyFont="1" applyFill="1" applyBorder="1"/>
    <xf numFmtId="164" fontId="33" fillId="0" borderId="12" xfId="0" applyNumberFormat="1" applyFont="1" applyFill="1" applyBorder="1"/>
    <xf numFmtId="164" fontId="33" fillId="0" borderId="4" xfId="0" applyNumberFormat="1" applyFont="1" applyFill="1" applyBorder="1"/>
    <xf numFmtId="0" fontId="33" fillId="0" borderId="0" xfId="0" applyFont="1" applyFill="1"/>
    <xf numFmtId="0" fontId="33" fillId="0" borderId="0" xfId="0" applyFont="1" applyFill="1" applyBorder="1"/>
    <xf numFmtId="49" fontId="34" fillId="0" borderId="3" xfId="0" applyNumberFormat="1" applyFont="1" applyFill="1" applyBorder="1"/>
    <xf numFmtId="49" fontId="34" fillId="0" borderId="28" xfId="0" applyNumberFormat="1" applyFont="1" applyFill="1" applyBorder="1"/>
    <xf numFmtId="49" fontId="34" fillId="0" borderId="2" xfId="0" applyNumberFormat="1" applyFont="1" applyFill="1" applyBorder="1"/>
    <xf numFmtId="0" fontId="34" fillId="0" borderId="1" xfId="0" applyFont="1" applyFill="1" applyBorder="1"/>
    <xf numFmtId="0" fontId="35" fillId="0" borderId="32" xfId="0" applyFont="1" applyFill="1" applyBorder="1"/>
    <xf numFmtId="0" fontId="35" fillId="0" borderId="2" xfId="0" applyFont="1" applyFill="1" applyBorder="1"/>
    <xf numFmtId="0" fontId="35" fillId="0" borderId="12" xfId="0" applyFont="1" applyFill="1" applyBorder="1"/>
    <xf numFmtId="49" fontId="35" fillId="0" borderId="1" xfId="0" applyNumberFormat="1" applyFont="1" applyFill="1" applyBorder="1"/>
    <xf numFmtId="49" fontId="35" fillId="0" borderId="2" xfId="0" applyNumberFormat="1" applyFont="1" applyFill="1" applyBorder="1"/>
    <xf numFmtId="49" fontId="35" fillId="0" borderId="12" xfId="0" applyNumberFormat="1" applyFont="1" applyFill="1" applyBorder="1"/>
    <xf numFmtId="0" fontId="35" fillId="0" borderId="51" xfId="0" applyFont="1" applyFill="1" applyBorder="1"/>
    <xf numFmtId="0" fontId="35" fillId="0" borderId="1" xfId="0" applyFont="1" applyFill="1" applyBorder="1"/>
    <xf numFmtId="0" fontId="35" fillId="0" borderId="0" xfId="0" applyFont="1" applyFill="1" applyBorder="1"/>
    <xf numFmtId="0" fontId="36" fillId="0" borderId="0" xfId="0" applyFont="1" applyFill="1" applyBorder="1"/>
    <xf numFmtId="0" fontId="2" fillId="0" borderId="53" xfId="0" applyFont="1" applyFill="1" applyBorder="1"/>
    <xf numFmtId="164" fontId="9" fillId="0" borderId="53" xfId="0" applyNumberFormat="1" applyFont="1" applyFill="1" applyBorder="1"/>
    <xf numFmtId="0" fontId="2" fillId="0" borderId="22" xfId="0" applyFont="1" applyFill="1" applyBorder="1"/>
    <xf numFmtId="0" fontId="2" fillId="0" borderId="52" xfId="0" applyFont="1" applyFill="1" applyBorder="1"/>
    <xf numFmtId="4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vertical="center"/>
    </xf>
    <xf numFmtId="0" fontId="2" fillId="0" borderId="41" xfId="0" applyFont="1" applyFill="1" applyBorder="1"/>
    <xf numFmtId="0" fontId="2" fillId="0" borderId="54" xfId="0" applyFont="1" applyFill="1" applyBorder="1"/>
    <xf numFmtId="0" fontId="2" fillId="19" borderId="22" xfId="0" applyFont="1" applyFill="1" applyBorder="1"/>
    <xf numFmtId="0" fontId="2" fillId="19" borderId="52" xfId="0" applyFont="1" applyFill="1" applyBorder="1"/>
    <xf numFmtId="49" fontId="2" fillId="0" borderId="6" xfId="0" applyNumberFormat="1" applyFont="1" applyFill="1" applyBorder="1"/>
    <xf numFmtId="49" fontId="13" fillId="0" borderId="6" xfId="0" applyNumberFormat="1" applyFont="1" applyFill="1" applyBorder="1"/>
    <xf numFmtId="49" fontId="18" fillId="0" borderId="3" xfId="0" applyNumberFormat="1" applyFont="1" applyFill="1" applyBorder="1"/>
    <xf numFmtId="49" fontId="2" fillId="0" borderId="43" xfId="0" applyNumberFormat="1" applyFont="1" applyFill="1" applyBorder="1"/>
    <xf numFmtId="49" fontId="18" fillId="0" borderId="43" xfId="0" applyNumberFormat="1" applyFont="1" applyFill="1" applyBorder="1"/>
    <xf numFmtId="49" fontId="18" fillId="19" borderId="2" xfId="0" applyNumberFormat="1" applyFont="1" applyFill="1" applyBorder="1"/>
    <xf numFmtId="2" fontId="2" fillId="0" borderId="9" xfId="0" applyNumberFormat="1" applyFont="1" applyFill="1" applyBorder="1"/>
    <xf numFmtId="164" fontId="2" fillId="0" borderId="9" xfId="0" applyNumberFormat="1" applyFont="1" applyFill="1" applyBorder="1"/>
    <xf numFmtId="0" fontId="2" fillId="0" borderId="9" xfId="0" applyFont="1" applyFill="1" applyBorder="1"/>
    <xf numFmtId="164" fontId="2" fillId="0" borderId="28" xfId="0" applyNumberFormat="1" applyFont="1" applyFill="1" applyBorder="1"/>
    <xf numFmtId="49" fontId="2" fillId="0" borderId="28" xfId="0" applyNumberFormat="1" applyFont="1" applyFill="1" applyBorder="1" applyAlignment="1">
      <alignment horizontal="right"/>
    </xf>
    <xf numFmtId="0" fontId="2" fillId="0" borderId="28" xfId="0" applyFont="1" applyFill="1" applyBorder="1" applyAlignment="1">
      <alignment vertical="center"/>
    </xf>
    <xf numFmtId="49" fontId="2" fillId="0" borderId="55" xfId="0" applyNumberFormat="1" applyFont="1" applyFill="1" applyBorder="1"/>
    <xf numFmtId="49" fontId="2" fillId="0" borderId="8" xfId="0" applyNumberFormat="1" applyFont="1" applyFill="1" applyBorder="1"/>
    <xf numFmtId="49" fontId="34" fillId="0" borderId="9" xfId="0" applyNumberFormat="1" applyFont="1" applyFill="1" applyBorder="1"/>
    <xf numFmtId="1" fontId="1" fillId="0" borderId="0" xfId="0" applyNumberFormat="1" applyFont="1" applyFill="1" applyAlignment="1">
      <alignment horizontal="right"/>
    </xf>
    <xf numFmtId="1" fontId="1" fillId="4" borderId="0" xfId="0" applyNumberFormat="1" applyFont="1" applyFill="1" applyBorder="1"/>
    <xf numFmtId="0" fontId="0" fillId="0" borderId="5" xfId="0" applyFont="1" applyFill="1" applyBorder="1"/>
    <xf numFmtId="164" fontId="9" fillId="0" borderId="41" xfId="0" applyNumberFormat="1" applyFont="1" applyFill="1" applyBorder="1"/>
    <xf numFmtId="0" fontId="2" fillId="0" borderId="3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00CC99"/>
      <color rgb="FFFF33CC"/>
      <color rgb="FFFF5050"/>
      <color rgb="FF39E3E7"/>
      <color rgb="FFFFFF99"/>
      <color rgb="FF00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570"/>
  <sheetViews>
    <sheetView tabSelected="1" topLeftCell="FG1" zoomScale="77" zoomScaleNormal="77" zoomScaleSheetLayoutView="70" zoomScalePageLayoutView="59" workbookViewId="0">
      <selection activeCell="GE9" sqref="GE9"/>
    </sheetView>
  </sheetViews>
  <sheetFormatPr defaultRowHeight="18.75" x14ac:dyDescent="0.3"/>
  <cols>
    <col min="1" max="1" width="8.5703125" style="3" customWidth="1"/>
    <col min="2" max="2" width="34" style="660" customWidth="1"/>
    <col min="3" max="3" width="22.42578125" style="7" customWidth="1"/>
    <col min="4" max="4" width="16.140625" style="3" hidden="1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8.42578125" style="3" hidden="1" customWidth="1"/>
    <col min="29" max="29" width="13.28515625" style="3" customWidth="1"/>
    <col min="30" max="30" width="5.85546875" style="3" hidden="1" customWidth="1"/>
    <col min="31" max="31" width="10" style="3" customWidth="1"/>
    <col min="32" max="32" width="7.140625" style="3" hidden="1" customWidth="1"/>
    <col min="33" max="33" width="8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9.85546875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7.5703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8.8554687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27.710937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customWidth="1"/>
    <col min="77" max="77" width="9.7109375" style="3" customWidth="1"/>
    <col min="78" max="78" width="11" style="3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8.28515625" style="3" customWidth="1"/>
    <col min="94" max="94" width="5.85546875" style="3" hidden="1" customWidth="1"/>
    <col min="95" max="95" width="10.140625" style="3" customWidth="1"/>
    <col min="96" max="96" width="7.140625" style="3" hidden="1" customWidth="1"/>
    <col min="97" max="97" width="9.5703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7.7109375" style="3" bestFit="1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11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.85546875" style="3" customWidth="1"/>
    <col min="122" max="122" width="11.85546875" style="3" customWidth="1"/>
    <col min="123" max="123" width="9.5703125" style="3" customWidth="1"/>
    <col min="124" max="124" width="7.28515625" style="3" hidden="1" customWidth="1"/>
    <col min="125" max="125" width="8.85546875" style="3" hidden="1" customWidth="1"/>
    <col min="126" max="126" width="7" style="3" hidden="1" customWidth="1"/>
    <col min="127" max="127" width="20.85546875" style="3" customWidth="1"/>
    <col min="128" max="128" width="9.140625" style="3"/>
    <col min="129" max="129" width="31.28515625" style="3" customWidth="1"/>
    <col min="130" max="130" width="22.140625" style="3" customWidth="1"/>
    <col min="131" max="131" width="16.140625" style="3" customWidth="1"/>
    <col min="132" max="132" width="10.85546875" style="3" customWidth="1"/>
    <col min="133" max="138" width="8.5703125" style="3" customWidth="1"/>
    <col min="139" max="139" width="12.140625" style="3" customWidth="1"/>
    <col min="140" max="140" width="9.5703125" style="3" customWidth="1"/>
    <col min="141" max="141" width="11.42578125" style="3" customWidth="1"/>
    <col min="142" max="142" width="11.28515625" style="3" customWidth="1"/>
    <col min="143" max="143" width="9.7109375" style="3" customWidth="1"/>
    <col min="144" max="144" width="9.42578125" style="3" customWidth="1"/>
    <col min="145" max="145" width="9.5703125" style="3" customWidth="1"/>
    <col min="146" max="146" width="12.7109375" style="3" customWidth="1"/>
    <col min="147" max="147" width="9.5703125" style="3" customWidth="1"/>
    <col min="148" max="148" width="12.7109375" style="3" customWidth="1"/>
    <col min="149" max="149" width="10" style="3" customWidth="1"/>
    <col min="150" max="150" width="10.140625" style="3" customWidth="1"/>
    <col min="151" max="151" width="8.7109375" style="3" customWidth="1"/>
    <col min="152" max="152" width="9.42578125" style="3" customWidth="1"/>
    <col min="153" max="153" width="7.7109375" style="3" customWidth="1"/>
    <col min="154" max="155" width="6.42578125" style="3" customWidth="1"/>
    <col min="156" max="156" width="11.42578125" style="3" customWidth="1"/>
    <col min="157" max="157" width="5.85546875" style="3" customWidth="1"/>
    <col min="158" max="158" width="9" style="3" customWidth="1"/>
    <col min="159" max="159" width="7.140625" style="3" customWidth="1"/>
    <col min="160" max="160" width="9.42578125" style="3" customWidth="1"/>
    <col min="161" max="161" width="6.42578125" style="3" customWidth="1"/>
    <col min="162" max="162" width="10" style="3" customWidth="1"/>
    <col min="163" max="163" width="6.85546875" style="3" customWidth="1"/>
    <col min="164" max="164" width="9.42578125" style="3" customWidth="1"/>
    <col min="165" max="165" width="7.5703125" style="3" customWidth="1"/>
    <col min="166" max="166" width="10.85546875" style="3" customWidth="1"/>
    <col min="167" max="167" width="7.28515625" style="3" customWidth="1"/>
    <col min="168" max="169" width="6.5703125" style="3" customWidth="1"/>
    <col min="170" max="170" width="8" style="3" customWidth="1"/>
    <col min="171" max="171" width="7.85546875" style="3" customWidth="1"/>
    <col min="172" max="174" width="8.7109375" style="3" customWidth="1"/>
    <col min="175" max="175" width="6.28515625" style="3" customWidth="1"/>
    <col min="176" max="176" width="8.42578125" style="3" customWidth="1"/>
    <col min="177" max="177" width="6.28515625" style="3" customWidth="1"/>
    <col min="178" max="178" width="8.140625" style="3" customWidth="1"/>
    <col min="179" max="179" width="6.140625" style="3" customWidth="1"/>
    <col min="180" max="180" width="8.140625" style="3" customWidth="1"/>
    <col min="181" max="181" width="6.42578125" style="3" customWidth="1"/>
    <col min="182" max="183" width="7" style="3" customWidth="1"/>
    <col min="184" max="184" width="9.28515625" style="3" customWidth="1"/>
    <col min="185" max="185" width="8.140625" style="3" customWidth="1"/>
    <col min="186" max="186" width="12.7109375" style="41" customWidth="1"/>
    <col min="187" max="187" width="12.140625" style="646" customWidth="1"/>
    <col min="188" max="188" width="7.28515625" style="3" customWidth="1"/>
    <col min="189" max="189" width="8.85546875" style="3" customWidth="1"/>
    <col min="190" max="190" width="7" style="3" customWidth="1"/>
    <col min="191" max="191" width="20.85546875" style="3" customWidth="1"/>
    <col min="192" max="192" width="9.140625" style="3"/>
    <col min="193" max="193" width="10" style="3" bestFit="1" customWidth="1"/>
    <col min="194" max="194" width="12" style="3" customWidth="1"/>
    <col min="195" max="195" width="38.5703125" style="3" customWidth="1"/>
    <col min="196" max="196" width="22.85546875" style="3" customWidth="1"/>
    <col min="197" max="197" width="11" style="3" customWidth="1"/>
    <col min="198" max="198" width="13" style="3" customWidth="1"/>
    <col min="199" max="199" width="24.5703125" style="3" customWidth="1"/>
    <col min="200" max="16384" width="9.140625" style="3"/>
  </cols>
  <sheetData>
    <row r="1" spans="1:199" ht="19.5" customHeight="1" x14ac:dyDescent="0.3">
      <c r="A1" s="705" t="s">
        <v>15</v>
      </c>
      <c r="B1" s="706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7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 t="s">
        <v>15</v>
      </c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7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7"/>
      <c r="DD1" s="705"/>
      <c r="DE1" s="705"/>
      <c r="DF1" s="705"/>
      <c r="DG1" s="705"/>
      <c r="DH1" s="705"/>
      <c r="DI1" s="705"/>
      <c r="DJ1" s="705"/>
      <c r="DK1" s="707"/>
      <c r="DL1" s="705"/>
      <c r="DM1" s="707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 t="s">
        <v>15</v>
      </c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8"/>
      <c r="GF1" s="705"/>
      <c r="GG1" s="705"/>
      <c r="GH1" s="705"/>
      <c r="GI1" s="705"/>
    </row>
    <row r="2" spans="1:199" ht="15" customHeight="1" x14ac:dyDescent="0.3">
      <c r="A2" s="705" t="s">
        <v>16</v>
      </c>
      <c r="B2" s="706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7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 t="s">
        <v>16</v>
      </c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7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7"/>
      <c r="DD2" s="705"/>
      <c r="DE2" s="705"/>
      <c r="DF2" s="705"/>
      <c r="DG2" s="705"/>
      <c r="DH2" s="705"/>
      <c r="DI2" s="705"/>
      <c r="DJ2" s="705"/>
      <c r="DK2" s="707"/>
      <c r="DL2" s="705"/>
      <c r="DM2" s="707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 t="s">
        <v>16</v>
      </c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8"/>
      <c r="GF2" s="705"/>
      <c r="GG2" s="705"/>
      <c r="GH2" s="705"/>
      <c r="GI2" s="705"/>
    </row>
    <row r="3" spans="1:199" ht="13.5" customHeight="1" x14ac:dyDescent="0.3">
      <c r="A3" s="705" t="s">
        <v>328</v>
      </c>
      <c r="B3" s="706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7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 t="s">
        <v>327</v>
      </c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7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7"/>
      <c r="DD3" s="705"/>
      <c r="DE3" s="705"/>
      <c r="DF3" s="705"/>
      <c r="DG3" s="705"/>
      <c r="DH3" s="705"/>
      <c r="DI3" s="705"/>
      <c r="DJ3" s="705"/>
      <c r="DK3" s="707"/>
      <c r="DL3" s="705"/>
      <c r="DM3" s="707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 t="s">
        <v>326</v>
      </c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8"/>
      <c r="GF3" s="705"/>
      <c r="GG3" s="705"/>
      <c r="GH3" s="705"/>
      <c r="GI3" s="705"/>
    </row>
    <row r="4" spans="1:199" ht="19.5" customHeight="1" x14ac:dyDescent="0.3">
      <c r="A4" s="705" t="s">
        <v>48</v>
      </c>
      <c r="B4" s="706"/>
      <c r="C4" s="705"/>
      <c r="D4" s="705"/>
      <c r="E4" s="705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7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 t="s">
        <v>48</v>
      </c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7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7"/>
      <c r="DD4" s="705"/>
      <c r="DE4" s="705"/>
      <c r="DF4" s="705"/>
      <c r="DG4" s="705"/>
      <c r="DH4" s="705"/>
      <c r="DI4" s="705"/>
      <c r="DJ4" s="705"/>
      <c r="DK4" s="707"/>
      <c r="DL4" s="705"/>
      <c r="DM4" s="707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 t="s">
        <v>48</v>
      </c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8"/>
      <c r="GF4" s="705"/>
      <c r="GG4" s="705"/>
      <c r="GH4" s="705"/>
      <c r="GI4" s="705"/>
    </row>
    <row r="5" spans="1:199" ht="19.5" customHeight="1" thickBot="1" x14ac:dyDescent="0.35">
      <c r="A5" s="701" t="s">
        <v>33</v>
      </c>
      <c r="B5" s="702"/>
      <c r="C5" s="701"/>
      <c r="D5" s="701"/>
      <c r="E5" s="701"/>
      <c r="F5" s="701"/>
      <c r="G5" s="701"/>
      <c r="H5" s="701"/>
      <c r="I5" s="701"/>
      <c r="J5" s="701"/>
      <c r="K5" s="701"/>
      <c r="L5" s="701"/>
      <c r="M5" s="701"/>
      <c r="N5" s="701"/>
      <c r="O5" s="701"/>
      <c r="P5" s="701"/>
      <c r="Q5" s="701"/>
      <c r="R5" s="701"/>
      <c r="S5" s="701"/>
      <c r="T5" s="701"/>
      <c r="U5" s="701"/>
      <c r="V5" s="701"/>
      <c r="W5" s="701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  <c r="AS5" s="701"/>
      <c r="AT5" s="701"/>
      <c r="AU5" s="701"/>
      <c r="AV5" s="701"/>
      <c r="AW5" s="701"/>
      <c r="AX5" s="701"/>
      <c r="AY5" s="701"/>
      <c r="AZ5" s="701"/>
      <c r="BA5" s="703"/>
      <c r="BB5" s="701"/>
      <c r="BC5" s="701"/>
      <c r="BD5" s="701"/>
      <c r="BE5" s="701"/>
      <c r="BF5" s="701"/>
      <c r="BG5" s="701"/>
      <c r="BH5" s="701"/>
      <c r="BI5" s="701"/>
      <c r="BJ5" s="701"/>
      <c r="BK5" s="701"/>
      <c r="BL5" s="701"/>
      <c r="BM5" s="701" t="s">
        <v>51</v>
      </c>
      <c r="BN5" s="701"/>
      <c r="BO5" s="701"/>
      <c r="BP5" s="701"/>
      <c r="BQ5" s="701"/>
      <c r="BR5" s="701"/>
      <c r="BS5" s="701"/>
      <c r="BT5" s="701"/>
      <c r="BU5" s="701"/>
      <c r="BV5" s="701"/>
      <c r="BW5" s="701"/>
      <c r="BX5" s="701"/>
      <c r="BY5" s="701"/>
      <c r="BZ5" s="701"/>
      <c r="CA5" s="703"/>
      <c r="CB5" s="701"/>
      <c r="CC5" s="701"/>
      <c r="CD5" s="701"/>
      <c r="CE5" s="701"/>
      <c r="CF5" s="701"/>
      <c r="CG5" s="701"/>
      <c r="CH5" s="701"/>
      <c r="CI5" s="701"/>
      <c r="CJ5" s="701"/>
      <c r="CK5" s="701"/>
      <c r="CL5" s="701"/>
      <c r="CM5" s="701"/>
      <c r="CN5" s="701"/>
      <c r="CO5" s="701"/>
      <c r="CP5" s="701"/>
      <c r="CQ5" s="701"/>
      <c r="CR5" s="701"/>
      <c r="CS5" s="701"/>
      <c r="CT5" s="701"/>
      <c r="CU5" s="701"/>
      <c r="CV5" s="701"/>
      <c r="CW5" s="701"/>
      <c r="CX5" s="701"/>
      <c r="CY5" s="701"/>
      <c r="CZ5" s="701"/>
      <c r="DA5" s="701"/>
      <c r="DB5" s="701"/>
      <c r="DC5" s="703"/>
      <c r="DD5" s="701"/>
      <c r="DE5" s="701"/>
      <c r="DF5" s="701"/>
      <c r="DG5" s="701"/>
      <c r="DH5" s="701"/>
      <c r="DI5" s="701"/>
      <c r="DJ5" s="701"/>
      <c r="DK5" s="703"/>
      <c r="DL5" s="701"/>
      <c r="DM5" s="703"/>
      <c r="DN5" s="701"/>
      <c r="DO5" s="701"/>
      <c r="DP5" s="701"/>
      <c r="DQ5" s="701"/>
      <c r="DR5" s="701"/>
      <c r="DS5" s="701"/>
      <c r="DT5" s="701"/>
      <c r="DU5" s="701"/>
      <c r="DV5" s="701"/>
      <c r="DW5" s="701"/>
      <c r="DX5" s="701" t="s">
        <v>52</v>
      </c>
      <c r="DY5" s="701"/>
      <c r="DZ5" s="701"/>
      <c r="EA5" s="701"/>
      <c r="EB5" s="701"/>
      <c r="EC5" s="701"/>
      <c r="ED5" s="701"/>
      <c r="EE5" s="701"/>
      <c r="EF5" s="701"/>
      <c r="EG5" s="701"/>
      <c r="EH5" s="701"/>
      <c r="EI5" s="701"/>
      <c r="EJ5" s="701"/>
      <c r="EK5" s="701"/>
      <c r="EL5" s="701"/>
      <c r="EM5" s="701"/>
      <c r="EN5" s="701"/>
      <c r="EO5" s="701"/>
      <c r="EP5" s="701"/>
      <c r="EQ5" s="701"/>
      <c r="ER5" s="701"/>
      <c r="ES5" s="701"/>
      <c r="ET5" s="701"/>
      <c r="EU5" s="701"/>
      <c r="EV5" s="701"/>
      <c r="EW5" s="701"/>
      <c r="EX5" s="701"/>
      <c r="EY5" s="701"/>
      <c r="EZ5" s="701"/>
      <c r="FA5" s="701"/>
      <c r="FB5" s="701"/>
      <c r="FC5" s="701"/>
      <c r="FD5" s="701"/>
      <c r="FE5" s="701"/>
      <c r="FF5" s="701"/>
      <c r="FG5" s="701"/>
      <c r="FH5" s="701"/>
      <c r="FI5" s="701"/>
      <c r="FJ5" s="701"/>
      <c r="FK5" s="701"/>
      <c r="FL5" s="701"/>
      <c r="FM5" s="701"/>
      <c r="FN5" s="701"/>
      <c r="FO5" s="701"/>
      <c r="FP5" s="701"/>
      <c r="FQ5" s="701"/>
      <c r="FR5" s="701"/>
      <c r="FS5" s="701"/>
      <c r="FT5" s="701"/>
      <c r="FU5" s="701"/>
      <c r="FV5" s="701"/>
      <c r="FW5" s="701"/>
      <c r="FX5" s="701"/>
      <c r="FY5" s="701"/>
      <c r="FZ5" s="701"/>
      <c r="GA5" s="701"/>
      <c r="GB5" s="701"/>
      <c r="GC5" s="701"/>
      <c r="GD5" s="701"/>
      <c r="GE5" s="704"/>
      <c r="GF5" s="701"/>
      <c r="GG5" s="701"/>
      <c r="GH5" s="701"/>
      <c r="GI5" s="701"/>
    </row>
    <row r="6" spans="1:199" x14ac:dyDescent="0.3">
      <c r="A6" s="699" t="s">
        <v>31</v>
      </c>
      <c r="B6" s="652" t="s">
        <v>0</v>
      </c>
      <c r="C6" s="691" t="s">
        <v>8</v>
      </c>
      <c r="D6" s="691" t="s">
        <v>10</v>
      </c>
      <c r="E6" s="693"/>
      <c r="F6" s="694"/>
      <c r="G6" s="695"/>
      <c r="H6" s="693" t="s">
        <v>23</v>
      </c>
      <c r="I6" s="694"/>
      <c r="J6" s="694"/>
      <c r="K6" s="695"/>
      <c r="L6" s="693" t="s">
        <v>28</v>
      </c>
      <c r="M6" s="695"/>
      <c r="N6" s="121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 t="s">
        <v>9</v>
      </c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7"/>
      <c r="BG6" s="113"/>
      <c r="BH6" s="113"/>
      <c r="BI6" s="113"/>
      <c r="BJ6" s="113"/>
      <c r="BK6" s="113"/>
      <c r="BL6" s="124"/>
      <c r="BM6" s="699" t="s">
        <v>31</v>
      </c>
      <c r="BN6" s="113" t="s">
        <v>0</v>
      </c>
      <c r="BO6" s="691" t="s">
        <v>8</v>
      </c>
      <c r="BP6" s="691" t="s">
        <v>10</v>
      </c>
      <c r="BQ6" s="693"/>
      <c r="BR6" s="694"/>
      <c r="BS6" s="695"/>
      <c r="BT6" s="693" t="s">
        <v>23</v>
      </c>
      <c r="BU6" s="694"/>
      <c r="BV6" s="694"/>
      <c r="BW6" s="695"/>
      <c r="BX6" s="693" t="s">
        <v>28</v>
      </c>
      <c r="BY6" s="695"/>
      <c r="BZ6" s="121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 t="s">
        <v>9</v>
      </c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13"/>
      <c r="DS6" s="113"/>
      <c r="DT6" s="113"/>
      <c r="DU6" s="113"/>
      <c r="DV6" s="113"/>
      <c r="DW6" s="124"/>
      <c r="DX6" s="699" t="s">
        <v>31</v>
      </c>
      <c r="DY6" s="121" t="s">
        <v>0</v>
      </c>
      <c r="DZ6" s="691" t="s">
        <v>8</v>
      </c>
      <c r="EA6" s="691" t="s">
        <v>10</v>
      </c>
      <c r="EB6" s="693"/>
      <c r="EC6" s="694"/>
      <c r="ED6" s="695"/>
      <c r="EE6" s="693" t="s">
        <v>23</v>
      </c>
      <c r="EF6" s="694"/>
      <c r="EG6" s="694"/>
      <c r="EH6" s="695"/>
      <c r="EI6" s="693" t="s">
        <v>28</v>
      </c>
      <c r="EJ6" s="695"/>
      <c r="EK6" s="121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 t="s">
        <v>9</v>
      </c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07"/>
      <c r="GD6" s="123"/>
      <c r="GE6" s="642"/>
      <c r="GF6" s="113"/>
      <c r="GG6" s="113"/>
      <c r="GH6" s="113"/>
      <c r="GI6" s="124"/>
      <c r="GK6" s="85"/>
      <c r="GL6" s="85"/>
      <c r="GM6" s="85"/>
      <c r="GN6" s="85"/>
      <c r="GO6" s="85"/>
      <c r="GP6" s="85"/>
      <c r="GQ6" s="85"/>
    </row>
    <row r="7" spans="1:199" x14ac:dyDescent="0.3">
      <c r="A7" s="700"/>
      <c r="B7" s="653" t="s">
        <v>32</v>
      </c>
      <c r="C7" s="692"/>
      <c r="D7" s="692"/>
      <c r="E7" s="696"/>
      <c r="F7" s="697"/>
      <c r="G7" s="698"/>
      <c r="H7" s="696"/>
      <c r="I7" s="697"/>
      <c r="J7" s="697"/>
      <c r="K7" s="698"/>
      <c r="L7" s="696"/>
      <c r="M7" s="698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19"/>
      <c r="BM7" s="700"/>
      <c r="BN7" s="13" t="s">
        <v>32</v>
      </c>
      <c r="BO7" s="692"/>
      <c r="BP7" s="692"/>
      <c r="BQ7" s="696"/>
      <c r="BR7" s="697"/>
      <c r="BS7" s="698"/>
      <c r="BT7" s="696"/>
      <c r="BU7" s="697"/>
      <c r="BV7" s="697"/>
      <c r="BW7" s="698"/>
      <c r="BX7" s="696"/>
      <c r="BY7" s="698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9"/>
      <c r="DS7" s="9"/>
      <c r="DT7" s="9"/>
      <c r="DU7" s="9"/>
      <c r="DV7" s="9"/>
      <c r="DW7" s="119"/>
      <c r="DX7" s="700"/>
      <c r="DY7" s="13" t="s">
        <v>32</v>
      </c>
      <c r="DZ7" s="692"/>
      <c r="EA7" s="692"/>
      <c r="EB7" s="696"/>
      <c r="EC7" s="697"/>
      <c r="ED7" s="698"/>
      <c r="EE7" s="696"/>
      <c r="EF7" s="697"/>
      <c r="EG7" s="697"/>
      <c r="EH7" s="698"/>
      <c r="EI7" s="696"/>
      <c r="EJ7" s="698"/>
      <c r="EK7" s="14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15"/>
      <c r="GD7" s="42"/>
      <c r="GE7" s="643"/>
      <c r="GF7" s="9"/>
      <c r="GG7" s="9"/>
      <c r="GH7" s="9"/>
      <c r="GI7" s="119"/>
      <c r="GK7" s="86"/>
      <c r="GL7" s="86"/>
      <c r="GM7" s="86"/>
      <c r="GN7" s="86"/>
      <c r="GO7" s="86"/>
      <c r="GP7" s="86"/>
      <c r="GQ7" s="86"/>
    </row>
    <row r="8" spans="1:199" ht="218.25" customHeight="1" thickBot="1" x14ac:dyDescent="0.35">
      <c r="A8" s="64"/>
      <c r="B8" s="654" t="s">
        <v>17</v>
      </c>
      <c r="C8" s="46" t="s">
        <v>18</v>
      </c>
      <c r="D8" s="125" t="s">
        <v>19</v>
      </c>
      <c r="E8" s="126" t="s">
        <v>20</v>
      </c>
      <c r="F8" s="126" t="s">
        <v>21</v>
      </c>
      <c r="G8" s="127" t="s">
        <v>22</v>
      </c>
      <c r="H8" s="128" t="s">
        <v>24</v>
      </c>
      <c r="I8" s="129" t="s">
        <v>25</v>
      </c>
      <c r="J8" s="129" t="s">
        <v>26</v>
      </c>
      <c r="K8" s="129" t="s">
        <v>27</v>
      </c>
      <c r="L8" s="129" t="s">
        <v>7</v>
      </c>
      <c r="M8" s="130" t="s">
        <v>7</v>
      </c>
      <c r="N8" s="131"/>
      <c r="O8" s="131" t="s">
        <v>2</v>
      </c>
      <c r="P8" s="131"/>
      <c r="Q8" s="131" t="s">
        <v>36</v>
      </c>
      <c r="R8" s="131"/>
      <c r="S8" s="131" t="s">
        <v>37</v>
      </c>
      <c r="T8" s="131"/>
      <c r="U8" s="131" t="s">
        <v>38</v>
      </c>
      <c r="V8" s="131"/>
      <c r="W8" s="131" t="s">
        <v>39</v>
      </c>
      <c r="X8" s="129" t="s">
        <v>3</v>
      </c>
      <c r="Y8" s="129" t="s">
        <v>11</v>
      </c>
      <c r="Z8" s="131"/>
      <c r="AA8" s="131" t="s">
        <v>4</v>
      </c>
      <c r="AB8" s="131"/>
      <c r="AC8" s="131" t="s">
        <v>40</v>
      </c>
      <c r="AD8" s="131"/>
      <c r="AE8" s="131" t="s">
        <v>41</v>
      </c>
      <c r="AF8" s="131"/>
      <c r="AG8" s="131" t="s">
        <v>5</v>
      </c>
      <c r="AH8" s="131"/>
      <c r="AI8" s="131" t="s">
        <v>42</v>
      </c>
      <c r="AJ8" s="131"/>
      <c r="AK8" s="131" t="s">
        <v>43</v>
      </c>
      <c r="AL8" s="131"/>
      <c r="AM8" s="131" t="s">
        <v>44</v>
      </c>
      <c r="AN8" s="131"/>
      <c r="AO8" s="131" t="s">
        <v>29</v>
      </c>
      <c r="AP8" s="131"/>
      <c r="AQ8" s="131" t="s">
        <v>45</v>
      </c>
      <c r="AR8" s="131"/>
      <c r="AS8" s="131" t="s">
        <v>49</v>
      </c>
      <c r="AT8" s="131"/>
      <c r="AU8" s="131" t="s">
        <v>50</v>
      </c>
      <c r="AV8" s="131"/>
      <c r="AW8" s="131" t="s">
        <v>46</v>
      </c>
      <c r="AX8" s="131"/>
      <c r="AY8" s="131" t="s">
        <v>1</v>
      </c>
      <c r="AZ8" s="131"/>
      <c r="BA8" s="131" t="s">
        <v>6</v>
      </c>
      <c r="BB8" s="131"/>
      <c r="BC8" s="131" t="s">
        <v>30</v>
      </c>
      <c r="BD8" s="131"/>
      <c r="BE8" s="131" t="s">
        <v>47</v>
      </c>
      <c r="BF8" s="129"/>
      <c r="BG8" s="127" t="s">
        <v>12</v>
      </c>
      <c r="BH8" s="127" t="s">
        <v>13</v>
      </c>
      <c r="BI8" s="127"/>
      <c r="BJ8" s="127"/>
      <c r="BK8" s="127"/>
      <c r="BL8" s="132" t="s">
        <v>14</v>
      </c>
      <c r="BM8" s="64"/>
      <c r="BN8" s="46" t="s">
        <v>17</v>
      </c>
      <c r="BO8" s="46" t="s">
        <v>18</v>
      </c>
      <c r="BP8" s="125" t="s">
        <v>19</v>
      </c>
      <c r="BQ8" s="126" t="s">
        <v>20</v>
      </c>
      <c r="BR8" s="126" t="s">
        <v>21</v>
      </c>
      <c r="BS8" s="127" t="s">
        <v>22</v>
      </c>
      <c r="BT8" s="128" t="s">
        <v>24</v>
      </c>
      <c r="BU8" s="129" t="s">
        <v>25</v>
      </c>
      <c r="BV8" s="129" t="s">
        <v>26</v>
      </c>
      <c r="BW8" s="129" t="s">
        <v>27</v>
      </c>
      <c r="BX8" s="129" t="s">
        <v>7</v>
      </c>
      <c r="BY8" s="130" t="s">
        <v>7</v>
      </c>
      <c r="BZ8" s="131"/>
      <c r="CA8" s="131" t="s">
        <v>2</v>
      </c>
      <c r="CB8" s="131"/>
      <c r="CC8" s="131" t="s">
        <v>36</v>
      </c>
      <c r="CD8" s="131"/>
      <c r="CE8" s="131" t="s">
        <v>37</v>
      </c>
      <c r="CF8" s="131"/>
      <c r="CG8" s="131" t="s">
        <v>38</v>
      </c>
      <c r="CH8" s="131"/>
      <c r="CI8" s="131" t="s">
        <v>39</v>
      </c>
      <c r="CJ8" s="129" t="s">
        <v>3</v>
      </c>
      <c r="CK8" s="129" t="s">
        <v>11</v>
      </c>
      <c r="CL8" s="131"/>
      <c r="CM8" s="131" t="s">
        <v>4</v>
      </c>
      <c r="CN8" s="131"/>
      <c r="CO8" s="131" t="s">
        <v>40</v>
      </c>
      <c r="CP8" s="131"/>
      <c r="CQ8" s="131" t="s">
        <v>41</v>
      </c>
      <c r="CR8" s="131"/>
      <c r="CS8" s="131" t="s">
        <v>5</v>
      </c>
      <c r="CT8" s="131"/>
      <c r="CU8" s="131" t="s">
        <v>42</v>
      </c>
      <c r="CV8" s="131"/>
      <c r="CW8" s="131" t="s">
        <v>43</v>
      </c>
      <c r="CX8" s="131"/>
      <c r="CY8" s="131" t="s">
        <v>44</v>
      </c>
      <c r="CZ8" s="131"/>
      <c r="DA8" s="131" t="s">
        <v>29</v>
      </c>
      <c r="DB8" s="131"/>
      <c r="DC8" s="131" t="s">
        <v>45</v>
      </c>
      <c r="DD8" s="131"/>
      <c r="DE8" s="131" t="s">
        <v>49</v>
      </c>
      <c r="DF8" s="131"/>
      <c r="DG8" s="131" t="s">
        <v>50</v>
      </c>
      <c r="DH8" s="131"/>
      <c r="DI8" s="131" t="s">
        <v>46</v>
      </c>
      <c r="DJ8" s="131"/>
      <c r="DK8" s="131" t="s">
        <v>1</v>
      </c>
      <c r="DL8" s="131"/>
      <c r="DM8" s="131" t="s">
        <v>6</v>
      </c>
      <c r="DN8" s="131"/>
      <c r="DO8" s="131" t="s">
        <v>30</v>
      </c>
      <c r="DP8" s="131"/>
      <c r="DQ8" s="131" t="s">
        <v>47</v>
      </c>
      <c r="DR8" s="127" t="s">
        <v>12</v>
      </c>
      <c r="DS8" s="127" t="s">
        <v>13</v>
      </c>
      <c r="DT8" s="127"/>
      <c r="DU8" s="127"/>
      <c r="DV8" s="127"/>
      <c r="DW8" s="132" t="s">
        <v>14</v>
      </c>
      <c r="DX8" s="64"/>
      <c r="DY8" s="106" t="s">
        <v>17</v>
      </c>
      <c r="DZ8" s="46" t="s">
        <v>18</v>
      </c>
      <c r="EA8" s="125" t="s">
        <v>19</v>
      </c>
      <c r="EB8" s="126" t="s">
        <v>20</v>
      </c>
      <c r="EC8" s="126" t="s">
        <v>21</v>
      </c>
      <c r="ED8" s="127" t="s">
        <v>22</v>
      </c>
      <c r="EE8" s="128" t="s">
        <v>24</v>
      </c>
      <c r="EF8" s="129" t="s">
        <v>25</v>
      </c>
      <c r="EG8" s="129" t="s">
        <v>26</v>
      </c>
      <c r="EH8" s="129" t="s">
        <v>27</v>
      </c>
      <c r="EI8" s="129" t="s">
        <v>7</v>
      </c>
      <c r="EJ8" s="130" t="s">
        <v>7</v>
      </c>
      <c r="EK8" s="131"/>
      <c r="EL8" s="131" t="s">
        <v>2</v>
      </c>
      <c r="EM8" s="131"/>
      <c r="EN8" s="131" t="s">
        <v>36</v>
      </c>
      <c r="EO8" s="131"/>
      <c r="EP8" s="131" t="s">
        <v>37</v>
      </c>
      <c r="EQ8" s="131"/>
      <c r="ER8" s="131" t="s">
        <v>38</v>
      </c>
      <c r="ES8" s="131"/>
      <c r="ET8" s="131" t="s">
        <v>39</v>
      </c>
      <c r="EU8" s="129" t="s">
        <v>3</v>
      </c>
      <c r="EV8" s="129" t="s">
        <v>11</v>
      </c>
      <c r="EW8" s="131"/>
      <c r="EX8" s="131" t="s">
        <v>4</v>
      </c>
      <c r="EY8" s="131"/>
      <c r="EZ8" s="131" t="s">
        <v>40</v>
      </c>
      <c r="FA8" s="131"/>
      <c r="FB8" s="131" t="s">
        <v>41</v>
      </c>
      <c r="FC8" s="131"/>
      <c r="FD8" s="131" t="s">
        <v>5</v>
      </c>
      <c r="FE8" s="131"/>
      <c r="FF8" s="131" t="s">
        <v>42</v>
      </c>
      <c r="FG8" s="131"/>
      <c r="FH8" s="131" t="s">
        <v>43</v>
      </c>
      <c r="FI8" s="131"/>
      <c r="FJ8" s="131" t="s">
        <v>44</v>
      </c>
      <c r="FK8" s="131"/>
      <c r="FL8" s="131" t="s">
        <v>29</v>
      </c>
      <c r="FM8" s="131"/>
      <c r="FN8" s="131" t="s">
        <v>45</v>
      </c>
      <c r="FO8" s="131"/>
      <c r="FP8" s="131" t="s">
        <v>49</v>
      </c>
      <c r="FQ8" s="131"/>
      <c r="FR8" s="131" t="s">
        <v>50</v>
      </c>
      <c r="FS8" s="131"/>
      <c r="FT8" s="131" t="s">
        <v>46</v>
      </c>
      <c r="FU8" s="131"/>
      <c r="FV8" s="131" t="s">
        <v>1</v>
      </c>
      <c r="FW8" s="131"/>
      <c r="FX8" s="131" t="s">
        <v>6</v>
      </c>
      <c r="FY8" s="131"/>
      <c r="FZ8" s="131" t="s">
        <v>30</v>
      </c>
      <c r="GA8" s="131"/>
      <c r="GB8" s="131" t="s">
        <v>47</v>
      </c>
      <c r="GC8" s="129"/>
      <c r="GD8" s="127" t="s">
        <v>12</v>
      </c>
      <c r="GE8" s="638" t="s">
        <v>13</v>
      </c>
      <c r="GF8" s="127"/>
      <c r="GG8" s="127"/>
      <c r="GH8" s="127"/>
      <c r="GI8" s="132" t="s">
        <v>14</v>
      </c>
      <c r="GK8" s="74"/>
      <c r="GL8" s="74"/>
      <c r="GM8" s="76"/>
      <c r="GN8" s="74"/>
      <c r="GO8" s="75"/>
      <c r="GP8" s="74"/>
      <c r="GQ8" s="74"/>
    </row>
    <row r="9" spans="1:199" ht="24.95" customHeight="1" x14ac:dyDescent="0.35">
      <c r="A9" s="55">
        <v>1</v>
      </c>
      <c r="B9" s="648" t="s">
        <v>54</v>
      </c>
      <c r="C9" s="44" t="s">
        <v>66</v>
      </c>
      <c r="D9" s="44"/>
      <c r="E9" s="44"/>
      <c r="F9" s="44"/>
      <c r="G9" s="44"/>
      <c r="H9" s="44"/>
      <c r="I9" s="44"/>
      <c r="J9" s="44"/>
      <c r="K9" s="44"/>
      <c r="L9" s="56">
        <f t="shared" ref="L9:AU9" si="0">SUM(L10:L23)</f>
        <v>150</v>
      </c>
      <c r="M9" s="56">
        <f t="shared" si="0"/>
        <v>124</v>
      </c>
      <c r="N9" s="56">
        <f t="shared" si="0"/>
        <v>0</v>
      </c>
      <c r="O9" s="56">
        <f t="shared" si="0"/>
        <v>0</v>
      </c>
      <c r="P9" s="56">
        <f t="shared" si="0"/>
        <v>28</v>
      </c>
      <c r="Q9" s="56">
        <f t="shared" si="0"/>
        <v>28</v>
      </c>
      <c r="R9" s="56">
        <f t="shared" si="0"/>
        <v>54</v>
      </c>
      <c r="S9" s="56">
        <f t="shared" si="0"/>
        <v>54</v>
      </c>
      <c r="T9" s="56">
        <f t="shared" si="0"/>
        <v>42</v>
      </c>
      <c r="U9" s="56">
        <f t="shared" si="0"/>
        <v>42</v>
      </c>
      <c r="V9" s="56">
        <f t="shared" si="0"/>
        <v>0</v>
      </c>
      <c r="W9" s="56">
        <f t="shared" si="0"/>
        <v>0</v>
      </c>
      <c r="X9" s="56">
        <f t="shared" si="0"/>
        <v>2</v>
      </c>
      <c r="Y9" s="308">
        <f t="shared" si="0"/>
        <v>7.5</v>
      </c>
      <c r="Z9" s="56">
        <f t="shared" si="0"/>
        <v>0</v>
      </c>
      <c r="AA9" s="56">
        <f t="shared" si="0"/>
        <v>0</v>
      </c>
      <c r="AB9" s="56">
        <f t="shared" si="0"/>
        <v>17</v>
      </c>
      <c r="AC9" s="56">
        <f t="shared" si="0"/>
        <v>76.5</v>
      </c>
      <c r="AD9" s="56">
        <f t="shared" si="0"/>
        <v>1</v>
      </c>
      <c r="AE9" s="56">
        <f t="shared" si="0"/>
        <v>30</v>
      </c>
      <c r="AF9" s="56">
        <f t="shared" si="0"/>
        <v>0</v>
      </c>
      <c r="AG9" s="56">
        <f t="shared" si="0"/>
        <v>0</v>
      </c>
      <c r="AH9" s="56">
        <f t="shared" si="0"/>
        <v>0</v>
      </c>
      <c r="AI9" s="56">
        <f t="shared" si="0"/>
        <v>0</v>
      </c>
      <c r="AJ9" s="56">
        <f t="shared" si="0"/>
        <v>0</v>
      </c>
      <c r="AK9" s="56">
        <f t="shared" si="0"/>
        <v>0</v>
      </c>
      <c r="AL9" s="56">
        <f t="shared" si="0"/>
        <v>1</v>
      </c>
      <c r="AM9" s="310">
        <f t="shared" si="0"/>
        <v>46</v>
      </c>
      <c r="AN9" s="56">
        <f t="shared" si="0"/>
        <v>0</v>
      </c>
      <c r="AO9" s="56">
        <f t="shared" si="0"/>
        <v>0</v>
      </c>
      <c r="AP9" s="56">
        <f t="shared" si="0"/>
        <v>0</v>
      </c>
      <c r="AQ9" s="56">
        <f t="shared" si="0"/>
        <v>0</v>
      </c>
      <c r="AR9" s="56">
        <f t="shared" si="0"/>
        <v>1</v>
      </c>
      <c r="AS9" s="56">
        <f t="shared" si="0"/>
        <v>6</v>
      </c>
      <c r="AT9" s="56">
        <f t="shared" si="0"/>
        <v>1</v>
      </c>
      <c r="AU9" s="44">
        <f t="shared" si="0"/>
        <v>7.666666666666667</v>
      </c>
      <c r="AV9" s="44">
        <f t="shared" ref="AV9:BH9" si="1">SUM(AV10:AV23)</f>
        <v>0</v>
      </c>
      <c r="AW9" s="44">
        <f t="shared" si="1"/>
        <v>0</v>
      </c>
      <c r="AX9" s="44">
        <f t="shared" si="1"/>
        <v>1</v>
      </c>
      <c r="AY9" s="44">
        <f t="shared" si="1"/>
        <v>7.666666666666667</v>
      </c>
      <c r="AZ9" s="44">
        <f t="shared" si="1"/>
        <v>0</v>
      </c>
      <c r="BA9" s="44">
        <f t="shared" si="1"/>
        <v>0</v>
      </c>
      <c r="BB9" s="44">
        <f t="shared" si="1"/>
        <v>0</v>
      </c>
      <c r="BC9" s="44">
        <f t="shared" si="1"/>
        <v>0</v>
      </c>
      <c r="BD9" s="44">
        <f t="shared" si="1"/>
        <v>0</v>
      </c>
      <c r="BE9" s="44">
        <f t="shared" si="1"/>
        <v>0</v>
      </c>
      <c r="BF9" s="44">
        <f t="shared" si="1"/>
        <v>76.5</v>
      </c>
      <c r="BG9" s="50">
        <f>SUM(BG10:BG23)</f>
        <v>307.33333333333331</v>
      </c>
      <c r="BH9" s="50">
        <f t="shared" si="1"/>
        <v>139.66666666666666</v>
      </c>
      <c r="BI9" s="44"/>
      <c r="BJ9" s="57"/>
      <c r="BK9" s="57"/>
      <c r="BL9" s="58"/>
      <c r="BM9" s="55">
        <v>1</v>
      </c>
      <c r="BN9" s="648" t="s">
        <v>54</v>
      </c>
      <c r="BO9" s="44" t="s">
        <v>66</v>
      </c>
      <c r="BP9" s="44">
        <v>1</v>
      </c>
      <c r="BQ9" s="44"/>
      <c r="BR9" s="44"/>
      <c r="BS9" s="44"/>
      <c r="BT9" s="44"/>
      <c r="BU9" s="44"/>
      <c r="BV9" s="44"/>
      <c r="BW9" s="44"/>
      <c r="BX9" s="56">
        <f>SUM(BX10:BX11)</f>
        <v>78</v>
      </c>
      <c r="BY9" s="56">
        <f>SUM(BY10:BY11)</f>
        <v>78</v>
      </c>
      <c r="BZ9" s="44">
        <f t="shared" ref="BZ9:DQ9" si="2">SUM(BZ10:BZ23)</f>
        <v>58</v>
      </c>
      <c r="CA9" s="44">
        <f t="shared" si="2"/>
        <v>42</v>
      </c>
      <c r="CB9" s="44">
        <f t="shared" si="2"/>
        <v>26</v>
      </c>
      <c r="CC9" s="44">
        <f t="shared" si="2"/>
        <v>36</v>
      </c>
      <c r="CD9" s="44">
        <f t="shared" si="2"/>
        <v>84</v>
      </c>
      <c r="CE9" s="44">
        <f t="shared" si="2"/>
        <v>104</v>
      </c>
      <c r="CF9" s="44">
        <f t="shared" si="2"/>
        <v>30</v>
      </c>
      <c r="CG9" s="44">
        <f t="shared" si="2"/>
        <v>30</v>
      </c>
      <c r="CH9" s="44">
        <f t="shared" si="2"/>
        <v>0</v>
      </c>
      <c r="CI9" s="44">
        <f t="shared" si="2"/>
        <v>0</v>
      </c>
      <c r="CJ9" s="44">
        <f t="shared" si="2"/>
        <v>2</v>
      </c>
      <c r="CK9" s="44">
        <f t="shared" si="2"/>
        <v>10.9</v>
      </c>
      <c r="CL9" s="44">
        <f t="shared" si="2"/>
        <v>0</v>
      </c>
      <c r="CM9" s="44">
        <f t="shared" si="2"/>
        <v>0</v>
      </c>
      <c r="CN9" s="44">
        <f t="shared" si="2"/>
        <v>3</v>
      </c>
      <c r="CO9" s="44">
        <f t="shared" si="2"/>
        <v>13.5</v>
      </c>
      <c r="CP9" s="44">
        <f t="shared" si="2"/>
        <v>1</v>
      </c>
      <c r="CQ9" s="44">
        <f t="shared" si="2"/>
        <v>30</v>
      </c>
      <c r="CR9" s="44">
        <f t="shared" si="2"/>
        <v>1</v>
      </c>
      <c r="CS9" s="44">
        <f t="shared" si="2"/>
        <v>69</v>
      </c>
      <c r="CT9" s="44">
        <f t="shared" si="2"/>
        <v>0</v>
      </c>
      <c r="CU9" s="50">
        <f t="shared" si="2"/>
        <v>0</v>
      </c>
      <c r="CV9" s="44">
        <f t="shared" si="2"/>
        <v>0</v>
      </c>
      <c r="CW9" s="44">
        <f t="shared" si="2"/>
        <v>0</v>
      </c>
      <c r="CX9" s="44">
        <f t="shared" si="2"/>
        <v>2</v>
      </c>
      <c r="CY9" s="44">
        <f t="shared" si="2"/>
        <v>84</v>
      </c>
      <c r="CZ9" s="44">
        <f t="shared" si="2"/>
        <v>0</v>
      </c>
      <c r="DA9" s="44">
        <f t="shared" si="2"/>
        <v>0</v>
      </c>
      <c r="DB9" s="44">
        <f t="shared" si="2"/>
        <v>0</v>
      </c>
      <c r="DC9" s="44">
        <f t="shared" si="2"/>
        <v>0</v>
      </c>
      <c r="DD9" s="44">
        <f t="shared" si="2"/>
        <v>3</v>
      </c>
      <c r="DE9" s="44">
        <f t="shared" si="2"/>
        <v>24.333333333333336</v>
      </c>
      <c r="DF9" s="44">
        <f t="shared" si="2"/>
        <v>0</v>
      </c>
      <c r="DG9" s="44">
        <f t="shared" si="2"/>
        <v>0</v>
      </c>
      <c r="DH9" s="44">
        <f t="shared" si="2"/>
        <v>0</v>
      </c>
      <c r="DI9" s="44">
        <f t="shared" si="2"/>
        <v>0</v>
      </c>
      <c r="DJ9" s="44">
        <f t="shared" si="2"/>
        <v>1</v>
      </c>
      <c r="DK9" s="44">
        <f t="shared" si="2"/>
        <v>7.666666666666667</v>
      </c>
      <c r="DL9" s="44">
        <f t="shared" si="2"/>
        <v>3</v>
      </c>
      <c r="DM9" s="44">
        <f t="shared" si="2"/>
        <v>96</v>
      </c>
      <c r="DN9" s="44">
        <f t="shared" si="2"/>
        <v>0</v>
      </c>
      <c r="DO9" s="44">
        <f t="shared" si="2"/>
        <v>0</v>
      </c>
      <c r="DP9" s="44">
        <f t="shared" si="2"/>
        <v>0</v>
      </c>
      <c r="DQ9" s="44">
        <f t="shared" si="2"/>
        <v>0</v>
      </c>
      <c r="DR9" s="50">
        <f>SUM(DR10:DR23)</f>
        <v>549.4</v>
      </c>
      <c r="DS9" s="50">
        <f>SUM(DS10:DS23)</f>
        <v>342</v>
      </c>
      <c r="DT9" s="114"/>
      <c r="DU9" s="44"/>
      <c r="DV9" s="44"/>
      <c r="DW9" s="115"/>
      <c r="DX9" s="55">
        <v>1</v>
      </c>
      <c r="DY9" s="163" t="s">
        <v>54</v>
      </c>
      <c r="DZ9" s="44" t="s">
        <v>66</v>
      </c>
      <c r="EA9" s="44">
        <v>1</v>
      </c>
      <c r="EB9" s="44"/>
      <c r="EC9" s="44"/>
      <c r="ED9" s="44"/>
      <c r="EE9" s="44"/>
      <c r="EF9" s="44"/>
      <c r="EG9" s="44"/>
      <c r="EH9" s="44"/>
      <c r="EI9" s="44"/>
      <c r="EJ9" s="44"/>
      <c r="EK9" s="44"/>
      <c r="EM9" s="44">
        <v>42</v>
      </c>
      <c r="EN9" s="44">
        <v>54</v>
      </c>
      <c r="EO9" s="44">
        <v>64</v>
      </c>
      <c r="EP9" s="44">
        <v>138</v>
      </c>
      <c r="EQ9" s="44">
        <v>158</v>
      </c>
      <c r="ER9" s="44">
        <v>72</v>
      </c>
      <c r="ES9" s="44">
        <v>72</v>
      </c>
      <c r="ET9" s="44">
        <v>0</v>
      </c>
      <c r="EU9" s="44">
        <v>0</v>
      </c>
      <c r="EV9" s="44">
        <v>4</v>
      </c>
      <c r="EW9" s="50">
        <v>18.399999999999999</v>
      </c>
      <c r="EX9" s="44">
        <v>0</v>
      </c>
      <c r="EY9" s="44">
        <v>0</v>
      </c>
      <c r="EZ9" s="44">
        <v>20</v>
      </c>
      <c r="FA9" s="44">
        <v>90</v>
      </c>
      <c r="FB9" s="44">
        <v>2</v>
      </c>
      <c r="FC9" s="44">
        <v>60</v>
      </c>
      <c r="FD9" s="44">
        <v>1</v>
      </c>
      <c r="FE9" s="44">
        <v>69</v>
      </c>
      <c r="FF9" s="44">
        <v>0</v>
      </c>
      <c r="FG9" s="50">
        <v>0</v>
      </c>
      <c r="FH9" s="44">
        <v>0</v>
      </c>
      <c r="FI9" s="44">
        <v>0</v>
      </c>
      <c r="FJ9" s="44">
        <v>3</v>
      </c>
      <c r="FK9" s="44">
        <v>130</v>
      </c>
      <c r="FL9" s="44">
        <v>0</v>
      </c>
      <c r="FM9" s="44">
        <v>0</v>
      </c>
      <c r="FN9" s="44">
        <v>0</v>
      </c>
      <c r="FO9" s="44">
        <v>0</v>
      </c>
      <c r="FP9" s="44">
        <v>4</v>
      </c>
      <c r="FQ9" s="44">
        <v>30.333333333333336</v>
      </c>
      <c r="FR9" s="44"/>
      <c r="FS9" s="44">
        <v>7.666666666666667</v>
      </c>
      <c r="FT9" s="44">
        <v>0</v>
      </c>
      <c r="FU9" s="44">
        <v>0</v>
      </c>
      <c r="FV9" s="44">
        <v>2</v>
      </c>
      <c r="FW9" s="44">
        <v>15.333333333333334</v>
      </c>
      <c r="FX9" s="44">
        <v>3</v>
      </c>
      <c r="FY9" s="44">
        <v>96</v>
      </c>
      <c r="FZ9" s="44">
        <v>0</v>
      </c>
      <c r="GA9" s="44">
        <v>0</v>
      </c>
      <c r="GB9" s="44">
        <v>0</v>
      </c>
      <c r="GC9" s="44">
        <v>0</v>
      </c>
      <c r="GD9" s="44" t="e">
        <v>#REF!</v>
      </c>
      <c r="GE9" s="117">
        <v>856.73333333333346</v>
      </c>
      <c r="GF9" s="641">
        <v>481.66666666666663</v>
      </c>
      <c r="GG9" s="44"/>
      <c r="GH9" s="44"/>
      <c r="GI9" s="118"/>
      <c r="GK9" s="20"/>
      <c r="GL9" s="20"/>
      <c r="GM9" s="7"/>
      <c r="GN9" s="7"/>
      <c r="GO9" s="32"/>
      <c r="GP9" s="32"/>
      <c r="GQ9" s="87"/>
    </row>
    <row r="10" spans="1:199" ht="24.95" hidden="1" customHeight="1" x14ac:dyDescent="0.35">
      <c r="A10" s="163" t="s">
        <v>54</v>
      </c>
      <c r="B10" s="178" t="s">
        <v>90</v>
      </c>
      <c r="C10" s="179" t="s">
        <v>95</v>
      </c>
      <c r="D10" s="179" t="s">
        <v>92</v>
      </c>
      <c r="E10" s="179" t="s">
        <v>96</v>
      </c>
      <c r="F10" s="179" t="s">
        <v>97</v>
      </c>
      <c r="G10" s="179">
        <v>7</v>
      </c>
      <c r="H10" s="179">
        <v>23</v>
      </c>
      <c r="I10" s="179">
        <v>2</v>
      </c>
      <c r="J10" s="179">
        <v>1</v>
      </c>
      <c r="K10" s="179">
        <f>SUM(J10)*2</f>
        <v>2</v>
      </c>
      <c r="L10" s="180">
        <v>80</v>
      </c>
      <c r="M10" s="191">
        <f>SUM(N10+P10+R10+T10+V10)</f>
        <v>58</v>
      </c>
      <c r="N10" s="180"/>
      <c r="O10" s="180">
        <f>SUM(N10)*I10</f>
        <v>0</v>
      </c>
      <c r="P10" s="180">
        <v>28</v>
      </c>
      <c r="Q10" s="180">
        <f>P10*J10</f>
        <v>28</v>
      </c>
      <c r="R10" s="180">
        <v>30</v>
      </c>
      <c r="S10" s="180">
        <f>SUM(R10)*J10</f>
        <v>30</v>
      </c>
      <c r="T10" s="180"/>
      <c r="U10" s="35">
        <f>SUM(T10)*K10</f>
        <v>0</v>
      </c>
      <c r="V10" s="81"/>
      <c r="W10" s="35">
        <f>SUM(V10)*J10*3</f>
        <v>0</v>
      </c>
      <c r="X10" s="182">
        <f>SUM(J10*AX10*2+K10*AZ10*2)</f>
        <v>0</v>
      </c>
      <c r="Y10" s="182">
        <f>SUM(L10*5/100*J10)</f>
        <v>4</v>
      </c>
      <c r="Z10" s="81"/>
      <c r="AA10" s="35"/>
      <c r="AB10" s="81"/>
      <c r="AC10" s="182">
        <f>SUM(AB10)*3*H10/5</f>
        <v>0</v>
      </c>
      <c r="AD10" s="81"/>
      <c r="AE10" s="183">
        <f>SUM(AD10*H10*(30+4))</f>
        <v>0</v>
      </c>
      <c r="AF10" s="81"/>
      <c r="AG10" s="35">
        <f>SUM(AF10*H10*3)</f>
        <v>0</v>
      </c>
      <c r="AH10" s="81"/>
      <c r="AI10" s="182">
        <f>SUM(AH10*H10/3)</f>
        <v>0</v>
      </c>
      <c r="AJ10" s="81"/>
      <c r="AK10" s="182">
        <f>SUM(AJ10*H10*2/3)</f>
        <v>0</v>
      </c>
      <c r="AL10" s="81">
        <v>1</v>
      </c>
      <c r="AM10" s="35">
        <f>SUM(AL10*H10*2)</f>
        <v>46</v>
      </c>
      <c r="AN10" s="81"/>
      <c r="AO10" s="35">
        <f>SUM(AN10*J10*2)</f>
        <v>0</v>
      </c>
      <c r="AP10" s="81"/>
      <c r="AQ10" s="182">
        <f>SUM(AP10*H10*2)</f>
        <v>0</v>
      </c>
      <c r="AR10" s="81"/>
      <c r="AS10" s="182">
        <f>SUM(J10*AR10*6)</f>
        <v>0</v>
      </c>
      <c r="AT10" s="81">
        <v>1</v>
      </c>
      <c r="AU10" s="182">
        <f>AT10*H10/3</f>
        <v>7.666666666666667</v>
      </c>
      <c r="AV10" s="81"/>
      <c r="AW10" s="44">
        <f t="shared" ref="AW10" si="3">SUM(AW11:AW24)</f>
        <v>0</v>
      </c>
      <c r="AX10" s="81"/>
      <c r="AY10" s="182">
        <f>SUM(J10*AX10*8)</f>
        <v>0</v>
      </c>
      <c r="AZ10" s="81"/>
      <c r="BA10" s="182">
        <f>SUM(AZ10*K10*5*6)</f>
        <v>0</v>
      </c>
      <c r="BB10" s="81"/>
      <c r="BC10" s="182">
        <f>SUM(BB10*K10*4*6)</f>
        <v>0</v>
      </c>
      <c r="BD10" s="81"/>
      <c r="BE10" s="10">
        <f t="shared" ref="BE10:BF13" si="4">SUM(BD10*50)</f>
        <v>0</v>
      </c>
      <c r="BF10" s="22"/>
      <c r="BG10" s="309">
        <f>SUM(AO10+BE10+BC10+BA10+AY10+AW10+AS10+AQ10+AK10+AM10+AI10+AG10+AE10+AC10+AA10+Y10+X10+W10+U10+Q10+O10+S10+AU10)</f>
        <v>115.66666666666667</v>
      </c>
      <c r="BH10" s="22">
        <f>SUM(O10+Q10+U10+W10+X10+AS10+AW10+AY10+BA10+BC10+S10+AQ10)</f>
        <v>58</v>
      </c>
      <c r="BI10" s="12"/>
      <c r="BJ10" s="1"/>
      <c r="BK10" s="1"/>
      <c r="BL10" s="60">
        <v>405</v>
      </c>
      <c r="BM10" s="163" t="s">
        <v>54</v>
      </c>
      <c r="BN10" s="1" t="s">
        <v>90</v>
      </c>
      <c r="BO10" s="45" t="s">
        <v>95</v>
      </c>
      <c r="BP10" s="45" t="s">
        <v>92</v>
      </c>
      <c r="BQ10" s="45" t="s">
        <v>96</v>
      </c>
      <c r="BR10" s="25" t="s">
        <v>97</v>
      </c>
      <c r="BS10" s="25">
        <v>8</v>
      </c>
      <c r="BT10" s="25">
        <v>23</v>
      </c>
      <c r="BU10" s="25"/>
      <c r="BV10" s="25">
        <v>1</v>
      </c>
      <c r="BW10" s="25">
        <f>SUM(BV10)*2</f>
        <v>2</v>
      </c>
      <c r="BX10" s="24">
        <v>70</v>
      </c>
      <c r="BY10" s="226">
        <f>SUM(BZ10+CB10+CD10+CF10+CH10)</f>
        <v>70</v>
      </c>
      <c r="BZ10" s="24">
        <v>28</v>
      </c>
      <c r="CA10" s="24">
        <f>SUM(BZ10)*BU10</f>
        <v>0</v>
      </c>
      <c r="CB10" s="24">
        <v>20</v>
      </c>
      <c r="CC10" s="24">
        <f>CB10*BV10</f>
        <v>20</v>
      </c>
      <c r="CD10" s="24">
        <v>22</v>
      </c>
      <c r="CE10" s="24">
        <f>SUM(CD10)*BV10</f>
        <v>22</v>
      </c>
      <c r="CF10" s="24"/>
      <c r="CG10" s="28">
        <f>SUM(CF10)*BW10</f>
        <v>0</v>
      </c>
      <c r="CH10" s="34"/>
      <c r="CI10" s="28">
        <f>SUM(CH10)*BV10*5</f>
        <v>0</v>
      </c>
      <c r="CJ10" s="209">
        <f>SUM(BV10*DJ10*2+BW10*DL10*2)</f>
        <v>2</v>
      </c>
      <c r="CK10" s="209">
        <f>SUM(BX10*5/100*BV10)</f>
        <v>3.5</v>
      </c>
      <c r="CL10" s="34"/>
      <c r="CM10" s="28"/>
      <c r="CN10" s="34"/>
      <c r="CO10" s="209">
        <f>SUM(CN10)*3*BT10/5</f>
        <v>0</v>
      </c>
      <c r="CP10" s="34"/>
      <c r="CQ10" s="210">
        <f t="shared" ref="CQ10:CQ16" si="5">SUM(CP10*BT10*(30+4))</f>
        <v>0</v>
      </c>
      <c r="CR10" s="34">
        <v>1</v>
      </c>
      <c r="CS10" s="28">
        <f t="shared" ref="CS10:CS17" si="6">SUM(CR10*BT10*3)</f>
        <v>69</v>
      </c>
      <c r="CT10" s="34"/>
      <c r="CU10" s="209">
        <f t="shared" ref="CU10:CU17" si="7">SUM(CT10*BT10/3)</f>
        <v>0</v>
      </c>
      <c r="CV10" s="34"/>
      <c r="CW10" s="209">
        <f>SUM(CV10*BT10*2/3)</f>
        <v>0</v>
      </c>
      <c r="CX10" s="34"/>
      <c r="CY10" s="28">
        <f>SUM(CX10*BT10*2)</f>
        <v>0</v>
      </c>
      <c r="CZ10" s="34"/>
      <c r="DA10" s="28">
        <f>SUM(CZ10*BV10*2)</f>
        <v>0</v>
      </c>
      <c r="DB10" s="34"/>
      <c r="DC10" s="209">
        <f>SUM(DB10*BT10*2)</f>
        <v>0</v>
      </c>
      <c r="DD10" s="34"/>
      <c r="DE10" s="209">
        <f>SUM(BV10*DD10*6)</f>
        <v>0</v>
      </c>
      <c r="DF10" s="34"/>
      <c r="DG10" s="209">
        <f t="shared" ref="DG10:DG19" si="8">DF10*BT10/3</f>
        <v>0</v>
      </c>
      <c r="DH10" s="34"/>
      <c r="DI10" s="28">
        <f>SUM(BV10*DH10*6)</f>
        <v>0</v>
      </c>
      <c r="DJ10" s="34">
        <v>1</v>
      </c>
      <c r="DK10" s="209">
        <f>DJ10*BT10/3</f>
        <v>7.666666666666667</v>
      </c>
      <c r="DL10" s="34"/>
      <c r="DM10" s="209">
        <f>SUM(DL10*BW10*5*6)</f>
        <v>0</v>
      </c>
      <c r="DN10" s="34"/>
      <c r="DO10" s="209">
        <f t="shared" ref="DO10:DO16" si="9">SUM(DN10*BW10*4*6)</f>
        <v>0</v>
      </c>
      <c r="DP10" s="34"/>
      <c r="DQ10" s="22">
        <f t="shared" ref="DQ10:DQ17" si="10">SUM(DP10*50)</f>
        <v>0</v>
      </c>
      <c r="DR10" s="345">
        <f t="shared" ref="DR10:DR15" si="11">CA10+CC10+CE10+CG10+CI10+CJ10+CK10+CM10+CO10+CQ10+CS10+CU10+CW10+CY10+DA10+DC10+DE10+DG10+DI10+DK10+DM10+DO10+DQ10</f>
        <v>124.16666666666667</v>
      </c>
      <c r="DS10" s="209">
        <f t="shared" ref="DS10:DS15" si="12">DO10+DM10+DK10+DI10+DE10+DC10+CJ10+CI10+CG10+CE10+CC10+CA10</f>
        <v>51.666666666666671</v>
      </c>
      <c r="DT10" s="7"/>
      <c r="DU10" s="7"/>
      <c r="DV10" s="7"/>
      <c r="DW10" s="60">
        <v>405</v>
      </c>
      <c r="DX10" s="163" t="s">
        <v>54</v>
      </c>
      <c r="DY10" s="1"/>
      <c r="DZ10" s="25"/>
      <c r="EA10" s="25"/>
      <c r="EB10" s="7"/>
      <c r="EC10" s="7"/>
      <c r="ED10" s="7"/>
      <c r="EE10" s="7"/>
      <c r="EF10" s="7"/>
      <c r="EG10" s="7"/>
      <c r="EH10" s="7"/>
      <c r="EI10" s="7"/>
      <c r="EJ10" s="7"/>
      <c r="EK10" s="7"/>
      <c r="EM10" s="20">
        <v>0</v>
      </c>
      <c r="EN10" s="7">
        <v>48</v>
      </c>
      <c r="EO10" s="7">
        <v>48</v>
      </c>
      <c r="EP10" s="7">
        <v>52</v>
      </c>
      <c r="EQ10" s="7">
        <v>52</v>
      </c>
      <c r="ER10" s="7">
        <v>0</v>
      </c>
      <c r="ES10" s="7">
        <v>0</v>
      </c>
      <c r="ET10" s="7">
        <v>0</v>
      </c>
      <c r="EU10" s="7">
        <v>0</v>
      </c>
      <c r="EV10" s="7">
        <v>2</v>
      </c>
      <c r="EW10" s="20">
        <v>7.5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1</v>
      </c>
      <c r="FE10" s="7">
        <v>69</v>
      </c>
      <c r="FF10" s="7">
        <v>0</v>
      </c>
      <c r="FG10" s="20">
        <v>0</v>
      </c>
      <c r="FH10" s="7">
        <v>0</v>
      </c>
      <c r="FI10" s="7">
        <v>0</v>
      </c>
      <c r="FJ10" s="7">
        <v>1</v>
      </c>
      <c r="FK10" s="7">
        <v>46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7">
        <v>0</v>
      </c>
      <c r="FR10" s="7"/>
      <c r="FS10" s="7">
        <v>7.666666666666667</v>
      </c>
      <c r="FT10" s="7">
        <v>0</v>
      </c>
      <c r="FU10" s="7">
        <v>0</v>
      </c>
      <c r="FV10" s="7">
        <v>1</v>
      </c>
      <c r="FW10" s="7">
        <v>7.666666666666667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0</v>
      </c>
      <c r="GD10" s="7" t="e">
        <v>#REF!</v>
      </c>
      <c r="GE10" s="149">
        <v>239.83333333333334</v>
      </c>
      <c r="GF10" s="150">
        <v>109.66666666666667</v>
      </c>
      <c r="GG10" s="4"/>
      <c r="GH10" s="4"/>
      <c r="GI10" s="60"/>
      <c r="GK10" s="20"/>
      <c r="GL10" s="20"/>
      <c r="GM10" s="1"/>
      <c r="GN10" s="25"/>
      <c r="GO10" s="32"/>
      <c r="GP10" s="32"/>
      <c r="GQ10" s="87"/>
    </row>
    <row r="11" spans="1:199" s="7" customFormat="1" ht="24.95" hidden="1" customHeight="1" x14ac:dyDescent="0.35">
      <c r="A11" s="163" t="s">
        <v>54</v>
      </c>
      <c r="B11" s="178" t="s">
        <v>112</v>
      </c>
      <c r="C11" s="179" t="s">
        <v>95</v>
      </c>
      <c r="D11" s="179" t="s">
        <v>92</v>
      </c>
      <c r="E11" s="179" t="s">
        <v>96</v>
      </c>
      <c r="F11" s="179" t="s">
        <v>97</v>
      </c>
      <c r="G11" s="179">
        <v>7</v>
      </c>
      <c r="H11" s="179">
        <v>23</v>
      </c>
      <c r="I11" s="179">
        <v>2</v>
      </c>
      <c r="J11" s="179">
        <v>1</v>
      </c>
      <c r="K11" s="179">
        <v>1</v>
      </c>
      <c r="L11" s="180">
        <v>46</v>
      </c>
      <c r="M11" s="191">
        <f>SUM(N11+P11+R11+T11+V11)</f>
        <v>44</v>
      </c>
      <c r="N11" s="180"/>
      <c r="O11" s="180">
        <f>SUM(N11)*I11</f>
        <v>0</v>
      </c>
      <c r="P11" s="180"/>
      <c r="Q11" s="180">
        <f>P11*J11</f>
        <v>0</v>
      </c>
      <c r="R11" s="180">
        <v>2</v>
      </c>
      <c r="S11" s="180">
        <f>SUM(R11)*J11</f>
        <v>2</v>
      </c>
      <c r="T11" s="180">
        <v>42</v>
      </c>
      <c r="U11" s="180">
        <f>SUM(T11)*K11</f>
        <v>42</v>
      </c>
      <c r="V11" s="81"/>
      <c r="W11" s="35">
        <f>SUM(V11)*J11*5</f>
        <v>0</v>
      </c>
      <c r="X11" s="182">
        <f>SUM(J11*AX11*2+K11*AZ11*2)</f>
        <v>2</v>
      </c>
      <c r="Y11" s="182">
        <f>SUM(L11*5/100*J11)</f>
        <v>2.2999999999999998</v>
      </c>
      <c r="Z11" s="81"/>
      <c r="AA11" s="35"/>
      <c r="AB11" s="81"/>
      <c r="AC11" s="182">
        <f>SUM(AB11)*3*H11/5</f>
        <v>0</v>
      </c>
      <c r="AD11" s="81"/>
      <c r="AE11" s="183">
        <f>SUM(AD11*H11*(30+4))</f>
        <v>0</v>
      </c>
      <c r="AF11" s="81"/>
      <c r="AG11" s="35">
        <f>SUM(AF11*H11*3)</f>
        <v>0</v>
      </c>
      <c r="AH11" s="81"/>
      <c r="AI11" s="182">
        <f>SUM(AH11*H11/3)</f>
        <v>0</v>
      </c>
      <c r="AJ11" s="81"/>
      <c r="AK11" s="182">
        <f>SUM(AJ11*H11/3)</f>
        <v>0</v>
      </c>
      <c r="AL11" s="81"/>
      <c r="AM11" s="35">
        <f>SUM(AL11*H11*2)</f>
        <v>0</v>
      </c>
      <c r="AN11" s="81"/>
      <c r="AO11" s="35">
        <f>SUM(AN11*J11)</f>
        <v>0</v>
      </c>
      <c r="AP11" s="81"/>
      <c r="AQ11" s="182">
        <f>SUM(AP11*H11*2)</f>
        <v>0</v>
      </c>
      <c r="AR11" s="81"/>
      <c r="AS11" s="415">
        <f>SUM(J11*AR11*6)*2</f>
        <v>0</v>
      </c>
      <c r="AT11" s="81"/>
      <c r="AU11" s="182">
        <f>AT11*H11/3</f>
        <v>0</v>
      </c>
      <c r="AV11" s="81"/>
      <c r="AW11" s="44">
        <f t="shared" ref="AW11" si="13">SUM(AW12:AW25)</f>
        <v>0</v>
      </c>
      <c r="AX11" s="81">
        <v>1</v>
      </c>
      <c r="AY11" s="195">
        <f>AX11*H11/3</f>
        <v>7.666666666666667</v>
      </c>
      <c r="AZ11" s="81"/>
      <c r="BA11" s="182">
        <f>SUM(AZ11*K11*5*6)</f>
        <v>0</v>
      </c>
      <c r="BB11" s="81"/>
      <c r="BC11" s="182">
        <f>SUM(BB11*K11*4*6)</f>
        <v>0</v>
      </c>
      <c r="BD11" s="81"/>
      <c r="BE11" s="10">
        <f t="shared" si="4"/>
        <v>0</v>
      </c>
      <c r="BF11" s="22"/>
      <c r="BG11" s="309">
        <f>SUM(AO11+BE11+BC11+BA11+AY11+AW11+AS11+AQ11+AK11+AM11+AI11+AG11+AE11+AC11+AA11+Y11+X11+W11+U11+Q11+O11+S11+AU11)</f>
        <v>55.966666666666669</v>
      </c>
      <c r="BH11" s="22">
        <f>SUM(O11+Q11+U11+W11+X11+AS11+AW11+AY11+BA11+BC11+S11+AQ11)</f>
        <v>53.666666666666664</v>
      </c>
      <c r="BL11" s="60">
        <v>405</v>
      </c>
      <c r="BM11" s="163" t="s">
        <v>54</v>
      </c>
      <c r="BN11" s="1" t="s">
        <v>194</v>
      </c>
      <c r="BO11" s="45" t="s">
        <v>95</v>
      </c>
      <c r="BP11" s="45" t="s">
        <v>92</v>
      </c>
      <c r="BQ11" s="45" t="s">
        <v>96</v>
      </c>
      <c r="BR11" s="25" t="s">
        <v>195</v>
      </c>
      <c r="BS11" s="45">
        <v>10</v>
      </c>
      <c r="BT11" s="25">
        <v>28</v>
      </c>
      <c r="BU11" s="25">
        <v>2</v>
      </c>
      <c r="BV11" s="25">
        <v>1</v>
      </c>
      <c r="BW11" s="25">
        <f>SUM(BV11)*2</f>
        <v>2</v>
      </c>
      <c r="BX11" s="1">
        <v>8</v>
      </c>
      <c r="BY11" s="208">
        <f>SUM(BZ11+CB11+CD11+CF11+CH11)</f>
        <v>8</v>
      </c>
      <c r="BZ11" s="34"/>
      <c r="CA11" s="28">
        <f>SUM(BZ11)*BU11</f>
        <v>0</v>
      </c>
      <c r="CB11" s="34"/>
      <c r="CC11" s="28">
        <f>CB11*BV11</f>
        <v>0</v>
      </c>
      <c r="CD11" s="34">
        <v>8</v>
      </c>
      <c r="CE11" s="28">
        <f>SUM(CD11)*BV11</f>
        <v>8</v>
      </c>
      <c r="CF11" s="34"/>
      <c r="CG11" s="28">
        <f>SUM(CF11)*BW11</f>
        <v>0</v>
      </c>
      <c r="CH11" s="34"/>
      <c r="CI11" s="28">
        <f>SUM(CH11)*BV11*4</f>
        <v>0</v>
      </c>
      <c r="CJ11" s="209">
        <f>SUM(BW11*DJ11*2+BW11*DL11*2)</f>
        <v>0</v>
      </c>
      <c r="CK11" s="182">
        <f>SUM(BX11*5/100*BV11)</f>
        <v>0.4</v>
      </c>
      <c r="CL11" s="34"/>
      <c r="CM11" s="28"/>
      <c r="CN11" s="34"/>
      <c r="CO11" s="209">
        <f>SUM(CN11)*3*BT11/5</f>
        <v>0</v>
      </c>
      <c r="CP11" s="34"/>
      <c r="CQ11" s="210">
        <f t="shared" si="5"/>
        <v>0</v>
      </c>
      <c r="CR11" s="34"/>
      <c r="CS11" s="28">
        <f t="shared" si="6"/>
        <v>0</v>
      </c>
      <c r="CT11" s="34"/>
      <c r="CU11" s="209">
        <f t="shared" si="7"/>
        <v>0</v>
      </c>
      <c r="CV11" s="34"/>
      <c r="CW11" s="209">
        <f>SUM(CV11*BT11*2/3)</f>
        <v>0</v>
      </c>
      <c r="CX11" s="34"/>
      <c r="CY11" s="28">
        <f>SUM(CX11*BT11)</f>
        <v>0</v>
      </c>
      <c r="CZ11" s="34"/>
      <c r="DA11" s="28">
        <f t="shared" ref="DA11:DA16" si="14">SUM(CZ11*BV11)</f>
        <v>0</v>
      </c>
      <c r="DB11" s="34"/>
      <c r="DC11" s="209">
        <f>SUM(DB11*BT11*2)</f>
        <v>0</v>
      </c>
      <c r="DD11" s="34">
        <v>1</v>
      </c>
      <c r="DE11" s="605">
        <f>DD11*BV11*6</f>
        <v>6</v>
      </c>
      <c r="DF11" s="34"/>
      <c r="DG11" s="209">
        <f t="shared" si="8"/>
        <v>0</v>
      </c>
      <c r="DH11" s="34"/>
      <c r="DI11" s="28">
        <f>SUM(DH11*BT11/3)</f>
        <v>0</v>
      </c>
      <c r="DJ11" s="34"/>
      <c r="DK11" s="209">
        <f>SUM(BV11*DJ11*8)</f>
        <v>0</v>
      </c>
      <c r="DL11" s="34"/>
      <c r="DM11" s="209">
        <f>SUM(DL11*BW11*5*6)</f>
        <v>0</v>
      </c>
      <c r="DN11" s="34"/>
      <c r="DO11" s="209">
        <f t="shared" si="9"/>
        <v>0</v>
      </c>
      <c r="DP11" s="34"/>
      <c r="DQ11" s="22">
        <f t="shared" si="10"/>
        <v>0</v>
      </c>
      <c r="DR11" s="345">
        <f t="shared" si="11"/>
        <v>14.4</v>
      </c>
      <c r="DS11" s="209">
        <f t="shared" si="12"/>
        <v>14</v>
      </c>
      <c r="DW11" s="60">
        <v>505</v>
      </c>
      <c r="DX11" s="163" t="s">
        <v>54</v>
      </c>
      <c r="DY11" s="1"/>
      <c r="DZ11" s="25"/>
      <c r="EA11" s="25"/>
      <c r="EM11" s="20">
        <v>0</v>
      </c>
      <c r="EN11" s="7">
        <v>0</v>
      </c>
      <c r="EO11" s="7">
        <v>0</v>
      </c>
      <c r="EP11" s="7">
        <v>10</v>
      </c>
      <c r="EQ11" s="7">
        <v>10</v>
      </c>
      <c r="ER11" s="7">
        <v>42</v>
      </c>
      <c r="ES11" s="7">
        <v>42</v>
      </c>
      <c r="ET11" s="7">
        <v>0</v>
      </c>
      <c r="EU11" s="7">
        <v>0</v>
      </c>
      <c r="EV11" s="7">
        <v>2</v>
      </c>
      <c r="EW11" s="20">
        <v>2.6999999999999997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20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1</v>
      </c>
      <c r="FQ11" s="7">
        <v>6</v>
      </c>
      <c r="FS11" s="7">
        <v>0</v>
      </c>
      <c r="FT11" s="7">
        <v>0</v>
      </c>
      <c r="FU11" s="7">
        <v>0</v>
      </c>
      <c r="FV11" s="7">
        <v>1</v>
      </c>
      <c r="FW11" s="7">
        <v>7.666666666666667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 t="e">
        <v>#REF!</v>
      </c>
      <c r="GE11" s="149">
        <v>70.366666666666674</v>
      </c>
      <c r="GF11" s="150">
        <v>67.666666666666657</v>
      </c>
      <c r="GG11" s="17"/>
      <c r="GH11" s="17"/>
      <c r="GI11" s="119"/>
      <c r="GK11" s="20"/>
      <c r="GL11" s="20"/>
      <c r="GM11" s="1"/>
      <c r="GN11" s="25"/>
      <c r="GO11" s="32"/>
      <c r="GP11" s="32"/>
      <c r="GQ11" s="87"/>
    </row>
    <row r="12" spans="1:199" s="7" customFormat="1" ht="24.95" hidden="1" customHeight="1" x14ac:dyDescent="0.35">
      <c r="A12" s="163" t="s">
        <v>54</v>
      </c>
      <c r="B12" s="277" t="s">
        <v>113</v>
      </c>
      <c r="C12" s="179" t="s">
        <v>95</v>
      </c>
      <c r="D12" s="179" t="s">
        <v>92</v>
      </c>
      <c r="E12" s="179" t="s">
        <v>96</v>
      </c>
      <c r="F12" s="179" t="s">
        <v>97</v>
      </c>
      <c r="G12" s="179">
        <v>7</v>
      </c>
      <c r="H12" s="179">
        <v>23</v>
      </c>
      <c r="I12" s="179">
        <v>2</v>
      </c>
      <c r="J12" s="179">
        <v>1</v>
      </c>
      <c r="K12" s="179">
        <f>SUM(J12)*2</f>
        <v>2</v>
      </c>
      <c r="L12" s="178">
        <v>24</v>
      </c>
      <c r="M12" s="181">
        <f>SUM(N12+P12+R12+T12+V12)</f>
        <v>22</v>
      </c>
      <c r="N12" s="81"/>
      <c r="O12" s="35">
        <f>SUM(N12)*I12</f>
        <v>0</v>
      </c>
      <c r="P12" s="81"/>
      <c r="Q12" s="35">
        <f>P12*J12</f>
        <v>0</v>
      </c>
      <c r="R12" s="81">
        <v>22</v>
      </c>
      <c r="S12" s="35">
        <f>SUM(R12)*J12</f>
        <v>22</v>
      </c>
      <c r="T12" s="81"/>
      <c r="U12" s="35">
        <f>SUM(T12)*K12</f>
        <v>0</v>
      </c>
      <c r="V12" s="81"/>
      <c r="W12" s="35">
        <f>SUM(V12)*J12*5</f>
        <v>0</v>
      </c>
      <c r="X12" s="182">
        <f>SUM(J12*AX12*2+K12*AZ12*2)</f>
        <v>0</v>
      </c>
      <c r="Y12" s="182">
        <f>SUM(L12*5/100*J12)</f>
        <v>1.2</v>
      </c>
      <c r="Z12" s="81"/>
      <c r="AA12" s="35"/>
      <c r="AB12" s="81"/>
      <c r="AC12" s="182">
        <f>SUM(AB12)*3*H12/5</f>
        <v>0</v>
      </c>
      <c r="AD12" s="81"/>
      <c r="AE12" s="183">
        <f>SUM(AD12*H12*(30+4))</f>
        <v>0</v>
      </c>
      <c r="AF12" s="81"/>
      <c r="AG12" s="35">
        <f>SUM(AF12*H12*3)</f>
        <v>0</v>
      </c>
      <c r="AH12" s="81"/>
      <c r="AI12" s="182">
        <f>SUM(AH12*H12/3)</f>
        <v>0</v>
      </c>
      <c r="AJ12" s="81"/>
      <c r="AK12" s="182">
        <f>SUM(AJ12*H12*2/3)</f>
        <v>0</v>
      </c>
      <c r="AL12" s="81"/>
      <c r="AM12" s="35">
        <f>SUM(AL12*H12)*2</f>
        <v>0</v>
      </c>
      <c r="AN12" s="81"/>
      <c r="AO12" s="35">
        <f>SUM(AN12*J12)</f>
        <v>0</v>
      </c>
      <c r="AP12" s="81"/>
      <c r="AQ12" s="182">
        <f>SUM(AP12*H12*2)</f>
        <v>0</v>
      </c>
      <c r="AR12" s="81">
        <v>1</v>
      </c>
      <c r="AS12" s="182">
        <f>AR12*J12*6</f>
        <v>6</v>
      </c>
      <c r="AT12" s="81"/>
      <c r="AU12" s="182">
        <f>AT12*H12/3</f>
        <v>0</v>
      </c>
      <c r="AV12" s="81"/>
      <c r="AW12" s="44">
        <f t="shared" ref="AW12" si="15">SUM(AW13:AW26)</f>
        <v>0</v>
      </c>
      <c r="AX12" s="81"/>
      <c r="AY12" s="182">
        <f>SUM(AX12*H12/3)</f>
        <v>0</v>
      </c>
      <c r="AZ12" s="81"/>
      <c r="BA12" s="182">
        <f>SUM(AZ12*K12*5*6)</f>
        <v>0</v>
      </c>
      <c r="BB12" s="81"/>
      <c r="BC12" s="182">
        <f>SUM(BB12*K12*4*6)</f>
        <v>0</v>
      </c>
      <c r="BD12" s="81"/>
      <c r="BE12" s="10">
        <f t="shared" si="4"/>
        <v>0</v>
      </c>
      <c r="BF12" s="10">
        <f t="shared" si="4"/>
        <v>0</v>
      </c>
      <c r="BG12" s="309">
        <f>SUM(AO12+BE12+BC12+BA12+AY12+AW12+AS12+AQ12+AK12+AM12+AI12+AG12+AE12+AC12+AA12+Y12+X12+W12+U12+Q12+O12+S12+AU12)</f>
        <v>29.2</v>
      </c>
      <c r="BH12" s="22">
        <f>SUM(O12+Q12+U12+W12+X12+AS12+AW12+AY12+BA12+BC12+S12+AQ12)</f>
        <v>28</v>
      </c>
      <c r="BI12" s="12"/>
      <c r="BJ12" s="1"/>
      <c r="BK12" s="1"/>
      <c r="BL12" s="7">
        <v>405</v>
      </c>
      <c r="BM12" s="163" t="s">
        <v>54</v>
      </c>
      <c r="BN12" s="274" t="s">
        <v>197</v>
      </c>
      <c r="BO12" s="45" t="s">
        <v>95</v>
      </c>
      <c r="BP12" s="45" t="s">
        <v>92</v>
      </c>
      <c r="BQ12" s="45" t="s">
        <v>96</v>
      </c>
      <c r="BR12" s="25" t="s">
        <v>195</v>
      </c>
      <c r="BS12" s="25">
        <v>10</v>
      </c>
      <c r="BT12" s="25">
        <v>28</v>
      </c>
      <c r="BU12" s="25"/>
      <c r="BV12" s="25">
        <v>1</v>
      </c>
      <c r="BW12" s="25">
        <f>SUM(BV12)*2</f>
        <v>2</v>
      </c>
      <c r="BX12" s="1">
        <v>50</v>
      </c>
      <c r="BY12" s="208">
        <f>SUM(BZ12+CB12+CD12+CF12+CH12)</f>
        <v>50</v>
      </c>
      <c r="BZ12" s="34">
        <v>6</v>
      </c>
      <c r="CA12" s="28">
        <f>SUM(BZ12)*BU12</f>
        <v>0</v>
      </c>
      <c r="CB12" s="34"/>
      <c r="CC12" s="28">
        <f>CB12*BV12</f>
        <v>0</v>
      </c>
      <c r="CD12" s="34">
        <v>44</v>
      </c>
      <c r="CE12" s="28">
        <f>SUM(CD12)*BV12</f>
        <v>44</v>
      </c>
      <c r="CF12" s="34"/>
      <c r="CG12" s="28">
        <f>SUM(CF12)*BW12</f>
        <v>0</v>
      </c>
      <c r="CH12" s="34"/>
      <c r="CI12" s="28">
        <f>SUM(CH12)*BV12*5</f>
        <v>0</v>
      </c>
      <c r="CJ12" s="209">
        <f>SUM(BV12*DJ12*2+BW12*DL12*2)</f>
        <v>0</v>
      </c>
      <c r="CK12" s="182">
        <f>SUM(BX12*5/100*BV12)</f>
        <v>2.5</v>
      </c>
      <c r="CL12" s="34"/>
      <c r="CM12" s="28"/>
      <c r="CN12" s="34"/>
      <c r="CO12" s="209">
        <f>SUM(CN12)*3*BT12/5</f>
        <v>0</v>
      </c>
      <c r="CP12" s="34"/>
      <c r="CQ12" s="210">
        <f t="shared" si="5"/>
        <v>0</v>
      </c>
      <c r="CR12" s="34"/>
      <c r="CS12" s="28">
        <f t="shared" si="6"/>
        <v>0</v>
      </c>
      <c r="CT12" s="34"/>
      <c r="CU12" s="209">
        <f t="shared" si="7"/>
        <v>0</v>
      </c>
      <c r="CV12" s="34"/>
      <c r="CW12" s="209">
        <f>SUM(CV12*BT12*2/3)</f>
        <v>0</v>
      </c>
      <c r="CX12" s="34">
        <v>1</v>
      </c>
      <c r="CY12" s="427">
        <f>SUM(CX12*BT12*2)</f>
        <v>56</v>
      </c>
      <c r="CZ12" s="34"/>
      <c r="DA12" s="28">
        <f t="shared" si="14"/>
        <v>0</v>
      </c>
      <c r="DB12" s="34"/>
      <c r="DC12" s="209">
        <f>SUM(DB12*BT12*2)</f>
        <v>0</v>
      </c>
      <c r="DD12" s="34">
        <v>1</v>
      </c>
      <c r="DE12" s="605">
        <f>DD12*BV12*6</f>
        <v>6</v>
      </c>
      <c r="DF12" s="34"/>
      <c r="DG12" s="209">
        <f t="shared" si="8"/>
        <v>0</v>
      </c>
      <c r="DH12" s="34"/>
      <c r="DI12" s="28">
        <f>DH12*BT12/3</f>
        <v>0</v>
      </c>
      <c r="DJ12" s="34"/>
      <c r="DK12" s="209">
        <f>SUM(DJ12*BT12/3)</f>
        <v>0</v>
      </c>
      <c r="DL12" s="34"/>
      <c r="DM12" s="209">
        <f>SUM(DL12*BW12*3*6)</f>
        <v>0</v>
      </c>
      <c r="DN12" s="34"/>
      <c r="DO12" s="209">
        <f t="shared" si="9"/>
        <v>0</v>
      </c>
      <c r="DP12" s="34"/>
      <c r="DQ12" s="22">
        <f t="shared" si="10"/>
        <v>0</v>
      </c>
      <c r="DR12" s="345">
        <f t="shared" si="11"/>
        <v>108.5</v>
      </c>
      <c r="DS12" s="209">
        <f t="shared" si="12"/>
        <v>50</v>
      </c>
      <c r="DW12" s="7">
        <v>505</v>
      </c>
      <c r="DX12" s="163" t="s">
        <v>54</v>
      </c>
      <c r="DY12" s="12"/>
      <c r="DZ12" s="23"/>
      <c r="EA12" s="23"/>
      <c r="EM12" s="20">
        <v>0</v>
      </c>
      <c r="EN12" s="7">
        <v>0</v>
      </c>
      <c r="EO12" s="7">
        <v>0</v>
      </c>
      <c r="EP12" s="7">
        <v>66</v>
      </c>
      <c r="EQ12" s="7">
        <v>66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20">
        <v>3.7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20">
        <v>0</v>
      </c>
      <c r="FH12" s="7">
        <v>0</v>
      </c>
      <c r="FI12" s="7">
        <v>0</v>
      </c>
      <c r="FJ12" s="7">
        <v>1</v>
      </c>
      <c r="FK12" s="7">
        <v>56</v>
      </c>
      <c r="FL12" s="7">
        <v>0</v>
      </c>
      <c r="FM12" s="7">
        <v>0</v>
      </c>
      <c r="FN12" s="7">
        <v>0</v>
      </c>
      <c r="FO12" s="7">
        <v>0</v>
      </c>
      <c r="FP12" s="7">
        <v>2</v>
      </c>
      <c r="FQ12" s="7">
        <v>12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D12" s="7" t="e">
        <v>#REF!</v>
      </c>
      <c r="GE12" s="149">
        <v>137.69999999999999</v>
      </c>
      <c r="GF12" s="150">
        <v>78</v>
      </c>
      <c r="GK12" s="20"/>
      <c r="GL12" s="20"/>
      <c r="GM12" s="1"/>
      <c r="GN12" s="25"/>
      <c r="GO12" s="32"/>
      <c r="GP12" s="32"/>
      <c r="GQ12" s="87"/>
    </row>
    <row r="13" spans="1:199" s="7" customFormat="1" ht="24.75" hidden="1" customHeight="1" x14ac:dyDescent="0.35">
      <c r="A13" s="163" t="s">
        <v>54</v>
      </c>
      <c r="B13" s="413" t="s">
        <v>261</v>
      </c>
      <c r="C13" s="211" t="s">
        <v>95</v>
      </c>
      <c r="D13" s="211" t="s">
        <v>92</v>
      </c>
      <c r="E13" s="211" t="s">
        <v>96</v>
      </c>
      <c r="F13" s="230" t="s">
        <v>195</v>
      </c>
      <c r="G13" s="230">
        <v>9</v>
      </c>
      <c r="H13" s="607">
        <v>3</v>
      </c>
      <c r="I13" s="230">
        <v>2</v>
      </c>
      <c r="J13" s="230">
        <v>6</v>
      </c>
      <c r="K13" s="230">
        <f>SUM(J13)*2</f>
        <v>12</v>
      </c>
      <c r="L13" s="229"/>
      <c r="M13" s="231">
        <f>SUM(N13+P13+R13+T13+V13)</f>
        <v>0</v>
      </c>
      <c r="N13" s="232"/>
      <c r="O13" s="233">
        <f>SUM(N13)*I13</f>
        <v>0</v>
      </c>
      <c r="P13" s="232"/>
      <c r="Q13" s="233">
        <f>P13*J13</f>
        <v>0</v>
      </c>
      <c r="R13" s="232"/>
      <c r="S13" s="233">
        <f>SUM(R13)*J13</f>
        <v>0</v>
      </c>
      <c r="T13" s="232"/>
      <c r="U13" s="233">
        <f>SUM(T13)*K13</f>
        <v>0</v>
      </c>
      <c r="V13" s="232"/>
      <c r="W13" s="233">
        <f>SUM(V13)*J13*5</f>
        <v>0</v>
      </c>
      <c r="X13" s="209">
        <f>SUM(L13)*J13*5/100+AX13*J13*2+AZ13*J13*2</f>
        <v>0</v>
      </c>
      <c r="Y13" s="171">
        <f>SUM(L13*5/100*J13)</f>
        <v>0</v>
      </c>
      <c r="Z13" s="232"/>
      <c r="AA13" s="233"/>
      <c r="AB13" s="232">
        <v>17</v>
      </c>
      <c r="AC13" s="209">
        <v>76.5</v>
      </c>
      <c r="AD13" s="232"/>
      <c r="AE13" s="235">
        <f>SUM(AD13*H13*(30+4))</f>
        <v>0</v>
      </c>
      <c r="AF13" s="232"/>
      <c r="AG13" s="233">
        <f>SUM(AF13*H13*3)</f>
        <v>0</v>
      </c>
      <c r="AH13" s="232"/>
      <c r="AI13" s="234">
        <f>SUM(AH13*H13/3)</f>
        <v>0</v>
      </c>
      <c r="AJ13" s="232"/>
      <c r="AK13" s="234">
        <f>SUM(AJ13*H13*2/3)</f>
        <v>0</v>
      </c>
      <c r="AL13" s="232"/>
      <c r="AM13" s="233">
        <f>SUM(AL13*H13)</f>
        <v>0</v>
      </c>
      <c r="AN13" s="232"/>
      <c r="AO13" s="233">
        <f>SUM(AN13*J13)</f>
        <v>0</v>
      </c>
      <c r="AP13" s="232"/>
      <c r="AQ13" s="234">
        <f>AP13*H13/3</f>
        <v>0</v>
      </c>
      <c r="AR13" s="232"/>
      <c r="AS13" s="234">
        <f>SUM(J13*AR13*6)</f>
        <v>0</v>
      </c>
      <c r="AT13" s="34"/>
      <c r="AU13" s="236">
        <f>AT13*H13/3</f>
        <v>0</v>
      </c>
      <c r="AV13" s="232"/>
      <c r="AW13" s="44">
        <f t="shared" ref="AW13" si="16">SUM(AW14:AW27)</f>
        <v>0</v>
      </c>
      <c r="AX13" s="232"/>
      <c r="AY13" s="234">
        <f>SUM(AX13*H13/3)</f>
        <v>0</v>
      </c>
      <c r="AZ13" s="232"/>
      <c r="BA13" s="209">
        <f>SUM(AZ13*K13*5*6)</f>
        <v>0</v>
      </c>
      <c r="BB13" s="232"/>
      <c r="BC13" s="234">
        <f>SUM(BB13*K13*4*6)</f>
        <v>0</v>
      </c>
      <c r="BD13" s="232"/>
      <c r="BE13" s="237">
        <f t="shared" si="4"/>
        <v>0</v>
      </c>
      <c r="BF13" s="236">
        <f>O13+Q13+S13+U13+W13+X13+Y13+AA13+AC13+AE13+AG13+AI13+AK13+AM13+AO13+AQ13+AS13+AU13+AW13+AY13+BA13+BC13+BE13</f>
        <v>76.5</v>
      </c>
      <c r="BG13" s="22">
        <f>SUM(AO13+BE13+BC13+BA13+AY13+AW13+AS13+AQ13+AK13+AM13+AI13+AG13+AE13+AC13+AA13+Y13+X13+W13+U13+Q13+O13+S13+AU13)</f>
        <v>76.5</v>
      </c>
      <c r="BH13" s="22">
        <f t="shared" ref="BH13:BH23" si="17">SUM(O13+Q13+U13+W13+X13+AS13+AW13+AY13+BA13+BC13+S13+AQ13)</f>
        <v>0</v>
      </c>
      <c r="BL13" s="7" t="s">
        <v>302</v>
      </c>
      <c r="BM13" s="163" t="s">
        <v>54</v>
      </c>
      <c r="BN13" s="536" t="s">
        <v>255</v>
      </c>
      <c r="BO13" s="211" t="s">
        <v>95</v>
      </c>
      <c r="BP13" s="211" t="s">
        <v>92</v>
      </c>
      <c r="BQ13" s="211" t="s">
        <v>96</v>
      </c>
      <c r="BR13" s="230" t="s">
        <v>195</v>
      </c>
      <c r="BS13" s="230">
        <v>10</v>
      </c>
      <c r="BT13" s="607">
        <v>3</v>
      </c>
      <c r="BU13" s="230">
        <v>2</v>
      </c>
      <c r="BV13" s="230">
        <v>6</v>
      </c>
      <c r="BW13" s="230">
        <f>SUM(BV13)*2</f>
        <v>12</v>
      </c>
      <c r="BX13" s="229"/>
      <c r="BY13" s="231">
        <f>SUM(BZ13+CB13+CD13+CF13+CH13)</f>
        <v>0</v>
      </c>
      <c r="BZ13" s="232"/>
      <c r="CA13" s="28">
        <f>SUM(BZ13)*BU13</f>
        <v>0</v>
      </c>
      <c r="CB13" s="232"/>
      <c r="CC13" s="233">
        <f>CB13*BV13</f>
        <v>0</v>
      </c>
      <c r="CD13" s="232"/>
      <c r="CE13" s="233">
        <f>SUM(CD13)*BV13</f>
        <v>0</v>
      </c>
      <c r="CF13" s="232"/>
      <c r="CG13" s="233">
        <f>SUM(CF13)*BW13</f>
        <v>0</v>
      </c>
      <c r="CH13" s="232"/>
      <c r="CI13" s="28">
        <f>SUM(CH13)*BV13*5</f>
        <v>0</v>
      </c>
      <c r="CJ13" s="234">
        <f>SUM(BX13)*BV13*5/100+DJ13*BV13*2+DL13*BV13*2</f>
        <v>0</v>
      </c>
      <c r="CK13" s="182">
        <f>SUM(BX13*5/100*BV13)</f>
        <v>0</v>
      </c>
      <c r="CL13" s="232"/>
      <c r="CM13" s="233"/>
      <c r="CN13" s="232">
        <v>3</v>
      </c>
      <c r="CO13" s="345">
        <v>13.5</v>
      </c>
      <c r="CP13" s="232"/>
      <c r="CQ13" s="235">
        <f>SUM(CP13*BT13*(30+4))</f>
        <v>0</v>
      </c>
      <c r="CR13" s="232"/>
      <c r="CS13" s="233">
        <f>SUM(CR13*BT13*3)</f>
        <v>0</v>
      </c>
      <c r="CT13" s="232"/>
      <c r="CU13" s="234">
        <f>SUM(CT13*BT13/3)</f>
        <v>0</v>
      </c>
      <c r="CV13" s="232"/>
      <c r="CW13" s="234">
        <f>SUM(CV13*BT13*2/3)</f>
        <v>0</v>
      </c>
      <c r="CX13" s="232"/>
      <c r="CY13" s="233">
        <f>SUM(CX13*BT13)</f>
        <v>0</v>
      </c>
      <c r="CZ13" s="232"/>
      <c r="DA13" s="233">
        <f t="shared" si="14"/>
        <v>0</v>
      </c>
      <c r="DB13" s="232"/>
      <c r="DC13" s="209"/>
      <c r="DD13" s="232"/>
      <c r="DE13" s="234">
        <f>SUM(BV13*DD13*6)</f>
        <v>0</v>
      </c>
      <c r="DF13" s="34"/>
      <c r="DG13" s="236">
        <f t="shared" si="8"/>
        <v>0</v>
      </c>
      <c r="DH13" s="232"/>
      <c r="DI13" s="233">
        <f>SUM(DH13*BT13/3)</f>
        <v>0</v>
      </c>
      <c r="DJ13" s="232"/>
      <c r="DK13" s="209">
        <f>SUM(DJ13*BT13/3)</f>
        <v>0</v>
      </c>
      <c r="DL13" s="232"/>
      <c r="DM13" s="209">
        <f>SUM(DL13*BW13*5*6)</f>
        <v>0</v>
      </c>
      <c r="DN13" s="232"/>
      <c r="DO13" s="234">
        <f>SUM(DN13*BW13*4*6)</f>
        <v>0</v>
      </c>
      <c r="DP13" s="232"/>
      <c r="DQ13" s="237">
        <f>SUM(DP13*50)</f>
        <v>0</v>
      </c>
      <c r="DR13" s="236">
        <f t="shared" si="11"/>
        <v>13.5</v>
      </c>
      <c r="DS13" s="236">
        <f t="shared" si="12"/>
        <v>0</v>
      </c>
      <c r="DX13" s="163" t="s">
        <v>54</v>
      </c>
      <c r="EM13" s="20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20">
        <v>0</v>
      </c>
      <c r="EX13" s="7">
        <v>0</v>
      </c>
      <c r="EY13" s="7">
        <v>0</v>
      </c>
      <c r="EZ13" s="7">
        <v>20</v>
      </c>
      <c r="FA13" s="7">
        <v>90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20">
        <v>0</v>
      </c>
      <c r="FH13" s="7">
        <v>0</v>
      </c>
      <c r="FI13" s="7">
        <v>0</v>
      </c>
      <c r="FJ13" s="7">
        <v>0</v>
      </c>
      <c r="FK13" s="7">
        <v>0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7">
        <v>0</v>
      </c>
      <c r="FS13" s="7">
        <v>0</v>
      </c>
      <c r="FT13" s="7">
        <v>0</v>
      </c>
      <c r="FU13" s="20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0</v>
      </c>
      <c r="GD13" s="7" t="e">
        <v>#REF!</v>
      </c>
      <c r="GE13" s="149">
        <v>90</v>
      </c>
      <c r="GF13" s="150">
        <v>0</v>
      </c>
      <c r="GK13" s="20"/>
      <c r="GL13" s="20"/>
      <c r="GM13" s="1"/>
      <c r="GN13" s="25"/>
      <c r="GO13" s="32"/>
      <c r="GP13" s="32"/>
      <c r="GQ13" s="87"/>
    </row>
    <row r="14" spans="1:199" ht="24.95" hidden="1" customHeight="1" x14ac:dyDescent="0.35">
      <c r="A14" s="163" t="s">
        <v>54</v>
      </c>
      <c r="B14" s="165"/>
      <c r="C14" s="211"/>
      <c r="D14" s="248"/>
      <c r="E14" s="248"/>
      <c r="F14" s="166"/>
      <c r="G14" s="166"/>
      <c r="H14" s="230"/>
      <c r="I14" s="230"/>
      <c r="J14" s="230"/>
      <c r="K14" s="230"/>
      <c r="L14" s="165"/>
      <c r="M14" s="168"/>
      <c r="N14" s="169"/>
      <c r="O14" s="170"/>
      <c r="P14" s="169"/>
      <c r="Q14" s="170"/>
      <c r="R14" s="169"/>
      <c r="S14" s="170"/>
      <c r="T14" s="169"/>
      <c r="U14" s="170"/>
      <c r="V14" s="169"/>
      <c r="W14" s="170"/>
      <c r="X14" s="209"/>
      <c r="Y14" s="171"/>
      <c r="Z14" s="169"/>
      <c r="AA14" s="170"/>
      <c r="AB14" s="169"/>
      <c r="AC14" s="182"/>
      <c r="AD14" s="169"/>
      <c r="AE14" s="172"/>
      <c r="AF14" s="169"/>
      <c r="AG14" s="170"/>
      <c r="AH14" s="169"/>
      <c r="AI14" s="234"/>
      <c r="AJ14" s="169"/>
      <c r="AK14" s="234"/>
      <c r="AL14" s="169"/>
      <c r="AM14" s="170"/>
      <c r="AN14" s="169"/>
      <c r="AO14" s="170"/>
      <c r="AP14" s="169"/>
      <c r="AQ14" s="171"/>
      <c r="AR14" s="169"/>
      <c r="AS14" s="234"/>
      <c r="AT14" s="34"/>
      <c r="AU14" s="236"/>
      <c r="AV14" s="169"/>
      <c r="AW14" s="44">
        <f t="shared" ref="AW14" si="18">SUM(AW15:AW28)</f>
        <v>0</v>
      </c>
      <c r="AX14" s="169"/>
      <c r="AY14" s="234"/>
      <c r="AZ14" s="169"/>
      <c r="BA14" s="209"/>
      <c r="BB14" s="169"/>
      <c r="BC14" s="171"/>
      <c r="BD14" s="169"/>
      <c r="BE14" s="237"/>
      <c r="BF14" s="22"/>
      <c r="BG14" s="22">
        <f t="shared" ref="BG14:BG17" si="19">SUM(AO14+BE14+BC14+BA14+AY14+AW14+AS14+AQ14+AK14+AM14+AI14+AG14+AE14+AC14+AA14+Y14+X14+W14+U14+Q14+O14+S14+AU14)</f>
        <v>0</v>
      </c>
      <c r="BH14" s="22">
        <f t="shared" si="17"/>
        <v>0</v>
      </c>
      <c r="BI14" s="7"/>
      <c r="BJ14" s="7"/>
      <c r="BK14" s="7"/>
      <c r="BL14" s="60"/>
      <c r="BM14" s="163" t="s">
        <v>54</v>
      </c>
      <c r="BN14" s="178" t="s">
        <v>206</v>
      </c>
      <c r="BO14" s="45" t="s">
        <v>95</v>
      </c>
      <c r="BP14" s="207" t="s">
        <v>92</v>
      </c>
      <c r="BQ14" s="207" t="s">
        <v>96</v>
      </c>
      <c r="BR14" s="179" t="s">
        <v>195</v>
      </c>
      <c r="BS14" s="179">
        <v>10</v>
      </c>
      <c r="BT14" s="230"/>
      <c r="BU14" s="25">
        <v>2</v>
      </c>
      <c r="BV14" s="25">
        <v>6</v>
      </c>
      <c r="BW14" s="25">
        <v>6</v>
      </c>
      <c r="BX14" s="178"/>
      <c r="BY14" s="181">
        <f t="shared" ref="BY14" si="20">SUM(BZ14+CB14+CD14+CF14+CH14)</f>
        <v>0</v>
      </c>
      <c r="BZ14" s="81"/>
      <c r="CA14" s="35">
        <f t="shared" ref="CA14" si="21">SUM(BZ14)*BU14</f>
        <v>0</v>
      </c>
      <c r="CB14" s="81"/>
      <c r="CC14" s="35">
        <f t="shared" ref="CC14" si="22">CB14*BV14</f>
        <v>0</v>
      </c>
      <c r="CD14" s="81"/>
      <c r="CE14" s="35">
        <f t="shared" ref="CE14" si="23">SUM(CD14)*BV14</f>
        <v>0</v>
      </c>
      <c r="CF14" s="81"/>
      <c r="CG14" s="35">
        <f t="shared" ref="CG14" si="24">SUM(CF14)*BW14</f>
        <v>0</v>
      </c>
      <c r="CH14" s="169"/>
      <c r="CI14" s="35">
        <f>SUM(CH14)*BV14*5</f>
        <v>0</v>
      </c>
      <c r="CJ14" s="209"/>
      <c r="CK14" s="182">
        <f t="shared" ref="CK14" si="25">SUM(BX14*5/100*BV14)</f>
        <v>0</v>
      </c>
      <c r="CL14" s="169"/>
      <c r="CM14" s="35"/>
      <c r="CN14" s="169"/>
      <c r="CO14" s="182">
        <f t="shared" ref="CO14" si="26">SUM(CN14)*3*BT14/5</f>
        <v>0</v>
      </c>
      <c r="CP14" s="169"/>
      <c r="CQ14" s="183">
        <f t="shared" ref="CQ14" si="27">SUM(CP14*BT14*(30+4))</f>
        <v>0</v>
      </c>
      <c r="CR14" s="81"/>
      <c r="CS14" s="35">
        <f t="shared" ref="CS14" si="28">SUM(CR14*BT14*3)</f>
        <v>0</v>
      </c>
      <c r="CT14" s="169"/>
      <c r="CU14" s="346">
        <f t="shared" ref="CU14" si="29">SUM(CT14*BT14/3)</f>
        <v>0</v>
      </c>
      <c r="CV14" s="169"/>
      <c r="CW14" s="209">
        <f t="shared" ref="CW14" si="30">SUM(CV14*BT14*2/3)</f>
        <v>0</v>
      </c>
      <c r="CX14" s="81"/>
      <c r="CY14" s="35">
        <f>SUM(CX14*BT14*2)</f>
        <v>0</v>
      </c>
      <c r="CZ14" s="169"/>
      <c r="DA14" s="35">
        <f t="shared" si="14"/>
        <v>0</v>
      </c>
      <c r="DB14" s="169"/>
      <c r="DC14" s="182">
        <f>DB14*BT14/3</f>
        <v>0</v>
      </c>
      <c r="DD14" s="81"/>
      <c r="DE14" s="209">
        <f>SUM(BV14*DD14*6)</f>
        <v>0</v>
      </c>
      <c r="DF14" s="34"/>
      <c r="DG14" s="209">
        <f t="shared" si="8"/>
        <v>0</v>
      </c>
      <c r="DH14" s="169"/>
      <c r="DI14" s="28">
        <f>SUM(DH14*BT14/3)</f>
        <v>0</v>
      </c>
      <c r="DJ14" s="81"/>
      <c r="DK14" s="209">
        <f>SUM(BV14*DJ14*8)</f>
        <v>0</v>
      </c>
      <c r="DL14" s="81">
        <v>1</v>
      </c>
      <c r="DM14" s="209">
        <f>SUM(DL14*BV14*(1+1)*8)</f>
        <v>96</v>
      </c>
      <c r="DN14" s="81"/>
      <c r="DO14" s="182">
        <f t="shared" ref="DO14" si="31">SUM(DN14*BW14*4*6)</f>
        <v>0</v>
      </c>
      <c r="DP14" s="81"/>
      <c r="DQ14" s="22">
        <f t="shared" ref="DQ14" si="32">SUM(DP14*50)</f>
        <v>0</v>
      </c>
      <c r="DR14" s="345">
        <f t="shared" si="11"/>
        <v>96</v>
      </c>
      <c r="DS14" s="209">
        <f t="shared" si="12"/>
        <v>96</v>
      </c>
      <c r="DT14" s="7"/>
      <c r="DU14" s="7"/>
      <c r="DV14" s="7"/>
      <c r="DW14" s="60"/>
      <c r="DX14" s="163" t="s">
        <v>54</v>
      </c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M14" s="20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20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20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7">
        <v>0</v>
      </c>
      <c r="FR14" s="7"/>
      <c r="FS14" s="7">
        <v>0</v>
      </c>
      <c r="FT14" s="7">
        <v>0</v>
      </c>
      <c r="FU14" s="20">
        <v>0</v>
      </c>
      <c r="FV14" s="7">
        <v>0</v>
      </c>
      <c r="FW14" s="7">
        <v>0</v>
      </c>
      <c r="FX14" s="7">
        <v>1</v>
      </c>
      <c r="FY14" s="7">
        <v>96</v>
      </c>
      <c r="FZ14" s="7">
        <v>0</v>
      </c>
      <c r="GA14" s="7">
        <v>0</v>
      </c>
      <c r="GB14" s="7">
        <v>0</v>
      </c>
      <c r="GC14" s="7">
        <v>0</v>
      </c>
      <c r="GD14" s="7" t="e">
        <v>#REF!</v>
      </c>
      <c r="GE14" s="149">
        <v>96</v>
      </c>
      <c r="GF14" s="150">
        <v>96</v>
      </c>
      <c r="GG14" s="13"/>
      <c r="GH14" s="13"/>
      <c r="GI14" s="60"/>
      <c r="GK14" s="20"/>
      <c r="GL14" s="20"/>
      <c r="GM14" s="1"/>
      <c r="GN14" s="25"/>
      <c r="GO14" s="32"/>
      <c r="GP14" s="32"/>
      <c r="GQ14" s="87"/>
    </row>
    <row r="15" spans="1:199" ht="24.95" hidden="1" customHeight="1" x14ac:dyDescent="0.35">
      <c r="A15" s="163" t="s">
        <v>54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90">
        <f t="shared" ref="M15:M23" si="33">SUM(N15+P15+T15+V15+AR15*2)</f>
        <v>0</v>
      </c>
      <c r="N15" s="34"/>
      <c r="O15" s="22"/>
      <c r="P15" s="34"/>
      <c r="Q15" s="22"/>
      <c r="R15" s="34"/>
      <c r="S15" s="22"/>
      <c r="T15" s="34"/>
      <c r="U15" s="22"/>
      <c r="V15" s="91"/>
      <c r="W15" s="22"/>
      <c r="X15" s="22"/>
      <c r="Y15" s="22"/>
      <c r="Z15" s="91"/>
      <c r="AA15" s="22"/>
      <c r="AB15" s="91"/>
      <c r="AC15" s="22"/>
      <c r="AD15" s="91"/>
      <c r="AE15" s="26"/>
      <c r="AF15" s="91"/>
      <c r="AG15" s="22"/>
      <c r="AH15" s="91"/>
      <c r="AI15" s="22"/>
      <c r="AJ15" s="91"/>
      <c r="AK15" s="22"/>
      <c r="AL15" s="91"/>
      <c r="AM15" s="22"/>
      <c r="AN15" s="91"/>
      <c r="AO15" s="22"/>
      <c r="AP15" s="91"/>
      <c r="AQ15" s="22"/>
      <c r="AR15" s="91"/>
      <c r="AS15" s="22"/>
      <c r="AT15" s="91"/>
      <c r="AU15" s="22"/>
      <c r="AV15" s="91"/>
      <c r="AW15" s="44">
        <f t="shared" ref="AW15" si="34">SUM(AW16:AW29)</f>
        <v>0</v>
      </c>
      <c r="AX15" s="91"/>
      <c r="AY15" s="22"/>
      <c r="AZ15" s="91"/>
      <c r="BA15" s="22"/>
      <c r="BB15" s="91"/>
      <c r="BC15" s="22"/>
      <c r="BD15" s="91"/>
      <c r="BE15" s="22"/>
      <c r="BF15" s="22"/>
      <c r="BG15" s="22">
        <f t="shared" si="19"/>
        <v>0</v>
      </c>
      <c r="BH15" s="22">
        <f t="shared" si="17"/>
        <v>0</v>
      </c>
      <c r="BI15" s="7"/>
      <c r="BJ15" s="7"/>
      <c r="BK15" s="7"/>
      <c r="BL15" s="60"/>
      <c r="BM15" s="163" t="s">
        <v>54</v>
      </c>
      <c r="BN15" s="274" t="s">
        <v>198</v>
      </c>
      <c r="BO15" s="45" t="s">
        <v>95</v>
      </c>
      <c r="BP15" s="45" t="s">
        <v>92</v>
      </c>
      <c r="BQ15" s="45" t="s">
        <v>96</v>
      </c>
      <c r="BR15" s="25" t="s">
        <v>195</v>
      </c>
      <c r="BS15" s="25">
        <v>10</v>
      </c>
      <c r="BT15" s="593">
        <v>14</v>
      </c>
      <c r="BU15" s="25"/>
      <c r="BV15" s="25">
        <v>1</v>
      </c>
      <c r="BW15" s="25">
        <v>1</v>
      </c>
      <c r="BX15" s="1"/>
      <c r="BY15" s="208">
        <f>SUM(BZ15+CB15+CD15+CF15+CH15)</f>
        <v>40</v>
      </c>
      <c r="BZ15" s="34">
        <v>10</v>
      </c>
      <c r="CA15" s="28">
        <f>SUM(BZ15)*BU15</f>
        <v>0</v>
      </c>
      <c r="CB15" s="34">
        <v>0</v>
      </c>
      <c r="CC15" s="28">
        <f>CB15*BV15</f>
        <v>0</v>
      </c>
      <c r="CD15" s="34"/>
      <c r="CE15" s="28">
        <f>SUM(CD15)*BV15</f>
        <v>0</v>
      </c>
      <c r="CF15" s="34">
        <v>30</v>
      </c>
      <c r="CG15" s="28">
        <f>SUM(CF15)*BW15</f>
        <v>30</v>
      </c>
      <c r="CH15" s="34"/>
      <c r="CI15" s="28">
        <f>SUM(CH15)*BV15*5</f>
        <v>0</v>
      </c>
      <c r="CJ15" s="209">
        <f>SUM(BV15*DJ15*2+BW15*DL15*2)</f>
        <v>0</v>
      </c>
      <c r="CK15" s="182">
        <f>SUM(BX15*5/100*BV15)</f>
        <v>0</v>
      </c>
      <c r="CL15" s="34"/>
      <c r="CM15" s="28"/>
      <c r="CN15" s="34"/>
      <c r="CO15" s="209">
        <f>SUM(CN15)*3*BT15/5</f>
        <v>0</v>
      </c>
      <c r="CP15" s="34"/>
      <c r="CQ15" s="210">
        <f t="shared" si="5"/>
        <v>0</v>
      </c>
      <c r="CR15" s="34"/>
      <c r="CS15" s="28">
        <f t="shared" si="6"/>
        <v>0</v>
      </c>
      <c r="CT15" s="34"/>
      <c r="CU15" s="209">
        <f t="shared" si="7"/>
        <v>0</v>
      </c>
      <c r="CV15" s="34"/>
      <c r="CW15" s="209">
        <f>SUM(CV15*BT15*2/3)</f>
        <v>0</v>
      </c>
      <c r="CX15" s="34">
        <v>1</v>
      </c>
      <c r="CY15" s="201">
        <f>SUM(CX15*BT15)*2</f>
        <v>28</v>
      </c>
      <c r="CZ15" s="34"/>
      <c r="DA15" s="28">
        <f t="shared" si="14"/>
        <v>0</v>
      </c>
      <c r="DB15" s="34"/>
      <c r="DC15" s="209">
        <f>SUM(DB15*BT15*2)</f>
        <v>0</v>
      </c>
      <c r="DD15" s="34"/>
      <c r="DE15" s="605">
        <f>DD15*BV15*6</f>
        <v>0</v>
      </c>
      <c r="DF15" s="34"/>
      <c r="DG15" s="209">
        <f t="shared" si="8"/>
        <v>0</v>
      </c>
      <c r="DH15" s="34"/>
      <c r="DI15" s="28">
        <f>SUM(BV15*DH15*6)</f>
        <v>0</v>
      </c>
      <c r="DJ15" s="34"/>
      <c r="DK15" s="209">
        <f>SUM(DJ15*BT15/3)</f>
        <v>0</v>
      </c>
      <c r="DL15" s="34"/>
      <c r="DM15" s="209">
        <f>SUM(DL15*BW15*5*6)</f>
        <v>0</v>
      </c>
      <c r="DN15" s="34"/>
      <c r="DO15" s="209">
        <f t="shared" si="9"/>
        <v>0</v>
      </c>
      <c r="DP15" s="34"/>
      <c r="DQ15" s="22">
        <f t="shared" si="10"/>
        <v>0</v>
      </c>
      <c r="DR15" s="345">
        <f t="shared" si="11"/>
        <v>58</v>
      </c>
      <c r="DS15" s="209">
        <f t="shared" si="12"/>
        <v>30</v>
      </c>
      <c r="DT15" s="7"/>
      <c r="DU15" s="7"/>
      <c r="DV15" s="7"/>
      <c r="DW15" s="60">
        <v>505</v>
      </c>
      <c r="DX15" s="163" t="s">
        <v>54</v>
      </c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M15" s="20">
        <v>0</v>
      </c>
      <c r="EN15" s="7">
        <v>0</v>
      </c>
      <c r="EO15" s="7">
        <v>0</v>
      </c>
      <c r="EP15" s="7">
        <v>0</v>
      </c>
      <c r="EQ15" s="7">
        <v>0</v>
      </c>
      <c r="ER15" s="7">
        <v>30</v>
      </c>
      <c r="ES15" s="7">
        <v>30</v>
      </c>
      <c r="ET15" s="7">
        <v>0</v>
      </c>
      <c r="EU15" s="7">
        <v>0</v>
      </c>
      <c r="EV15" s="7">
        <v>0</v>
      </c>
      <c r="EW15" s="20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20">
        <v>0</v>
      </c>
      <c r="FH15" s="7">
        <v>0</v>
      </c>
      <c r="FI15" s="7">
        <v>0</v>
      </c>
      <c r="FJ15" s="7">
        <v>1</v>
      </c>
      <c r="FK15" s="7">
        <v>28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/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 t="e">
        <v>#REF!</v>
      </c>
      <c r="GE15" s="149">
        <v>58</v>
      </c>
      <c r="GF15" s="150">
        <v>30</v>
      </c>
      <c r="GG15" s="2"/>
      <c r="GH15" s="2"/>
      <c r="GI15" s="60"/>
      <c r="GK15" s="20"/>
      <c r="GL15" s="20"/>
      <c r="GM15" s="1"/>
      <c r="GN15" s="25"/>
      <c r="GO15" s="32"/>
      <c r="GP15" s="32"/>
      <c r="GQ15" s="87"/>
    </row>
    <row r="16" spans="1:199" ht="24.95" hidden="1" customHeight="1" x14ac:dyDescent="0.35">
      <c r="A16" s="163" t="s">
        <v>54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90">
        <f t="shared" si="33"/>
        <v>0</v>
      </c>
      <c r="N16" s="34"/>
      <c r="O16" s="22"/>
      <c r="P16" s="34"/>
      <c r="Q16" s="22"/>
      <c r="R16" s="34"/>
      <c r="S16" s="22"/>
      <c r="T16" s="34"/>
      <c r="U16" s="22"/>
      <c r="V16" s="91"/>
      <c r="W16" s="22"/>
      <c r="X16" s="22"/>
      <c r="Y16" s="22"/>
      <c r="Z16" s="91"/>
      <c r="AA16" s="22"/>
      <c r="AB16" s="91"/>
      <c r="AC16" s="22"/>
      <c r="AD16" s="91"/>
      <c r="AE16" s="26"/>
      <c r="AF16" s="91"/>
      <c r="AG16" s="22"/>
      <c r="AH16" s="91"/>
      <c r="AI16" s="22"/>
      <c r="AJ16" s="91"/>
      <c r="AK16" s="22"/>
      <c r="AL16" s="91"/>
      <c r="AM16" s="22"/>
      <c r="AN16" s="91"/>
      <c r="AO16" s="22"/>
      <c r="AP16" s="91"/>
      <c r="AQ16" s="22"/>
      <c r="AR16" s="91"/>
      <c r="AS16" s="22"/>
      <c r="AT16" s="91"/>
      <c r="AU16" s="22"/>
      <c r="AV16" s="91"/>
      <c r="AW16" s="44">
        <f t="shared" ref="AW16" si="35">SUM(AW17:AW30)</f>
        <v>0</v>
      </c>
      <c r="AX16" s="91"/>
      <c r="AY16" s="22"/>
      <c r="AZ16" s="91"/>
      <c r="BA16" s="22"/>
      <c r="BB16" s="91"/>
      <c r="BC16" s="22"/>
      <c r="BD16" s="91"/>
      <c r="BE16" s="22"/>
      <c r="BF16" s="22"/>
      <c r="BG16" s="22">
        <f t="shared" si="19"/>
        <v>0</v>
      </c>
      <c r="BH16" s="22">
        <f t="shared" si="17"/>
        <v>0</v>
      </c>
      <c r="BI16" s="7"/>
      <c r="BJ16" s="7"/>
      <c r="BK16" s="7"/>
      <c r="BL16" s="60"/>
      <c r="BM16" s="163" t="s">
        <v>54</v>
      </c>
      <c r="BN16" s="178" t="s">
        <v>123</v>
      </c>
      <c r="BO16" s="179" t="s">
        <v>99</v>
      </c>
      <c r="BP16" s="207" t="s">
        <v>92</v>
      </c>
      <c r="BQ16" s="207" t="s">
        <v>100</v>
      </c>
      <c r="BR16" s="179" t="s">
        <v>124</v>
      </c>
      <c r="BS16" s="207">
        <v>4</v>
      </c>
      <c r="BT16" s="7">
        <v>37</v>
      </c>
      <c r="BU16" s="25">
        <v>3</v>
      </c>
      <c r="BV16" s="25">
        <v>3</v>
      </c>
      <c r="BW16" s="25">
        <v>4</v>
      </c>
      <c r="BX16" s="178">
        <v>30</v>
      </c>
      <c r="BY16" s="181">
        <f>SUM(BZ16+CB16+CD16+CF16+CH16)</f>
        <v>30</v>
      </c>
      <c r="BZ16" s="81">
        <v>14</v>
      </c>
      <c r="CA16" s="35">
        <f>SUM(BZ16)*BU16</f>
        <v>42</v>
      </c>
      <c r="CB16" s="81">
        <v>6</v>
      </c>
      <c r="CC16" s="35">
        <v>16</v>
      </c>
      <c r="CD16" s="81">
        <v>10</v>
      </c>
      <c r="CE16" s="35">
        <f>SUM(CD16)*BV16</f>
        <v>30</v>
      </c>
      <c r="CF16" s="81"/>
      <c r="CG16" s="35">
        <f>SUM(CF16)*BW16</f>
        <v>0</v>
      </c>
      <c r="CH16" s="81"/>
      <c r="CI16" s="35">
        <f>SUM(CH16)*BV16*5</f>
        <v>0</v>
      </c>
      <c r="CJ16" s="209">
        <f>SUM(BV16*DJ16*2+BW16*DL16*2)</f>
        <v>0</v>
      </c>
      <c r="CK16" s="182">
        <f>SUM(BX16*5/100*BV16)</f>
        <v>4.5</v>
      </c>
      <c r="CL16" s="81"/>
      <c r="CM16" s="35"/>
      <c r="CN16" s="81"/>
      <c r="CO16" s="182">
        <f>SUM(CN16)*3*BT16/5</f>
        <v>0</v>
      </c>
      <c r="CP16" s="81"/>
      <c r="CQ16" s="183">
        <f t="shared" si="5"/>
        <v>0</v>
      </c>
      <c r="CR16" s="81"/>
      <c r="CS16" s="35">
        <f t="shared" si="6"/>
        <v>0</v>
      </c>
      <c r="CT16" s="81"/>
      <c r="CU16" s="346">
        <f t="shared" si="7"/>
        <v>0</v>
      </c>
      <c r="CV16" s="81"/>
      <c r="CW16" s="209">
        <f>SUM(CV16*BT16*2/3)</f>
        <v>0</v>
      </c>
      <c r="CX16" s="81"/>
      <c r="CY16" s="35">
        <f>SUM(CX16*BT16)</f>
        <v>0</v>
      </c>
      <c r="CZ16" s="81"/>
      <c r="DA16" s="35">
        <f t="shared" si="14"/>
        <v>0</v>
      </c>
      <c r="DB16" s="81"/>
      <c r="DC16" s="182">
        <f>SUM(DB16*BT16*2)</f>
        <v>0</v>
      </c>
      <c r="DD16" s="81">
        <v>1</v>
      </c>
      <c r="DE16" s="605">
        <f>BT16/3*DD16</f>
        <v>12.333333333333334</v>
      </c>
      <c r="DF16" s="34"/>
      <c r="DG16" s="209">
        <f t="shared" si="8"/>
        <v>0</v>
      </c>
      <c r="DH16" s="81"/>
      <c r="DI16" s="28">
        <f>SUM(BV16*DH16*6)</f>
        <v>0</v>
      </c>
      <c r="DJ16" s="81"/>
      <c r="DK16" s="209">
        <f>SUM(DJ16*BT16/3)</f>
        <v>0</v>
      </c>
      <c r="DL16" s="81"/>
      <c r="DM16" s="209">
        <f>SUM(DL16*BW16*5*6)</f>
        <v>0</v>
      </c>
      <c r="DN16" s="81"/>
      <c r="DO16" s="182">
        <f t="shared" si="9"/>
        <v>0</v>
      </c>
      <c r="DP16" s="81"/>
      <c r="DQ16" s="22">
        <f t="shared" si="10"/>
        <v>0</v>
      </c>
      <c r="DR16" s="309">
        <f>SUM(DA16+DQ16+DO16+DM16+DK16+DI16+DE16+DC16+CW16+CY16+CU16+CS16+CQ16+CO16+CM16+CK16+CJ16+CI16+CG16+CC16+CA16+CE16+DG16)</f>
        <v>104.83333333333334</v>
      </c>
      <c r="DS16" s="22">
        <f>SUM(CA16+CC16+CG16+CI16+CJ16+DE16+DI16+DK16+DM16+DO16+CE16+DC16)</f>
        <v>100.33333333333333</v>
      </c>
      <c r="DT16" s="7"/>
      <c r="DU16" s="7"/>
      <c r="DV16" s="7"/>
      <c r="DW16" s="60"/>
      <c r="DX16" s="163" t="s">
        <v>54</v>
      </c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M16" s="20">
        <v>42</v>
      </c>
      <c r="EN16" s="7">
        <v>6</v>
      </c>
      <c r="EO16" s="7">
        <v>16</v>
      </c>
      <c r="EP16" s="7">
        <v>10</v>
      </c>
      <c r="EQ16" s="7">
        <v>30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20">
        <v>4.5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20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1</v>
      </c>
      <c r="FQ16" s="7">
        <v>12.333333333333334</v>
      </c>
      <c r="FR16" s="7"/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0</v>
      </c>
      <c r="GD16" s="7" t="e">
        <v>#REF!</v>
      </c>
      <c r="GE16" s="149">
        <v>104.83333333333334</v>
      </c>
      <c r="GF16" s="150">
        <v>100.33333333333333</v>
      </c>
      <c r="GG16" s="2"/>
      <c r="GH16" s="2"/>
      <c r="GI16" s="60"/>
      <c r="GK16" s="20"/>
      <c r="GL16" s="20"/>
      <c r="GM16" s="1"/>
      <c r="GN16" s="25"/>
      <c r="GO16" s="32"/>
      <c r="GP16" s="32"/>
      <c r="GQ16" s="87"/>
    </row>
    <row r="17" spans="1:199" ht="24.75" hidden="1" customHeight="1" x14ac:dyDescent="0.35">
      <c r="A17" s="431" t="s">
        <v>54</v>
      </c>
      <c r="B17" s="165" t="s">
        <v>259</v>
      </c>
      <c r="C17" s="211" t="s">
        <v>95</v>
      </c>
      <c r="D17" s="248" t="s">
        <v>92</v>
      </c>
      <c r="E17" s="248" t="s">
        <v>96</v>
      </c>
      <c r="F17" s="166" t="s">
        <v>195</v>
      </c>
      <c r="G17" s="166">
        <v>9</v>
      </c>
      <c r="H17" s="230">
        <v>2</v>
      </c>
      <c r="I17" s="230">
        <v>1</v>
      </c>
      <c r="J17" s="230">
        <v>5</v>
      </c>
      <c r="K17" s="230">
        <v>5</v>
      </c>
      <c r="L17" s="165"/>
      <c r="M17" s="168">
        <f t="shared" ref="M17" si="36">SUM(N17+P17+R17+T17+V17)</f>
        <v>0</v>
      </c>
      <c r="N17" s="169"/>
      <c r="O17" s="170">
        <f t="shared" ref="O17" si="37">SUM(N17)*I17</f>
        <v>0</v>
      </c>
      <c r="P17" s="169"/>
      <c r="Q17" s="170">
        <f t="shared" ref="Q17" si="38">P17*J17</f>
        <v>0</v>
      </c>
      <c r="R17" s="169"/>
      <c r="S17" s="170">
        <f t="shared" ref="S17" si="39">SUM(R17)*J17</f>
        <v>0</v>
      </c>
      <c r="T17" s="169"/>
      <c r="U17" s="170">
        <f t="shared" ref="U17" si="40">SUM(T17)*K17</f>
        <v>0</v>
      </c>
      <c r="V17" s="169"/>
      <c r="W17" s="170">
        <f t="shared" ref="W17" si="41">SUM(V17)*J17*5</f>
        <v>0</v>
      </c>
      <c r="X17" s="209"/>
      <c r="Y17" s="171">
        <f t="shared" ref="Y17" si="42">SUM(L17*5/100*J17)</f>
        <v>0</v>
      </c>
      <c r="Z17" s="169"/>
      <c r="AA17" s="170"/>
      <c r="AB17" s="169"/>
      <c r="AC17" s="182">
        <f>SUM(AB17)*3*H17/5</f>
        <v>0</v>
      </c>
      <c r="AD17" s="169">
        <v>1</v>
      </c>
      <c r="AE17" s="172">
        <f>SUM(AD17*H17*(15))</f>
        <v>30</v>
      </c>
      <c r="AF17" s="169"/>
      <c r="AG17" s="170">
        <f t="shared" ref="AG17" si="43">SUM(AF17*H17*3)</f>
        <v>0</v>
      </c>
      <c r="AH17" s="169"/>
      <c r="AI17" s="234">
        <f t="shared" ref="AI17" si="44">SUM(AH17*H17/3)</f>
        <v>0</v>
      </c>
      <c r="AJ17" s="169"/>
      <c r="AK17" s="234">
        <f t="shared" ref="AK17" si="45">SUM(AJ17*H17*2/3)</f>
        <v>0</v>
      </c>
      <c r="AL17" s="169"/>
      <c r="AM17" s="170">
        <f>SUM(AL17*H17*2)</f>
        <v>0</v>
      </c>
      <c r="AN17" s="169"/>
      <c r="AO17" s="170">
        <f t="shared" ref="AO17" si="46">SUM(AN17*J17)</f>
        <v>0</v>
      </c>
      <c r="AP17" s="169"/>
      <c r="AQ17" s="171">
        <f>SUM(AP17*H17*2)</f>
        <v>0</v>
      </c>
      <c r="AR17" s="169"/>
      <c r="AS17" s="234">
        <f>SUM(J17*AR17*6)</f>
        <v>0</v>
      </c>
      <c r="AT17" s="34"/>
      <c r="AU17" s="236">
        <f t="shared" ref="AU17" si="47">AT17*H17/3</f>
        <v>0</v>
      </c>
      <c r="AV17" s="169"/>
      <c r="AW17" s="44">
        <f t="shared" ref="AW17" si="48">SUM(AW18:AW31)</f>
        <v>0</v>
      </c>
      <c r="AX17" s="169"/>
      <c r="AY17" s="234">
        <f t="shared" ref="AY17" si="49">SUM(J17*AX17*8)</f>
        <v>0</v>
      </c>
      <c r="AZ17" s="169"/>
      <c r="BA17" s="209">
        <f t="shared" ref="BA17" si="50">SUM(AZ17*K17*5*6)</f>
        <v>0</v>
      </c>
      <c r="BB17" s="169"/>
      <c r="BC17" s="171">
        <f t="shared" ref="BC17" si="51">SUM(BB17*K17*4*6)</f>
        <v>0</v>
      </c>
      <c r="BD17" s="169"/>
      <c r="BE17" s="237">
        <f t="shared" ref="BE17" si="52">SUM(BD17*50)</f>
        <v>0</v>
      </c>
      <c r="BF17" s="22"/>
      <c r="BG17" s="22">
        <f t="shared" si="19"/>
        <v>30</v>
      </c>
      <c r="BH17" s="22">
        <f t="shared" si="17"/>
        <v>0</v>
      </c>
      <c r="BI17" s="7"/>
      <c r="BJ17" s="7"/>
      <c r="BK17" s="7"/>
      <c r="BL17" s="60"/>
      <c r="BM17" s="163" t="s">
        <v>54</v>
      </c>
      <c r="BN17" s="229" t="s">
        <v>254</v>
      </c>
      <c r="BO17" s="211" t="s">
        <v>95</v>
      </c>
      <c r="BP17" s="211" t="s">
        <v>92</v>
      </c>
      <c r="BQ17" s="211" t="s">
        <v>96</v>
      </c>
      <c r="BR17" s="230" t="s">
        <v>195</v>
      </c>
      <c r="BS17" s="230">
        <v>10</v>
      </c>
      <c r="BT17" s="230">
        <v>2</v>
      </c>
      <c r="BU17" s="230">
        <v>1</v>
      </c>
      <c r="BV17" s="230">
        <v>5</v>
      </c>
      <c r="BW17" s="230">
        <v>5</v>
      </c>
      <c r="BX17" s="229"/>
      <c r="BY17" s="231">
        <f t="shared" ref="BY17" si="53">SUM(BZ17+CB17+CD17+CF17+CH17)</f>
        <v>0</v>
      </c>
      <c r="BZ17" s="232"/>
      <c r="CA17" s="28">
        <f t="shared" ref="CA17" si="54">SUM(BZ17)*BU17</f>
        <v>0</v>
      </c>
      <c r="CB17" s="232"/>
      <c r="CC17" s="233">
        <f t="shared" ref="CC17" si="55">CB17*BV17</f>
        <v>0</v>
      </c>
      <c r="CD17" s="232"/>
      <c r="CE17" s="233">
        <f t="shared" ref="CE17" si="56">SUM(CD17)*BV17</f>
        <v>0</v>
      </c>
      <c r="CF17" s="232"/>
      <c r="CG17" s="233">
        <f t="shared" ref="CG17" si="57">SUM(CF17)*BW17</f>
        <v>0</v>
      </c>
      <c r="CH17" s="232"/>
      <c r="CI17" s="233">
        <f t="shared" ref="CI17" si="58">SUM(CH17)*BV17*5</f>
        <v>0</v>
      </c>
      <c r="CJ17" s="234"/>
      <c r="CK17" s="182">
        <f t="shared" ref="CK17" si="59">SUM(BX17*5/100*BV17)</f>
        <v>0</v>
      </c>
      <c r="CL17" s="232"/>
      <c r="CM17" s="233"/>
      <c r="CN17" s="232"/>
      <c r="CO17" s="209">
        <f>SUM(CN17)*3*BT17/5</f>
        <v>0</v>
      </c>
      <c r="CP17" s="232">
        <v>1</v>
      </c>
      <c r="CQ17" s="235">
        <f>SUM(CP17*BT17*(15))</f>
        <v>30</v>
      </c>
      <c r="CR17" s="232"/>
      <c r="CS17" s="233">
        <f t="shared" si="6"/>
        <v>0</v>
      </c>
      <c r="CT17" s="232"/>
      <c r="CU17" s="234">
        <f t="shared" si="7"/>
        <v>0</v>
      </c>
      <c r="CV17" s="232"/>
      <c r="CW17" s="234">
        <f t="shared" ref="CW17" si="60">SUM(CV17*BT17*2/3)</f>
        <v>0</v>
      </c>
      <c r="CX17" s="232"/>
      <c r="CY17" s="233">
        <f>SUM(CX17*BT17*2)</f>
        <v>0</v>
      </c>
      <c r="CZ17" s="232"/>
      <c r="DA17" s="233">
        <f t="shared" ref="DA17" si="61">SUM(CZ17*BV17)</f>
        <v>0</v>
      </c>
      <c r="DB17" s="232"/>
      <c r="DC17" s="209">
        <f t="shared" ref="DC17" si="62">DB17*BT17/3</f>
        <v>0</v>
      </c>
      <c r="DD17" s="232"/>
      <c r="DE17" s="234">
        <f t="shared" ref="DE17" si="63">SUM(BV17*DD17*6)</f>
        <v>0</v>
      </c>
      <c r="DF17" s="34"/>
      <c r="DG17" s="236">
        <f t="shared" si="8"/>
        <v>0</v>
      </c>
      <c r="DH17" s="232"/>
      <c r="DI17" s="233">
        <f t="shared" ref="DI17" si="64">SUM(DH17*BT17/3)</f>
        <v>0</v>
      </c>
      <c r="DJ17" s="232"/>
      <c r="DK17" s="209">
        <f>SUM(BV17*DJ17*8)</f>
        <v>0</v>
      </c>
      <c r="DL17" s="232"/>
      <c r="DM17" s="209">
        <f>SUM(DL17*BW17*3*8)</f>
        <v>0</v>
      </c>
      <c r="DN17" s="232"/>
      <c r="DO17" s="234">
        <f t="shared" ref="DO17" si="65">SUM(DN17*BW17*4*6)</f>
        <v>0</v>
      </c>
      <c r="DP17" s="232"/>
      <c r="DQ17" s="237">
        <f t="shared" si="10"/>
        <v>0</v>
      </c>
      <c r="DR17" s="236">
        <f t="shared" ref="DR17" si="66">CA17+CC17+CE17+CG17+CI17+CJ17+CK17+CM17+CO17+CQ17+CS17+CU17+CW17+CY17+DA17+DC17+DE17+DG17+DI17+DK17+DM17+DO17+DQ17</f>
        <v>30</v>
      </c>
      <c r="DS17" s="236">
        <f t="shared" ref="DS17" si="67">DO17+DM17+DK17+DI17+DE17+DC17+CJ17+CI17+CG17+CE17+CC17+CA17</f>
        <v>0</v>
      </c>
      <c r="DT17" s="7"/>
      <c r="DU17" s="7"/>
      <c r="DV17" s="7"/>
      <c r="DW17" s="60"/>
      <c r="DX17" s="163" t="s">
        <v>54</v>
      </c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M17" s="20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20">
        <v>0</v>
      </c>
      <c r="EX17" s="7">
        <v>0</v>
      </c>
      <c r="EY17" s="7">
        <v>0</v>
      </c>
      <c r="EZ17" s="7">
        <v>0</v>
      </c>
      <c r="FA17" s="7">
        <v>0</v>
      </c>
      <c r="FB17" s="7">
        <v>2</v>
      </c>
      <c r="FC17" s="7">
        <v>60</v>
      </c>
      <c r="FD17" s="7">
        <v>0</v>
      </c>
      <c r="FE17" s="7">
        <v>0</v>
      </c>
      <c r="FF17" s="7">
        <v>0</v>
      </c>
      <c r="FG17" s="20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/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0</v>
      </c>
      <c r="GD17" s="7" t="e">
        <v>#REF!</v>
      </c>
      <c r="GE17" s="149">
        <v>60</v>
      </c>
      <c r="GF17" s="150">
        <v>0</v>
      </c>
      <c r="GG17" s="2"/>
      <c r="GH17" s="2"/>
      <c r="GI17" s="60"/>
      <c r="GK17" s="20"/>
      <c r="GL17" s="20"/>
      <c r="GM17" s="1"/>
      <c r="GN17" s="25"/>
      <c r="GO17" s="32"/>
      <c r="GP17" s="32"/>
      <c r="GQ17" s="87"/>
    </row>
    <row r="18" spans="1:199" ht="24.95" hidden="1" customHeight="1" x14ac:dyDescent="0.35">
      <c r="A18" s="163" t="s">
        <v>54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90">
        <f t="shared" si="33"/>
        <v>0</v>
      </c>
      <c r="N18" s="34"/>
      <c r="O18" s="22"/>
      <c r="P18" s="34"/>
      <c r="Q18" s="22"/>
      <c r="R18" s="34"/>
      <c r="S18" s="22"/>
      <c r="T18" s="34"/>
      <c r="U18" s="22"/>
      <c r="V18" s="91"/>
      <c r="W18" s="22"/>
      <c r="X18" s="22"/>
      <c r="Y18" s="22"/>
      <c r="Z18" s="91"/>
      <c r="AA18" s="22"/>
      <c r="AB18" s="91"/>
      <c r="AC18" s="22"/>
      <c r="AD18" s="91"/>
      <c r="AE18" s="26"/>
      <c r="AF18" s="91"/>
      <c r="AG18" s="22"/>
      <c r="AH18" s="91"/>
      <c r="AI18" s="22"/>
      <c r="AJ18" s="91"/>
      <c r="AK18" s="22"/>
      <c r="AL18" s="91"/>
      <c r="AM18" s="22"/>
      <c r="AN18" s="91"/>
      <c r="AO18" s="22"/>
      <c r="AP18" s="91"/>
      <c r="AQ18" s="22"/>
      <c r="AR18" s="91"/>
      <c r="AS18" s="22"/>
      <c r="AT18" s="91"/>
      <c r="AU18" s="22"/>
      <c r="AV18" s="91"/>
      <c r="AW18" s="44">
        <f t="shared" ref="AW18" si="68">SUM(AW19:AW32)</f>
        <v>0</v>
      </c>
      <c r="AX18" s="91"/>
      <c r="AY18" s="22"/>
      <c r="AZ18" s="91"/>
      <c r="BA18" s="22"/>
      <c r="BB18" s="91"/>
      <c r="BC18" s="22"/>
      <c r="BD18" s="91"/>
      <c r="BE18" s="22"/>
      <c r="BF18" s="22"/>
      <c r="BG18" s="22">
        <f t="shared" ref="BG18:BG76" si="69">SUM(AO18+BE18+BC18+BA18+AY18+AW18+AS18+AQ18+AK18+AM18+AI18+AG18+AE18+AC18+AA18+Y18+X18+W18+U18+Q18+O18+S18+AU18)</f>
        <v>0</v>
      </c>
      <c r="BH18" s="22">
        <f t="shared" si="17"/>
        <v>0</v>
      </c>
      <c r="BI18" s="7"/>
      <c r="BJ18" s="7"/>
      <c r="BK18" s="7"/>
      <c r="BL18" s="60"/>
      <c r="BM18" s="163" t="s">
        <v>54</v>
      </c>
      <c r="BN18" s="178" t="s">
        <v>253</v>
      </c>
      <c r="BO18" s="25" t="s">
        <v>149</v>
      </c>
      <c r="BP18" s="45" t="s">
        <v>150</v>
      </c>
      <c r="BQ18" s="25" t="s">
        <v>151</v>
      </c>
      <c r="BR18" s="25" t="s">
        <v>245</v>
      </c>
      <c r="BS18" s="45">
        <v>8</v>
      </c>
      <c r="BT18" s="7"/>
      <c r="BU18" s="25">
        <v>1</v>
      </c>
      <c r="BV18" s="25">
        <v>2</v>
      </c>
      <c r="BW18" s="25">
        <v>2</v>
      </c>
      <c r="BX18" s="319"/>
      <c r="BY18" s="208">
        <f>SUM(BZ18+CB18+CD18+CF18+CH18)</f>
        <v>0</v>
      </c>
      <c r="BZ18" s="34"/>
      <c r="CA18" s="28">
        <f>SUM(BZ18)*BU18</f>
        <v>0</v>
      </c>
      <c r="CB18" s="34"/>
      <c r="CC18" s="28">
        <f>CB18*BV18</f>
        <v>0</v>
      </c>
      <c r="CD18" s="34"/>
      <c r="CE18" s="28">
        <f>SUM(CD18)*BV18</f>
        <v>0</v>
      </c>
      <c r="CF18" s="34"/>
      <c r="CG18" s="28">
        <f>SUM(CF18)*BW18</f>
        <v>0</v>
      </c>
      <c r="CH18" s="232"/>
      <c r="CI18" s="28">
        <f>SUM(CH18)*BV18*5</f>
        <v>0</v>
      </c>
      <c r="CJ18" s="209"/>
      <c r="CK18" s="182">
        <f>SUM(BX18*15/100*BV18)</f>
        <v>0</v>
      </c>
      <c r="CL18" s="232"/>
      <c r="CM18" s="28"/>
      <c r="CN18" s="232"/>
      <c r="CO18" s="209">
        <f>SUM(CN18)*3*BT18/5</f>
        <v>0</v>
      </c>
      <c r="CP18" s="232"/>
      <c r="CQ18" s="210">
        <f>SUM(CP18*BT18*(30+4))</f>
        <v>0</v>
      </c>
      <c r="CR18" s="34"/>
      <c r="CS18" s="28">
        <f>SUM(CR18*BT18*3)</f>
        <v>0</v>
      </c>
      <c r="CT18" s="232"/>
      <c r="CU18" s="209">
        <f>SUM(CT18*BT18/3)</f>
        <v>0</v>
      </c>
      <c r="CV18" s="232"/>
      <c r="CW18" s="209">
        <f>SUM(CV18*BT18*2/3)</f>
        <v>0</v>
      </c>
      <c r="CX18" s="34"/>
      <c r="CY18" s="28">
        <f>SUM(CX18*BT18*2)</f>
        <v>0</v>
      </c>
      <c r="CZ18" s="232"/>
      <c r="DA18" s="28">
        <f>SUM(CZ18*BV18)</f>
        <v>0</v>
      </c>
      <c r="DB18" s="232"/>
      <c r="DC18" s="209">
        <f>DB18*BT18/3</f>
        <v>0</v>
      </c>
      <c r="DD18" s="34"/>
      <c r="DE18" s="209">
        <f>DD18*BT18/3</f>
        <v>0</v>
      </c>
      <c r="DF18" s="34"/>
      <c r="DG18" s="209">
        <f t="shared" si="8"/>
        <v>0</v>
      </c>
      <c r="DH18" s="232"/>
      <c r="DI18" s="28">
        <f>SUM(DH18*BT18/3)</f>
        <v>0</v>
      </c>
      <c r="DJ18" s="34"/>
      <c r="DK18" s="209">
        <f>SUM(BV18*DJ18*8)</f>
        <v>0</v>
      </c>
      <c r="DL18" s="34">
        <v>1</v>
      </c>
      <c r="DM18" s="209"/>
      <c r="DN18" s="34"/>
      <c r="DO18" s="209">
        <f>SUM(DN18*BW18*4*6)</f>
        <v>0</v>
      </c>
      <c r="DP18" s="34"/>
      <c r="DQ18" s="22">
        <f>SUM(DP18*50)</f>
        <v>0</v>
      </c>
      <c r="DR18" s="22">
        <f t="shared" ref="DR18:DR23" si="70">SUM(DA18+DQ18+DO18+DM18+DK18+DI18+DE18+DC18+CW18+CY18+CU18+CS18+CQ18+CO18+CM18+CK18+CJ18+CI18+CG18+CC18+CA18+CE18+DG18)</f>
        <v>0</v>
      </c>
      <c r="DS18" s="22">
        <f t="shared" ref="DS18:DS23" si="71">SUM(CA18+CC18+CG18+CI18+CJ18+DE18+DI18+DK18+DM18+DO18+CE18+DC18)</f>
        <v>0</v>
      </c>
      <c r="DT18" s="7"/>
      <c r="DU18" s="7"/>
      <c r="DV18" s="7"/>
      <c r="DW18" s="630" t="s">
        <v>321</v>
      </c>
      <c r="DX18" s="163" t="s">
        <v>54</v>
      </c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M18" s="20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20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20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/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1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 t="e">
        <v>#REF!</v>
      </c>
      <c r="GE18" s="149">
        <v>0</v>
      </c>
      <c r="GF18" s="150">
        <v>0</v>
      </c>
      <c r="GG18" s="2"/>
      <c r="GH18" s="2"/>
      <c r="GI18" s="60"/>
      <c r="GK18" s="20"/>
      <c r="GL18" s="20"/>
      <c r="GM18" s="1"/>
      <c r="GN18" s="25"/>
      <c r="GO18" s="32"/>
      <c r="GP18" s="32"/>
      <c r="GQ18" s="87"/>
    </row>
    <row r="19" spans="1:199" ht="24.95" hidden="1" customHeight="1" x14ac:dyDescent="0.35">
      <c r="A19" s="163" t="s">
        <v>54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90">
        <f t="shared" si="33"/>
        <v>0</v>
      </c>
      <c r="N19" s="34"/>
      <c r="O19" s="22"/>
      <c r="P19" s="34"/>
      <c r="Q19" s="22"/>
      <c r="R19" s="34"/>
      <c r="S19" s="22"/>
      <c r="T19" s="34"/>
      <c r="U19" s="22"/>
      <c r="V19" s="91"/>
      <c r="W19" s="22"/>
      <c r="X19" s="22"/>
      <c r="Y19" s="22"/>
      <c r="Z19" s="91"/>
      <c r="AA19" s="22"/>
      <c r="AB19" s="91"/>
      <c r="AC19" s="22"/>
      <c r="AD19" s="91"/>
      <c r="AE19" s="26"/>
      <c r="AF19" s="91"/>
      <c r="AG19" s="22"/>
      <c r="AH19" s="91"/>
      <c r="AI19" s="22"/>
      <c r="AJ19" s="91"/>
      <c r="AK19" s="22"/>
      <c r="AL19" s="91"/>
      <c r="AM19" s="22"/>
      <c r="AN19" s="91"/>
      <c r="AO19" s="22"/>
      <c r="AP19" s="91"/>
      <c r="AQ19" s="22"/>
      <c r="AR19" s="91"/>
      <c r="AS19" s="22"/>
      <c r="AT19" s="91"/>
      <c r="AU19" s="22"/>
      <c r="AV19" s="91"/>
      <c r="AW19" s="44">
        <f t="shared" ref="AW19" si="72">SUM(AW20:AW33)</f>
        <v>0</v>
      </c>
      <c r="AX19" s="91"/>
      <c r="AY19" s="22"/>
      <c r="AZ19" s="91"/>
      <c r="BA19" s="22"/>
      <c r="BB19" s="91"/>
      <c r="BC19" s="22"/>
      <c r="BD19" s="91"/>
      <c r="BE19" s="22"/>
      <c r="BF19" s="22"/>
      <c r="BG19" s="22">
        <f t="shared" si="69"/>
        <v>0</v>
      </c>
      <c r="BH19" s="22">
        <f t="shared" si="17"/>
        <v>0</v>
      </c>
      <c r="BI19" s="7"/>
      <c r="BJ19" s="7"/>
      <c r="BK19" s="7"/>
      <c r="BL19" s="60"/>
      <c r="BM19" s="163" t="s">
        <v>54</v>
      </c>
      <c r="BN19" s="178" t="s">
        <v>253</v>
      </c>
      <c r="BO19" s="25" t="s">
        <v>95</v>
      </c>
      <c r="BP19" s="45" t="s">
        <v>156</v>
      </c>
      <c r="BQ19" s="25" t="s">
        <v>151</v>
      </c>
      <c r="BR19" s="25" t="s">
        <v>232</v>
      </c>
      <c r="BS19" s="45">
        <v>12</v>
      </c>
      <c r="BT19" s="7"/>
      <c r="BU19" s="25">
        <v>1</v>
      </c>
      <c r="BV19" s="25">
        <v>1</v>
      </c>
      <c r="BW19" s="25">
        <v>1</v>
      </c>
      <c r="BX19" s="319"/>
      <c r="BY19" s="208">
        <f>SUM(BZ19+CB19+CD19+CF19+CH19)</f>
        <v>0</v>
      </c>
      <c r="BZ19" s="34"/>
      <c r="CA19" s="28">
        <f>SUM(BZ19)*BU19</f>
        <v>0</v>
      </c>
      <c r="CB19" s="34"/>
      <c r="CC19" s="28">
        <f>CB19*BV19</f>
        <v>0</v>
      </c>
      <c r="CD19" s="34"/>
      <c r="CE19" s="28">
        <f>SUM(CD19)*BV19</f>
        <v>0</v>
      </c>
      <c r="CF19" s="34"/>
      <c r="CG19" s="28">
        <f>SUM(CF19)*BW19</f>
        <v>0</v>
      </c>
      <c r="CH19" s="242"/>
      <c r="CI19" s="28">
        <f>SUM(CH19)*BV19*5</f>
        <v>0</v>
      </c>
      <c r="CJ19" s="209"/>
      <c r="CK19" s="182">
        <f>SUM(BX19*15/100*BV19)</f>
        <v>0</v>
      </c>
      <c r="CL19" s="242"/>
      <c r="CM19" s="28"/>
      <c r="CN19" s="242"/>
      <c r="CO19" s="209">
        <f>SUM(CN19)*3*BT19/5</f>
        <v>0</v>
      </c>
      <c r="CP19" s="242"/>
      <c r="CQ19" s="210">
        <f>SUM(CP19*BT19*(30+4))</f>
        <v>0</v>
      </c>
      <c r="CR19" s="34"/>
      <c r="CS19" s="28">
        <f>SUM(CR19*BT19*3)</f>
        <v>0</v>
      </c>
      <c r="CT19" s="242"/>
      <c r="CU19" s="209">
        <f>SUM(CT19*BT19/3)</f>
        <v>0</v>
      </c>
      <c r="CV19" s="242"/>
      <c r="CW19" s="209">
        <f>SUM(CV19*BT19*2/3)</f>
        <v>0</v>
      </c>
      <c r="CX19" s="34"/>
      <c r="CY19" s="28">
        <f>SUM(CX19*BT19*2)</f>
        <v>0</v>
      </c>
      <c r="CZ19" s="242"/>
      <c r="DA19" s="28">
        <f>SUM(CZ19*BV19)</f>
        <v>0</v>
      </c>
      <c r="DB19" s="242"/>
      <c r="DC19" s="209">
        <f>DB19*BT19/3</f>
        <v>0</v>
      </c>
      <c r="DD19" s="34"/>
      <c r="DE19" s="209">
        <f>DD19*BT19/3</f>
        <v>0</v>
      </c>
      <c r="DF19" s="34"/>
      <c r="DG19" s="209">
        <f t="shared" si="8"/>
        <v>0</v>
      </c>
      <c r="DH19" s="242"/>
      <c r="DI19" s="28">
        <f>SUM(DH19*BT19/3)</f>
        <v>0</v>
      </c>
      <c r="DJ19" s="34"/>
      <c r="DK19" s="209">
        <f>SUM(BV19*DJ19*8)</f>
        <v>0</v>
      </c>
      <c r="DL19" s="34">
        <v>1</v>
      </c>
      <c r="DM19" s="209"/>
      <c r="DN19" s="34"/>
      <c r="DO19" s="209">
        <f>SUM(DN19*BW19*4*6)</f>
        <v>0</v>
      </c>
      <c r="DP19" s="34"/>
      <c r="DQ19" s="22">
        <f>SUM(DP19*50)</f>
        <v>0</v>
      </c>
      <c r="DR19" s="22">
        <f t="shared" si="70"/>
        <v>0</v>
      </c>
      <c r="DS19" s="22">
        <f t="shared" si="71"/>
        <v>0</v>
      </c>
      <c r="DT19" s="7"/>
      <c r="DU19" s="7"/>
      <c r="DV19" s="7"/>
      <c r="DW19" s="630" t="s">
        <v>321</v>
      </c>
      <c r="DX19" s="163" t="s">
        <v>54</v>
      </c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M19" s="20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20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20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/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1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 t="e">
        <v>#REF!</v>
      </c>
      <c r="GE19" s="149">
        <v>0</v>
      </c>
      <c r="GF19" s="150">
        <v>0</v>
      </c>
      <c r="GG19" s="2"/>
      <c r="GH19" s="2"/>
      <c r="GI19" s="60"/>
      <c r="GK19" s="20"/>
      <c r="GL19" s="20"/>
      <c r="GM19" s="1"/>
      <c r="GN19" s="25"/>
      <c r="GO19" s="32"/>
      <c r="GP19" s="32"/>
      <c r="GQ19" s="87"/>
    </row>
    <row r="20" spans="1:199" ht="24.95" hidden="1" customHeight="1" x14ac:dyDescent="0.35">
      <c r="A20" s="163" t="s">
        <v>54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90">
        <f t="shared" si="33"/>
        <v>0</v>
      </c>
      <c r="N20" s="34"/>
      <c r="O20" s="22"/>
      <c r="P20" s="34"/>
      <c r="Q20" s="22"/>
      <c r="R20" s="34"/>
      <c r="S20" s="22"/>
      <c r="T20" s="34"/>
      <c r="U20" s="22"/>
      <c r="V20" s="91"/>
      <c r="W20" s="22"/>
      <c r="X20" s="22"/>
      <c r="Y20" s="22"/>
      <c r="Z20" s="91"/>
      <c r="AA20" s="22"/>
      <c r="AB20" s="91"/>
      <c r="AC20" s="22"/>
      <c r="AD20" s="91"/>
      <c r="AE20" s="26"/>
      <c r="AF20" s="91"/>
      <c r="AG20" s="22"/>
      <c r="AH20" s="91"/>
      <c r="AI20" s="22"/>
      <c r="AJ20" s="91"/>
      <c r="AK20" s="22"/>
      <c r="AL20" s="91"/>
      <c r="AM20" s="22"/>
      <c r="AN20" s="91"/>
      <c r="AO20" s="22"/>
      <c r="AP20" s="91"/>
      <c r="AQ20" s="22"/>
      <c r="AR20" s="91"/>
      <c r="AS20" s="22"/>
      <c r="AT20" s="91"/>
      <c r="AU20" s="22"/>
      <c r="AV20" s="91"/>
      <c r="AW20" s="44">
        <f t="shared" ref="AW20" si="73">SUM(AW21:AW34)</f>
        <v>0</v>
      </c>
      <c r="AX20" s="91"/>
      <c r="AY20" s="22"/>
      <c r="AZ20" s="91"/>
      <c r="BA20" s="22"/>
      <c r="BB20" s="91"/>
      <c r="BC20" s="22"/>
      <c r="BD20" s="91"/>
      <c r="BE20" s="22"/>
      <c r="BF20" s="22"/>
      <c r="BG20" s="22">
        <f t="shared" si="69"/>
        <v>0</v>
      </c>
      <c r="BH20" s="22">
        <f t="shared" si="17"/>
        <v>0</v>
      </c>
      <c r="BI20" s="7"/>
      <c r="BJ20" s="7"/>
      <c r="BK20" s="7"/>
      <c r="BL20" s="60"/>
      <c r="BM20" s="163" t="s">
        <v>54</v>
      </c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90">
        <f t="shared" ref="BY20:BY23" si="74">SUM(BZ20+CB20+CF20+CH20+DD20*2)</f>
        <v>0</v>
      </c>
      <c r="BZ20" s="34"/>
      <c r="CA20" s="22"/>
      <c r="CB20" s="34"/>
      <c r="CC20" s="247"/>
      <c r="CD20" s="34"/>
      <c r="CE20" s="22"/>
      <c r="CF20" s="34"/>
      <c r="CG20" s="22"/>
      <c r="CH20" s="91"/>
      <c r="CI20" s="22"/>
      <c r="CJ20" s="22"/>
      <c r="CK20" s="22"/>
      <c r="CL20" s="91"/>
      <c r="CM20" s="22"/>
      <c r="CN20" s="91"/>
      <c r="CO20" s="22"/>
      <c r="CP20" s="91"/>
      <c r="CQ20" s="26"/>
      <c r="CR20" s="91"/>
      <c r="CS20" s="22"/>
      <c r="CT20" s="91"/>
      <c r="CU20" s="22"/>
      <c r="CV20" s="91"/>
      <c r="CW20" s="22"/>
      <c r="CX20" s="91"/>
      <c r="CY20" s="22"/>
      <c r="CZ20" s="91"/>
      <c r="DA20" s="22"/>
      <c r="DB20" s="91"/>
      <c r="DC20" s="22"/>
      <c r="DD20" s="91"/>
      <c r="DE20" s="22"/>
      <c r="DF20" s="91"/>
      <c r="DG20" s="22"/>
      <c r="DH20" s="91"/>
      <c r="DI20" s="22"/>
      <c r="DJ20" s="91"/>
      <c r="DK20" s="22"/>
      <c r="DL20" s="91"/>
      <c r="DM20" s="22"/>
      <c r="DN20" s="91"/>
      <c r="DO20" s="22"/>
      <c r="DP20" s="91"/>
      <c r="DQ20" s="22"/>
      <c r="DR20" s="22">
        <f t="shared" si="70"/>
        <v>0</v>
      </c>
      <c r="DS20" s="22">
        <f t="shared" si="71"/>
        <v>0</v>
      </c>
      <c r="DT20" s="7"/>
      <c r="DU20" s="7"/>
      <c r="DV20" s="7"/>
      <c r="DW20" s="60"/>
      <c r="DX20" s="163" t="s">
        <v>54</v>
      </c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M20" s="20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20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20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/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 t="e">
        <v>#REF!</v>
      </c>
      <c r="GE20" s="149">
        <v>0</v>
      </c>
      <c r="GF20" s="150">
        <v>0</v>
      </c>
      <c r="GG20" s="2"/>
      <c r="GH20" s="2"/>
      <c r="GI20" s="60"/>
      <c r="GK20" s="20"/>
      <c r="GL20" s="20"/>
      <c r="GM20" s="1"/>
      <c r="GN20" s="45"/>
      <c r="GO20" s="32"/>
      <c r="GP20" s="32"/>
      <c r="GQ20" s="87"/>
    </row>
    <row r="21" spans="1:199" ht="24.95" hidden="1" customHeight="1" x14ac:dyDescent="0.35">
      <c r="A21" s="163" t="s">
        <v>54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90">
        <f t="shared" si="33"/>
        <v>0</v>
      </c>
      <c r="N21" s="34"/>
      <c r="O21" s="22"/>
      <c r="P21" s="34"/>
      <c r="Q21" s="22"/>
      <c r="R21" s="34"/>
      <c r="S21" s="22"/>
      <c r="T21" s="34"/>
      <c r="U21" s="22"/>
      <c r="V21" s="91"/>
      <c r="W21" s="22"/>
      <c r="X21" s="22"/>
      <c r="Y21" s="22"/>
      <c r="Z21" s="91"/>
      <c r="AA21" s="22"/>
      <c r="AB21" s="91"/>
      <c r="AC21" s="22"/>
      <c r="AD21" s="91"/>
      <c r="AE21" s="26"/>
      <c r="AF21" s="91"/>
      <c r="AG21" s="22"/>
      <c r="AH21" s="91"/>
      <c r="AI21" s="22"/>
      <c r="AJ21" s="91"/>
      <c r="AK21" s="22"/>
      <c r="AL21" s="91"/>
      <c r="AM21" s="22"/>
      <c r="AN21" s="91"/>
      <c r="AO21" s="22"/>
      <c r="AP21" s="91"/>
      <c r="AQ21" s="22"/>
      <c r="AR21" s="91"/>
      <c r="AS21" s="22"/>
      <c r="AT21" s="91"/>
      <c r="AU21" s="22"/>
      <c r="AV21" s="91"/>
      <c r="AW21" s="44">
        <f t="shared" ref="AW21" si="75">SUM(AW22:AW35)</f>
        <v>0</v>
      </c>
      <c r="AX21" s="91"/>
      <c r="AY21" s="22"/>
      <c r="AZ21" s="91"/>
      <c r="BA21" s="22"/>
      <c r="BB21" s="91"/>
      <c r="BC21" s="22"/>
      <c r="BD21" s="91"/>
      <c r="BE21" s="22"/>
      <c r="BF21" s="22"/>
      <c r="BG21" s="22">
        <f t="shared" si="69"/>
        <v>0</v>
      </c>
      <c r="BH21" s="22">
        <f t="shared" si="17"/>
        <v>0</v>
      </c>
      <c r="BI21" s="7"/>
      <c r="BJ21" s="7"/>
      <c r="BK21" s="7"/>
      <c r="BL21" s="60"/>
      <c r="BM21" s="163" t="s">
        <v>54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90">
        <f t="shared" si="74"/>
        <v>0</v>
      </c>
      <c r="BZ21" s="34"/>
      <c r="CA21" s="22"/>
      <c r="CB21" s="34"/>
      <c r="CC21" s="247"/>
      <c r="CD21" s="34"/>
      <c r="CE21" s="22"/>
      <c r="CF21" s="34"/>
      <c r="CG21" s="22"/>
      <c r="CH21" s="91"/>
      <c r="CI21" s="22"/>
      <c r="CJ21" s="22"/>
      <c r="CK21" s="22"/>
      <c r="CL21" s="91"/>
      <c r="CM21" s="22"/>
      <c r="CN21" s="91"/>
      <c r="CO21" s="22"/>
      <c r="CP21" s="91"/>
      <c r="CQ21" s="26"/>
      <c r="CR21" s="91"/>
      <c r="CS21" s="22"/>
      <c r="CT21" s="91"/>
      <c r="CU21" s="22"/>
      <c r="CV21" s="91"/>
      <c r="CW21" s="22"/>
      <c r="CX21" s="91"/>
      <c r="CY21" s="22"/>
      <c r="CZ21" s="91"/>
      <c r="DA21" s="22"/>
      <c r="DB21" s="91"/>
      <c r="DC21" s="22"/>
      <c r="DD21" s="91"/>
      <c r="DE21" s="22"/>
      <c r="DF21" s="91"/>
      <c r="DG21" s="22"/>
      <c r="DH21" s="91"/>
      <c r="DI21" s="22"/>
      <c r="DJ21" s="91"/>
      <c r="DK21" s="22"/>
      <c r="DL21" s="91"/>
      <c r="DM21" s="22"/>
      <c r="DN21" s="91"/>
      <c r="DO21" s="22"/>
      <c r="DP21" s="91"/>
      <c r="DQ21" s="22"/>
      <c r="DR21" s="22">
        <f t="shared" si="70"/>
        <v>0</v>
      </c>
      <c r="DS21" s="22">
        <f t="shared" si="71"/>
        <v>0</v>
      </c>
      <c r="DT21" s="7"/>
      <c r="DU21" s="7"/>
      <c r="DV21" s="7"/>
      <c r="DW21" s="60"/>
      <c r="DX21" s="163" t="s">
        <v>54</v>
      </c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M21" s="20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20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20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/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 t="e">
        <v>#REF!</v>
      </c>
      <c r="GE21" s="149">
        <v>0</v>
      </c>
      <c r="GF21" s="150">
        <v>0</v>
      </c>
      <c r="GG21" s="2"/>
      <c r="GH21" s="2"/>
      <c r="GI21" s="60"/>
      <c r="GK21" s="20"/>
      <c r="GL21" s="20"/>
      <c r="GM21" s="1"/>
      <c r="GN21" s="25"/>
      <c r="GO21" s="32"/>
      <c r="GP21" s="32"/>
      <c r="GQ21" s="87"/>
    </row>
    <row r="22" spans="1:199" ht="24.95" hidden="1" customHeight="1" x14ac:dyDescent="0.35">
      <c r="A22" s="163" t="s">
        <v>54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90">
        <f t="shared" si="33"/>
        <v>0</v>
      </c>
      <c r="N22" s="34"/>
      <c r="O22" s="22"/>
      <c r="P22" s="34"/>
      <c r="Q22" s="22"/>
      <c r="R22" s="34"/>
      <c r="S22" s="22"/>
      <c r="T22" s="34"/>
      <c r="U22" s="22"/>
      <c r="V22" s="91"/>
      <c r="W22" s="22"/>
      <c r="X22" s="22"/>
      <c r="Y22" s="22"/>
      <c r="Z22" s="91"/>
      <c r="AA22" s="22"/>
      <c r="AB22" s="91"/>
      <c r="AC22" s="22"/>
      <c r="AD22" s="91"/>
      <c r="AE22" s="26"/>
      <c r="AF22" s="91"/>
      <c r="AG22" s="22"/>
      <c r="AH22" s="91"/>
      <c r="AI22" s="22"/>
      <c r="AJ22" s="91"/>
      <c r="AK22" s="22"/>
      <c r="AL22" s="91"/>
      <c r="AM22" s="22"/>
      <c r="AN22" s="91"/>
      <c r="AO22" s="22"/>
      <c r="AP22" s="91"/>
      <c r="AQ22" s="22"/>
      <c r="AR22" s="91"/>
      <c r="AS22" s="22"/>
      <c r="AT22" s="91"/>
      <c r="AU22" s="22"/>
      <c r="AV22" s="91"/>
      <c r="AW22" s="44">
        <f t="shared" ref="AW22" si="76">SUM(AW23:AW36)</f>
        <v>0</v>
      </c>
      <c r="AX22" s="91"/>
      <c r="AY22" s="22"/>
      <c r="AZ22" s="91"/>
      <c r="BA22" s="22"/>
      <c r="BB22" s="91"/>
      <c r="BC22" s="22"/>
      <c r="BD22" s="91"/>
      <c r="BE22" s="22"/>
      <c r="BF22" s="22"/>
      <c r="BG22" s="22">
        <f t="shared" si="69"/>
        <v>0</v>
      </c>
      <c r="BH22" s="22">
        <f t="shared" si="17"/>
        <v>0</v>
      </c>
      <c r="BI22" s="7"/>
      <c r="BJ22" s="7"/>
      <c r="BK22" s="7"/>
      <c r="BL22" s="60"/>
      <c r="BM22" s="163" t="s">
        <v>54</v>
      </c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90">
        <f t="shared" si="74"/>
        <v>0</v>
      </c>
      <c r="BZ22" s="34"/>
      <c r="CA22" s="22"/>
      <c r="CB22" s="34"/>
      <c r="CC22" s="247"/>
      <c r="CD22" s="34"/>
      <c r="CE22" s="22"/>
      <c r="CF22" s="34"/>
      <c r="CG22" s="22"/>
      <c r="CH22" s="91"/>
      <c r="CI22" s="22"/>
      <c r="CJ22" s="22"/>
      <c r="CK22" s="22"/>
      <c r="CL22" s="91"/>
      <c r="CM22" s="22"/>
      <c r="CN22" s="91"/>
      <c r="CO22" s="22"/>
      <c r="CP22" s="91"/>
      <c r="CQ22" s="26"/>
      <c r="CR22" s="91"/>
      <c r="CS22" s="22"/>
      <c r="CT22" s="91"/>
      <c r="CU22" s="22"/>
      <c r="CV22" s="91"/>
      <c r="CW22" s="22"/>
      <c r="CX22" s="91"/>
      <c r="CY22" s="22"/>
      <c r="CZ22" s="91"/>
      <c r="DA22" s="22"/>
      <c r="DB22" s="91"/>
      <c r="DC22" s="22"/>
      <c r="DD22" s="91"/>
      <c r="DE22" s="22"/>
      <c r="DF22" s="91"/>
      <c r="DG22" s="22"/>
      <c r="DH22" s="91"/>
      <c r="DI22" s="22"/>
      <c r="DJ22" s="91"/>
      <c r="DK22" s="22"/>
      <c r="DL22" s="91"/>
      <c r="DM22" s="22"/>
      <c r="DN22" s="91"/>
      <c r="DO22" s="22"/>
      <c r="DP22" s="91"/>
      <c r="DQ22" s="22"/>
      <c r="DR22" s="22">
        <f t="shared" si="70"/>
        <v>0</v>
      </c>
      <c r="DS22" s="22">
        <f t="shared" si="71"/>
        <v>0</v>
      </c>
      <c r="DT22" s="7"/>
      <c r="DU22" s="7"/>
      <c r="DV22" s="7"/>
      <c r="DW22" s="60"/>
      <c r="DX22" s="163" t="s">
        <v>54</v>
      </c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M22" s="20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20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20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/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 t="e">
        <v>#REF!</v>
      </c>
      <c r="GE22" s="149">
        <v>0</v>
      </c>
      <c r="GF22" s="150">
        <v>0</v>
      </c>
      <c r="GG22" s="2"/>
      <c r="GH22" s="2"/>
      <c r="GI22" s="60"/>
      <c r="GK22" s="20"/>
      <c r="GL22" s="20"/>
      <c r="GM22" s="1"/>
      <c r="GN22" s="25"/>
      <c r="GO22" s="32"/>
      <c r="GP22" s="32"/>
      <c r="GQ22" s="87"/>
    </row>
    <row r="23" spans="1:199" ht="24.95" hidden="1" customHeight="1" x14ac:dyDescent="0.35">
      <c r="A23" s="163" t="s">
        <v>54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92">
        <f t="shared" si="33"/>
        <v>0</v>
      </c>
      <c r="N23" s="93"/>
      <c r="O23" s="22"/>
      <c r="P23" s="34"/>
      <c r="Q23" s="22"/>
      <c r="R23" s="34"/>
      <c r="S23" s="22"/>
      <c r="T23" s="34"/>
      <c r="U23" s="22"/>
      <c r="V23" s="91"/>
      <c r="W23" s="22"/>
      <c r="X23" s="22"/>
      <c r="Y23" s="22"/>
      <c r="Z23" s="91"/>
      <c r="AA23" s="22"/>
      <c r="AB23" s="91"/>
      <c r="AC23" s="22"/>
      <c r="AD23" s="91"/>
      <c r="AE23" s="26"/>
      <c r="AF23" s="91"/>
      <c r="AG23" s="22"/>
      <c r="AH23" s="91"/>
      <c r="AI23" s="22"/>
      <c r="AJ23" s="91"/>
      <c r="AK23" s="22"/>
      <c r="AL23" s="91"/>
      <c r="AM23" s="22"/>
      <c r="AN23" s="91"/>
      <c r="AO23" s="22"/>
      <c r="AP23" s="91"/>
      <c r="AQ23" s="22"/>
      <c r="AR23" s="91"/>
      <c r="AS23" s="22"/>
      <c r="AT23" s="91"/>
      <c r="AU23" s="22"/>
      <c r="AV23" s="91"/>
      <c r="AW23" s="44">
        <f t="shared" ref="AW23" si="77">SUM(AW24:AW37)</f>
        <v>0</v>
      </c>
      <c r="AX23" s="91"/>
      <c r="AY23" s="22"/>
      <c r="AZ23" s="91"/>
      <c r="BA23" s="22"/>
      <c r="BB23" s="91"/>
      <c r="BC23" s="22"/>
      <c r="BD23" s="91"/>
      <c r="BE23" s="22"/>
      <c r="BF23" s="22"/>
      <c r="BG23" s="22">
        <f t="shared" si="69"/>
        <v>0</v>
      </c>
      <c r="BH23" s="22">
        <f t="shared" si="17"/>
        <v>0</v>
      </c>
      <c r="BI23" s="7"/>
      <c r="BJ23" s="7"/>
      <c r="BK23" s="7"/>
      <c r="BL23" s="60"/>
      <c r="BM23" s="59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90">
        <f t="shared" si="74"/>
        <v>0</v>
      </c>
      <c r="BZ23" s="34"/>
      <c r="CA23" s="22"/>
      <c r="CB23" s="34"/>
      <c r="CC23" s="247"/>
      <c r="CD23" s="34"/>
      <c r="CE23" s="22"/>
      <c r="CF23" s="34"/>
      <c r="CG23" s="22"/>
      <c r="CH23" s="91"/>
      <c r="CI23" s="22"/>
      <c r="CJ23" s="22"/>
      <c r="CK23" s="22"/>
      <c r="CL23" s="91"/>
      <c r="CM23" s="22"/>
      <c r="CN23" s="91"/>
      <c r="CO23" s="22"/>
      <c r="CP23" s="91"/>
      <c r="CQ23" s="26"/>
      <c r="CR23" s="91"/>
      <c r="CS23" s="22"/>
      <c r="CT23" s="91"/>
      <c r="CU23" s="22"/>
      <c r="CV23" s="91"/>
      <c r="CW23" s="22"/>
      <c r="CX23" s="91"/>
      <c r="CY23" s="22"/>
      <c r="CZ23" s="91"/>
      <c r="DA23" s="22"/>
      <c r="DB23" s="91"/>
      <c r="DC23" s="22"/>
      <c r="DD23" s="91"/>
      <c r="DE23" s="22"/>
      <c r="DF23" s="91"/>
      <c r="DG23" s="22"/>
      <c r="DH23" s="91"/>
      <c r="DI23" s="22"/>
      <c r="DJ23" s="91"/>
      <c r="DK23" s="22"/>
      <c r="DL23" s="91"/>
      <c r="DM23" s="22"/>
      <c r="DN23" s="91"/>
      <c r="DO23" s="22"/>
      <c r="DP23" s="91"/>
      <c r="DQ23" s="22"/>
      <c r="DR23" s="22">
        <f t="shared" si="70"/>
        <v>0</v>
      </c>
      <c r="DS23" s="22">
        <f t="shared" si="71"/>
        <v>0</v>
      </c>
      <c r="DT23" s="7"/>
      <c r="DU23" s="7"/>
      <c r="DV23" s="7"/>
      <c r="DW23" s="60"/>
      <c r="DX23" s="163" t="s">
        <v>54</v>
      </c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M23" s="20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20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20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/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 t="e">
        <v>#REF!</v>
      </c>
      <c r="GE23" s="149">
        <v>0</v>
      </c>
      <c r="GF23" s="150">
        <v>0</v>
      </c>
      <c r="GG23" s="4"/>
      <c r="GH23" s="4"/>
      <c r="GI23" s="60"/>
      <c r="GK23" s="20"/>
      <c r="GL23" s="20"/>
      <c r="GM23" s="1"/>
      <c r="GN23" s="25"/>
      <c r="GO23" s="32"/>
      <c r="GP23" s="32"/>
      <c r="GQ23" s="87"/>
    </row>
    <row r="24" spans="1:199" ht="24.95" customHeight="1" x14ac:dyDescent="0.35">
      <c r="A24" s="61">
        <v>2</v>
      </c>
      <c r="B24" s="648" t="s">
        <v>53</v>
      </c>
      <c r="C24" s="21" t="s">
        <v>67</v>
      </c>
      <c r="D24" s="2"/>
      <c r="E24" s="2"/>
      <c r="F24" s="2"/>
      <c r="G24" s="2"/>
      <c r="H24" s="2"/>
      <c r="I24" s="2"/>
      <c r="J24" s="2"/>
      <c r="K24" s="2"/>
      <c r="L24" s="307">
        <f t="shared" ref="L24:Y24" si="78">SUM(L25:L40)</f>
        <v>204</v>
      </c>
      <c r="M24" s="307">
        <f t="shared" si="78"/>
        <v>204</v>
      </c>
      <c r="N24" s="307">
        <f t="shared" si="78"/>
        <v>68</v>
      </c>
      <c r="O24" s="307">
        <f t="shared" si="78"/>
        <v>86</v>
      </c>
      <c r="P24" s="307">
        <f t="shared" si="78"/>
        <v>86</v>
      </c>
      <c r="Q24" s="307">
        <f t="shared" si="78"/>
        <v>124</v>
      </c>
      <c r="R24" s="307">
        <f t="shared" si="78"/>
        <v>50</v>
      </c>
      <c r="S24" s="307">
        <f t="shared" si="78"/>
        <v>8</v>
      </c>
      <c r="T24" s="307">
        <f t="shared" si="78"/>
        <v>0</v>
      </c>
      <c r="U24" s="307">
        <f t="shared" si="78"/>
        <v>0</v>
      </c>
      <c r="V24" s="307">
        <f t="shared" si="78"/>
        <v>0</v>
      </c>
      <c r="W24" s="307">
        <f t="shared" si="78"/>
        <v>0</v>
      </c>
      <c r="X24" s="307">
        <f t="shared" si="78"/>
        <v>0</v>
      </c>
      <c r="Y24" s="307">
        <f t="shared" si="78"/>
        <v>14.700000000000001</v>
      </c>
      <c r="Z24" s="307">
        <f t="shared" ref="Z24:AO24" si="79">SUM(Z25:Z40)</f>
        <v>0</v>
      </c>
      <c r="AA24" s="307">
        <f t="shared" si="79"/>
        <v>0</v>
      </c>
      <c r="AB24" s="307">
        <f t="shared" si="79"/>
        <v>17</v>
      </c>
      <c r="AC24" s="307">
        <f t="shared" si="79"/>
        <v>127.5</v>
      </c>
      <c r="AD24" s="307">
        <f t="shared" si="79"/>
        <v>1</v>
      </c>
      <c r="AE24" s="307">
        <f t="shared" si="79"/>
        <v>60</v>
      </c>
      <c r="AF24" s="307">
        <f t="shared" si="79"/>
        <v>0</v>
      </c>
      <c r="AG24" s="307">
        <f t="shared" si="79"/>
        <v>0</v>
      </c>
      <c r="AH24" s="307">
        <f t="shared" si="79"/>
        <v>0</v>
      </c>
      <c r="AI24" s="307">
        <f t="shared" si="79"/>
        <v>0</v>
      </c>
      <c r="AJ24" s="307">
        <f t="shared" si="79"/>
        <v>0</v>
      </c>
      <c r="AK24" s="307">
        <f t="shared" si="79"/>
        <v>0</v>
      </c>
      <c r="AL24" s="307">
        <f t="shared" si="79"/>
        <v>0</v>
      </c>
      <c r="AM24" s="307">
        <f t="shared" si="79"/>
        <v>0</v>
      </c>
      <c r="AN24" s="307">
        <f t="shared" si="79"/>
        <v>0</v>
      </c>
      <c r="AO24" s="307">
        <f t="shared" si="79"/>
        <v>0</v>
      </c>
      <c r="AP24" s="2">
        <f>SUM(AP25:AP39)</f>
        <v>0</v>
      </c>
      <c r="AQ24" s="307">
        <f t="shared" ref="AQ24:BH24" si="80">SUM(AQ25:AQ40)</f>
        <v>0</v>
      </c>
      <c r="AR24" s="307">
        <f t="shared" si="80"/>
        <v>5</v>
      </c>
      <c r="AS24" s="307">
        <f t="shared" si="80"/>
        <v>9.6666666666666679</v>
      </c>
      <c r="AT24" s="307">
        <f t="shared" si="80"/>
        <v>0</v>
      </c>
      <c r="AU24" s="307">
        <f t="shared" si="80"/>
        <v>0</v>
      </c>
      <c r="AV24" s="307">
        <f t="shared" si="80"/>
        <v>0</v>
      </c>
      <c r="AW24" s="307">
        <f t="shared" si="80"/>
        <v>0</v>
      </c>
      <c r="AX24" s="307">
        <f t="shared" si="80"/>
        <v>1</v>
      </c>
      <c r="AY24" s="307">
        <f t="shared" si="80"/>
        <v>24</v>
      </c>
      <c r="AZ24" s="307">
        <f t="shared" si="80"/>
        <v>0</v>
      </c>
      <c r="BA24" s="307">
        <f t="shared" si="80"/>
        <v>0</v>
      </c>
      <c r="BB24" s="307">
        <f t="shared" si="80"/>
        <v>0</v>
      </c>
      <c r="BC24" s="307">
        <f t="shared" si="80"/>
        <v>0</v>
      </c>
      <c r="BD24" s="307">
        <f t="shared" si="80"/>
        <v>0</v>
      </c>
      <c r="BE24" s="307">
        <f t="shared" si="80"/>
        <v>0</v>
      </c>
      <c r="BF24" s="307">
        <f t="shared" si="80"/>
        <v>60</v>
      </c>
      <c r="BG24" s="307">
        <f t="shared" si="80"/>
        <v>453.86666666666667</v>
      </c>
      <c r="BH24" s="307">
        <f t="shared" si="80"/>
        <v>251.66666666666669</v>
      </c>
      <c r="BI24" s="2"/>
      <c r="BJ24" s="2"/>
      <c r="BK24" s="2"/>
      <c r="BL24" s="62"/>
      <c r="BM24" s="61">
        <v>2</v>
      </c>
      <c r="BN24" s="649" t="s">
        <v>53</v>
      </c>
      <c r="BO24" s="21" t="s">
        <v>67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>SUM(BX25:BX40)</f>
        <v>244</v>
      </c>
      <c r="BY24" s="2">
        <f t="shared" ref="BY24:DS24" si="81">SUM(BY25:BY40)</f>
        <v>238</v>
      </c>
      <c r="BZ24" s="2">
        <f t="shared" si="81"/>
        <v>66</v>
      </c>
      <c r="CA24" s="2">
        <f t="shared" si="81"/>
        <v>4</v>
      </c>
      <c r="CB24" s="2">
        <f t="shared" si="81"/>
        <v>44</v>
      </c>
      <c r="CC24" s="2">
        <f t="shared" si="81"/>
        <v>44</v>
      </c>
      <c r="CD24" s="2">
        <f t="shared" si="81"/>
        <v>128</v>
      </c>
      <c r="CE24" s="2">
        <f t="shared" si="81"/>
        <v>128</v>
      </c>
      <c r="CF24" s="2">
        <f t="shared" si="81"/>
        <v>0</v>
      </c>
      <c r="CG24" s="2">
        <f t="shared" si="81"/>
        <v>0</v>
      </c>
      <c r="CH24" s="2">
        <f t="shared" si="81"/>
        <v>0</v>
      </c>
      <c r="CI24" s="2">
        <f t="shared" si="81"/>
        <v>0</v>
      </c>
      <c r="CJ24" s="2">
        <f t="shared" si="81"/>
        <v>2</v>
      </c>
      <c r="CK24" s="2">
        <f t="shared" si="81"/>
        <v>13.4</v>
      </c>
      <c r="CL24" s="2">
        <f t="shared" si="81"/>
        <v>0</v>
      </c>
      <c r="CM24" s="2">
        <f t="shared" si="81"/>
        <v>0</v>
      </c>
      <c r="CN24" s="2">
        <f t="shared" si="81"/>
        <v>8</v>
      </c>
      <c r="CO24" s="2">
        <f t="shared" si="81"/>
        <v>102.5</v>
      </c>
      <c r="CP24" s="2">
        <f t="shared" si="81"/>
        <v>1</v>
      </c>
      <c r="CQ24" s="2">
        <f t="shared" si="81"/>
        <v>60</v>
      </c>
      <c r="CR24" s="2">
        <f t="shared" si="81"/>
        <v>0</v>
      </c>
      <c r="CS24" s="2">
        <f t="shared" si="81"/>
        <v>0</v>
      </c>
      <c r="CT24" s="2">
        <f t="shared" si="81"/>
        <v>0</v>
      </c>
      <c r="CU24" s="2">
        <f t="shared" si="81"/>
        <v>0</v>
      </c>
      <c r="CV24" s="2">
        <f t="shared" si="81"/>
        <v>0</v>
      </c>
      <c r="CW24" s="2">
        <f t="shared" si="81"/>
        <v>0</v>
      </c>
      <c r="CX24" s="2">
        <f t="shared" si="81"/>
        <v>1</v>
      </c>
      <c r="CY24" s="2">
        <f t="shared" si="81"/>
        <v>54</v>
      </c>
      <c r="CZ24" s="2">
        <f t="shared" si="81"/>
        <v>0</v>
      </c>
      <c r="DA24" s="2">
        <f t="shared" si="81"/>
        <v>0</v>
      </c>
      <c r="DB24" s="2">
        <f t="shared" si="81"/>
        <v>1</v>
      </c>
      <c r="DC24" s="2">
        <f t="shared" si="81"/>
        <v>8.3333333333333339</v>
      </c>
      <c r="DD24" s="2">
        <f t="shared" si="81"/>
        <v>2</v>
      </c>
      <c r="DE24" s="2">
        <f t="shared" si="81"/>
        <v>12</v>
      </c>
      <c r="DF24" s="2">
        <f t="shared" si="81"/>
        <v>0</v>
      </c>
      <c r="DG24" s="2">
        <f t="shared" si="81"/>
        <v>0</v>
      </c>
      <c r="DH24" s="2">
        <f t="shared" si="81"/>
        <v>0</v>
      </c>
      <c r="DI24" s="2">
        <f t="shared" si="81"/>
        <v>0</v>
      </c>
      <c r="DJ24" s="2">
        <f t="shared" si="81"/>
        <v>1</v>
      </c>
      <c r="DK24" s="2">
        <f t="shared" si="81"/>
        <v>8</v>
      </c>
      <c r="DL24" s="2">
        <f t="shared" si="81"/>
        <v>0</v>
      </c>
      <c r="DM24" s="2">
        <f t="shared" si="81"/>
        <v>0</v>
      </c>
      <c r="DN24" s="2">
        <f t="shared" si="81"/>
        <v>0</v>
      </c>
      <c r="DO24" s="2">
        <f t="shared" si="81"/>
        <v>0</v>
      </c>
      <c r="DP24" s="2">
        <f t="shared" si="81"/>
        <v>0</v>
      </c>
      <c r="DQ24" s="2">
        <f t="shared" si="81"/>
        <v>0</v>
      </c>
      <c r="DR24" s="2">
        <f t="shared" si="81"/>
        <v>436.23333333333329</v>
      </c>
      <c r="DS24" s="2">
        <f t="shared" si="81"/>
        <v>206.33333333333334</v>
      </c>
      <c r="DT24" s="2"/>
      <c r="DU24" s="2"/>
      <c r="DV24" s="2"/>
      <c r="DW24" s="62"/>
      <c r="DX24" s="61">
        <v>2</v>
      </c>
      <c r="DY24" s="164" t="s">
        <v>53</v>
      </c>
      <c r="DZ24" s="21" t="s">
        <v>67</v>
      </c>
      <c r="EA24" s="2">
        <v>1</v>
      </c>
      <c r="EB24" s="2"/>
      <c r="EC24" s="2"/>
      <c r="ED24" s="2"/>
      <c r="EE24" s="2"/>
      <c r="EF24" s="2"/>
      <c r="EG24" s="2"/>
      <c r="EH24" s="2"/>
      <c r="EI24" s="2"/>
      <c r="EJ24" s="2"/>
      <c r="EK24" s="2"/>
      <c r="EM24" s="2">
        <v>90</v>
      </c>
      <c r="EN24" s="2">
        <v>130</v>
      </c>
      <c r="EO24" s="2">
        <v>168</v>
      </c>
      <c r="EP24" s="2">
        <v>178</v>
      </c>
      <c r="EQ24" s="2">
        <v>136</v>
      </c>
      <c r="ER24" s="2">
        <v>0</v>
      </c>
      <c r="ES24" s="2">
        <v>0</v>
      </c>
      <c r="ET24" s="2">
        <v>0</v>
      </c>
      <c r="EU24" s="2">
        <v>0</v>
      </c>
      <c r="EV24" s="2">
        <v>2</v>
      </c>
      <c r="EW24" s="16">
        <v>28.099999999999998</v>
      </c>
      <c r="EX24" s="2">
        <v>0</v>
      </c>
      <c r="EY24" s="2">
        <v>0</v>
      </c>
      <c r="EZ24" s="2">
        <v>25</v>
      </c>
      <c r="FA24" s="2">
        <v>230</v>
      </c>
      <c r="FB24" s="2">
        <v>2</v>
      </c>
      <c r="FC24" s="2">
        <v>120</v>
      </c>
      <c r="FD24" s="2">
        <v>0</v>
      </c>
      <c r="FE24" s="2">
        <v>0</v>
      </c>
      <c r="FF24" s="2">
        <v>0</v>
      </c>
      <c r="FG24" s="16">
        <v>0</v>
      </c>
      <c r="FH24" s="2">
        <v>0</v>
      </c>
      <c r="FI24" s="2">
        <v>0</v>
      </c>
      <c r="FJ24" s="2">
        <v>1</v>
      </c>
      <c r="FK24" s="2">
        <v>54</v>
      </c>
      <c r="FL24" s="2">
        <v>0</v>
      </c>
      <c r="FM24" s="2">
        <v>0</v>
      </c>
      <c r="FN24" s="2">
        <v>1</v>
      </c>
      <c r="FO24" s="2">
        <v>8.3333333333333339</v>
      </c>
      <c r="FP24" s="2">
        <v>7</v>
      </c>
      <c r="FQ24" s="2">
        <v>21.666666666666668</v>
      </c>
      <c r="FR24" s="2"/>
      <c r="FS24" s="2">
        <v>0</v>
      </c>
      <c r="FT24" s="2">
        <v>0</v>
      </c>
      <c r="FU24" s="2">
        <v>0</v>
      </c>
      <c r="FV24" s="2">
        <v>2</v>
      </c>
      <c r="FW24" s="2">
        <v>32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 t="e">
        <v>#REF!</v>
      </c>
      <c r="GE24" s="40">
        <v>890.09999999999991</v>
      </c>
      <c r="GF24" s="639">
        <v>457.99999999999994</v>
      </c>
      <c r="GG24" s="2"/>
      <c r="GH24" s="2"/>
      <c r="GI24" s="62"/>
      <c r="GK24" s="20"/>
      <c r="GL24" s="20"/>
      <c r="GM24" s="19"/>
      <c r="GN24" s="19"/>
      <c r="GO24" s="32"/>
      <c r="GP24" s="32"/>
      <c r="GQ24" s="87"/>
    </row>
    <row r="25" spans="1:199" ht="24.75" hidden="1" customHeight="1" x14ac:dyDescent="0.35">
      <c r="A25" s="163" t="s">
        <v>53</v>
      </c>
      <c r="B25" s="178" t="s">
        <v>98</v>
      </c>
      <c r="C25" s="179" t="s">
        <v>99</v>
      </c>
      <c r="D25" s="179" t="s">
        <v>92</v>
      </c>
      <c r="E25" s="179" t="s">
        <v>100</v>
      </c>
      <c r="F25" s="353" t="s">
        <v>101</v>
      </c>
      <c r="G25" s="179">
        <v>5</v>
      </c>
      <c r="H25" s="179">
        <v>17</v>
      </c>
      <c r="I25" s="179">
        <v>2</v>
      </c>
      <c r="J25" s="179">
        <v>2</v>
      </c>
      <c r="K25" s="179">
        <v>2</v>
      </c>
      <c r="L25" s="180">
        <v>42</v>
      </c>
      <c r="M25" s="181">
        <f t="shared" ref="M25:M31" si="82">SUM(N25+P25+R25+T25+V25)</f>
        <v>42</v>
      </c>
      <c r="N25" s="81">
        <v>18</v>
      </c>
      <c r="O25" s="35">
        <f t="shared" ref="O25:O30" si="83">SUM(N25)*I25</f>
        <v>36</v>
      </c>
      <c r="P25" s="81">
        <v>22</v>
      </c>
      <c r="Q25" s="35">
        <f t="shared" ref="Q25:Q32" si="84">P25*J25</f>
        <v>44</v>
      </c>
      <c r="R25" s="81">
        <v>2</v>
      </c>
      <c r="S25" s="35">
        <f t="shared" ref="S25:S30" si="85">SUM(R25)*J25</f>
        <v>4</v>
      </c>
      <c r="T25" s="81"/>
      <c r="U25" s="35">
        <f t="shared" ref="U25:U30" si="86">SUM(T25)*K25</f>
        <v>0</v>
      </c>
      <c r="V25" s="81"/>
      <c r="W25" s="35">
        <f>SUM(V25)*J25*5</f>
        <v>0</v>
      </c>
      <c r="X25" s="182">
        <f>SUM(J25*AX25*2+K25*AZ25*2)</f>
        <v>0</v>
      </c>
      <c r="Y25" s="182">
        <f t="shared" ref="Y25:Y30" si="87">SUM(L25*5/100*J25)</f>
        <v>4.2</v>
      </c>
      <c r="Z25" s="169"/>
      <c r="AA25" s="35"/>
      <c r="AB25" s="81"/>
      <c r="AC25" s="182">
        <f>SUM(AB25)*3*H25/5</f>
        <v>0</v>
      </c>
      <c r="AD25" s="81"/>
      <c r="AE25" s="183">
        <f t="shared" ref="AE25:AE30" si="88">SUM(AD25*H25*(30+4))</f>
        <v>0</v>
      </c>
      <c r="AF25" s="81"/>
      <c r="AG25" s="35">
        <f t="shared" ref="AG25:AG30" si="89">SUM(AF25*H25*3)</f>
        <v>0</v>
      </c>
      <c r="AH25" s="81"/>
      <c r="AI25" s="182">
        <f t="shared" ref="AI25:AI30" si="90">SUM(AH25*H25/3)</f>
        <v>0</v>
      </c>
      <c r="AJ25" s="169"/>
      <c r="AK25" s="182">
        <f t="shared" ref="AK25:AK30" si="91">SUM(AJ25*H25*2/3)</f>
        <v>0</v>
      </c>
      <c r="AL25" s="81"/>
      <c r="AM25" s="35">
        <f>SUM(AL25*H25)</f>
        <v>0</v>
      </c>
      <c r="AN25" s="81"/>
      <c r="AO25" s="35">
        <f>SUM(AN25*J25)</f>
        <v>0</v>
      </c>
      <c r="AP25" s="91"/>
      <c r="AQ25" s="182">
        <f>SUM(AP25*H25*2)</f>
        <v>0</v>
      </c>
      <c r="AR25" s="81">
        <v>1</v>
      </c>
      <c r="AS25" s="415">
        <f>AR25*H25/3</f>
        <v>5.666666666666667</v>
      </c>
      <c r="AT25" s="81"/>
      <c r="AU25" s="182">
        <f t="shared" ref="AU25:AU32" si="92">AT25*H25/3</f>
        <v>0</v>
      </c>
      <c r="AV25" s="169"/>
      <c r="AW25" s="35">
        <f>SUM(J25*AV25*6)</f>
        <v>0</v>
      </c>
      <c r="AX25" s="81"/>
      <c r="AY25" s="182">
        <f>H25/3*AX25</f>
        <v>0</v>
      </c>
      <c r="AZ25" s="81"/>
      <c r="BA25" s="182">
        <f t="shared" ref="BA25:BA30" si="93">SUM(AZ25*K25*5*6)</f>
        <v>0</v>
      </c>
      <c r="BB25" s="81"/>
      <c r="BC25" s="182">
        <f t="shared" ref="BC25:BC30" si="94">SUM(BB25*K25*4*6)</f>
        <v>0</v>
      </c>
      <c r="BD25" s="81"/>
      <c r="BE25" s="10">
        <f t="shared" ref="BE25:BE32" si="95">SUM(BD25*50)</f>
        <v>0</v>
      </c>
      <c r="BF25" s="22"/>
      <c r="BG25" s="309">
        <f t="shared" si="69"/>
        <v>93.866666666666674</v>
      </c>
      <c r="BH25" s="22">
        <f t="shared" ref="BH25:BH40" si="96">SUM(O25+Q25+U25+W25+X25+AS25+AW25+AY25+BA25+BC25+S25+AQ25)</f>
        <v>89.666666666666671</v>
      </c>
      <c r="BI25" s="1"/>
      <c r="BJ25" s="1"/>
      <c r="BK25" s="1"/>
      <c r="BL25" s="63"/>
      <c r="BM25" s="285" t="s">
        <v>53</v>
      </c>
      <c r="BN25" s="274" t="s">
        <v>113</v>
      </c>
      <c r="BO25" s="45" t="s">
        <v>95</v>
      </c>
      <c r="BP25" s="45" t="s">
        <v>92</v>
      </c>
      <c r="BQ25" s="45" t="s">
        <v>96</v>
      </c>
      <c r="BR25" s="25" t="s">
        <v>195</v>
      </c>
      <c r="BS25" s="25">
        <v>10</v>
      </c>
      <c r="BT25" s="179">
        <v>27</v>
      </c>
      <c r="BU25" s="25">
        <v>2</v>
      </c>
      <c r="BV25" s="25">
        <v>1</v>
      </c>
      <c r="BW25" s="25">
        <f>SUM(BV25)*2</f>
        <v>2</v>
      </c>
      <c r="BX25" s="1">
        <v>24</v>
      </c>
      <c r="BY25" s="208">
        <f>SUM(BZ25+CB25+CD25+CF25+CH25)</f>
        <v>24</v>
      </c>
      <c r="BZ25" s="34">
        <v>2</v>
      </c>
      <c r="CA25" s="28">
        <f>SUM(BZ25)*BU25</f>
        <v>4</v>
      </c>
      <c r="CB25" s="34">
        <v>0</v>
      </c>
      <c r="CC25" s="28">
        <f>CB25*BV25</f>
        <v>0</v>
      </c>
      <c r="CD25" s="34">
        <v>22</v>
      </c>
      <c r="CE25" s="28">
        <f>SUM(CD25)*BV25</f>
        <v>22</v>
      </c>
      <c r="CF25" s="34"/>
      <c r="CG25" s="28">
        <f>SUM(CF25)*BW25</f>
        <v>0</v>
      </c>
      <c r="CH25" s="223"/>
      <c r="CI25" s="28">
        <f>SUM(CH25)*BV25*5</f>
        <v>0</v>
      </c>
      <c r="CJ25" s="209">
        <f>SUM(BV25*DJ25*2+BW25*DL25*2)</f>
        <v>0</v>
      </c>
      <c r="CK25" s="182">
        <v>2.4</v>
      </c>
      <c r="CL25" s="223"/>
      <c r="CM25" s="28"/>
      <c r="CN25" s="223"/>
      <c r="CO25" s="209">
        <f>SUM(CN25)*3*BT25/5</f>
        <v>0</v>
      </c>
      <c r="CP25" s="223"/>
      <c r="CQ25" s="210">
        <f>SUM(CP25*BT25*(30+4))</f>
        <v>0</v>
      </c>
      <c r="CR25" s="34"/>
      <c r="CS25" s="28">
        <f>SUM(CR25*BT25*3)</f>
        <v>0</v>
      </c>
      <c r="CT25" s="223"/>
      <c r="CU25" s="209">
        <f>SUM(CT25*BT25/3)</f>
        <v>0</v>
      </c>
      <c r="CV25" s="223"/>
      <c r="CW25" s="209">
        <f>SUM(CV25*BT25*2/3)</f>
        <v>0</v>
      </c>
      <c r="CX25" s="34"/>
      <c r="CY25" s="28">
        <f>SUM(CX25*BT25)*2</f>
        <v>0</v>
      </c>
      <c r="CZ25" s="223"/>
      <c r="DA25" s="28">
        <f>SUM(CZ25*BV25)</f>
        <v>0</v>
      </c>
      <c r="DB25" s="223"/>
      <c r="DC25" s="209">
        <f>SUM(DB25*BT25*2)</f>
        <v>0</v>
      </c>
      <c r="DD25" s="34">
        <v>1</v>
      </c>
      <c r="DE25" s="605">
        <f>DD25*BV25*6</f>
        <v>6</v>
      </c>
      <c r="DF25" s="223"/>
      <c r="DG25" s="209">
        <f>DF25*BT25/3</f>
        <v>0</v>
      </c>
      <c r="DH25" s="223"/>
      <c r="DI25" s="28">
        <f>SUM(BV25*DH25*6)</f>
        <v>0</v>
      </c>
      <c r="DJ25" s="34"/>
      <c r="DK25" s="209">
        <f>SUM(DJ25*BT25/3)</f>
        <v>0</v>
      </c>
      <c r="DL25" s="34"/>
      <c r="DM25" s="209">
        <f>SUM(DL25*BW25*5*6)</f>
        <v>0</v>
      </c>
      <c r="DN25" s="34"/>
      <c r="DO25" s="209">
        <f>SUM(DN25*BW25*4*6)</f>
        <v>0</v>
      </c>
      <c r="DP25" s="34"/>
      <c r="DQ25" s="22">
        <f>SUM(DP25*50)</f>
        <v>0</v>
      </c>
      <c r="DR25" s="345">
        <f>CA25+CC25+CE25+CG25+CI25+CJ25+CK25+CM25+CO25+CQ25+CS25+CU25+CW25+CY25+DA25+DC25+DE25+DG25+DI25+DK25+DM25+DO25+DQ25</f>
        <v>34.4</v>
      </c>
      <c r="DS25" s="209">
        <f>DO25+DM25+DK25+DI25+DE25+DC25+CJ25+CI25+CG25+CE25+CC25+CA25</f>
        <v>32</v>
      </c>
      <c r="DT25" s="7"/>
      <c r="DU25" s="7"/>
      <c r="DV25" s="7"/>
      <c r="DW25" s="60">
        <v>501</v>
      </c>
      <c r="DX25" s="285" t="s">
        <v>53</v>
      </c>
      <c r="DY25" s="1"/>
      <c r="DZ25" s="102"/>
      <c r="EA25" s="25"/>
      <c r="EB25" s="7"/>
      <c r="EC25" s="7"/>
      <c r="ED25" s="7"/>
      <c r="EE25" s="7"/>
      <c r="EF25" s="7"/>
      <c r="EG25" s="7"/>
      <c r="EH25" s="7"/>
      <c r="EI25" s="7"/>
      <c r="EJ25" s="7"/>
      <c r="EK25" s="7"/>
      <c r="EM25" s="20">
        <v>40</v>
      </c>
      <c r="EN25" s="7">
        <v>22</v>
      </c>
      <c r="EO25" s="7">
        <v>44</v>
      </c>
      <c r="EP25" s="7">
        <v>24</v>
      </c>
      <c r="EQ25" s="7">
        <v>26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20">
        <v>6.6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20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2</v>
      </c>
      <c r="FQ25" s="7">
        <v>11.666666666666668</v>
      </c>
      <c r="FR25" s="7"/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 t="e">
        <v>#REF!</v>
      </c>
      <c r="GE25" s="149">
        <v>128.26666666666668</v>
      </c>
      <c r="GF25" s="150">
        <v>121.66666666666667</v>
      </c>
      <c r="GG25" s="13"/>
      <c r="GH25" s="13"/>
      <c r="GI25" s="60"/>
      <c r="GK25" s="20"/>
      <c r="GL25" s="20"/>
      <c r="GM25" s="1"/>
      <c r="GN25" s="25"/>
      <c r="GO25" s="32"/>
      <c r="GP25" s="1"/>
      <c r="GQ25" s="87"/>
    </row>
    <row r="26" spans="1:199" ht="24.95" hidden="1" customHeight="1" x14ac:dyDescent="0.35">
      <c r="A26" s="163" t="s">
        <v>53</v>
      </c>
      <c r="B26" s="178" t="s">
        <v>102</v>
      </c>
      <c r="C26" s="179" t="s">
        <v>103</v>
      </c>
      <c r="D26" s="179" t="s">
        <v>92</v>
      </c>
      <c r="E26" s="179" t="s">
        <v>104</v>
      </c>
      <c r="F26" s="179" t="s">
        <v>105</v>
      </c>
      <c r="G26" s="179">
        <v>7</v>
      </c>
      <c r="H26" s="179">
        <v>5</v>
      </c>
      <c r="I26" s="179">
        <v>1</v>
      </c>
      <c r="J26" s="179">
        <v>1</v>
      </c>
      <c r="K26" s="179">
        <v>1</v>
      </c>
      <c r="L26" s="180">
        <v>42</v>
      </c>
      <c r="M26" s="181">
        <f t="shared" si="82"/>
        <v>42</v>
      </c>
      <c r="N26" s="81">
        <v>18</v>
      </c>
      <c r="O26" s="35">
        <f t="shared" si="83"/>
        <v>18</v>
      </c>
      <c r="P26" s="81">
        <v>22</v>
      </c>
      <c r="Q26" s="35">
        <f t="shared" si="84"/>
        <v>22</v>
      </c>
      <c r="R26" s="81">
        <v>2</v>
      </c>
      <c r="S26" s="35">
        <f t="shared" si="85"/>
        <v>2</v>
      </c>
      <c r="T26" s="81"/>
      <c r="U26" s="35">
        <f t="shared" si="86"/>
        <v>0</v>
      </c>
      <c r="V26" s="81"/>
      <c r="W26" s="35">
        <f>SUM(V26)*J26*5</f>
        <v>0</v>
      </c>
      <c r="X26" s="182">
        <f>SUM(J26*AX26*2+K26*AZ26*2)</f>
        <v>0</v>
      </c>
      <c r="Y26" s="182">
        <f t="shared" si="87"/>
        <v>2.1</v>
      </c>
      <c r="Z26" s="169"/>
      <c r="AA26" s="35"/>
      <c r="AB26" s="81"/>
      <c r="AC26" s="182">
        <f>SUM(AB26)*3*H26/5</f>
        <v>0</v>
      </c>
      <c r="AD26" s="81"/>
      <c r="AE26" s="183">
        <f t="shared" si="88"/>
        <v>0</v>
      </c>
      <c r="AF26" s="81"/>
      <c r="AG26" s="35">
        <f t="shared" si="89"/>
        <v>0</v>
      </c>
      <c r="AH26" s="81"/>
      <c r="AI26" s="182">
        <f t="shared" si="90"/>
        <v>0</v>
      </c>
      <c r="AJ26" s="169"/>
      <c r="AK26" s="182">
        <f t="shared" si="91"/>
        <v>0</v>
      </c>
      <c r="AL26" s="81"/>
      <c r="AM26" s="35">
        <f>SUM(AL26*H26)</f>
        <v>0</v>
      </c>
      <c r="AN26" s="81"/>
      <c r="AO26" s="35">
        <f>SUM(AN26*J26)</f>
        <v>0</v>
      </c>
      <c r="AP26" s="91"/>
      <c r="AQ26" s="182">
        <f>SUM(AP26*H26*2)</f>
        <v>0</v>
      </c>
      <c r="AR26" s="81">
        <v>1</v>
      </c>
      <c r="AS26" s="415">
        <f>AR26*H26/3</f>
        <v>1.6666666666666667</v>
      </c>
      <c r="AT26" s="81"/>
      <c r="AU26" s="182">
        <f t="shared" si="92"/>
        <v>0</v>
      </c>
      <c r="AV26" s="169"/>
      <c r="AW26" s="35">
        <f>SUM(J26*AV26*6)</f>
        <v>0</v>
      </c>
      <c r="AX26" s="81"/>
      <c r="AY26" s="182">
        <f>H26/3*AX26</f>
        <v>0</v>
      </c>
      <c r="AZ26" s="81"/>
      <c r="BA26" s="182">
        <f t="shared" si="93"/>
        <v>0</v>
      </c>
      <c r="BB26" s="81"/>
      <c r="BC26" s="182">
        <f t="shared" si="94"/>
        <v>0</v>
      </c>
      <c r="BD26" s="81"/>
      <c r="BE26" s="10">
        <f t="shared" si="95"/>
        <v>0</v>
      </c>
      <c r="BF26" s="22"/>
      <c r="BG26" s="309">
        <f t="shared" si="69"/>
        <v>45.766666666666666</v>
      </c>
      <c r="BH26" s="22">
        <f t="shared" si="96"/>
        <v>43.666666666666664</v>
      </c>
      <c r="BI26" s="7"/>
      <c r="BJ26" s="7"/>
      <c r="BK26" s="7"/>
      <c r="BL26" s="60"/>
      <c r="BM26" s="163" t="s">
        <v>53</v>
      </c>
      <c r="BN26" s="1" t="s">
        <v>90</v>
      </c>
      <c r="BO26" s="45" t="s">
        <v>95</v>
      </c>
      <c r="BP26" s="45" t="s">
        <v>92</v>
      </c>
      <c r="BQ26" s="45" t="s">
        <v>96</v>
      </c>
      <c r="BR26" s="25" t="s">
        <v>120</v>
      </c>
      <c r="BS26" s="25">
        <v>6</v>
      </c>
      <c r="BT26" s="179">
        <v>5</v>
      </c>
      <c r="BU26" s="25"/>
      <c r="BV26" s="25">
        <v>1</v>
      </c>
      <c r="BW26" s="25">
        <f>SUM(BV26)*2</f>
        <v>2</v>
      </c>
      <c r="BX26" s="24">
        <v>170</v>
      </c>
      <c r="BY26" s="208">
        <f>SUM(BZ26+CB26+CD26+CF26+CH26)</f>
        <v>170</v>
      </c>
      <c r="BZ26" s="34">
        <v>64</v>
      </c>
      <c r="CA26" s="28">
        <f>SUM(BZ26)*BU26</f>
        <v>0</v>
      </c>
      <c r="CB26" s="34">
        <v>44</v>
      </c>
      <c r="CC26" s="28">
        <f>CB26*BV26</f>
        <v>44</v>
      </c>
      <c r="CD26" s="34">
        <v>62</v>
      </c>
      <c r="CE26" s="28">
        <f>SUM(CD26)*BV26</f>
        <v>62</v>
      </c>
      <c r="CF26" s="34"/>
      <c r="CG26" s="28">
        <f>SUM(CF26)*BW26</f>
        <v>0</v>
      </c>
      <c r="CH26" s="223"/>
      <c r="CI26" s="28">
        <f>SUM(CH26)*BV26*3</f>
        <v>0</v>
      </c>
      <c r="CJ26" s="209">
        <f>SUM(BV26*DJ26*2+BW26*DL26*2)</f>
        <v>2</v>
      </c>
      <c r="CK26" s="182">
        <f>SUM(BX26*5/100*BV26)</f>
        <v>8.5</v>
      </c>
      <c r="CL26" s="223"/>
      <c r="CM26" s="28"/>
      <c r="CN26" s="223"/>
      <c r="CO26" s="209">
        <f>SUM(CN26)*3*BT26/5</f>
        <v>0</v>
      </c>
      <c r="CP26" s="223"/>
      <c r="CQ26" s="210">
        <f>SUM(CP26*BT26*(30+4))</f>
        <v>0</v>
      </c>
      <c r="CR26" s="34"/>
      <c r="CS26" s="28">
        <f>SUM(CR26*BT26*3)</f>
        <v>0</v>
      </c>
      <c r="CT26" s="224"/>
      <c r="CU26" s="209">
        <f>SUM(CT26*BT26/3)</f>
        <v>0</v>
      </c>
      <c r="CV26" s="223"/>
      <c r="CW26" s="209">
        <f>SUM(CV26*BT26*2/3)</f>
        <v>0</v>
      </c>
      <c r="CX26" s="34"/>
      <c r="CY26" s="28">
        <f>SUM(CX26*BT26*2)</f>
        <v>0</v>
      </c>
      <c r="CZ26" s="223"/>
      <c r="DA26" s="28">
        <f>SUM(CZ26*BV26*2)</f>
        <v>0</v>
      </c>
      <c r="DB26" s="223"/>
      <c r="DC26" s="209">
        <f>SUM(DB26*BT26*2)</f>
        <v>0</v>
      </c>
      <c r="DD26" s="34"/>
      <c r="DE26" s="209">
        <f>SUM(BV26*DD26*6)</f>
        <v>0</v>
      </c>
      <c r="DF26" s="223"/>
      <c r="DG26" s="209">
        <f>DF26*BT26/3</f>
        <v>0</v>
      </c>
      <c r="DH26" s="223"/>
      <c r="DI26" s="28">
        <f>SUM(BV26*DH26*6)</f>
        <v>0</v>
      </c>
      <c r="DJ26" s="34">
        <v>1</v>
      </c>
      <c r="DK26" s="209">
        <f>SUM(BV26*DJ26*8)</f>
        <v>8</v>
      </c>
      <c r="DL26" s="28"/>
      <c r="DM26" s="209">
        <f>SUM(DL26*BW26*5*6)</f>
        <v>0</v>
      </c>
      <c r="DN26" s="34"/>
      <c r="DO26" s="209">
        <f>SUM(DN26*BW26*4*6)</f>
        <v>0</v>
      </c>
      <c r="DP26" s="34"/>
      <c r="DQ26" s="22">
        <f>SUM(DP26*50)</f>
        <v>0</v>
      </c>
      <c r="DR26" s="345">
        <f>CA26+CC26+CE26+CG26+CI26+CJ26+CK26+CM26+CO26+CQ26+CS26+CU26+CW26+CY26+DA26+DC26+DE26+DG26+DI26+DK26+DM26+DO26+DQ26</f>
        <v>124.5</v>
      </c>
      <c r="DS26" s="209">
        <f>DO26+DM26+DK26+DI26+DE26+DC26+CJ26+CI26+CG26+CE26+CC26+CA26</f>
        <v>116</v>
      </c>
      <c r="DT26" s="7"/>
      <c r="DU26" s="7"/>
      <c r="DV26" s="7"/>
      <c r="DW26" s="60"/>
      <c r="DX26" s="163" t="s">
        <v>53</v>
      </c>
      <c r="DY26" s="1"/>
      <c r="DZ26" s="98"/>
      <c r="EA26" s="25"/>
      <c r="EB26" s="7"/>
      <c r="EC26" s="7"/>
      <c r="ED26" s="7"/>
      <c r="EE26" s="7"/>
      <c r="EF26" s="7"/>
      <c r="EG26" s="7"/>
      <c r="EH26" s="7"/>
      <c r="EI26" s="7"/>
      <c r="EJ26" s="7"/>
      <c r="EK26" s="7"/>
      <c r="EM26" s="20">
        <v>18</v>
      </c>
      <c r="EN26" s="7">
        <v>66</v>
      </c>
      <c r="EO26" s="7">
        <v>66</v>
      </c>
      <c r="EP26" s="7">
        <v>64</v>
      </c>
      <c r="EQ26" s="7">
        <v>64</v>
      </c>
      <c r="ER26" s="7">
        <v>0</v>
      </c>
      <c r="ES26" s="7">
        <v>0</v>
      </c>
      <c r="ET26" s="7">
        <v>0</v>
      </c>
      <c r="EU26" s="7">
        <v>0</v>
      </c>
      <c r="EV26" s="7">
        <v>2</v>
      </c>
      <c r="EW26" s="20">
        <v>10.6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20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1</v>
      </c>
      <c r="FQ26" s="7">
        <v>1.6666666666666667</v>
      </c>
      <c r="FR26" s="7"/>
      <c r="FS26" s="7">
        <v>0</v>
      </c>
      <c r="FT26" s="7">
        <v>0</v>
      </c>
      <c r="FU26" s="7">
        <v>0</v>
      </c>
      <c r="FV26" s="7">
        <v>1</v>
      </c>
      <c r="FW26" s="7">
        <v>8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D26" s="7" t="e">
        <v>#REF!</v>
      </c>
      <c r="GE26" s="149">
        <v>170.26666666666665</v>
      </c>
      <c r="GF26" s="150">
        <v>159.66666666666666</v>
      </c>
      <c r="GG26" s="2"/>
      <c r="GH26" s="2"/>
      <c r="GI26" s="60"/>
      <c r="GK26" s="20"/>
      <c r="GL26" s="20"/>
      <c r="GM26" s="1"/>
      <c r="GN26" s="25"/>
      <c r="GO26" s="32"/>
      <c r="GP26" s="1"/>
      <c r="GQ26" s="87"/>
    </row>
    <row r="27" spans="1:199" ht="24.95" hidden="1" customHeight="1" x14ac:dyDescent="0.35">
      <c r="A27" s="163" t="s">
        <v>53</v>
      </c>
      <c r="B27" s="178" t="s">
        <v>102</v>
      </c>
      <c r="C27" s="179" t="s">
        <v>103</v>
      </c>
      <c r="D27" s="179" t="s">
        <v>92</v>
      </c>
      <c r="E27" s="179" t="s">
        <v>106</v>
      </c>
      <c r="F27" s="179" t="s">
        <v>107</v>
      </c>
      <c r="G27" s="179">
        <v>7</v>
      </c>
      <c r="H27" s="179">
        <v>7</v>
      </c>
      <c r="I27" s="179">
        <v>1</v>
      </c>
      <c r="J27" s="179">
        <v>1</v>
      </c>
      <c r="K27" s="179">
        <v>1</v>
      </c>
      <c r="L27" s="180">
        <v>42</v>
      </c>
      <c r="M27" s="181">
        <f t="shared" si="82"/>
        <v>42</v>
      </c>
      <c r="N27" s="81">
        <v>18</v>
      </c>
      <c r="O27" s="35">
        <f t="shared" si="83"/>
        <v>18</v>
      </c>
      <c r="P27" s="81">
        <v>22</v>
      </c>
      <c r="Q27" s="35">
        <f t="shared" si="84"/>
        <v>22</v>
      </c>
      <c r="R27" s="81">
        <v>2</v>
      </c>
      <c r="S27" s="35">
        <f t="shared" si="85"/>
        <v>2</v>
      </c>
      <c r="T27" s="81"/>
      <c r="U27" s="35">
        <f t="shared" si="86"/>
        <v>0</v>
      </c>
      <c r="V27" s="81"/>
      <c r="W27" s="35">
        <f>SUM(V27)*J27*5</f>
        <v>0</v>
      </c>
      <c r="X27" s="182">
        <f>SUM(J27*AX27*2+K27*AZ27*2)</f>
        <v>0</v>
      </c>
      <c r="Y27" s="182">
        <f t="shared" si="87"/>
        <v>2.1</v>
      </c>
      <c r="Z27" s="169"/>
      <c r="AA27" s="35"/>
      <c r="AB27" s="81"/>
      <c r="AC27" s="182">
        <f>SUM(AB27)*3*H27/5</f>
        <v>0</v>
      </c>
      <c r="AD27" s="81"/>
      <c r="AE27" s="183">
        <f t="shared" si="88"/>
        <v>0</v>
      </c>
      <c r="AF27" s="81"/>
      <c r="AG27" s="35">
        <f t="shared" si="89"/>
        <v>0</v>
      </c>
      <c r="AH27" s="81"/>
      <c r="AI27" s="182">
        <f t="shared" si="90"/>
        <v>0</v>
      </c>
      <c r="AJ27" s="169"/>
      <c r="AK27" s="182">
        <f t="shared" si="91"/>
        <v>0</v>
      </c>
      <c r="AL27" s="81"/>
      <c r="AM27" s="35">
        <f>SUM(AL27*H27)</f>
        <v>0</v>
      </c>
      <c r="AN27" s="81"/>
      <c r="AO27" s="35">
        <f>SUM(AN27*J27)</f>
        <v>0</v>
      </c>
      <c r="AP27" s="91"/>
      <c r="AQ27" s="182">
        <f>SUM(AP27*H27*2)</f>
        <v>0</v>
      </c>
      <c r="AR27" s="81">
        <v>1</v>
      </c>
      <c r="AS27" s="415">
        <f>AR27*H27/3</f>
        <v>2.3333333333333335</v>
      </c>
      <c r="AT27" s="81"/>
      <c r="AU27" s="182">
        <f t="shared" si="92"/>
        <v>0</v>
      </c>
      <c r="AV27" s="169"/>
      <c r="AW27" s="35">
        <f>SUM(J27*AV27*6)</f>
        <v>0</v>
      </c>
      <c r="AX27" s="81"/>
      <c r="AY27" s="182">
        <f>H27/3*AX27</f>
        <v>0</v>
      </c>
      <c r="AZ27" s="81"/>
      <c r="BA27" s="182">
        <f t="shared" si="93"/>
        <v>0</v>
      </c>
      <c r="BB27" s="81"/>
      <c r="BC27" s="182">
        <f t="shared" si="94"/>
        <v>0</v>
      </c>
      <c r="BD27" s="81"/>
      <c r="BE27" s="10">
        <f t="shared" si="95"/>
        <v>0</v>
      </c>
      <c r="BF27" s="22"/>
      <c r="BG27" s="309">
        <f t="shared" si="69"/>
        <v>46.433333333333337</v>
      </c>
      <c r="BH27" s="22">
        <f t="shared" si="96"/>
        <v>44.333333333333336</v>
      </c>
      <c r="BI27" s="7"/>
      <c r="BJ27" s="7"/>
      <c r="BK27" s="7"/>
      <c r="BL27" s="60"/>
      <c r="BM27" s="163" t="s">
        <v>53</v>
      </c>
      <c r="BN27" s="274" t="s">
        <v>197</v>
      </c>
      <c r="BO27" s="45" t="s">
        <v>95</v>
      </c>
      <c r="BP27" s="45" t="s">
        <v>92</v>
      </c>
      <c r="BQ27" s="45" t="s">
        <v>96</v>
      </c>
      <c r="BR27" s="25" t="s">
        <v>195</v>
      </c>
      <c r="BS27" s="25">
        <v>10</v>
      </c>
      <c r="BT27" s="179">
        <v>27</v>
      </c>
      <c r="BU27" s="25">
        <v>2</v>
      </c>
      <c r="BV27" s="25">
        <v>1</v>
      </c>
      <c r="BW27" s="25">
        <f>SUM(BV27)*2</f>
        <v>2</v>
      </c>
      <c r="BX27" s="1">
        <v>50</v>
      </c>
      <c r="BY27" s="208">
        <f>SUM(BZ27+CB27+CD27+CF27+CH27)</f>
        <v>44</v>
      </c>
      <c r="BZ27" s="34"/>
      <c r="CA27" s="28">
        <f>SUM(BZ27)*BU27</f>
        <v>0</v>
      </c>
      <c r="CB27" s="34"/>
      <c r="CC27" s="28">
        <f>CB27*BV27</f>
        <v>0</v>
      </c>
      <c r="CD27" s="34">
        <v>44</v>
      </c>
      <c r="CE27" s="28">
        <f>SUM(CD27)*BV27</f>
        <v>44</v>
      </c>
      <c r="CF27" s="34"/>
      <c r="CG27" s="28">
        <f>SUM(CF27)*BW27</f>
        <v>0</v>
      </c>
      <c r="CH27" s="34"/>
      <c r="CI27" s="28">
        <f>SUM(CH27)*BV27*5</f>
        <v>0</v>
      </c>
      <c r="CJ27" s="209">
        <f>SUM(BV27*DJ27*2+BW27*DL27*2)</f>
        <v>0</v>
      </c>
      <c r="CK27" s="182">
        <f>SUM(BX27*5/100*BV27)</f>
        <v>2.5</v>
      </c>
      <c r="CL27" s="34"/>
      <c r="CM27" s="28"/>
      <c r="CN27" s="34"/>
      <c r="CO27" s="209">
        <f>SUM(CN27)*3*BT27/5</f>
        <v>0</v>
      </c>
      <c r="CP27" s="34"/>
      <c r="CQ27" s="210">
        <f>SUM(CP27*BT27*(30+4))</f>
        <v>0</v>
      </c>
      <c r="CR27" s="34"/>
      <c r="CS27" s="28">
        <f>SUM(CR27*BT27*3)</f>
        <v>0</v>
      </c>
      <c r="CT27" s="34"/>
      <c r="CU27" s="209">
        <f>SUM(CT27*BT27/3)</f>
        <v>0</v>
      </c>
      <c r="CV27" s="34"/>
      <c r="CW27" s="209">
        <f>SUM(CV27*BT27*2/3)</f>
        <v>0</v>
      </c>
      <c r="CX27" s="34">
        <v>1</v>
      </c>
      <c r="CY27" s="427">
        <f>SUM(CX27*BT27*2)</f>
        <v>54</v>
      </c>
      <c r="CZ27" s="34"/>
      <c r="DA27" s="28">
        <f>SUM(CZ27*BV27)</f>
        <v>0</v>
      </c>
      <c r="DB27" s="34"/>
      <c r="DC27" s="209">
        <f>SUM(DB27*BT27*2)</f>
        <v>0</v>
      </c>
      <c r="DD27" s="34">
        <v>1</v>
      </c>
      <c r="DE27" s="605">
        <f>DD27*BV27*6</f>
        <v>6</v>
      </c>
      <c r="DF27" s="34"/>
      <c r="DG27" s="209">
        <f>DF27*BT27/3</f>
        <v>0</v>
      </c>
      <c r="DH27" s="34"/>
      <c r="DI27" s="28">
        <f>DH27*BT27/3</f>
        <v>0</v>
      </c>
      <c r="DJ27" s="34"/>
      <c r="DK27" s="209">
        <f>SUM(DJ27*BT27/3)</f>
        <v>0</v>
      </c>
      <c r="DL27" s="34"/>
      <c r="DM27" s="209">
        <f>SUM(DL27*BW27*3*6)</f>
        <v>0</v>
      </c>
      <c r="DN27" s="34"/>
      <c r="DO27" s="209">
        <f>SUM(DN27*BW27*4*6)</f>
        <v>0</v>
      </c>
      <c r="DP27" s="34"/>
      <c r="DQ27" s="22">
        <f>SUM(DP27*50)</f>
        <v>0</v>
      </c>
      <c r="DR27" s="345">
        <f>CA27+CC27+CE27+CG27+CI27+CJ27+CK27+CM27+CO27+CQ27+CS27+CU27+CW27+CY27+DA27+DC27+DE27+DG27+DI27+DK27+DM27+DO27+DQ27</f>
        <v>106.5</v>
      </c>
      <c r="DS27" s="209">
        <f>DO27+DM27+DK27+DI27+DE27+DC27+CJ27+CI27+CG27+CE27+CC27+CA27</f>
        <v>50</v>
      </c>
      <c r="DT27" s="7"/>
      <c r="DU27" s="7"/>
      <c r="DV27" s="7"/>
      <c r="DW27" s="60">
        <v>503</v>
      </c>
      <c r="DX27" s="163" t="s">
        <v>53</v>
      </c>
      <c r="DY27" s="1"/>
      <c r="DZ27" s="98"/>
      <c r="EA27" s="25"/>
      <c r="EB27" s="7"/>
      <c r="EC27" s="7"/>
      <c r="ED27" s="7"/>
      <c r="EE27" s="7"/>
      <c r="EF27" s="7"/>
      <c r="EG27" s="7"/>
      <c r="EH27" s="7"/>
      <c r="EI27" s="7"/>
      <c r="EJ27" s="7"/>
      <c r="EK27" s="7"/>
      <c r="EM27" s="20">
        <v>18</v>
      </c>
      <c r="EN27" s="7">
        <v>22</v>
      </c>
      <c r="EO27" s="7">
        <v>22</v>
      </c>
      <c r="EP27" s="7">
        <v>46</v>
      </c>
      <c r="EQ27" s="7">
        <v>46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20">
        <v>4.5999999999999996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20">
        <v>0</v>
      </c>
      <c r="FH27" s="7">
        <v>0</v>
      </c>
      <c r="FI27" s="7">
        <v>0</v>
      </c>
      <c r="FJ27" s="7">
        <v>1</v>
      </c>
      <c r="FK27" s="7">
        <v>54</v>
      </c>
      <c r="FL27" s="7">
        <v>0</v>
      </c>
      <c r="FM27" s="7">
        <v>0</v>
      </c>
      <c r="FN27" s="7">
        <v>0</v>
      </c>
      <c r="FO27" s="7">
        <v>0</v>
      </c>
      <c r="FP27" s="7">
        <v>2</v>
      </c>
      <c r="FQ27" s="7">
        <v>8.3333333333333339</v>
      </c>
      <c r="FR27" s="7"/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 t="e">
        <v>#REF!</v>
      </c>
      <c r="GE27" s="149">
        <v>152.93333333333334</v>
      </c>
      <c r="GF27" s="150">
        <v>94.333333333333343</v>
      </c>
      <c r="GG27" s="2"/>
      <c r="GH27" s="2"/>
      <c r="GI27" s="60"/>
      <c r="GK27" s="20"/>
      <c r="GL27" s="20"/>
      <c r="GM27" s="1"/>
      <c r="GN27" s="25"/>
      <c r="GO27" s="32"/>
      <c r="GP27" s="1"/>
      <c r="GQ27" s="87"/>
    </row>
    <row r="28" spans="1:199" ht="24.95" hidden="1" customHeight="1" x14ac:dyDescent="0.35">
      <c r="A28" s="163" t="s">
        <v>53</v>
      </c>
      <c r="B28" s="277" t="s">
        <v>113</v>
      </c>
      <c r="C28" s="179" t="s">
        <v>95</v>
      </c>
      <c r="D28" s="179" t="s">
        <v>92</v>
      </c>
      <c r="E28" s="179" t="s">
        <v>96</v>
      </c>
      <c r="F28" s="179" t="s">
        <v>97</v>
      </c>
      <c r="G28" s="179">
        <v>7</v>
      </c>
      <c r="H28" s="179">
        <v>24</v>
      </c>
      <c r="I28" s="179">
        <v>2</v>
      </c>
      <c r="J28" s="179"/>
      <c r="K28" s="179">
        <f>SUM(J28)*2</f>
        <v>0</v>
      </c>
      <c r="L28" s="178">
        <v>24</v>
      </c>
      <c r="M28" s="181">
        <f t="shared" si="82"/>
        <v>24</v>
      </c>
      <c r="N28" s="81">
        <v>2</v>
      </c>
      <c r="O28" s="35">
        <f t="shared" si="83"/>
        <v>4</v>
      </c>
      <c r="P28" s="81"/>
      <c r="Q28" s="35">
        <f t="shared" si="84"/>
        <v>0</v>
      </c>
      <c r="R28" s="81">
        <v>22</v>
      </c>
      <c r="S28" s="35">
        <f t="shared" si="85"/>
        <v>0</v>
      </c>
      <c r="T28" s="81"/>
      <c r="U28" s="35">
        <f t="shared" si="86"/>
        <v>0</v>
      </c>
      <c r="V28" s="81"/>
      <c r="W28" s="35">
        <f>SUM(V28)*J28*5</f>
        <v>0</v>
      </c>
      <c r="X28" s="182">
        <f>SUM(J28*AX28*2+K28*AZ28*2)</f>
        <v>0</v>
      </c>
      <c r="Y28" s="182">
        <f t="shared" si="87"/>
        <v>0</v>
      </c>
      <c r="Z28" s="187"/>
      <c r="AA28" s="35"/>
      <c r="AB28" s="81"/>
      <c r="AC28" s="182">
        <f>SUM(AB28)*3*H28/5</f>
        <v>0</v>
      </c>
      <c r="AD28" s="81"/>
      <c r="AE28" s="183">
        <f t="shared" si="88"/>
        <v>0</v>
      </c>
      <c r="AF28" s="81"/>
      <c r="AG28" s="35">
        <f t="shared" si="89"/>
        <v>0</v>
      </c>
      <c r="AH28" s="81"/>
      <c r="AI28" s="182">
        <f t="shared" si="90"/>
        <v>0</v>
      </c>
      <c r="AJ28" s="187"/>
      <c r="AK28" s="182">
        <f t="shared" si="91"/>
        <v>0</v>
      </c>
      <c r="AL28" s="81"/>
      <c r="AM28" s="35">
        <f>SUM(AL28*H28)*2</f>
        <v>0</v>
      </c>
      <c r="AN28" s="81"/>
      <c r="AO28" s="35">
        <f>SUM(AN28*J28)</f>
        <v>0</v>
      </c>
      <c r="AP28" s="91"/>
      <c r="AQ28" s="182">
        <f>SUM(AP28*H28*2)</f>
        <v>0</v>
      </c>
      <c r="AR28" s="81">
        <v>1</v>
      </c>
      <c r="AS28" s="182">
        <f>AR28*J28*6</f>
        <v>0</v>
      </c>
      <c r="AT28" s="81"/>
      <c r="AU28" s="182">
        <f t="shared" si="92"/>
        <v>0</v>
      </c>
      <c r="AV28" s="187"/>
      <c r="AW28" s="35">
        <f>SUM(J28*AV28*6)</f>
        <v>0</v>
      </c>
      <c r="AX28" s="81"/>
      <c r="AY28" s="182">
        <f>SUM(AX28*H28/3)</f>
        <v>0</v>
      </c>
      <c r="AZ28" s="81"/>
      <c r="BA28" s="182">
        <f t="shared" si="93"/>
        <v>0</v>
      </c>
      <c r="BB28" s="81"/>
      <c r="BC28" s="182">
        <f t="shared" si="94"/>
        <v>0</v>
      </c>
      <c r="BD28" s="81"/>
      <c r="BE28" s="10">
        <f t="shared" si="95"/>
        <v>0</v>
      </c>
      <c r="BF28" s="22"/>
      <c r="BG28" s="309">
        <f t="shared" si="69"/>
        <v>4</v>
      </c>
      <c r="BH28" s="22">
        <f t="shared" si="96"/>
        <v>4</v>
      </c>
      <c r="BI28" s="7"/>
      <c r="BJ28" s="7"/>
      <c r="BK28" s="7"/>
      <c r="BL28" s="60"/>
      <c r="BM28" s="163" t="s">
        <v>53</v>
      </c>
      <c r="BN28" s="22"/>
      <c r="BO28" s="95"/>
      <c r="BP28" s="95"/>
      <c r="BQ28" s="95"/>
      <c r="BR28" s="88"/>
      <c r="BS28" s="96"/>
      <c r="BT28" s="179">
        <v>24</v>
      </c>
      <c r="BU28" s="96"/>
      <c r="BV28" s="96"/>
      <c r="BW28" s="96"/>
      <c r="BX28" s="28"/>
      <c r="BY28" s="90">
        <f t="shared" ref="BY28:BY40" si="97">SUM(BZ28+CB28+CF28+CH28+DD28*2)</f>
        <v>0</v>
      </c>
      <c r="BZ28" s="34"/>
      <c r="CA28" s="22"/>
      <c r="CB28" s="34"/>
      <c r="CC28" s="247"/>
      <c r="CD28" s="34"/>
      <c r="CE28" s="22"/>
      <c r="CF28" s="34"/>
      <c r="CG28" s="22"/>
      <c r="CH28" s="91"/>
      <c r="CI28" s="22"/>
      <c r="CJ28" s="22"/>
      <c r="CK28" s="22"/>
      <c r="CL28" s="91"/>
      <c r="CM28" s="22"/>
      <c r="CN28" s="91"/>
      <c r="CO28" s="22"/>
      <c r="CP28" s="91"/>
      <c r="CQ28" s="26"/>
      <c r="CR28" s="91"/>
      <c r="CS28" s="22"/>
      <c r="CT28" s="91"/>
      <c r="CU28" s="22"/>
      <c r="CV28" s="91"/>
      <c r="CW28" s="22"/>
      <c r="CX28" s="91"/>
      <c r="CY28" s="22"/>
      <c r="CZ28" s="91"/>
      <c r="DA28" s="22"/>
      <c r="DB28" s="91"/>
      <c r="DC28" s="22"/>
      <c r="DD28" s="91"/>
      <c r="DE28" s="22"/>
      <c r="DF28" s="91"/>
      <c r="DG28" s="22"/>
      <c r="DH28" s="91"/>
      <c r="DI28" s="22"/>
      <c r="DJ28" s="91"/>
      <c r="DK28" s="22"/>
      <c r="DL28" s="91"/>
      <c r="DM28" s="22"/>
      <c r="DN28" s="91"/>
      <c r="DO28" s="22"/>
      <c r="DP28" s="91"/>
      <c r="DQ28" s="22"/>
      <c r="DR28" s="22">
        <f t="shared" ref="DR28:DR40" si="98">SUM(DA28+DQ28+DO28+DM28+DK28+DI28+DE28+DC28+CW28+CY28+CU28+CS28+CQ28+CO28+CM28+CK28+CJ28+CI28+CG28+CC28+CA28+CE28+DG28)</f>
        <v>0</v>
      </c>
      <c r="DS28" s="22">
        <f t="shared" ref="DS28:DS40" si="99">SUM(CA28+CC28+CG28+CI28+CJ28+DE28+DI28+DK28+DM28+DO28+CE28+DC28)</f>
        <v>0</v>
      </c>
      <c r="DT28" s="7"/>
      <c r="DU28" s="7"/>
      <c r="DV28" s="7"/>
      <c r="DW28" s="60"/>
      <c r="DX28" s="163" t="s">
        <v>53</v>
      </c>
      <c r="DY28" s="1"/>
      <c r="DZ28" s="98"/>
      <c r="EA28" s="25"/>
      <c r="EB28" s="7"/>
      <c r="EC28" s="7"/>
      <c r="ED28" s="7"/>
      <c r="EE28" s="7"/>
      <c r="EF28" s="7"/>
      <c r="EG28" s="7"/>
      <c r="EH28" s="7"/>
      <c r="EI28" s="7"/>
      <c r="EJ28" s="7"/>
      <c r="EK28" s="7"/>
      <c r="EM28" s="20">
        <v>4</v>
      </c>
      <c r="EN28" s="7">
        <v>0</v>
      </c>
      <c r="EO28" s="7">
        <v>0</v>
      </c>
      <c r="EP28" s="7">
        <v>22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20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20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1</v>
      </c>
      <c r="FQ28" s="7">
        <v>0</v>
      </c>
      <c r="FR28" s="7"/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D28" s="7" t="e">
        <v>#REF!</v>
      </c>
      <c r="GE28" s="149">
        <v>4</v>
      </c>
      <c r="GF28" s="150">
        <v>4</v>
      </c>
      <c r="GG28" s="2"/>
      <c r="GH28" s="2"/>
      <c r="GI28" s="60"/>
      <c r="GK28" s="20"/>
      <c r="GL28" s="20"/>
      <c r="GM28" s="1"/>
      <c r="GN28" s="25"/>
      <c r="GO28" s="32"/>
      <c r="GP28" s="1"/>
      <c r="GQ28" s="87"/>
    </row>
    <row r="29" spans="1:199" ht="24.95" hidden="1" customHeight="1" x14ac:dyDescent="0.35">
      <c r="A29" s="163" t="s">
        <v>53</v>
      </c>
      <c r="B29" s="1" t="s">
        <v>133</v>
      </c>
      <c r="C29" s="25" t="s">
        <v>95</v>
      </c>
      <c r="D29" s="45" t="s">
        <v>92</v>
      </c>
      <c r="E29" s="25" t="s">
        <v>129</v>
      </c>
      <c r="F29" s="25" t="s">
        <v>137</v>
      </c>
      <c r="G29" s="25">
        <v>7</v>
      </c>
      <c r="H29" s="25">
        <v>87</v>
      </c>
      <c r="I29" s="25">
        <v>1</v>
      </c>
      <c r="J29" s="25"/>
      <c r="K29" s="25">
        <f>SUM(J29)*2</f>
        <v>0</v>
      </c>
      <c r="L29" s="24">
        <v>40</v>
      </c>
      <c r="M29" s="208">
        <f t="shared" si="82"/>
        <v>40</v>
      </c>
      <c r="N29" s="34">
        <v>10</v>
      </c>
      <c r="O29" s="28">
        <f t="shared" si="83"/>
        <v>10</v>
      </c>
      <c r="P29" s="34">
        <v>8</v>
      </c>
      <c r="Q29" s="28">
        <f t="shared" si="84"/>
        <v>0</v>
      </c>
      <c r="R29" s="34">
        <v>22</v>
      </c>
      <c r="S29" s="28">
        <f t="shared" si="85"/>
        <v>0</v>
      </c>
      <c r="T29" s="34"/>
      <c r="U29" s="28">
        <f t="shared" si="86"/>
        <v>0</v>
      </c>
      <c r="V29" s="34"/>
      <c r="W29" s="28">
        <f>SUM(V29)*J29*2</f>
        <v>0</v>
      </c>
      <c r="X29" s="209">
        <f>SUM(J29*AX29*2+K29*AZ29*2)</f>
        <v>0</v>
      </c>
      <c r="Y29" s="182">
        <f t="shared" si="87"/>
        <v>0</v>
      </c>
      <c r="Z29" s="200"/>
      <c r="AA29" s="28"/>
      <c r="AB29" s="34"/>
      <c r="AC29" s="209">
        <f>SUM(AB29)*3*H29/5</f>
        <v>0</v>
      </c>
      <c r="AD29" s="34"/>
      <c r="AE29" s="210">
        <f t="shared" si="88"/>
        <v>0</v>
      </c>
      <c r="AF29" s="34"/>
      <c r="AG29" s="28">
        <f t="shared" si="89"/>
        <v>0</v>
      </c>
      <c r="AH29" s="34"/>
      <c r="AI29" s="209">
        <f t="shared" si="90"/>
        <v>0</v>
      </c>
      <c r="AJ29" s="200"/>
      <c r="AK29" s="209">
        <f t="shared" si="91"/>
        <v>0</v>
      </c>
      <c r="AL29" s="34"/>
      <c r="AM29" s="28">
        <f>SUM(AL29*H29*2)</f>
        <v>0</v>
      </c>
      <c r="AN29" s="34"/>
      <c r="AO29" s="28">
        <f>SUM(AN29*J29*2)</f>
        <v>0</v>
      </c>
      <c r="AP29" s="91"/>
      <c r="AQ29" s="209">
        <f>SUM(AP29*H29*2)</f>
        <v>0</v>
      </c>
      <c r="AR29" s="34">
        <v>1</v>
      </c>
      <c r="AS29" s="345">
        <f>AR29*J29*6</f>
        <v>0</v>
      </c>
      <c r="AT29" s="34"/>
      <c r="AU29" s="209">
        <f t="shared" si="92"/>
        <v>0</v>
      </c>
      <c r="AV29" s="200"/>
      <c r="AW29" s="28">
        <f>SUM(J29*AV29*6)</f>
        <v>0</v>
      </c>
      <c r="AX29" s="34"/>
      <c r="AY29" s="209">
        <f>AX29*H29/3</f>
        <v>0</v>
      </c>
      <c r="AZ29" s="34"/>
      <c r="BA29" s="209">
        <f t="shared" si="93"/>
        <v>0</v>
      </c>
      <c r="BB29" s="34"/>
      <c r="BC29" s="209">
        <f t="shared" si="94"/>
        <v>0</v>
      </c>
      <c r="BD29" s="34"/>
      <c r="BE29" s="22">
        <f t="shared" si="95"/>
        <v>0</v>
      </c>
      <c r="BF29" s="22"/>
      <c r="BG29" s="309">
        <f t="shared" si="69"/>
        <v>10</v>
      </c>
      <c r="BH29" s="22">
        <f t="shared" si="96"/>
        <v>10</v>
      </c>
      <c r="BI29" s="7"/>
      <c r="BJ29" s="7"/>
      <c r="BK29" s="7"/>
      <c r="BL29" s="60"/>
      <c r="BM29" s="163" t="s">
        <v>53</v>
      </c>
      <c r="BN29" s="376" t="s">
        <v>290</v>
      </c>
      <c r="BO29" s="375" t="s">
        <v>95</v>
      </c>
      <c r="BP29" s="212" t="s">
        <v>92</v>
      </c>
      <c r="BQ29" s="212" t="s">
        <v>96</v>
      </c>
      <c r="BR29" s="212" t="s">
        <v>120</v>
      </c>
      <c r="BS29" s="212">
        <v>6</v>
      </c>
      <c r="BT29" s="25">
        <v>25</v>
      </c>
      <c r="BU29" s="212">
        <v>1</v>
      </c>
      <c r="BV29" s="212">
        <v>1</v>
      </c>
      <c r="BW29" s="212">
        <f>SUM(BV29)*2</f>
        <v>2</v>
      </c>
      <c r="BX29" s="376"/>
      <c r="BY29" s="557">
        <f t="shared" ref="BY29" si="100">SUM(BZ29+CB29+CD29+CF29+CH29)</f>
        <v>0</v>
      </c>
      <c r="BZ29" s="376"/>
      <c r="CA29" s="1">
        <f t="shared" ref="CA29" si="101">SUM(BZ29)*BU29</f>
        <v>0</v>
      </c>
      <c r="CB29" s="376"/>
      <c r="CC29" s="376">
        <f t="shared" ref="CC29" si="102">CB29*BV29</f>
        <v>0</v>
      </c>
      <c r="CD29" s="376"/>
      <c r="CE29" s="376">
        <f t="shared" ref="CE29" si="103">SUM(CD29)*BV29</f>
        <v>0</v>
      </c>
      <c r="CF29" s="376"/>
      <c r="CG29" s="376">
        <f t="shared" ref="CG29" si="104">SUM(CF29)*BW29</f>
        <v>0</v>
      </c>
      <c r="CH29" s="376"/>
      <c r="CI29" s="376">
        <f t="shared" ref="CI29" si="105">SUM(CH29)*BV29*5</f>
        <v>0</v>
      </c>
      <c r="CJ29" s="276">
        <f>SUM(BX29)*BV29*5/100+DJ29*BV29*2+DL29*BV29*2</f>
        <v>0</v>
      </c>
      <c r="CK29" s="182">
        <f t="shared" ref="CK29" si="106">SUM(BX29*5/100*BV29)</f>
        <v>0</v>
      </c>
      <c r="CL29" s="376"/>
      <c r="CM29" s="376"/>
      <c r="CN29" s="376">
        <v>5</v>
      </c>
      <c r="CO29" s="345">
        <f>SUM(CN29*8*BW29)</f>
        <v>80</v>
      </c>
      <c r="CP29" s="376"/>
      <c r="CQ29" s="376">
        <f t="shared" ref="CQ29" si="107">SUM(CP29*BT29*(30+4))</f>
        <v>0</v>
      </c>
      <c r="CR29" s="376"/>
      <c r="CS29" s="284">
        <f t="shared" ref="CS29" si="108">SUM(CR29*BT29*3)</f>
        <v>0</v>
      </c>
      <c r="CT29" s="376"/>
      <c r="CU29" s="276">
        <f t="shared" ref="CU29" si="109">SUM(CT29*BT29/3)</f>
        <v>0</v>
      </c>
      <c r="CV29" s="376"/>
      <c r="CW29" s="276">
        <f t="shared" ref="CW29" si="110">SUM(CV29*BT29*2/3)</f>
        <v>0</v>
      </c>
      <c r="CX29" s="376"/>
      <c r="CY29" s="379">
        <f t="shared" ref="CY29" si="111">SUM(CX29*BT29)</f>
        <v>0</v>
      </c>
      <c r="CZ29" s="379"/>
      <c r="DA29" s="376">
        <f t="shared" ref="DA29" si="112">SUM(CZ29*BV29)</f>
        <v>0</v>
      </c>
      <c r="DB29" s="379">
        <v>1</v>
      </c>
      <c r="DC29" s="209">
        <f t="shared" ref="DC29" si="113">DB29*BT29/3</f>
        <v>8.3333333333333339</v>
      </c>
      <c r="DD29" s="379"/>
      <c r="DE29" s="276">
        <f t="shared" ref="DE29" si="114">SUM(BV29*DD29*6)</f>
        <v>0</v>
      </c>
      <c r="DF29" s="378"/>
      <c r="DG29" s="276">
        <f t="shared" ref="DG29" si="115">DF29*BT29/3</f>
        <v>0</v>
      </c>
      <c r="DH29" s="379"/>
      <c r="DI29" s="284">
        <f>SUM(DH29*BT29/3)</f>
        <v>0</v>
      </c>
      <c r="DJ29" s="379"/>
      <c r="DK29" s="209">
        <f>SUM(DJ29*BT29/3)</f>
        <v>0</v>
      </c>
      <c r="DL29" s="379"/>
      <c r="DM29" s="209">
        <f t="shared" ref="DM29" si="116">SUM(DL29*BW29*5*6)</f>
        <v>0</v>
      </c>
      <c r="DN29" s="379"/>
      <c r="DO29" s="276">
        <f t="shared" ref="DO29" si="117">SUM(DN29*BW29*4*6)</f>
        <v>0</v>
      </c>
      <c r="DP29" s="379"/>
      <c r="DQ29" s="376">
        <f t="shared" ref="DQ29" si="118">SUM(DP29*50)</f>
        <v>0</v>
      </c>
      <c r="DR29" s="276">
        <f t="shared" ref="DR29" si="119">CA29+CC29+CE29+CG29+CI29+CJ29+CK29+CM29+CO29+CQ29+CS29+CU29+CW29+CY29+DA29+DC29+DE29+DG29+DI29+DK29+DM29+DO29+DQ29</f>
        <v>88.333333333333329</v>
      </c>
      <c r="DS29" s="276">
        <f t="shared" ref="DS29" si="120">DO29+DM29+DK29+DI29+DE29+DC29+CJ29+CI29+CG29+CE29+CC29+CA29</f>
        <v>8.3333333333333339</v>
      </c>
      <c r="DT29" s="7"/>
      <c r="DU29" s="7"/>
      <c r="DV29" s="7"/>
      <c r="DW29" s="60"/>
      <c r="DX29" s="163" t="s">
        <v>53</v>
      </c>
      <c r="DY29" s="1"/>
      <c r="DZ29" s="98"/>
      <c r="EA29" s="25"/>
      <c r="EB29" s="7"/>
      <c r="EC29" s="7"/>
      <c r="ED29" s="7"/>
      <c r="EE29" s="7"/>
      <c r="EF29" s="7"/>
      <c r="EG29" s="7"/>
      <c r="EH29" s="7"/>
      <c r="EI29" s="7"/>
      <c r="EJ29" s="7"/>
      <c r="EK29" s="7"/>
      <c r="EM29" s="20">
        <v>10</v>
      </c>
      <c r="EN29" s="7">
        <v>8</v>
      </c>
      <c r="EO29" s="7">
        <v>0</v>
      </c>
      <c r="EP29" s="7">
        <v>22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20">
        <v>0</v>
      </c>
      <c r="EX29" s="7">
        <v>0</v>
      </c>
      <c r="EY29" s="7">
        <v>0</v>
      </c>
      <c r="EZ29" s="7">
        <v>5</v>
      </c>
      <c r="FA29" s="7">
        <v>80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20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1</v>
      </c>
      <c r="FO29" s="7">
        <v>8.3333333333333339</v>
      </c>
      <c r="FP29" s="7">
        <v>1</v>
      </c>
      <c r="FQ29" s="7">
        <v>0</v>
      </c>
      <c r="FR29" s="7"/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D29" s="7" t="e">
        <v>#REF!</v>
      </c>
      <c r="GE29" s="149">
        <v>98.333333333333329</v>
      </c>
      <c r="GF29" s="150">
        <v>18.333333333333336</v>
      </c>
      <c r="GG29" s="2"/>
      <c r="GH29" s="2"/>
      <c r="GI29" s="60"/>
      <c r="GK29" s="20"/>
      <c r="GL29" s="20"/>
      <c r="GM29" s="1"/>
      <c r="GN29" s="25"/>
      <c r="GO29" s="32"/>
      <c r="GP29" s="1"/>
      <c r="GQ29" s="87"/>
    </row>
    <row r="30" spans="1:199" ht="24.95" hidden="1" customHeight="1" x14ac:dyDescent="0.35">
      <c r="A30" s="163" t="s">
        <v>53</v>
      </c>
      <c r="B30" s="413" t="s">
        <v>261</v>
      </c>
      <c r="C30" s="211" t="s">
        <v>95</v>
      </c>
      <c r="D30" s="211" t="s">
        <v>92</v>
      </c>
      <c r="E30" s="211" t="s">
        <v>96</v>
      </c>
      <c r="F30" s="230" t="s">
        <v>195</v>
      </c>
      <c r="G30" s="230">
        <v>9</v>
      </c>
      <c r="H30" s="607">
        <v>6</v>
      </c>
      <c r="I30" s="230">
        <v>2</v>
      </c>
      <c r="J30" s="230">
        <v>6</v>
      </c>
      <c r="K30" s="230">
        <f>SUM(J30)*2</f>
        <v>12</v>
      </c>
      <c r="L30" s="229"/>
      <c r="M30" s="231">
        <f t="shared" si="82"/>
        <v>0</v>
      </c>
      <c r="N30" s="232"/>
      <c r="O30" s="233">
        <f t="shared" si="83"/>
        <v>0</v>
      </c>
      <c r="P30" s="232"/>
      <c r="Q30" s="233">
        <f t="shared" si="84"/>
        <v>0</v>
      </c>
      <c r="R30" s="232"/>
      <c r="S30" s="233">
        <f t="shared" si="85"/>
        <v>0</v>
      </c>
      <c r="T30" s="232"/>
      <c r="U30" s="233">
        <f t="shared" si="86"/>
        <v>0</v>
      </c>
      <c r="V30" s="232"/>
      <c r="W30" s="233">
        <f>SUM(V30)*J30*5</f>
        <v>0</v>
      </c>
      <c r="X30" s="209">
        <f>SUM(L30)*J30*5/100+AX30*J30*2+AZ30*J30*2</f>
        <v>0</v>
      </c>
      <c r="Y30" s="171">
        <f t="shared" si="87"/>
        <v>0</v>
      </c>
      <c r="Z30" s="232"/>
      <c r="AA30" s="233"/>
      <c r="AB30" s="232">
        <v>17</v>
      </c>
      <c r="AC30" s="209">
        <f>(3*2+3*0.5)*AB30</f>
        <v>127.5</v>
      </c>
      <c r="AD30" s="232"/>
      <c r="AE30" s="235">
        <f t="shared" si="88"/>
        <v>0</v>
      </c>
      <c r="AF30" s="232"/>
      <c r="AG30" s="233">
        <f t="shared" si="89"/>
        <v>0</v>
      </c>
      <c r="AH30" s="232"/>
      <c r="AI30" s="234">
        <f t="shared" si="90"/>
        <v>0</v>
      </c>
      <c r="AJ30" s="232"/>
      <c r="AK30" s="234">
        <f t="shared" si="91"/>
        <v>0</v>
      </c>
      <c r="AL30" s="232"/>
      <c r="AM30" s="233">
        <f>SUM(AL30*H30)</f>
        <v>0</v>
      </c>
      <c r="AN30" s="232"/>
      <c r="AO30" s="233">
        <f>SUM(AN30*J30)</f>
        <v>0</v>
      </c>
      <c r="AP30" s="232"/>
      <c r="AQ30" s="234">
        <f>AP30*H30/3</f>
        <v>0</v>
      </c>
      <c r="AR30" s="232"/>
      <c r="AS30" s="234">
        <f>SUM(J30*AR30*6)</f>
        <v>0</v>
      </c>
      <c r="AT30" s="34"/>
      <c r="AU30" s="236">
        <f t="shared" si="92"/>
        <v>0</v>
      </c>
      <c r="AV30" s="232"/>
      <c r="AW30" s="233">
        <f>SUM(AV30*H30/3)</f>
        <v>0</v>
      </c>
      <c r="AX30" s="232"/>
      <c r="AY30" s="234">
        <f>SUM(AX30*H30/3)</f>
        <v>0</v>
      </c>
      <c r="AZ30" s="232"/>
      <c r="BA30" s="209">
        <f t="shared" si="93"/>
        <v>0</v>
      </c>
      <c r="BB30" s="232"/>
      <c r="BC30" s="234">
        <f t="shared" si="94"/>
        <v>0</v>
      </c>
      <c r="BD30" s="232"/>
      <c r="BE30" s="237">
        <f t="shared" si="95"/>
        <v>0</v>
      </c>
      <c r="BF30" s="209"/>
      <c r="BG30" s="309">
        <f t="shared" si="69"/>
        <v>127.5</v>
      </c>
      <c r="BH30" s="22">
        <f t="shared" si="96"/>
        <v>0</v>
      </c>
      <c r="BI30" s="7"/>
      <c r="BJ30" s="7"/>
      <c r="BK30" s="7"/>
      <c r="BL30" s="7" t="s">
        <v>301</v>
      </c>
      <c r="BM30" s="163" t="s">
        <v>53</v>
      </c>
      <c r="BN30" s="536" t="s">
        <v>255</v>
      </c>
      <c r="BO30" s="211" t="s">
        <v>95</v>
      </c>
      <c r="BP30" s="211" t="s">
        <v>92</v>
      </c>
      <c r="BQ30" s="211" t="s">
        <v>96</v>
      </c>
      <c r="BR30" s="230" t="s">
        <v>195</v>
      </c>
      <c r="BS30" s="230">
        <v>10</v>
      </c>
      <c r="BT30" s="607">
        <v>6</v>
      </c>
      <c r="BU30" s="230">
        <v>2</v>
      </c>
      <c r="BV30" s="230">
        <v>6</v>
      </c>
      <c r="BW30" s="230">
        <f>SUM(BV30)*2</f>
        <v>12</v>
      </c>
      <c r="BX30" s="229"/>
      <c r="BY30" s="231">
        <f>SUM(BZ30+CB30+CD30+CF30+CH30)</f>
        <v>0</v>
      </c>
      <c r="BZ30" s="232"/>
      <c r="CA30" s="28">
        <f>SUM(BZ30)*BU30</f>
        <v>0</v>
      </c>
      <c r="CB30" s="232"/>
      <c r="CC30" s="233">
        <f>CB30*BV30</f>
        <v>0</v>
      </c>
      <c r="CD30" s="232"/>
      <c r="CE30" s="233">
        <f>SUM(CD30)*BV30</f>
        <v>0</v>
      </c>
      <c r="CF30" s="232"/>
      <c r="CG30" s="233">
        <f>SUM(CF30)*BW30</f>
        <v>0</v>
      </c>
      <c r="CH30" s="232"/>
      <c r="CI30" s="28">
        <f>SUM(CH30)*BV30*5</f>
        <v>0</v>
      </c>
      <c r="CJ30" s="234">
        <f>SUM(BX30)*BV30*5/100+DJ30*BV30*2+DL30*BV30*2</f>
        <v>0</v>
      </c>
      <c r="CK30" s="182">
        <f>SUM(BX30*5/100*BV30)</f>
        <v>0</v>
      </c>
      <c r="CL30" s="232"/>
      <c r="CM30" s="233"/>
      <c r="CN30" s="232">
        <v>3</v>
      </c>
      <c r="CO30" s="345">
        <f>(3*2+3*0.5)*CN30</f>
        <v>22.5</v>
      </c>
      <c r="CP30" s="232"/>
      <c r="CQ30" s="235">
        <f>SUM(CP30*BT30*(30+4))</f>
        <v>0</v>
      </c>
      <c r="CR30" s="232"/>
      <c r="CS30" s="233">
        <f>SUM(CR30*BT30*3)</f>
        <v>0</v>
      </c>
      <c r="CT30" s="232"/>
      <c r="CU30" s="234">
        <f>SUM(CT30*BT30/3)</f>
        <v>0</v>
      </c>
      <c r="CV30" s="232"/>
      <c r="CW30" s="234">
        <f>SUM(CV30*BT30*2/3)</f>
        <v>0</v>
      </c>
      <c r="CX30" s="232"/>
      <c r="CY30" s="233">
        <f>SUM(CX30*BT30)</f>
        <v>0</v>
      </c>
      <c r="CZ30" s="232"/>
      <c r="DA30" s="233">
        <f>SUM(CZ30*BV30)</f>
        <v>0</v>
      </c>
      <c r="DB30" s="232"/>
      <c r="DC30" s="209"/>
      <c r="DD30" s="232"/>
      <c r="DE30" s="234">
        <f>SUM(BV30*DD30*6)</f>
        <v>0</v>
      </c>
      <c r="DF30" s="34"/>
      <c r="DG30" s="236">
        <f>DF30*BT30/3</f>
        <v>0</v>
      </c>
      <c r="DH30" s="232"/>
      <c r="DI30" s="233">
        <f>SUM(DH30*BT30/3)</f>
        <v>0</v>
      </c>
      <c r="DJ30" s="232"/>
      <c r="DK30" s="209">
        <f>SUM(DJ30*BT30/3)</f>
        <v>0</v>
      </c>
      <c r="DL30" s="232"/>
      <c r="DM30" s="209">
        <f>SUM(DL30*BW30*5*6)</f>
        <v>0</v>
      </c>
      <c r="DN30" s="232"/>
      <c r="DO30" s="234">
        <f>SUM(DN30*BW30*4*6)</f>
        <v>0</v>
      </c>
      <c r="DP30" s="232"/>
      <c r="DQ30" s="237">
        <f>SUM(DP30*50)</f>
        <v>0</v>
      </c>
      <c r="DR30" s="236">
        <f>CA30+CC30+CE30+CG30+CI30+CJ30+CK30+CM30+CO30+CQ30+CS30+CU30+CW30+CY30+DA30+DC30+DE30+DG30+DI30+DK30+DM30+DO30+DQ30</f>
        <v>22.5</v>
      </c>
      <c r="DS30" s="236">
        <f>DO30+DM30+DK30+DI30+DE30+DC30+CJ30+CI30+CG30+CE30+CC30+CA30</f>
        <v>0</v>
      </c>
      <c r="DT30" s="7"/>
      <c r="DU30" s="7"/>
      <c r="DV30" s="7"/>
      <c r="DW30" s="60"/>
      <c r="DX30" s="163" t="s">
        <v>53</v>
      </c>
      <c r="DY30" s="1"/>
      <c r="DZ30" s="98"/>
      <c r="EA30" s="25"/>
      <c r="EB30" s="7"/>
      <c r="EC30" s="7"/>
      <c r="ED30" s="7"/>
      <c r="EE30" s="7"/>
      <c r="EF30" s="7"/>
      <c r="EG30" s="7"/>
      <c r="EH30" s="7"/>
      <c r="EI30" s="7"/>
      <c r="EJ30" s="7"/>
      <c r="EK30" s="7"/>
      <c r="EM30" s="20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20">
        <v>0</v>
      </c>
      <c r="EX30" s="7">
        <v>0</v>
      </c>
      <c r="EY30" s="7">
        <v>0</v>
      </c>
      <c r="EZ30" s="7">
        <v>20</v>
      </c>
      <c r="FA30" s="7">
        <v>150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20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/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 t="e">
        <v>#REF!</v>
      </c>
      <c r="GE30" s="149">
        <v>150</v>
      </c>
      <c r="GF30" s="150">
        <v>0</v>
      </c>
      <c r="GG30" s="2"/>
      <c r="GH30" s="2"/>
      <c r="GI30" s="60"/>
      <c r="GK30" s="20"/>
      <c r="GL30" s="20"/>
      <c r="GM30" s="1"/>
      <c r="GN30" s="25"/>
      <c r="GO30" s="32"/>
      <c r="GP30" s="1"/>
      <c r="GQ30" s="87"/>
    </row>
    <row r="31" spans="1:199" ht="24.95" hidden="1" customHeight="1" x14ac:dyDescent="0.35">
      <c r="A31" s="431" t="s">
        <v>53</v>
      </c>
      <c r="B31" s="165" t="s">
        <v>259</v>
      </c>
      <c r="C31" s="211" t="s">
        <v>95</v>
      </c>
      <c r="D31" s="248" t="s">
        <v>92</v>
      </c>
      <c r="E31" s="248" t="s">
        <v>96</v>
      </c>
      <c r="F31" s="166" t="s">
        <v>195</v>
      </c>
      <c r="G31" s="166">
        <v>9</v>
      </c>
      <c r="H31" s="230">
        <v>4</v>
      </c>
      <c r="I31" s="230">
        <v>1</v>
      </c>
      <c r="J31" s="230">
        <v>5</v>
      </c>
      <c r="K31" s="230">
        <v>5</v>
      </c>
      <c r="L31" s="165"/>
      <c r="M31" s="168">
        <f t="shared" si="82"/>
        <v>0</v>
      </c>
      <c r="N31" s="169"/>
      <c r="O31" s="170">
        <f t="shared" ref="O31" si="121">SUM(N31)*I31</f>
        <v>0</v>
      </c>
      <c r="P31" s="169"/>
      <c r="Q31" s="170">
        <f t="shared" si="84"/>
        <v>0</v>
      </c>
      <c r="R31" s="169"/>
      <c r="S31" s="170">
        <f t="shared" ref="S31" si="122">SUM(R31)*J31</f>
        <v>0</v>
      </c>
      <c r="T31" s="169"/>
      <c r="U31" s="170">
        <f t="shared" ref="U31" si="123">SUM(T31)*K31</f>
        <v>0</v>
      </c>
      <c r="V31" s="169"/>
      <c r="W31" s="170">
        <f t="shared" ref="W31" si="124">SUM(V31)*J31*5</f>
        <v>0</v>
      </c>
      <c r="X31" s="209"/>
      <c r="Y31" s="171">
        <f t="shared" ref="Y31" si="125">SUM(L31*5/100*J31)</f>
        <v>0</v>
      </c>
      <c r="Z31" s="169"/>
      <c r="AA31" s="170"/>
      <c r="AB31" s="169"/>
      <c r="AC31" s="182">
        <f>SUM(AB31)*3*H31/5</f>
        <v>0</v>
      </c>
      <c r="AD31" s="169">
        <v>1</v>
      </c>
      <c r="AE31" s="172">
        <f>SUM(AD31*H31*(15))</f>
        <v>60</v>
      </c>
      <c r="AF31" s="169"/>
      <c r="AG31" s="170">
        <f t="shared" ref="AG31" si="126">SUM(AF31*H31*3)</f>
        <v>0</v>
      </c>
      <c r="AH31" s="169"/>
      <c r="AI31" s="234">
        <f t="shared" ref="AI31" si="127">SUM(AH31*H31/3)</f>
        <v>0</v>
      </c>
      <c r="AJ31" s="169"/>
      <c r="AK31" s="234">
        <f t="shared" ref="AK31" si="128">SUM(AJ31*H31*2/3)</f>
        <v>0</v>
      </c>
      <c r="AL31" s="169"/>
      <c r="AM31" s="170">
        <f>SUM(AL31*H31*2)</f>
        <v>0</v>
      </c>
      <c r="AN31" s="169"/>
      <c r="AO31" s="170">
        <f t="shared" ref="AO31" si="129">SUM(AN31*J31)</f>
        <v>0</v>
      </c>
      <c r="AP31" s="169"/>
      <c r="AQ31" s="171">
        <f>SUM(AP31*H31*2)</f>
        <v>0</v>
      </c>
      <c r="AR31" s="169"/>
      <c r="AS31" s="234">
        <f>SUM(J31*AR31*6)</f>
        <v>0</v>
      </c>
      <c r="AT31" s="34"/>
      <c r="AU31" s="236">
        <f t="shared" si="92"/>
        <v>0</v>
      </c>
      <c r="AV31" s="169"/>
      <c r="AW31" s="233">
        <f>SUM(AV31*H31/3)</f>
        <v>0</v>
      </c>
      <c r="AX31" s="169"/>
      <c r="AY31" s="234">
        <f t="shared" ref="AY31" si="130">SUM(J31*AX31*8)</f>
        <v>0</v>
      </c>
      <c r="AZ31" s="169"/>
      <c r="BA31" s="209">
        <f t="shared" ref="BA31" si="131">SUM(AZ31*K31*5*6)</f>
        <v>0</v>
      </c>
      <c r="BB31" s="169"/>
      <c r="BC31" s="171">
        <f t="shared" ref="BC31" si="132">SUM(BB31*K31*4*6)</f>
        <v>0</v>
      </c>
      <c r="BD31" s="169"/>
      <c r="BE31" s="237">
        <f t="shared" si="95"/>
        <v>0</v>
      </c>
      <c r="BF31" s="236">
        <f t="shared" ref="BF31" si="133">O31+Q31+S31+U31+W31+X31+Y31+AA31+AC31+AE31+AG31+AI31+AK31+AM31+AO31+AQ31+AS31+AU31+AW31+AY31+BA31+BC31+BE31</f>
        <v>60</v>
      </c>
      <c r="BG31" s="22">
        <f t="shared" si="69"/>
        <v>60</v>
      </c>
      <c r="BH31" s="22">
        <f t="shared" si="96"/>
        <v>0</v>
      </c>
      <c r="BI31" s="7"/>
      <c r="BJ31" s="7"/>
      <c r="BK31" s="7"/>
      <c r="BL31" s="60"/>
      <c r="BM31" s="163" t="s">
        <v>53</v>
      </c>
      <c r="BN31" s="229" t="s">
        <v>254</v>
      </c>
      <c r="BO31" s="211" t="s">
        <v>95</v>
      </c>
      <c r="BP31" s="211" t="s">
        <v>92</v>
      </c>
      <c r="BQ31" s="211" t="s">
        <v>96</v>
      </c>
      <c r="BR31" s="230" t="s">
        <v>195</v>
      </c>
      <c r="BS31" s="230">
        <v>10</v>
      </c>
      <c r="BT31" s="230">
        <v>4</v>
      </c>
      <c r="BU31" s="230">
        <v>1</v>
      </c>
      <c r="BV31" s="230">
        <v>5</v>
      </c>
      <c r="BW31" s="230">
        <v>5</v>
      </c>
      <c r="BX31" s="229"/>
      <c r="BY31" s="231">
        <f t="shared" ref="BY31" si="134">SUM(BZ31+CB31+CD31+CF31+CH31)</f>
        <v>0</v>
      </c>
      <c r="BZ31" s="232"/>
      <c r="CA31" s="28">
        <f t="shared" ref="CA31" si="135">SUM(BZ31)*BU31</f>
        <v>0</v>
      </c>
      <c r="CB31" s="232"/>
      <c r="CC31" s="233">
        <f t="shared" ref="CC31" si="136">CB31*BV31</f>
        <v>0</v>
      </c>
      <c r="CD31" s="232"/>
      <c r="CE31" s="233">
        <f t="shared" ref="CE31" si="137">SUM(CD31)*BV31</f>
        <v>0</v>
      </c>
      <c r="CF31" s="232"/>
      <c r="CG31" s="233">
        <f t="shared" ref="CG31" si="138">SUM(CF31)*BW31</f>
        <v>0</v>
      </c>
      <c r="CH31" s="232"/>
      <c r="CI31" s="233">
        <f t="shared" ref="CI31" si="139">SUM(CH31)*BV31*5</f>
        <v>0</v>
      </c>
      <c r="CJ31" s="234"/>
      <c r="CK31" s="182">
        <f t="shared" ref="CK31" si="140">SUM(BX31*5/100*BV31)</f>
        <v>0</v>
      </c>
      <c r="CL31" s="232"/>
      <c r="CM31" s="233"/>
      <c r="CN31" s="232"/>
      <c r="CO31" s="209">
        <f>SUM(CN31)*3*BT31/5</f>
        <v>0</v>
      </c>
      <c r="CP31" s="232">
        <v>1</v>
      </c>
      <c r="CQ31" s="235">
        <f>SUM(CP31*BT31*(15))</f>
        <v>60</v>
      </c>
      <c r="CR31" s="232"/>
      <c r="CS31" s="233">
        <f t="shared" ref="CS31" si="141">SUM(CR31*BT31*3)</f>
        <v>0</v>
      </c>
      <c r="CT31" s="232"/>
      <c r="CU31" s="234">
        <f t="shared" ref="CU31" si="142">SUM(CT31*BT31/3)</f>
        <v>0</v>
      </c>
      <c r="CV31" s="232"/>
      <c r="CW31" s="234">
        <f t="shared" ref="CW31" si="143">SUM(CV31*BT31*2/3)</f>
        <v>0</v>
      </c>
      <c r="CX31" s="232"/>
      <c r="CY31" s="233">
        <f>SUM(CX31*BT31*2)</f>
        <v>0</v>
      </c>
      <c r="CZ31" s="232"/>
      <c r="DA31" s="233">
        <f t="shared" ref="DA31" si="144">SUM(CZ31*BV31)</f>
        <v>0</v>
      </c>
      <c r="DB31" s="232"/>
      <c r="DC31" s="209">
        <f t="shared" ref="DC31" si="145">DB31*BT31/3</f>
        <v>0</v>
      </c>
      <c r="DD31" s="232"/>
      <c r="DE31" s="234">
        <f t="shared" ref="DE31" si="146">SUM(BV31*DD31*6)</f>
        <v>0</v>
      </c>
      <c r="DF31" s="34"/>
      <c r="DG31" s="236">
        <f t="shared" ref="DG31" si="147">DF31*BT31/3</f>
        <v>0</v>
      </c>
      <c r="DH31" s="232"/>
      <c r="DI31" s="233">
        <f t="shared" ref="DI31" si="148">SUM(DH31*BT31/3)</f>
        <v>0</v>
      </c>
      <c r="DJ31" s="232"/>
      <c r="DK31" s="209">
        <f>SUM(BV31*DJ31*8)</f>
        <v>0</v>
      </c>
      <c r="DL31" s="232"/>
      <c r="DM31" s="209">
        <f>SUM(DL31*BW31*3*8)</f>
        <v>0</v>
      </c>
      <c r="DN31" s="232"/>
      <c r="DO31" s="234">
        <f t="shared" ref="DO31" si="149">SUM(DN31*BW31*4*6)</f>
        <v>0</v>
      </c>
      <c r="DP31" s="232"/>
      <c r="DQ31" s="237">
        <f t="shared" ref="DQ31" si="150">SUM(DP31*50)</f>
        <v>0</v>
      </c>
      <c r="DR31" s="236">
        <f t="shared" ref="DR31" si="151">CA31+CC31+CE31+CG31+CI31+CJ31+CK31+CM31+CO31+CQ31+CS31+CU31+CW31+CY31+DA31+DC31+DE31+DG31+DI31+DK31+DM31+DO31+DQ31</f>
        <v>60</v>
      </c>
      <c r="DS31" s="236">
        <f t="shared" ref="DS31" si="152">DO31+DM31+DK31+DI31+DE31+DC31+CJ31+CI31+CG31+CE31+CC31+CA31</f>
        <v>0</v>
      </c>
      <c r="DT31" s="7"/>
      <c r="DU31" s="7"/>
      <c r="DV31" s="7"/>
      <c r="DW31" s="60"/>
      <c r="DX31" s="163" t="s">
        <v>53</v>
      </c>
      <c r="DY31" s="1"/>
      <c r="DZ31" s="98"/>
      <c r="EA31" s="25"/>
      <c r="EB31" s="7"/>
      <c r="EC31" s="7"/>
      <c r="ED31" s="7"/>
      <c r="EE31" s="7"/>
      <c r="EF31" s="7"/>
      <c r="EG31" s="7"/>
      <c r="EH31" s="7"/>
      <c r="EI31" s="7"/>
      <c r="EJ31" s="7"/>
      <c r="EK31" s="7"/>
      <c r="EM31" s="20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20">
        <v>0</v>
      </c>
      <c r="EX31" s="7">
        <v>0</v>
      </c>
      <c r="EY31" s="7">
        <v>0</v>
      </c>
      <c r="EZ31" s="7">
        <v>0</v>
      </c>
      <c r="FA31" s="7">
        <v>0</v>
      </c>
      <c r="FB31" s="7">
        <v>2</v>
      </c>
      <c r="FC31" s="7">
        <v>120</v>
      </c>
      <c r="FD31" s="7">
        <v>0</v>
      </c>
      <c r="FE31" s="7">
        <v>0</v>
      </c>
      <c r="FF31" s="7">
        <v>0</v>
      </c>
      <c r="FG31" s="20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/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 t="e">
        <v>#REF!</v>
      </c>
      <c r="GE31" s="149">
        <v>120</v>
      </c>
      <c r="GF31" s="150">
        <v>0</v>
      </c>
      <c r="GG31" s="2"/>
      <c r="GH31" s="2"/>
      <c r="GI31" s="60"/>
      <c r="GK31" s="20"/>
      <c r="GL31" s="20"/>
      <c r="GM31" s="1"/>
      <c r="GN31" s="25"/>
      <c r="GO31" s="32"/>
      <c r="GP31" s="7"/>
      <c r="GQ31" s="87"/>
    </row>
    <row r="32" spans="1:199" ht="24.95" hidden="1" customHeight="1" x14ac:dyDescent="0.35">
      <c r="A32" s="163" t="s">
        <v>53</v>
      </c>
      <c r="B32" s="1" t="s">
        <v>133</v>
      </c>
      <c r="C32" s="179" t="s">
        <v>95</v>
      </c>
      <c r="D32" s="207" t="s">
        <v>156</v>
      </c>
      <c r="E32" s="179" t="s">
        <v>151</v>
      </c>
      <c r="F32" s="179" t="s">
        <v>157</v>
      </c>
      <c r="G32" s="179">
        <v>7</v>
      </c>
      <c r="H32" s="207">
        <v>65</v>
      </c>
      <c r="I32" s="207">
        <v>1</v>
      </c>
      <c r="J32" s="207">
        <v>3</v>
      </c>
      <c r="K32" s="207">
        <f>SUM(J32)*2</f>
        <v>6</v>
      </c>
      <c r="L32" s="1">
        <v>14</v>
      </c>
      <c r="M32" s="208">
        <f t="shared" ref="M32" si="153">SUM(N32+P32+R32+T32+V32)</f>
        <v>14</v>
      </c>
      <c r="N32" s="34">
        <v>2</v>
      </c>
      <c r="O32" s="28"/>
      <c r="P32" s="34">
        <v>12</v>
      </c>
      <c r="Q32" s="28">
        <f t="shared" si="84"/>
        <v>36</v>
      </c>
      <c r="R32" s="34"/>
      <c r="S32" s="28">
        <f t="shared" ref="S32" si="154">SUM(R32)*J32</f>
        <v>0</v>
      </c>
      <c r="T32" s="34"/>
      <c r="U32" s="28">
        <f t="shared" ref="U32" si="155">SUM(T32)*K32</f>
        <v>0</v>
      </c>
      <c r="V32" s="34"/>
      <c r="W32" s="28">
        <f t="shared" ref="W32" si="156">SUM(V32)*J32*5</f>
        <v>0</v>
      </c>
      <c r="X32" s="209">
        <v>0</v>
      </c>
      <c r="Y32" s="182">
        <f>SUM(L32*15/100*J32)</f>
        <v>6.3000000000000007</v>
      </c>
      <c r="Z32" s="232"/>
      <c r="AA32" s="28"/>
      <c r="AB32" s="34"/>
      <c r="AC32" s="209">
        <f>SUM(AB32)*3*H32/5</f>
        <v>0</v>
      </c>
      <c r="AD32" s="34"/>
      <c r="AE32" s="210">
        <f t="shared" ref="AE32" si="157">SUM(AD32*H32*(30+4))</f>
        <v>0</v>
      </c>
      <c r="AF32" s="34"/>
      <c r="AG32" s="28">
        <f t="shared" ref="AG32" si="158">SUM(AF32*H32*3)</f>
        <v>0</v>
      </c>
      <c r="AH32" s="34"/>
      <c r="AI32" s="209">
        <f t="shared" ref="AI32" si="159">SUM(AH32*H32/3)</f>
        <v>0</v>
      </c>
      <c r="AJ32" s="232"/>
      <c r="AK32" s="209">
        <f t="shared" ref="AK32" si="160">SUM(AJ32*H32*2/3)</f>
        <v>0</v>
      </c>
      <c r="AL32" s="34"/>
      <c r="AM32" s="28">
        <f t="shared" ref="AM32" si="161">SUM(AL32*H32)</f>
        <v>0</v>
      </c>
      <c r="AN32" s="34"/>
      <c r="AO32" s="28">
        <f t="shared" ref="AO32" si="162">SUM(AN32*J32)</f>
        <v>0</v>
      </c>
      <c r="AP32" s="34"/>
      <c r="AQ32" s="209">
        <f>SUM(AP32*H32*2)</f>
        <v>0</v>
      </c>
      <c r="AR32" s="34"/>
      <c r="AS32" s="345">
        <f>SUM(J32*AR32*6)</f>
        <v>0</v>
      </c>
      <c r="AT32" s="34"/>
      <c r="AU32" s="209">
        <f t="shared" si="92"/>
        <v>0</v>
      </c>
      <c r="AV32" s="232"/>
      <c r="AW32" s="28">
        <f>SUM(J32*AV32*6)</f>
        <v>0</v>
      </c>
      <c r="AX32" s="34">
        <v>1</v>
      </c>
      <c r="AY32" s="202">
        <f>AX32*J32*8</f>
        <v>24</v>
      </c>
      <c r="AZ32" s="34"/>
      <c r="BA32" s="209">
        <f t="shared" ref="BA32" si="163">SUM(AZ32*K32*5*6)</f>
        <v>0</v>
      </c>
      <c r="BB32" s="34"/>
      <c r="BC32" s="209">
        <f t="shared" ref="BC32" si="164">SUM(BB32*K32*4*6)</f>
        <v>0</v>
      </c>
      <c r="BD32" s="34"/>
      <c r="BE32" s="22">
        <f t="shared" si="95"/>
        <v>0</v>
      </c>
      <c r="BF32" s="22"/>
      <c r="BG32" s="309">
        <f t="shared" si="69"/>
        <v>66.3</v>
      </c>
      <c r="BH32" s="22">
        <f t="shared" si="96"/>
        <v>60</v>
      </c>
      <c r="BI32" s="7"/>
      <c r="BJ32" s="1"/>
      <c r="BK32" s="1"/>
      <c r="BL32" s="63"/>
      <c r="BM32" s="163" t="s">
        <v>53</v>
      </c>
      <c r="BN32" s="18"/>
      <c r="BO32" s="19"/>
      <c r="BP32" s="7"/>
      <c r="BQ32" s="7"/>
      <c r="BR32" s="7"/>
      <c r="BS32" s="7"/>
      <c r="BT32" s="207">
        <v>65</v>
      </c>
      <c r="BU32" s="7"/>
      <c r="BV32" s="7"/>
      <c r="BW32" s="7"/>
      <c r="BX32" s="7"/>
      <c r="BY32" s="90">
        <f t="shared" si="97"/>
        <v>0</v>
      </c>
      <c r="BZ32" s="34"/>
      <c r="CA32" s="22"/>
      <c r="CB32" s="34"/>
      <c r="CC32" s="247"/>
      <c r="CD32" s="34"/>
      <c r="CE32" s="22"/>
      <c r="CF32" s="34"/>
      <c r="CG32" s="22"/>
      <c r="CH32" s="91"/>
      <c r="CI32" s="22"/>
      <c r="CJ32" s="22"/>
      <c r="CK32" s="22"/>
      <c r="CL32" s="91"/>
      <c r="CM32" s="22"/>
      <c r="CN32" s="91"/>
      <c r="CO32" s="22"/>
      <c r="CP32" s="91"/>
      <c r="CQ32" s="26"/>
      <c r="CR32" s="91"/>
      <c r="CS32" s="22"/>
      <c r="CT32" s="91"/>
      <c r="CU32" s="22"/>
      <c r="CV32" s="91"/>
      <c r="CW32" s="22"/>
      <c r="CX32" s="91"/>
      <c r="CY32" s="22"/>
      <c r="CZ32" s="91"/>
      <c r="DA32" s="22"/>
      <c r="DB32" s="91"/>
      <c r="DC32" s="22"/>
      <c r="DD32" s="91"/>
      <c r="DE32" s="22"/>
      <c r="DF32" s="91"/>
      <c r="DG32" s="22"/>
      <c r="DH32" s="91"/>
      <c r="DI32" s="22"/>
      <c r="DJ32" s="91"/>
      <c r="DK32" s="22"/>
      <c r="DL32" s="91"/>
      <c r="DM32" s="22"/>
      <c r="DN32" s="91"/>
      <c r="DO32" s="22"/>
      <c r="DP32" s="91"/>
      <c r="DQ32" s="22"/>
      <c r="DR32" s="22">
        <f t="shared" si="98"/>
        <v>0</v>
      </c>
      <c r="DS32" s="22">
        <f t="shared" si="99"/>
        <v>0</v>
      </c>
      <c r="DT32" s="7"/>
      <c r="DU32" s="7"/>
      <c r="DV32" s="7"/>
      <c r="DW32" s="60"/>
      <c r="DX32" s="163" t="s">
        <v>53</v>
      </c>
      <c r="DY32" s="18"/>
      <c r="DZ32" s="98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M32" s="20">
        <v>0</v>
      </c>
      <c r="EN32" s="7">
        <v>12</v>
      </c>
      <c r="EO32" s="7">
        <v>36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20">
        <v>6.3000000000000007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20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/>
      <c r="FS32" s="7">
        <v>0</v>
      </c>
      <c r="FT32" s="7">
        <v>0</v>
      </c>
      <c r="FU32" s="7">
        <v>0</v>
      </c>
      <c r="FV32" s="7">
        <v>1</v>
      </c>
      <c r="FW32" s="7">
        <v>24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 t="e">
        <v>#REF!</v>
      </c>
      <c r="GE32" s="149">
        <v>66.3</v>
      </c>
      <c r="GF32" s="150">
        <v>60</v>
      </c>
      <c r="GG32" s="2"/>
      <c r="GH32" s="2"/>
      <c r="GI32" s="60"/>
      <c r="GK32" s="20"/>
      <c r="GL32" s="20"/>
      <c r="GM32" s="1"/>
      <c r="GN32" s="25"/>
      <c r="GO32" s="32"/>
      <c r="GP32" s="7"/>
      <c r="GQ32" s="87"/>
    </row>
    <row r="33" spans="1:199" ht="24.95" hidden="1" customHeight="1" x14ac:dyDescent="0.35">
      <c r="A33" s="163" t="s">
        <v>53</v>
      </c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90">
        <f t="shared" ref="M33:M40" si="165">SUM(N33+P33+T33+V33+AR33*2)</f>
        <v>0</v>
      </c>
      <c r="N33" s="34"/>
      <c r="O33" s="22"/>
      <c r="P33" s="34"/>
      <c r="Q33" s="22"/>
      <c r="R33" s="34"/>
      <c r="S33" s="22"/>
      <c r="T33" s="34"/>
      <c r="U33" s="22"/>
      <c r="V33" s="91"/>
      <c r="W33" s="22"/>
      <c r="X33" s="22"/>
      <c r="Y33" s="22"/>
      <c r="Z33" s="91"/>
      <c r="AA33" s="22"/>
      <c r="AB33" s="91"/>
      <c r="AC33" s="22"/>
      <c r="AD33" s="91"/>
      <c r="AE33" s="26"/>
      <c r="AF33" s="91"/>
      <c r="AG33" s="22"/>
      <c r="AH33" s="91"/>
      <c r="AI33" s="22"/>
      <c r="AJ33" s="91"/>
      <c r="AK33" s="22"/>
      <c r="AL33" s="91"/>
      <c r="AM33" s="22"/>
      <c r="AN33" s="91"/>
      <c r="AO33" s="22"/>
      <c r="AP33" s="91"/>
      <c r="AQ33" s="22"/>
      <c r="AR33" s="91"/>
      <c r="AS33" s="22"/>
      <c r="AT33" s="91"/>
      <c r="AU33" s="22"/>
      <c r="AV33" s="91"/>
      <c r="AW33" s="22"/>
      <c r="AX33" s="91"/>
      <c r="AY33" s="22"/>
      <c r="AZ33" s="91"/>
      <c r="BA33" s="22"/>
      <c r="BB33" s="91"/>
      <c r="BC33" s="22"/>
      <c r="BD33" s="91"/>
      <c r="BE33" s="22"/>
      <c r="BF33" s="22"/>
      <c r="BG33" s="22">
        <f t="shared" si="69"/>
        <v>0</v>
      </c>
      <c r="BH33" s="22">
        <f t="shared" si="96"/>
        <v>0</v>
      </c>
      <c r="BI33" s="7"/>
      <c r="BJ33" s="7"/>
      <c r="BK33" s="7"/>
      <c r="BL33" s="60"/>
      <c r="BM33" s="163" t="s">
        <v>53</v>
      </c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90">
        <f t="shared" si="97"/>
        <v>0</v>
      </c>
      <c r="BZ33" s="34"/>
      <c r="CA33" s="22"/>
      <c r="CB33" s="34"/>
      <c r="CC33" s="247"/>
      <c r="CD33" s="34"/>
      <c r="CE33" s="22"/>
      <c r="CF33" s="34"/>
      <c r="CG33" s="22"/>
      <c r="CH33" s="91"/>
      <c r="CI33" s="22"/>
      <c r="CJ33" s="22"/>
      <c r="CK33" s="22"/>
      <c r="CL33" s="91"/>
      <c r="CM33" s="22"/>
      <c r="CN33" s="91"/>
      <c r="CO33" s="22"/>
      <c r="CP33" s="91"/>
      <c r="CQ33" s="26"/>
      <c r="CR33" s="91"/>
      <c r="CS33" s="22"/>
      <c r="CT33" s="91"/>
      <c r="CU33" s="22"/>
      <c r="CV33" s="91"/>
      <c r="CW33" s="22"/>
      <c r="CX33" s="91"/>
      <c r="CY33" s="22"/>
      <c r="CZ33" s="91"/>
      <c r="DA33" s="22"/>
      <c r="DB33" s="91"/>
      <c r="DC33" s="22"/>
      <c r="DD33" s="91"/>
      <c r="DE33" s="22"/>
      <c r="DF33" s="91"/>
      <c r="DG33" s="22"/>
      <c r="DH33" s="91"/>
      <c r="DI33" s="22"/>
      <c r="DJ33" s="91"/>
      <c r="DK33" s="22"/>
      <c r="DL33" s="91"/>
      <c r="DM33" s="22"/>
      <c r="DN33" s="91"/>
      <c r="DO33" s="22"/>
      <c r="DP33" s="91"/>
      <c r="DQ33" s="22"/>
      <c r="DR33" s="22">
        <f t="shared" si="98"/>
        <v>0</v>
      </c>
      <c r="DS33" s="22">
        <f t="shared" si="99"/>
        <v>0</v>
      </c>
      <c r="DT33" s="7"/>
      <c r="DU33" s="7"/>
      <c r="DV33" s="7"/>
      <c r="DW33" s="60"/>
      <c r="DX33" s="163" t="s">
        <v>53</v>
      </c>
      <c r="DY33" s="18"/>
      <c r="DZ33" s="98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M33" s="20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20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20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/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 t="e">
        <v>#REF!</v>
      </c>
      <c r="GE33" s="149">
        <v>0</v>
      </c>
      <c r="GF33" s="150">
        <v>0</v>
      </c>
      <c r="GG33" s="2"/>
      <c r="GH33" s="2"/>
      <c r="GI33" s="60"/>
      <c r="GK33" s="20"/>
      <c r="GL33" s="20"/>
      <c r="GM33" s="1"/>
      <c r="GN33" s="25"/>
      <c r="GO33" s="32"/>
      <c r="GP33" s="7"/>
      <c r="GQ33" s="87"/>
    </row>
    <row r="34" spans="1:199" ht="24.95" hidden="1" customHeight="1" x14ac:dyDescent="0.35">
      <c r="A34" s="163" t="s">
        <v>53</v>
      </c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90">
        <f t="shared" si="165"/>
        <v>0</v>
      </c>
      <c r="N34" s="34"/>
      <c r="O34" s="22"/>
      <c r="P34" s="34"/>
      <c r="Q34" s="22"/>
      <c r="R34" s="34"/>
      <c r="S34" s="22"/>
      <c r="T34" s="34"/>
      <c r="U34" s="22"/>
      <c r="V34" s="91"/>
      <c r="W34" s="22"/>
      <c r="X34" s="22"/>
      <c r="Y34" s="22"/>
      <c r="Z34" s="91"/>
      <c r="AA34" s="22"/>
      <c r="AB34" s="91"/>
      <c r="AC34" s="22"/>
      <c r="AD34" s="91"/>
      <c r="AE34" s="26"/>
      <c r="AF34" s="91"/>
      <c r="AG34" s="22"/>
      <c r="AH34" s="91"/>
      <c r="AI34" s="22"/>
      <c r="AJ34" s="91"/>
      <c r="AK34" s="22"/>
      <c r="AL34" s="91"/>
      <c r="AM34" s="22"/>
      <c r="AN34" s="91"/>
      <c r="AO34" s="22"/>
      <c r="AP34" s="91"/>
      <c r="AQ34" s="22"/>
      <c r="AR34" s="91"/>
      <c r="AS34" s="22"/>
      <c r="AT34" s="91"/>
      <c r="AU34" s="22"/>
      <c r="AV34" s="91"/>
      <c r="AW34" s="22"/>
      <c r="AX34" s="91"/>
      <c r="AY34" s="22"/>
      <c r="AZ34" s="91"/>
      <c r="BA34" s="22"/>
      <c r="BB34" s="91"/>
      <c r="BC34" s="22"/>
      <c r="BD34" s="91"/>
      <c r="BE34" s="22"/>
      <c r="BF34" s="22"/>
      <c r="BG34" s="22">
        <f t="shared" si="69"/>
        <v>0</v>
      </c>
      <c r="BH34" s="22">
        <f t="shared" si="96"/>
        <v>0</v>
      </c>
      <c r="BI34" s="7"/>
      <c r="BJ34" s="7"/>
      <c r="BK34" s="7"/>
      <c r="BL34" s="60"/>
      <c r="BM34" s="163" t="s">
        <v>53</v>
      </c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90">
        <f t="shared" si="97"/>
        <v>0</v>
      </c>
      <c r="BZ34" s="34"/>
      <c r="CA34" s="22"/>
      <c r="CB34" s="34"/>
      <c r="CC34" s="247"/>
      <c r="CD34" s="34"/>
      <c r="CE34" s="22"/>
      <c r="CF34" s="34"/>
      <c r="CG34" s="22"/>
      <c r="CH34" s="91"/>
      <c r="CI34" s="22"/>
      <c r="CJ34" s="22"/>
      <c r="CK34" s="22"/>
      <c r="CL34" s="91"/>
      <c r="CM34" s="22"/>
      <c r="CN34" s="91"/>
      <c r="CO34" s="22"/>
      <c r="CP34" s="91"/>
      <c r="CQ34" s="26"/>
      <c r="CR34" s="91"/>
      <c r="CS34" s="22"/>
      <c r="CT34" s="91"/>
      <c r="CU34" s="22"/>
      <c r="CV34" s="91"/>
      <c r="CW34" s="22"/>
      <c r="CX34" s="91"/>
      <c r="CY34" s="22"/>
      <c r="CZ34" s="91"/>
      <c r="DA34" s="22"/>
      <c r="DB34" s="91"/>
      <c r="DC34" s="22"/>
      <c r="DD34" s="91"/>
      <c r="DE34" s="22"/>
      <c r="DF34" s="91"/>
      <c r="DG34" s="22"/>
      <c r="DH34" s="91"/>
      <c r="DI34" s="22"/>
      <c r="DJ34" s="91"/>
      <c r="DK34" s="22"/>
      <c r="DL34" s="91"/>
      <c r="DM34" s="22"/>
      <c r="DN34" s="91"/>
      <c r="DO34" s="22"/>
      <c r="DP34" s="91"/>
      <c r="DQ34" s="22"/>
      <c r="DR34" s="22">
        <f t="shared" si="98"/>
        <v>0</v>
      </c>
      <c r="DS34" s="22">
        <f t="shared" si="99"/>
        <v>0</v>
      </c>
      <c r="DT34" s="7"/>
      <c r="DU34" s="7"/>
      <c r="DV34" s="7"/>
      <c r="DW34" s="60"/>
      <c r="DX34" s="163" t="s">
        <v>53</v>
      </c>
      <c r="DY34" s="18"/>
      <c r="DZ34" s="98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M34" s="20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20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20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/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 t="e">
        <v>#REF!</v>
      </c>
      <c r="GE34" s="149">
        <v>0</v>
      </c>
      <c r="GF34" s="150">
        <v>0</v>
      </c>
      <c r="GG34" s="2"/>
      <c r="GH34" s="2"/>
      <c r="GI34" s="60"/>
      <c r="GK34" s="20"/>
      <c r="GL34" s="20"/>
      <c r="GM34" s="1"/>
      <c r="GN34" s="25"/>
      <c r="GO34" s="32"/>
      <c r="GP34" s="7"/>
      <c r="GQ34" s="87"/>
    </row>
    <row r="35" spans="1:199" ht="24.95" hidden="1" customHeight="1" x14ac:dyDescent="0.35">
      <c r="A35" s="163" t="s">
        <v>53</v>
      </c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90">
        <f t="shared" si="165"/>
        <v>0</v>
      </c>
      <c r="N35" s="34"/>
      <c r="O35" s="22"/>
      <c r="P35" s="34"/>
      <c r="Q35" s="22"/>
      <c r="R35" s="34"/>
      <c r="S35" s="22"/>
      <c r="T35" s="34"/>
      <c r="U35" s="22"/>
      <c r="V35" s="91"/>
      <c r="W35" s="22"/>
      <c r="X35" s="22"/>
      <c r="Y35" s="22"/>
      <c r="Z35" s="91"/>
      <c r="AA35" s="22"/>
      <c r="AB35" s="91"/>
      <c r="AC35" s="22"/>
      <c r="AD35" s="91"/>
      <c r="AE35" s="26"/>
      <c r="AF35" s="91"/>
      <c r="AG35" s="22"/>
      <c r="AH35" s="91"/>
      <c r="AI35" s="22"/>
      <c r="AJ35" s="91"/>
      <c r="AK35" s="22"/>
      <c r="AL35" s="91"/>
      <c r="AM35" s="22"/>
      <c r="AN35" s="91"/>
      <c r="AO35" s="22"/>
      <c r="AP35" s="91"/>
      <c r="AQ35" s="22"/>
      <c r="AR35" s="91"/>
      <c r="AS35" s="22"/>
      <c r="AT35" s="91"/>
      <c r="AU35" s="22"/>
      <c r="AV35" s="91"/>
      <c r="AW35" s="22"/>
      <c r="AX35" s="91"/>
      <c r="AY35" s="22"/>
      <c r="AZ35" s="91"/>
      <c r="BA35" s="22"/>
      <c r="BB35" s="91"/>
      <c r="BC35" s="22"/>
      <c r="BD35" s="91"/>
      <c r="BE35" s="22"/>
      <c r="BF35" s="22"/>
      <c r="BG35" s="22">
        <f t="shared" si="69"/>
        <v>0</v>
      </c>
      <c r="BH35" s="22">
        <f t="shared" si="96"/>
        <v>0</v>
      </c>
      <c r="BI35" s="7"/>
      <c r="BJ35" s="7"/>
      <c r="BK35" s="7"/>
      <c r="BL35" s="60"/>
      <c r="BM35" s="163" t="s">
        <v>53</v>
      </c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90">
        <f t="shared" si="97"/>
        <v>0</v>
      </c>
      <c r="BZ35" s="34"/>
      <c r="CA35" s="22"/>
      <c r="CB35" s="34"/>
      <c r="CC35" s="247"/>
      <c r="CD35" s="34"/>
      <c r="CE35" s="22"/>
      <c r="CF35" s="34"/>
      <c r="CG35" s="22"/>
      <c r="CH35" s="91"/>
      <c r="CI35" s="22"/>
      <c r="CJ35" s="22"/>
      <c r="CK35" s="22"/>
      <c r="CL35" s="91"/>
      <c r="CM35" s="22"/>
      <c r="CN35" s="91"/>
      <c r="CO35" s="22"/>
      <c r="CP35" s="91"/>
      <c r="CQ35" s="26"/>
      <c r="CR35" s="91"/>
      <c r="CS35" s="22"/>
      <c r="CT35" s="91"/>
      <c r="CU35" s="22"/>
      <c r="CV35" s="91"/>
      <c r="CW35" s="22"/>
      <c r="CX35" s="91"/>
      <c r="CY35" s="22"/>
      <c r="CZ35" s="91"/>
      <c r="DA35" s="22"/>
      <c r="DB35" s="91"/>
      <c r="DC35" s="22"/>
      <c r="DD35" s="91"/>
      <c r="DE35" s="22"/>
      <c r="DF35" s="91"/>
      <c r="DG35" s="22"/>
      <c r="DH35" s="91"/>
      <c r="DI35" s="22"/>
      <c r="DJ35" s="91"/>
      <c r="DK35" s="22"/>
      <c r="DL35" s="91"/>
      <c r="DM35" s="22"/>
      <c r="DN35" s="91"/>
      <c r="DO35" s="22"/>
      <c r="DP35" s="91"/>
      <c r="DQ35" s="22"/>
      <c r="DR35" s="22">
        <f t="shared" si="98"/>
        <v>0</v>
      </c>
      <c r="DS35" s="22">
        <f t="shared" si="99"/>
        <v>0</v>
      </c>
      <c r="DT35" s="7"/>
      <c r="DU35" s="7"/>
      <c r="DV35" s="7"/>
      <c r="DW35" s="60"/>
      <c r="DX35" s="163" t="s">
        <v>53</v>
      </c>
      <c r="DY35" s="18"/>
      <c r="DZ35" s="98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M35" s="20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20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20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/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 t="e">
        <v>#REF!</v>
      </c>
      <c r="GE35" s="149">
        <v>0</v>
      </c>
      <c r="GF35" s="150">
        <v>0</v>
      </c>
      <c r="GG35" s="2"/>
      <c r="GH35" s="2"/>
      <c r="GI35" s="60"/>
      <c r="GK35" s="20"/>
      <c r="GL35" s="20"/>
      <c r="GM35" s="1"/>
      <c r="GN35" s="25"/>
      <c r="GO35" s="32"/>
      <c r="GP35" s="7"/>
      <c r="GQ35" s="87"/>
    </row>
    <row r="36" spans="1:199" ht="24.95" hidden="1" customHeight="1" x14ac:dyDescent="0.35">
      <c r="A36" s="163" t="s">
        <v>53</v>
      </c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90">
        <f t="shared" si="165"/>
        <v>0</v>
      </c>
      <c r="N36" s="34"/>
      <c r="O36" s="22"/>
      <c r="P36" s="34"/>
      <c r="Q36" s="22"/>
      <c r="R36" s="34"/>
      <c r="S36" s="22"/>
      <c r="T36" s="34"/>
      <c r="U36" s="22"/>
      <c r="V36" s="91"/>
      <c r="W36" s="22"/>
      <c r="X36" s="22"/>
      <c r="Y36" s="22"/>
      <c r="Z36" s="91"/>
      <c r="AA36" s="22"/>
      <c r="AB36" s="91"/>
      <c r="AC36" s="22"/>
      <c r="AD36" s="91"/>
      <c r="AE36" s="26"/>
      <c r="AF36" s="91"/>
      <c r="AG36" s="22"/>
      <c r="AH36" s="91"/>
      <c r="AI36" s="22"/>
      <c r="AJ36" s="91"/>
      <c r="AK36" s="22"/>
      <c r="AL36" s="91"/>
      <c r="AM36" s="22"/>
      <c r="AN36" s="91"/>
      <c r="AO36" s="22"/>
      <c r="AP36" s="91"/>
      <c r="AQ36" s="22"/>
      <c r="AR36" s="91"/>
      <c r="AS36" s="22"/>
      <c r="AT36" s="91"/>
      <c r="AU36" s="22"/>
      <c r="AV36" s="91"/>
      <c r="AW36" s="22"/>
      <c r="AX36" s="91"/>
      <c r="AY36" s="22"/>
      <c r="AZ36" s="91"/>
      <c r="BA36" s="22"/>
      <c r="BB36" s="91"/>
      <c r="BC36" s="22"/>
      <c r="BD36" s="91"/>
      <c r="BE36" s="22"/>
      <c r="BF36" s="22"/>
      <c r="BG36" s="22">
        <f t="shared" si="69"/>
        <v>0</v>
      </c>
      <c r="BH36" s="22">
        <f t="shared" si="96"/>
        <v>0</v>
      </c>
      <c r="BI36" s="7"/>
      <c r="BJ36" s="7"/>
      <c r="BK36" s="7"/>
      <c r="BL36" s="60"/>
      <c r="BM36" s="163" t="s">
        <v>53</v>
      </c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90">
        <f t="shared" si="97"/>
        <v>0</v>
      </c>
      <c r="BZ36" s="34"/>
      <c r="CA36" s="22"/>
      <c r="CB36" s="34"/>
      <c r="CC36" s="247"/>
      <c r="CD36" s="34"/>
      <c r="CE36" s="22"/>
      <c r="CF36" s="34"/>
      <c r="CG36" s="22"/>
      <c r="CH36" s="91"/>
      <c r="CI36" s="22"/>
      <c r="CJ36" s="22"/>
      <c r="CK36" s="22"/>
      <c r="CL36" s="91"/>
      <c r="CM36" s="22"/>
      <c r="CN36" s="91"/>
      <c r="CO36" s="22"/>
      <c r="CP36" s="91"/>
      <c r="CQ36" s="26"/>
      <c r="CR36" s="91"/>
      <c r="CS36" s="22"/>
      <c r="CT36" s="91"/>
      <c r="CU36" s="22"/>
      <c r="CV36" s="91"/>
      <c r="CW36" s="22"/>
      <c r="CX36" s="91"/>
      <c r="CY36" s="22"/>
      <c r="CZ36" s="91"/>
      <c r="DA36" s="22"/>
      <c r="DB36" s="91"/>
      <c r="DC36" s="22"/>
      <c r="DD36" s="91"/>
      <c r="DE36" s="22"/>
      <c r="DF36" s="91"/>
      <c r="DG36" s="22"/>
      <c r="DH36" s="91"/>
      <c r="DI36" s="22"/>
      <c r="DJ36" s="91"/>
      <c r="DK36" s="22"/>
      <c r="DL36" s="91"/>
      <c r="DM36" s="22"/>
      <c r="DN36" s="91"/>
      <c r="DO36" s="22"/>
      <c r="DP36" s="91"/>
      <c r="DQ36" s="22"/>
      <c r="DR36" s="22">
        <f t="shared" si="98"/>
        <v>0</v>
      </c>
      <c r="DS36" s="22">
        <f t="shared" si="99"/>
        <v>0</v>
      </c>
      <c r="DT36" s="7"/>
      <c r="DU36" s="7"/>
      <c r="DV36" s="7"/>
      <c r="DW36" s="60"/>
      <c r="DX36" s="163" t="s">
        <v>53</v>
      </c>
      <c r="DY36" s="18"/>
      <c r="DZ36" s="98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M36" s="20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20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20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/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 t="e">
        <v>#REF!</v>
      </c>
      <c r="GE36" s="149">
        <v>0</v>
      </c>
      <c r="GF36" s="150">
        <v>0</v>
      </c>
      <c r="GG36" s="2"/>
      <c r="GH36" s="2"/>
      <c r="GI36" s="60"/>
      <c r="GK36" s="20"/>
      <c r="GL36" s="20"/>
      <c r="GM36" s="1"/>
      <c r="GN36" s="45"/>
      <c r="GO36" s="32"/>
      <c r="GP36" s="7"/>
      <c r="GQ36" s="87"/>
    </row>
    <row r="37" spans="1:199" ht="24.95" hidden="1" customHeight="1" x14ac:dyDescent="0.35">
      <c r="A37" s="163" t="s">
        <v>53</v>
      </c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90">
        <f t="shared" si="165"/>
        <v>0</v>
      </c>
      <c r="N37" s="34"/>
      <c r="O37" s="22"/>
      <c r="P37" s="34"/>
      <c r="Q37" s="22"/>
      <c r="R37" s="34"/>
      <c r="S37" s="22"/>
      <c r="T37" s="34"/>
      <c r="U37" s="22"/>
      <c r="V37" s="91"/>
      <c r="W37" s="22"/>
      <c r="X37" s="22"/>
      <c r="Y37" s="22"/>
      <c r="Z37" s="91"/>
      <c r="AA37" s="22"/>
      <c r="AB37" s="91"/>
      <c r="AC37" s="22"/>
      <c r="AD37" s="91"/>
      <c r="AE37" s="26"/>
      <c r="AF37" s="91"/>
      <c r="AG37" s="22"/>
      <c r="AH37" s="91"/>
      <c r="AI37" s="22"/>
      <c r="AJ37" s="91"/>
      <c r="AK37" s="22"/>
      <c r="AL37" s="91"/>
      <c r="AM37" s="22"/>
      <c r="AN37" s="91"/>
      <c r="AO37" s="22"/>
      <c r="AP37" s="91"/>
      <c r="AQ37" s="22"/>
      <c r="AR37" s="91"/>
      <c r="AS37" s="22"/>
      <c r="AT37" s="91"/>
      <c r="AU37" s="22"/>
      <c r="AV37" s="91"/>
      <c r="AW37" s="22"/>
      <c r="AX37" s="91"/>
      <c r="AY37" s="22"/>
      <c r="AZ37" s="91"/>
      <c r="BA37" s="22"/>
      <c r="BB37" s="91"/>
      <c r="BC37" s="22"/>
      <c r="BD37" s="91"/>
      <c r="BE37" s="22"/>
      <c r="BF37" s="22"/>
      <c r="BG37" s="22">
        <f t="shared" si="69"/>
        <v>0</v>
      </c>
      <c r="BH37" s="22">
        <f t="shared" si="96"/>
        <v>0</v>
      </c>
      <c r="BI37" s="7"/>
      <c r="BJ37" s="7"/>
      <c r="BK37" s="7"/>
      <c r="BL37" s="60"/>
      <c r="BM37" s="163" t="s">
        <v>53</v>
      </c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90">
        <f t="shared" si="97"/>
        <v>0</v>
      </c>
      <c r="BZ37" s="34"/>
      <c r="CA37" s="22"/>
      <c r="CB37" s="34"/>
      <c r="CC37" s="247"/>
      <c r="CD37" s="34"/>
      <c r="CE37" s="22"/>
      <c r="CF37" s="34"/>
      <c r="CG37" s="22"/>
      <c r="CH37" s="91"/>
      <c r="CI37" s="22"/>
      <c r="CJ37" s="22"/>
      <c r="CK37" s="22"/>
      <c r="CL37" s="91"/>
      <c r="CM37" s="22"/>
      <c r="CN37" s="91"/>
      <c r="CO37" s="22"/>
      <c r="CP37" s="91"/>
      <c r="CQ37" s="26"/>
      <c r="CR37" s="91"/>
      <c r="CS37" s="22"/>
      <c r="CT37" s="91"/>
      <c r="CU37" s="22"/>
      <c r="CV37" s="91"/>
      <c r="CW37" s="22"/>
      <c r="CX37" s="91"/>
      <c r="CY37" s="22"/>
      <c r="CZ37" s="91"/>
      <c r="DA37" s="22"/>
      <c r="DB37" s="91"/>
      <c r="DC37" s="22"/>
      <c r="DD37" s="91"/>
      <c r="DE37" s="22"/>
      <c r="DF37" s="91"/>
      <c r="DG37" s="22"/>
      <c r="DH37" s="91"/>
      <c r="DI37" s="22"/>
      <c r="DJ37" s="91"/>
      <c r="DK37" s="22"/>
      <c r="DL37" s="91"/>
      <c r="DM37" s="22"/>
      <c r="DN37" s="91"/>
      <c r="DO37" s="22"/>
      <c r="DP37" s="91"/>
      <c r="DQ37" s="22"/>
      <c r="DR37" s="22">
        <f t="shared" si="98"/>
        <v>0</v>
      </c>
      <c r="DS37" s="22">
        <f t="shared" si="99"/>
        <v>0</v>
      </c>
      <c r="DT37" s="7"/>
      <c r="DU37" s="7"/>
      <c r="DV37" s="7"/>
      <c r="DW37" s="60"/>
      <c r="DX37" s="163" t="s">
        <v>53</v>
      </c>
      <c r="DY37" s="18"/>
      <c r="DZ37" s="98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M37" s="20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20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20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/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D37" s="7" t="e">
        <v>#REF!</v>
      </c>
      <c r="GE37" s="149">
        <v>0</v>
      </c>
      <c r="GF37" s="150">
        <v>0</v>
      </c>
      <c r="GG37" s="2"/>
      <c r="GH37" s="2"/>
      <c r="GI37" s="60"/>
      <c r="GK37" s="20"/>
      <c r="GL37" s="20"/>
      <c r="GM37" s="1"/>
      <c r="GN37" s="25"/>
      <c r="GO37" s="32"/>
      <c r="GP37" s="7"/>
      <c r="GQ37" s="87"/>
    </row>
    <row r="38" spans="1:199" ht="24.95" hidden="1" customHeight="1" x14ac:dyDescent="0.35">
      <c r="A38" s="163" t="s">
        <v>53</v>
      </c>
      <c r="B38" s="7"/>
      <c r="C38" s="19"/>
      <c r="D38" s="7"/>
      <c r="E38" s="7"/>
      <c r="F38" s="7"/>
      <c r="G38" s="7"/>
      <c r="H38" s="7"/>
      <c r="I38" s="7"/>
      <c r="J38" s="7"/>
      <c r="K38" s="7"/>
      <c r="L38" s="7"/>
      <c r="M38" s="90">
        <f t="shared" si="165"/>
        <v>0</v>
      </c>
      <c r="N38" s="34"/>
      <c r="O38" s="22"/>
      <c r="P38" s="34"/>
      <c r="Q38" s="22"/>
      <c r="R38" s="34"/>
      <c r="S38" s="22"/>
      <c r="T38" s="34"/>
      <c r="U38" s="22"/>
      <c r="V38" s="91"/>
      <c r="W38" s="22"/>
      <c r="X38" s="22"/>
      <c r="Y38" s="22"/>
      <c r="Z38" s="91"/>
      <c r="AA38" s="22"/>
      <c r="AB38" s="91"/>
      <c r="AC38" s="22"/>
      <c r="AD38" s="91"/>
      <c r="AE38" s="26"/>
      <c r="AF38" s="91"/>
      <c r="AG38" s="22"/>
      <c r="AH38" s="91"/>
      <c r="AI38" s="22"/>
      <c r="AJ38" s="91"/>
      <c r="AK38" s="22"/>
      <c r="AL38" s="91"/>
      <c r="AM38" s="22"/>
      <c r="AN38" s="91"/>
      <c r="AO38" s="22"/>
      <c r="AP38" s="91"/>
      <c r="AQ38" s="22"/>
      <c r="AR38" s="91"/>
      <c r="AS38" s="22"/>
      <c r="AT38" s="91"/>
      <c r="AU38" s="22"/>
      <c r="AV38" s="91"/>
      <c r="AW38" s="22"/>
      <c r="AX38" s="91"/>
      <c r="AY38" s="22"/>
      <c r="AZ38" s="91"/>
      <c r="BA38" s="22"/>
      <c r="BB38" s="91"/>
      <c r="BC38" s="22"/>
      <c r="BD38" s="91"/>
      <c r="BE38" s="22"/>
      <c r="BF38" s="22"/>
      <c r="BG38" s="22">
        <f t="shared" si="69"/>
        <v>0</v>
      </c>
      <c r="BH38" s="22">
        <f t="shared" si="96"/>
        <v>0</v>
      </c>
      <c r="BI38" s="7"/>
      <c r="BJ38" s="7"/>
      <c r="BK38" s="7"/>
      <c r="BL38" s="60"/>
      <c r="BM38" s="163" t="s">
        <v>53</v>
      </c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90">
        <f t="shared" si="97"/>
        <v>0</v>
      </c>
      <c r="BZ38" s="34"/>
      <c r="CA38" s="22"/>
      <c r="CB38" s="34"/>
      <c r="CC38" s="247"/>
      <c r="CD38" s="34"/>
      <c r="CE38" s="22"/>
      <c r="CF38" s="34"/>
      <c r="CG38" s="22"/>
      <c r="CH38" s="91"/>
      <c r="CI38" s="22"/>
      <c r="CJ38" s="22"/>
      <c r="CK38" s="22"/>
      <c r="CL38" s="91"/>
      <c r="CM38" s="22"/>
      <c r="CN38" s="91"/>
      <c r="CO38" s="22"/>
      <c r="CP38" s="91"/>
      <c r="CQ38" s="26"/>
      <c r="CR38" s="91"/>
      <c r="CS38" s="22"/>
      <c r="CT38" s="91"/>
      <c r="CU38" s="22"/>
      <c r="CV38" s="91"/>
      <c r="CW38" s="22"/>
      <c r="CX38" s="91"/>
      <c r="CY38" s="22"/>
      <c r="CZ38" s="91"/>
      <c r="DA38" s="22"/>
      <c r="DB38" s="91"/>
      <c r="DC38" s="22"/>
      <c r="DD38" s="91"/>
      <c r="DE38" s="22"/>
      <c r="DF38" s="91"/>
      <c r="DG38" s="22"/>
      <c r="DH38" s="91"/>
      <c r="DI38" s="22"/>
      <c r="DJ38" s="91"/>
      <c r="DK38" s="22"/>
      <c r="DL38" s="91"/>
      <c r="DM38" s="22"/>
      <c r="DN38" s="91"/>
      <c r="DO38" s="22"/>
      <c r="DP38" s="91"/>
      <c r="DQ38" s="22"/>
      <c r="DR38" s="22">
        <f t="shared" si="98"/>
        <v>0</v>
      </c>
      <c r="DS38" s="22">
        <f t="shared" si="99"/>
        <v>0</v>
      </c>
      <c r="DT38" s="7"/>
      <c r="DU38" s="7"/>
      <c r="DV38" s="7"/>
      <c r="DW38" s="60"/>
      <c r="DX38" s="163" t="s">
        <v>53</v>
      </c>
      <c r="DY38" s="7"/>
      <c r="DZ38" s="98"/>
      <c r="EA38" s="7"/>
      <c r="EB38" s="8"/>
      <c r="EC38" s="8"/>
      <c r="ED38" s="8"/>
      <c r="EE38" s="8"/>
      <c r="EF38" s="8"/>
      <c r="EG38" s="8"/>
      <c r="EH38" s="8"/>
      <c r="EI38" s="7"/>
      <c r="EJ38" s="7"/>
      <c r="EK38" s="7"/>
      <c r="EM38" s="20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20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20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/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>
        <v>0</v>
      </c>
      <c r="GD38" s="7" t="e">
        <v>#REF!</v>
      </c>
      <c r="GE38" s="149">
        <v>0</v>
      </c>
      <c r="GF38" s="150">
        <v>0</v>
      </c>
      <c r="GG38" s="2"/>
      <c r="GH38" s="2"/>
      <c r="GI38" s="120"/>
      <c r="GK38" s="20"/>
      <c r="GL38" s="20"/>
      <c r="GM38" s="1"/>
      <c r="GN38" s="25"/>
      <c r="GO38" s="32"/>
      <c r="GP38" s="7"/>
      <c r="GQ38" s="87"/>
    </row>
    <row r="39" spans="1:199" ht="24.95" hidden="1" customHeight="1" x14ac:dyDescent="0.35">
      <c r="A39" s="163" t="s">
        <v>53</v>
      </c>
      <c r="B39" s="7"/>
      <c r="C39" s="19"/>
      <c r="D39" s="7"/>
      <c r="E39" s="7"/>
      <c r="F39" s="7"/>
      <c r="G39" s="7"/>
      <c r="H39" s="7"/>
      <c r="I39" s="7"/>
      <c r="J39" s="7"/>
      <c r="K39" s="7"/>
      <c r="L39" s="7"/>
      <c r="M39" s="90">
        <f t="shared" si="165"/>
        <v>0</v>
      </c>
      <c r="N39" s="34"/>
      <c r="O39" s="22"/>
      <c r="P39" s="34"/>
      <c r="Q39" s="22"/>
      <c r="R39" s="34"/>
      <c r="S39" s="22"/>
      <c r="T39" s="34"/>
      <c r="U39" s="22"/>
      <c r="V39" s="91"/>
      <c r="W39" s="22"/>
      <c r="X39" s="22"/>
      <c r="Y39" s="22"/>
      <c r="Z39" s="91"/>
      <c r="AA39" s="22"/>
      <c r="AB39" s="91"/>
      <c r="AC39" s="22"/>
      <c r="AD39" s="91"/>
      <c r="AE39" s="26"/>
      <c r="AF39" s="91"/>
      <c r="AG39" s="22"/>
      <c r="AH39" s="91"/>
      <c r="AI39" s="22"/>
      <c r="AJ39" s="91"/>
      <c r="AK39" s="22"/>
      <c r="AL39" s="91"/>
      <c r="AM39" s="22"/>
      <c r="AN39" s="91"/>
      <c r="AO39" s="22"/>
      <c r="AP39" s="91"/>
      <c r="AQ39" s="22"/>
      <c r="AR39" s="91"/>
      <c r="AS39" s="22"/>
      <c r="AT39" s="91"/>
      <c r="AU39" s="22"/>
      <c r="AV39" s="91"/>
      <c r="AW39" s="22"/>
      <c r="AX39" s="91"/>
      <c r="AY39" s="22"/>
      <c r="AZ39" s="91"/>
      <c r="BA39" s="22"/>
      <c r="BB39" s="91"/>
      <c r="BC39" s="22"/>
      <c r="BD39" s="91"/>
      <c r="BE39" s="22"/>
      <c r="BF39" s="22"/>
      <c r="BG39" s="22">
        <f t="shared" si="69"/>
        <v>0</v>
      </c>
      <c r="BH39" s="22">
        <f t="shared" si="96"/>
        <v>0</v>
      </c>
      <c r="BI39" s="7"/>
      <c r="BJ39" s="7"/>
      <c r="BK39" s="7"/>
      <c r="BL39" s="60"/>
      <c r="BM39" s="163" t="s">
        <v>53</v>
      </c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90">
        <f t="shared" si="97"/>
        <v>0</v>
      </c>
      <c r="BZ39" s="34"/>
      <c r="CA39" s="22"/>
      <c r="CB39" s="34"/>
      <c r="CC39" s="247"/>
      <c r="CD39" s="34"/>
      <c r="CE39" s="22"/>
      <c r="CF39" s="34"/>
      <c r="CG39" s="22"/>
      <c r="CH39" s="91"/>
      <c r="CI39" s="22"/>
      <c r="CJ39" s="22"/>
      <c r="CK39" s="22"/>
      <c r="CL39" s="91"/>
      <c r="CM39" s="22"/>
      <c r="CN39" s="91"/>
      <c r="CO39" s="22"/>
      <c r="CP39" s="91"/>
      <c r="CQ39" s="26"/>
      <c r="CR39" s="91"/>
      <c r="CS39" s="22"/>
      <c r="CT39" s="91"/>
      <c r="CU39" s="22"/>
      <c r="CV39" s="91"/>
      <c r="CW39" s="22"/>
      <c r="CX39" s="91"/>
      <c r="CY39" s="22"/>
      <c r="CZ39" s="91"/>
      <c r="DA39" s="22"/>
      <c r="DB39" s="91"/>
      <c r="DC39" s="22"/>
      <c r="DD39" s="91"/>
      <c r="DE39" s="22"/>
      <c r="DF39" s="91"/>
      <c r="DG39" s="22"/>
      <c r="DH39" s="91"/>
      <c r="DI39" s="22"/>
      <c r="DJ39" s="91"/>
      <c r="DK39" s="22"/>
      <c r="DL39" s="91"/>
      <c r="DM39" s="22"/>
      <c r="DN39" s="91"/>
      <c r="DO39" s="22"/>
      <c r="DP39" s="91"/>
      <c r="DQ39" s="22"/>
      <c r="DR39" s="22">
        <f t="shared" si="98"/>
        <v>0</v>
      </c>
      <c r="DS39" s="22">
        <f t="shared" si="99"/>
        <v>0</v>
      </c>
      <c r="DT39" s="7"/>
      <c r="DU39" s="7"/>
      <c r="DV39" s="7"/>
      <c r="DW39" s="60"/>
      <c r="DX39" s="163" t="s">
        <v>53</v>
      </c>
      <c r="DY39" s="7"/>
      <c r="DZ39" s="98"/>
      <c r="EA39" s="7"/>
      <c r="EB39" s="8"/>
      <c r="EC39" s="8"/>
      <c r="ED39" s="8"/>
      <c r="EE39" s="8"/>
      <c r="EF39" s="8"/>
      <c r="EG39" s="8"/>
      <c r="EH39" s="8"/>
      <c r="EI39" s="7"/>
      <c r="EJ39" s="7"/>
      <c r="EK39" s="7"/>
      <c r="EM39" s="20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20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20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/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7">
        <v>0</v>
      </c>
      <c r="GD39" s="7" t="e">
        <v>#REF!</v>
      </c>
      <c r="GE39" s="149">
        <v>0</v>
      </c>
      <c r="GF39" s="150">
        <v>0</v>
      </c>
      <c r="GG39" s="2"/>
      <c r="GH39" s="2"/>
      <c r="GI39" s="120"/>
      <c r="GK39" s="20"/>
      <c r="GL39" s="20"/>
      <c r="GM39" s="1"/>
      <c r="GN39" s="25"/>
      <c r="GO39" s="32"/>
      <c r="GP39" s="7"/>
      <c r="GQ39" s="87"/>
    </row>
    <row r="40" spans="1:199" ht="24.95" hidden="1" customHeight="1" x14ac:dyDescent="0.35">
      <c r="A40" s="163" t="s">
        <v>53</v>
      </c>
      <c r="B40" s="7"/>
      <c r="C40" s="102"/>
      <c r="D40" s="7"/>
      <c r="E40" s="7"/>
      <c r="F40" s="7"/>
      <c r="G40" s="7"/>
      <c r="H40" s="7"/>
      <c r="I40" s="7"/>
      <c r="J40" s="7"/>
      <c r="K40" s="7"/>
      <c r="L40" s="7"/>
      <c r="M40" s="90">
        <f t="shared" si="165"/>
        <v>0</v>
      </c>
      <c r="N40" s="34"/>
      <c r="O40" s="22"/>
      <c r="P40" s="34"/>
      <c r="Q40" s="22"/>
      <c r="R40" s="34"/>
      <c r="S40" s="22"/>
      <c r="T40" s="34"/>
      <c r="U40" s="22"/>
      <c r="V40" s="91"/>
      <c r="W40" s="22"/>
      <c r="X40" s="22"/>
      <c r="Y40" s="22"/>
      <c r="Z40" s="91"/>
      <c r="AA40" s="22"/>
      <c r="AB40" s="91"/>
      <c r="AC40" s="22"/>
      <c r="AD40" s="91"/>
      <c r="AE40" s="26"/>
      <c r="AF40" s="91"/>
      <c r="AG40" s="22"/>
      <c r="AH40" s="91"/>
      <c r="AI40" s="22"/>
      <c r="AJ40" s="91"/>
      <c r="AK40" s="22"/>
      <c r="AL40" s="91"/>
      <c r="AM40" s="22"/>
      <c r="AN40" s="91"/>
      <c r="AO40" s="22"/>
      <c r="AP40" s="91"/>
      <c r="AQ40" s="22"/>
      <c r="AR40" s="91"/>
      <c r="AS40" s="22"/>
      <c r="AT40" s="91"/>
      <c r="AU40" s="22"/>
      <c r="AV40" s="91"/>
      <c r="AW40" s="22"/>
      <c r="AX40" s="91"/>
      <c r="AY40" s="22"/>
      <c r="AZ40" s="91"/>
      <c r="BA40" s="22"/>
      <c r="BB40" s="91"/>
      <c r="BC40" s="22"/>
      <c r="BD40" s="91"/>
      <c r="BE40" s="22"/>
      <c r="BF40" s="22"/>
      <c r="BG40" s="22">
        <f t="shared" si="69"/>
        <v>0</v>
      </c>
      <c r="BH40" s="22">
        <f t="shared" si="96"/>
        <v>0</v>
      </c>
      <c r="BI40" s="7"/>
      <c r="BJ40" s="7"/>
      <c r="BK40" s="7"/>
      <c r="BL40" s="60"/>
      <c r="BM40" s="59"/>
      <c r="BN40" s="7"/>
      <c r="BO40" s="102"/>
      <c r="BP40" s="7"/>
      <c r="BQ40" s="7"/>
      <c r="BR40" s="7"/>
      <c r="BS40" s="7"/>
      <c r="BT40" s="7"/>
      <c r="BU40" s="7"/>
      <c r="BV40" s="7"/>
      <c r="BW40" s="7"/>
      <c r="BX40" s="7"/>
      <c r="BY40" s="90">
        <f t="shared" si="97"/>
        <v>0</v>
      </c>
      <c r="BZ40" s="34"/>
      <c r="CA40" s="22"/>
      <c r="CB40" s="34"/>
      <c r="CC40" s="247"/>
      <c r="CD40" s="34"/>
      <c r="CE40" s="22"/>
      <c r="CF40" s="34"/>
      <c r="CG40" s="22"/>
      <c r="CH40" s="91"/>
      <c r="CI40" s="22"/>
      <c r="CJ40" s="22"/>
      <c r="CK40" s="22"/>
      <c r="CL40" s="91"/>
      <c r="CM40" s="22"/>
      <c r="CN40" s="91"/>
      <c r="CO40" s="22"/>
      <c r="CP40" s="91"/>
      <c r="CQ40" s="26"/>
      <c r="CR40" s="91"/>
      <c r="CS40" s="22"/>
      <c r="CT40" s="91"/>
      <c r="CU40" s="22"/>
      <c r="CV40" s="91"/>
      <c r="CW40" s="22"/>
      <c r="CX40" s="91"/>
      <c r="CY40" s="22"/>
      <c r="CZ40" s="91"/>
      <c r="DA40" s="22"/>
      <c r="DB40" s="91"/>
      <c r="DC40" s="22"/>
      <c r="DD40" s="91"/>
      <c r="DE40" s="22"/>
      <c r="DF40" s="91"/>
      <c r="DG40" s="22"/>
      <c r="DH40" s="91"/>
      <c r="DI40" s="22"/>
      <c r="DJ40" s="91"/>
      <c r="DK40" s="22"/>
      <c r="DL40" s="91"/>
      <c r="DM40" s="22"/>
      <c r="DN40" s="91"/>
      <c r="DO40" s="22"/>
      <c r="DP40" s="91"/>
      <c r="DQ40" s="22"/>
      <c r="DR40" s="22">
        <f t="shared" si="98"/>
        <v>0</v>
      </c>
      <c r="DS40" s="22">
        <f t="shared" si="99"/>
        <v>0</v>
      </c>
      <c r="DT40" s="7"/>
      <c r="DU40" s="7"/>
      <c r="DV40" s="7"/>
      <c r="DW40" s="60"/>
      <c r="DX40" s="163" t="s">
        <v>53</v>
      </c>
      <c r="DY40" s="7"/>
      <c r="DZ40" s="98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M40" s="20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20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20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/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 t="e">
        <v>#REF!</v>
      </c>
      <c r="GE40" s="149">
        <v>0</v>
      </c>
      <c r="GF40" s="150">
        <v>0</v>
      </c>
      <c r="GG40" s="4"/>
      <c r="GH40" s="4"/>
      <c r="GI40" s="60"/>
      <c r="GK40" s="20"/>
      <c r="GL40" s="20"/>
      <c r="GM40" s="1"/>
      <c r="GN40" s="25"/>
      <c r="GO40" s="32"/>
      <c r="GP40" s="7"/>
      <c r="GQ40" s="87"/>
    </row>
    <row r="41" spans="1:199" ht="24.95" customHeight="1" x14ac:dyDescent="0.35">
      <c r="A41" s="61">
        <v>3</v>
      </c>
      <c r="B41" s="649" t="s">
        <v>55</v>
      </c>
      <c r="C41" s="21" t="s">
        <v>67</v>
      </c>
      <c r="D41" s="2"/>
      <c r="E41" s="2"/>
      <c r="F41" s="2"/>
      <c r="G41" s="2"/>
      <c r="H41" s="2"/>
      <c r="I41" s="2"/>
      <c r="J41" s="2"/>
      <c r="K41" s="2"/>
      <c r="L41" s="2">
        <f>SUM(L42:L56)</f>
        <v>216</v>
      </c>
      <c r="M41" s="2">
        <f t="shared" ref="M41:S41" si="166">SUM(M42:M56)</f>
        <v>182</v>
      </c>
      <c r="N41" s="2">
        <f t="shared" si="166"/>
        <v>120</v>
      </c>
      <c r="O41" s="2">
        <f t="shared" si="166"/>
        <v>68</v>
      </c>
      <c r="P41" s="2">
        <f t="shared" si="166"/>
        <v>18</v>
      </c>
      <c r="Q41" s="2">
        <f t="shared" si="166"/>
        <v>18</v>
      </c>
      <c r="R41" s="2">
        <f t="shared" si="166"/>
        <v>44</v>
      </c>
      <c r="S41" s="2">
        <f t="shared" si="166"/>
        <v>44</v>
      </c>
      <c r="T41" s="2">
        <f t="shared" ref="T41:BH41" si="167">SUM(T42:T56)</f>
        <v>0</v>
      </c>
      <c r="U41" s="2">
        <f t="shared" si="167"/>
        <v>0</v>
      </c>
      <c r="V41" s="2">
        <f t="shared" si="167"/>
        <v>0</v>
      </c>
      <c r="W41" s="2">
        <f t="shared" si="167"/>
        <v>0</v>
      </c>
      <c r="X41" s="2">
        <f t="shared" si="167"/>
        <v>6</v>
      </c>
      <c r="Y41" s="307">
        <f t="shared" si="167"/>
        <v>0</v>
      </c>
      <c r="Z41" s="2">
        <f t="shared" si="167"/>
        <v>0</v>
      </c>
      <c r="AA41" s="2">
        <f t="shared" si="167"/>
        <v>0</v>
      </c>
      <c r="AB41" s="2">
        <f t="shared" si="167"/>
        <v>17</v>
      </c>
      <c r="AC41" s="2">
        <f t="shared" si="167"/>
        <v>136</v>
      </c>
      <c r="AD41" s="2">
        <f t="shared" si="167"/>
        <v>1</v>
      </c>
      <c r="AE41" s="2">
        <f t="shared" si="167"/>
        <v>75</v>
      </c>
      <c r="AF41" s="2">
        <f t="shared" si="167"/>
        <v>0</v>
      </c>
      <c r="AG41" s="2">
        <f t="shared" si="167"/>
        <v>0</v>
      </c>
      <c r="AH41" s="2">
        <f t="shared" si="167"/>
        <v>0</v>
      </c>
      <c r="AI41" s="2">
        <f t="shared" si="167"/>
        <v>0</v>
      </c>
      <c r="AJ41" s="2">
        <f t="shared" si="167"/>
        <v>0</v>
      </c>
      <c r="AK41" s="2">
        <f t="shared" si="167"/>
        <v>0</v>
      </c>
      <c r="AL41" s="2">
        <f t="shared" si="167"/>
        <v>0</v>
      </c>
      <c r="AM41" s="2">
        <f t="shared" si="167"/>
        <v>0</v>
      </c>
      <c r="AN41" s="2">
        <f t="shared" si="167"/>
        <v>0</v>
      </c>
      <c r="AO41" s="2">
        <f t="shared" si="167"/>
        <v>0</v>
      </c>
      <c r="AP41" s="2">
        <f t="shared" si="167"/>
        <v>0</v>
      </c>
      <c r="AQ41" s="2">
        <f t="shared" si="167"/>
        <v>0</v>
      </c>
      <c r="AR41" s="2">
        <f t="shared" si="167"/>
        <v>0</v>
      </c>
      <c r="AS41" s="2">
        <f t="shared" si="167"/>
        <v>0</v>
      </c>
      <c r="AT41" s="2">
        <f t="shared" si="167"/>
        <v>0</v>
      </c>
      <c r="AU41" s="2">
        <f t="shared" si="167"/>
        <v>0</v>
      </c>
      <c r="AV41" s="2">
        <f t="shared" si="167"/>
        <v>0</v>
      </c>
      <c r="AW41" s="2">
        <f t="shared" si="167"/>
        <v>0</v>
      </c>
      <c r="AX41" s="2">
        <f t="shared" si="167"/>
        <v>0</v>
      </c>
      <c r="AY41" s="2">
        <f t="shared" si="167"/>
        <v>0</v>
      </c>
      <c r="AZ41" s="2">
        <f t="shared" si="167"/>
        <v>5</v>
      </c>
      <c r="BA41" s="2">
        <f t="shared" si="167"/>
        <v>38</v>
      </c>
      <c r="BB41" s="2">
        <f t="shared" si="167"/>
        <v>0</v>
      </c>
      <c r="BC41" s="2">
        <f t="shared" si="167"/>
        <v>0</v>
      </c>
      <c r="BD41" s="2">
        <f t="shared" si="167"/>
        <v>0</v>
      </c>
      <c r="BE41" s="2">
        <f t="shared" si="167"/>
        <v>0</v>
      </c>
      <c r="BF41" s="2">
        <f t="shared" si="167"/>
        <v>105</v>
      </c>
      <c r="BG41" s="16">
        <f t="shared" si="167"/>
        <v>385</v>
      </c>
      <c r="BH41" s="16">
        <f t="shared" si="167"/>
        <v>174</v>
      </c>
      <c r="BI41" s="2"/>
      <c r="BJ41" s="2"/>
      <c r="BK41" s="2"/>
      <c r="BL41" s="62"/>
      <c r="BM41" s="61">
        <v>3</v>
      </c>
      <c r="BN41" s="649" t="s">
        <v>55</v>
      </c>
      <c r="BO41" s="21" t="s">
        <v>67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>SUM(BX42:BX48)</f>
        <v>240</v>
      </c>
      <c r="BY41" s="2">
        <f>SUM(BY42:BY48)</f>
        <v>190</v>
      </c>
      <c r="BZ41" s="2">
        <f>SUM(BZ42:BZ48)</f>
        <v>130</v>
      </c>
      <c r="CA41" s="2">
        <f t="shared" ref="CA41:DS41" si="168">SUM(CA42:CA56)</f>
        <v>134</v>
      </c>
      <c r="CB41" s="2">
        <f t="shared" si="168"/>
        <v>42</v>
      </c>
      <c r="CC41" s="2">
        <f t="shared" si="168"/>
        <v>22</v>
      </c>
      <c r="CD41" s="2">
        <f t="shared" si="168"/>
        <v>100</v>
      </c>
      <c r="CE41" s="2">
        <f t="shared" si="168"/>
        <v>78</v>
      </c>
      <c r="CF41" s="2">
        <f t="shared" si="168"/>
        <v>0</v>
      </c>
      <c r="CG41" s="2">
        <f t="shared" si="168"/>
        <v>0</v>
      </c>
      <c r="CH41" s="2">
        <f t="shared" si="168"/>
        <v>8</v>
      </c>
      <c r="CI41" s="2">
        <f t="shared" si="168"/>
        <v>8</v>
      </c>
      <c r="CJ41" s="2">
        <f t="shared" si="168"/>
        <v>10</v>
      </c>
      <c r="CK41" s="2">
        <f t="shared" si="168"/>
        <v>0</v>
      </c>
      <c r="CL41" s="2">
        <f t="shared" si="168"/>
        <v>0</v>
      </c>
      <c r="CM41" s="2">
        <f t="shared" si="168"/>
        <v>0</v>
      </c>
      <c r="CN41" s="2">
        <f t="shared" si="168"/>
        <v>3</v>
      </c>
      <c r="CO41" s="2">
        <f t="shared" si="168"/>
        <v>24</v>
      </c>
      <c r="CP41" s="2">
        <f t="shared" si="168"/>
        <v>1</v>
      </c>
      <c r="CQ41" s="2">
        <f t="shared" si="168"/>
        <v>75</v>
      </c>
      <c r="CR41" s="2">
        <f t="shared" si="168"/>
        <v>0</v>
      </c>
      <c r="CS41" s="2">
        <f t="shared" si="168"/>
        <v>0</v>
      </c>
      <c r="CT41" s="2">
        <f t="shared" si="168"/>
        <v>0</v>
      </c>
      <c r="CU41" s="2">
        <f t="shared" si="168"/>
        <v>0</v>
      </c>
      <c r="CV41" s="2">
        <f t="shared" si="168"/>
        <v>0</v>
      </c>
      <c r="CW41" s="2">
        <f t="shared" si="168"/>
        <v>0</v>
      </c>
      <c r="CX41" s="2">
        <f t="shared" si="168"/>
        <v>0</v>
      </c>
      <c r="CY41" s="2">
        <f t="shared" si="168"/>
        <v>0</v>
      </c>
      <c r="CZ41" s="2">
        <f t="shared" si="168"/>
        <v>0</v>
      </c>
      <c r="DA41" s="2">
        <f t="shared" si="168"/>
        <v>0</v>
      </c>
      <c r="DB41" s="2">
        <f t="shared" si="168"/>
        <v>1</v>
      </c>
      <c r="DC41" s="2">
        <f t="shared" si="168"/>
        <v>18</v>
      </c>
      <c r="DD41" s="2">
        <f t="shared" si="168"/>
        <v>0</v>
      </c>
      <c r="DE41" s="2">
        <f t="shared" si="168"/>
        <v>0</v>
      </c>
      <c r="DF41" s="2">
        <f t="shared" si="168"/>
        <v>0</v>
      </c>
      <c r="DG41" s="2">
        <f t="shared" si="168"/>
        <v>0</v>
      </c>
      <c r="DH41" s="2">
        <f t="shared" si="168"/>
        <v>0</v>
      </c>
      <c r="DI41" s="2">
        <f t="shared" si="168"/>
        <v>0</v>
      </c>
      <c r="DJ41" s="2">
        <f t="shared" si="168"/>
        <v>0</v>
      </c>
      <c r="DK41" s="2">
        <f t="shared" si="168"/>
        <v>0</v>
      </c>
      <c r="DL41" s="2">
        <f t="shared" si="168"/>
        <v>9</v>
      </c>
      <c r="DM41" s="2">
        <f t="shared" si="168"/>
        <v>64</v>
      </c>
      <c r="DN41" s="2">
        <f t="shared" si="168"/>
        <v>0</v>
      </c>
      <c r="DO41" s="2">
        <f t="shared" si="168"/>
        <v>0</v>
      </c>
      <c r="DP41" s="2">
        <f t="shared" si="168"/>
        <v>0</v>
      </c>
      <c r="DQ41" s="2">
        <f t="shared" si="168"/>
        <v>0</v>
      </c>
      <c r="DR41" s="2">
        <f t="shared" si="168"/>
        <v>433</v>
      </c>
      <c r="DS41" s="2">
        <f t="shared" si="168"/>
        <v>334</v>
      </c>
      <c r="DT41" s="2"/>
      <c r="DU41" s="2"/>
      <c r="DV41" s="2"/>
      <c r="DW41" s="62"/>
      <c r="DX41" s="61">
        <v>3</v>
      </c>
      <c r="DY41" s="164" t="s">
        <v>55</v>
      </c>
      <c r="DZ41" s="21" t="s">
        <v>67</v>
      </c>
      <c r="EA41" s="2">
        <v>1</v>
      </c>
      <c r="EB41" s="2"/>
      <c r="EC41" s="2"/>
      <c r="ED41" s="2"/>
      <c r="EE41" s="2"/>
      <c r="EF41" s="2"/>
      <c r="EG41" s="2"/>
      <c r="EH41" s="2"/>
      <c r="EI41" s="2"/>
      <c r="EJ41" s="2"/>
      <c r="EK41" s="2"/>
      <c r="EM41" s="2">
        <v>202</v>
      </c>
      <c r="EN41" s="2">
        <v>38</v>
      </c>
      <c r="EO41" s="2">
        <v>40</v>
      </c>
      <c r="EP41" s="2">
        <v>84</v>
      </c>
      <c r="EQ41" s="2">
        <v>122</v>
      </c>
      <c r="ER41" s="2">
        <v>0</v>
      </c>
      <c r="ES41" s="2">
        <v>0</v>
      </c>
      <c r="ET41" s="2">
        <v>2</v>
      </c>
      <c r="EU41" s="2">
        <v>8</v>
      </c>
      <c r="EV41" s="2">
        <v>16</v>
      </c>
      <c r="EW41" s="16">
        <v>0</v>
      </c>
      <c r="EX41" s="2">
        <v>0</v>
      </c>
      <c r="EY41" s="2">
        <v>0</v>
      </c>
      <c r="EZ41" s="2">
        <v>20</v>
      </c>
      <c r="FA41" s="2">
        <v>160</v>
      </c>
      <c r="FB41" s="2">
        <v>2</v>
      </c>
      <c r="FC41" s="2">
        <v>150</v>
      </c>
      <c r="FD41" s="2">
        <v>0</v>
      </c>
      <c r="FE41" s="2">
        <v>0</v>
      </c>
      <c r="FF41" s="2">
        <v>0</v>
      </c>
      <c r="FG41" s="16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1</v>
      </c>
      <c r="FO41" s="2">
        <v>18</v>
      </c>
      <c r="FP41" s="2">
        <v>0</v>
      </c>
      <c r="FQ41" s="2">
        <v>0</v>
      </c>
      <c r="FR41" s="2"/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14</v>
      </c>
      <c r="FY41" s="2">
        <v>102</v>
      </c>
      <c r="FZ41" s="2">
        <v>0</v>
      </c>
      <c r="GA41" s="2">
        <v>0</v>
      </c>
      <c r="GB41" s="2">
        <v>0</v>
      </c>
      <c r="GC41" s="2">
        <v>0</v>
      </c>
      <c r="GD41" s="2" t="e">
        <v>#REF!</v>
      </c>
      <c r="GE41" s="40">
        <v>818</v>
      </c>
      <c r="GF41" s="639">
        <v>508</v>
      </c>
      <c r="GG41" s="2"/>
      <c r="GH41" s="2"/>
      <c r="GI41" s="62"/>
      <c r="GK41" s="20"/>
      <c r="GL41" s="20"/>
      <c r="GM41" s="19"/>
      <c r="GN41" s="19"/>
      <c r="GO41" s="32"/>
      <c r="GP41" s="7"/>
      <c r="GQ41" s="87"/>
    </row>
    <row r="42" spans="1:199" ht="24.95" hidden="1" customHeight="1" x14ac:dyDescent="0.35">
      <c r="A42" s="22" t="s">
        <v>55</v>
      </c>
      <c r="B42" s="178" t="s">
        <v>90</v>
      </c>
      <c r="C42" s="179" t="s">
        <v>91</v>
      </c>
      <c r="D42" s="179" t="s">
        <v>92</v>
      </c>
      <c r="E42" s="179" t="s">
        <v>93</v>
      </c>
      <c r="F42" s="179" t="s">
        <v>94</v>
      </c>
      <c r="G42" s="179">
        <v>7</v>
      </c>
      <c r="H42" s="179">
        <v>30</v>
      </c>
      <c r="I42" s="179">
        <v>1</v>
      </c>
      <c r="J42" s="179">
        <v>1</v>
      </c>
      <c r="K42" s="179">
        <f>J42*2</f>
        <v>2</v>
      </c>
      <c r="L42" s="180">
        <v>60</v>
      </c>
      <c r="M42" s="181">
        <f>SUM(N42+P42+R42+T42+V42)</f>
        <v>38</v>
      </c>
      <c r="N42" s="81"/>
      <c r="O42" s="35">
        <f t="shared" ref="O42:O49" si="169">SUM(N42)*I42</f>
        <v>0</v>
      </c>
      <c r="P42" s="81">
        <v>18</v>
      </c>
      <c r="Q42" s="35">
        <f>P42*J42</f>
        <v>18</v>
      </c>
      <c r="R42" s="81">
        <v>20</v>
      </c>
      <c r="S42" s="35">
        <f t="shared" ref="S42:S49" si="170">SUM(R42)*J42</f>
        <v>20</v>
      </c>
      <c r="T42" s="81"/>
      <c r="U42" s="35">
        <f>SUM(T42)*K42</f>
        <v>0</v>
      </c>
      <c r="V42" s="81"/>
      <c r="W42" s="35">
        <f>SUM(V42)*J42*5</f>
        <v>0</v>
      </c>
      <c r="X42" s="182">
        <f>SUM(J42*AX42*2+K42*AZ42*2)</f>
        <v>0</v>
      </c>
      <c r="Y42" s="182"/>
      <c r="Z42" s="81"/>
      <c r="AA42" s="35"/>
      <c r="AB42" s="81"/>
      <c r="AC42" s="182">
        <f t="shared" ref="AC42:AC49" si="171">SUM(AB42)*3*H42/5</f>
        <v>0</v>
      </c>
      <c r="AD42" s="81"/>
      <c r="AE42" s="183">
        <f t="shared" ref="AE42:AE49" si="172">SUM(AD42*H42*(30+4))</f>
        <v>0</v>
      </c>
      <c r="AF42" s="81"/>
      <c r="AG42" s="35">
        <f>SUM(AF42*H42*3)</f>
        <v>0</v>
      </c>
      <c r="AH42" s="81"/>
      <c r="AI42" s="346">
        <f>SUM(AH42*H42/3)</f>
        <v>0</v>
      </c>
      <c r="AJ42" s="81"/>
      <c r="AK42" s="182">
        <f t="shared" ref="AK42:AK49" si="173">SUM(AJ42*H42*2/3)</f>
        <v>0</v>
      </c>
      <c r="AL42" s="81"/>
      <c r="AM42" s="35">
        <f>SUM(AL42*H42*2)</f>
        <v>0</v>
      </c>
      <c r="AN42" s="81"/>
      <c r="AO42" s="35">
        <f>SUM(AN42*J42)</f>
        <v>0</v>
      </c>
      <c r="AP42" s="81"/>
      <c r="AQ42" s="182">
        <f t="shared" ref="AQ42:AQ49" si="174">SUM(AP42*H42*2)</f>
        <v>0</v>
      </c>
      <c r="AR42" s="81"/>
      <c r="AS42" s="182">
        <f>SUM(J42*AR42*6)</f>
        <v>0</v>
      </c>
      <c r="AT42" s="81"/>
      <c r="AU42" s="182">
        <f t="shared" ref="AU42:AU49" si="175">AT42*H42/3</f>
        <v>0</v>
      </c>
      <c r="AV42" s="81"/>
      <c r="AW42" s="35">
        <f t="shared" ref="AW42:AW49" si="176">AV42*K42*6</f>
        <v>0</v>
      </c>
      <c r="AX42" s="81"/>
      <c r="AY42" s="182">
        <f>AX42*K42*8</f>
        <v>0</v>
      </c>
      <c r="AZ42" s="81"/>
      <c r="BA42" s="182">
        <f>SUM(AZ42*K42*5*6)</f>
        <v>0</v>
      </c>
      <c r="BB42" s="81"/>
      <c r="BC42" s="182">
        <f t="shared" ref="BC42:BC49" si="177">SUM(BB42*K42*4*6)</f>
        <v>0</v>
      </c>
      <c r="BD42" s="81"/>
      <c r="BE42" s="10">
        <f>SUM(BD42*50)</f>
        <v>0</v>
      </c>
      <c r="BF42" s="22"/>
      <c r="BG42" s="309">
        <f t="shared" si="69"/>
        <v>38</v>
      </c>
      <c r="BH42" s="22">
        <f t="shared" ref="BH42:BH54" si="178">SUM(O42+Q42+U42+W42+X42+AS42+AW42+AY42+BA42+BC42+S42+AQ42)</f>
        <v>38</v>
      </c>
      <c r="BI42" s="7"/>
      <c r="BJ42" s="7"/>
      <c r="BK42" s="7"/>
      <c r="BL42" s="60">
        <v>432</v>
      </c>
      <c r="BM42" s="164" t="s">
        <v>55</v>
      </c>
      <c r="BN42" s="1" t="s">
        <v>90</v>
      </c>
      <c r="BO42" s="45" t="s">
        <v>95</v>
      </c>
      <c r="BP42" s="45" t="s">
        <v>92</v>
      </c>
      <c r="BQ42" s="45" t="s">
        <v>96</v>
      </c>
      <c r="BR42" s="25" t="s">
        <v>97</v>
      </c>
      <c r="BS42" s="25">
        <v>8</v>
      </c>
      <c r="BT42" s="179">
        <v>30</v>
      </c>
      <c r="BU42" s="25">
        <v>2</v>
      </c>
      <c r="BV42" s="25"/>
      <c r="BW42" s="25">
        <f>SUM(BV42)*2</f>
        <v>0</v>
      </c>
      <c r="BX42" s="24">
        <v>70</v>
      </c>
      <c r="BY42" s="226">
        <f t="shared" ref="BY42:BY47" si="179">SUM(BZ42+CB42+CD42+CF42+CH42)</f>
        <v>50</v>
      </c>
      <c r="BZ42" s="24">
        <v>8</v>
      </c>
      <c r="CA42" s="24">
        <f t="shared" ref="CA42:CA55" si="180">SUM(BZ42)*BU42</f>
        <v>16</v>
      </c>
      <c r="CB42" s="24">
        <v>20</v>
      </c>
      <c r="CC42" s="24">
        <f>CB42*BV42</f>
        <v>0</v>
      </c>
      <c r="CD42" s="24">
        <v>22</v>
      </c>
      <c r="CE42" s="24">
        <f t="shared" ref="CE42:CE55" si="181">SUM(CD42)*BV42</f>
        <v>0</v>
      </c>
      <c r="CF42" s="24"/>
      <c r="CG42" s="28">
        <f t="shared" ref="CG42:CG55" si="182">SUM(CF42)*BW42</f>
        <v>0</v>
      </c>
      <c r="CH42" s="34"/>
      <c r="CI42" s="28">
        <f>SUM(CH42)*BV42*5</f>
        <v>0</v>
      </c>
      <c r="CJ42" s="209">
        <f>SUM(BV42*DJ42*2+BW42*DL42*2)</f>
        <v>0</v>
      </c>
      <c r="CK42" s="209">
        <f>SUM(BX42*5/100*BV42)</f>
        <v>0</v>
      </c>
      <c r="CL42" s="34"/>
      <c r="CM42" s="28"/>
      <c r="CN42" s="34"/>
      <c r="CO42" s="209">
        <f t="shared" ref="CO42:CO54" si="183">SUM(CN42)*3*BT42/5</f>
        <v>0</v>
      </c>
      <c r="CP42" s="34"/>
      <c r="CQ42" s="210">
        <f t="shared" ref="CQ42:CQ54" si="184">SUM(CP42*BT42*(30+4))</f>
        <v>0</v>
      </c>
      <c r="CR42" s="34"/>
      <c r="CS42" s="28">
        <f t="shared" ref="CS42:CS47" si="185">SUM(CR42*BT42*3)</f>
        <v>0</v>
      </c>
      <c r="CT42" s="34"/>
      <c r="CU42" s="209">
        <f t="shared" ref="CU42:CU47" si="186">SUM(CT42*BT42/3)</f>
        <v>0</v>
      </c>
      <c r="CV42" s="34"/>
      <c r="CW42" s="209">
        <f t="shared" ref="CW42:CW54" si="187">SUM(CV42*BT42*2/3)</f>
        <v>0</v>
      </c>
      <c r="CX42" s="34"/>
      <c r="CY42" s="28">
        <f>SUM(CX42*BT42*2)</f>
        <v>0</v>
      </c>
      <c r="CZ42" s="34"/>
      <c r="DA42" s="28">
        <f>SUM(CZ42*BV42*2)</f>
        <v>0</v>
      </c>
      <c r="DB42" s="34"/>
      <c r="DC42" s="209">
        <f t="shared" ref="DC42:DC54" si="188">SUM(DB42*BT42*2)</f>
        <v>0</v>
      </c>
      <c r="DD42" s="34"/>
      <c r="DE42" s="209">
        <f>SUM(BV42*DD42*6)</f>
        <v>0</v>
      </c>
      <c r="DF42" s="34"/>
      <c r="DG42" s="209">
        <f t="shared" ref="DG42:DG55" si="189">DF42*BT42/3</f>
        <v>0</v>
      </c>
      <c r="DH42" s="34"/>
      <c r="DI42" s="28">
        <f>SUM(BV42*DH42*6)</f>
        <v>0</v>
      </c>
      <c r="DJ42" s="34"/>
      <c r="DK42" s="209">
        <f>DJ42*BT42/3</f>
        <v>0</v>
      </c>
      <c r="DL42" s="34"/>
      <c r="DM42" s="209">
        <f>SUM(DL42*BW42*5*6)</f>
        <v>0</v>
      </c>
      <c r="DN42" s="34"/>
      <c r="DO42" s="209">
        <f t="shared" ref="DO42:DO48" si="190">SUM(DN42*BW42*4*6)</f>
        <v>0</v>
      </c>
      <c r="DP42" s="34"/>
      <c r="DQ42" s="22">
        <f t="shared" ref="DQ42:DQ48" si="191">SUM(DP42*50)</f>
        <v>0</v>
      </c>
      <c r="DR42" s="345">
        <f t="shared" ref="DR42:DR55" si="192">CA42+CC42+CE42+CG42+CI42+CJ42+CK42+CM42+CO42+CQ42+CS42+CU42+CW42+CY42+DA42+DC42+DE42+DG42+DI42+DK42+DM42+DO42+DQ42</f>
        <v>16</v>
      </c>
      <c r="DS42" s="209">
        <f t="shared" ref="DS42:DS55" si="193">DO42+DM42+DK42+DI42+DE42+DC42+CJ42+CI42+CG42+CE42+CC42+CA42</f>
        <v>16</v>
      </c>
      <c r="DT42" s="7"/>
      <c r="DU42" s="7"/>
      <c r="DV42" s="7"/>
      <c r="DW42" s="271" t="s">
        <v>192</v>
      </c>
      <c r="DX42" s="164" t="s">
        <v>55</v>
      </c>
      <c r="DY42" s="1"/>
      <c r="DZ42" s="25"/>
      <c r="EA42" s="25"/>
      <c r="EB42" s="7"/>
      <c r="EC42" s="7"/>
      <c r="ED42" s="7"/>
      <c r="EE42" s="7"/>
      <c r="EF42" s="7"/>
      <c r="EG42" s="7"/>
      <c r="EH42" s="7"/>
      <c r="EI42" s="7"/>
      <c r="EJ42" s="7"/>
      <c r="EK42" s="7"/>
      <c r="EM42" s="20">
        <v>16</v>
      </c>
      <c r="EN42" s="7">
        <v>38</v>
      </c>
      <c r="EO42" s="7">
        <v>18</v>
      </c>
      <c r="EP42" s="7">
        <v>42</v>
      </c>
      <c r="EQ42" s="7">
        <v>20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20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20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/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D42" s="7" t="e">
        <v>#REF!</v>
      </c>
      <c r="GE42" s="149">
        <v>54</v>
      </c>
      <c r="GF42" s="150">
        <v>54</v>
      </c>
      <c r="GG42" s="2"/>
      <c r="GH42" s="2"/>
      <c r="GI42" s="60"/>
      <c r="GK42" s="20"/>
      <c r="GL42" s="20"/>
      <c r="GM42" s="52"/>
      <c r="GN42" s="25"/>
      <c r="GO42" s="32"/>
      <c r="GP42" s="7"/>
      <c r="GQ42" s="87"/>
    </row>
    <row r="43" spans="1:199" ht="24.95" hidden="1" customHeight="1" x14ac:dyDescent="0.35">
      <c r="A43" s="22" t="s">
        <v>55</v>
      </c>
      <c r="B43" s="279" t="s">
        <v>212</v>
      </c>
      <c r="C43" s="214" t="s">
        <v>213</v>
      </c>
      <c r="D43" s="214" t="s">
        <v>214</v>
      </c>
      <c r="E43" s="214" t="s">
        <v>215</v>
      </c>
      <c r="F43" s="185">
        <v>73</v>
      </c>
      <c r="G43" s="185">
        <v>1</v>
      </c>
      <c r="H43" s="215">
        <v>25</v>
      </c>
      <c r="I43" s="215">
        <v>1</v>
      </c>
      <c r="J43" s="215">
        <v>1</v>
      </c>
      <c r="K43" s="280">
        <f t="shared" ref="K43" si="194">J43*2</f>
        <v>2</v>
      </c>
      <c r="L43" s="281">
        <v>20</v>
      </c>
      <c r="M43" s="192">
        <f t="shared" ref="M43" si="195">SUM(N43+P43+R43+T43+V43)</f>
        <v>20</v>
      </c>
      <c r="N43" s="282">
        <v>16</v>
      </c>
      <c r="O43" s="186">
        <f t="shared" si="169"/>
        <v>16</v>
      </c>
      <c r="P43" s="187"/>
      <c r="Q43" s="186">
        <f t="shared" ref="Q43" si="196">J43*P43</f>
        <v>0</v>
      </c>
      <c r="R43" s="187">
        <v>4</v>
      </c>
      <c r="S43" s="186">
        <f t="shared" si="170"/>
        <v>4</v>
      </c>
      <c r="T43" s="187"/>
      <c r="U43" s="186">
        <f t="shared" ref="U43" si="197">SUM(T43)*K43</f>
        <v>0</v>
      </c>
      <c r="V43" s="187"/>
      <c r="W43" s="186">
        <f>SUM(V43)*J43*3</f>
        <v>0</v>
      </c>
      <c r="X43" s="182">
        <v>2</v>
      </c>
      <c r="Y43" s="188">
        <v>0</v>
      </c>
      <c r="Z43" s="187"/>
      <c r="AA43" s="186">
        <f t="shared" ref="AA43" si="198">SUM(Z43)*1</f>
        <v>0</v>
      </c>
      <c r="AB43" s="187"/>
      <c r="AC43" s="182">
        <f t="shared" ref="AC43" si="199">SUM(AB43)*3*H43/5</f>
        <v>0</v>
      </c>
      <c r="AD43" s="187"/>
      <c r="AE43" s="189">
        <f t="shared" ref="AE43" si="200">SUM(AD43*H43*(30+4))</f>
        <v>0</v>
      </c>
      <c r="AF43" s="187"/>
      <c r="AG43" s="190">
        <f t="shared" ref="AG43" si="201">SUM(AF43*H43*3)</f>
        <v>0</v>
      </c>
      <c r="AH43" s="187"/>
      <c r="AI43" s="188">
        <f t="shared" ref="AI43" si="202">SUM(AH43*H43/3)</f>
        <v>0</v>
      </c>
      <c r="AJ43" s="187"/>
      <c r="AK43" s="188">
        <f t="shared" ref="AK43" si="203">SUM(AJ43*H43*2/3)</f>
        <v>0</v>
      </c>
      <c r="AL43" s="187"/>
      <c r="AM43" s="186">
        <f t="shared" ref="AM43" si="204">SUM(AL43*H43)</f>
        <v>0</v>
      </c>
      <c r="AN43" s="187"/>
      <c r="AO43" s="186">
        <f t="shared" ref="AO43" si="205">SUM(AN43*J43)</f>
        <v>0</v>
      </c>
      <c r="AP43" s="187"/>
      <c r="AQ43" s="188">
        <f t="shared" ref="AQ43" si="206">SUM(AP43*H43*2)</f>
        <v>0</v>
      </c>
      <c r="AR43" s="187"/>
      <c r="AS43" s="188">
        <f t="shared" ref="AS43" si="207">AR43*K43*6</f>
        <v>0</v>
      </c>
      <c r="AT43" s="223"/>
      <c r="AU43" s="221">
        <f t="shared" si="175"/>
        <v>0</v>
      </c>
      <c r="AV43" s="187"/>
      <c r="AW43" s="190">
        <f t="shared" si="176"/>
        <v>0</v>
      </c>
      <c r="AX43" s="187"/>
      <c r="AY43" s="188">
        <f t="shared" ref="AY43" si="208">AX43*J43*8</f>
        <v>0</v>
      </c>
      <c r="AZ43" s="187">
        <v>1</v>
      </c>
      <c r="BA43" s="182">
        <f>SUM(AZ43*J43*8)</f>
        <v>8</v>
      </c>
      <c r="BB43" s="187"/>
      <c r="BC43" s="188">
        <f>SUM(BB43*K43*4*6)</f>
        <v>0</v>
      </c>
      <c r="BD43" s="187"/>
      <c r="BE43" s="190">
        <f>SUM(BD43*50)</f>
        <v>0</v>
      </c>
      <c r="BF43" s="221">
        <f t="shared" ref="BF43" si="209">O43+Q43+S43+U43+W43+X43+Y43+AA43+AC43+AE43+AG43+AI43+AK43+AM43+AO43+AQ43+AS43+AU43+AW43+AY43+BA43+BC43+BE43</f>
        <v>30</v>
      </c>
      <c r="BG43" s="221">
        <f t="shared" ref="BG43" si="210">BC43+BA43+AY43+AW43+AS43+AQ43+X43+W43+U43+S43+Q43+O43</f>
        <v>30</v>
      </c>
      <c r="BH43" s="22">
        <f t="shared" si="178"/>
        <v>30</v>
      </c>
      <c r="BI43" s="7"/>
      <c r="BJ43" s="7"/>
      <c r="BK43" s="7"/>
      <c r="BL43" s="60"/>
      <c r="BM43" s="164" t="s">
        <v>55</v>
      </c>
      <c r="BN43" s="351" t="s">
        <v>221</v>
      </c>
      <c r="BO43" s="25" t="s">
        <v>213</v>
      </c>
      <c r="BP43" s="25" t="s">
        <v>214</v>
      </c>
      <c r="BQ43" s="25" t="s">
        <v>215</v>
      </c>
      <c r="BR43" s="179">
        <v>8</v>
      </c>
      <c r="BS43" s="179">
        <v>2</v>
      </c>
      <c r="BT43" s="207">
        <v>25</v>
      </c>
      <c r="BU43" s="179"/>
      <c r="BV43" s="179">
        <v>1</v>
      </c>
      <c r="BW43" s="348">
        <f t="shared" ref="BW43:BW52" si="211">BV43*2</f>
        <v>2</v>
      </c>
      <c r="BX43" s="180">
        <v>32</v>
      </c>
      <c r="BY43" s="181">
        <f t="shared" si="179"/>
        <v>10</v>
      </c>
      <c r="BZ43" s="350">
        <v>10</v>
      </c>
      <c r="CA43" s="35">
        <f t="shared" si="180"/>
        <v>0</v>
      </c>
      <c r="CB43" s="81"/>
      <c r="CC43" s="35">
        <f t="shared" ref="CC43:CC52" si="212">BV43*CB43</f>
        <v>0</v>
      </c>
      <c r="CD43" s="81"/>
      <c r="CE43" s="35">
        <f t="shared" si="181"/>
        <v>0</v>
      </c>
      <c r="CF43" s="81"/>
      <c r="CG43" s="35">
        <f t="shared" si="182"/>
        <v>0</v>
      </c>
      <c r="CH43" s="81"/>
      <c r="CI43" s="35">
        <f>SUM(CH43)*BV43*5</f>
        <v>0</v>
      </c>
      <c r="CJ43" s="182"/>
      <c r="CK43" s="182">
        <v>0</v>
      </c>
      <c r="CL43" s="81"/>
      <c r="CM43" s="35">
        <f t="shared" ref="CM43:CM52" si="213">SUM(CL43)*1</f>
        <v>0</v>
      </c>
      <c r="CN43" s="81"/>
      <c r="CO43" s="182">
        <f t="shared" si="183"/>
        <v>0</v>
      </c>
      <c r="CP43" s="81"/>
      <c r="CQ43" s="183">
        <f t="shared" si="184"/>
        <v>0</v>
      </c>
      <c r="CR43" s="81"/>
      <c r="CS43" s="35">
        <f t="shared" si="185"/>
        <v>0</v>
      </c>
      <c r="CT43" s="81"/>
      <c r="CU43" s="182">
        <f t="shared" si="186"/>
        <v>0</v>
      </c>
      <c r="CV43" s="81"/>
      <c r="CW43" s="182">
        <f t="shared" si="187"/>
        <v>0</v>
      </c>
      <c r="CX43" s="81"/>
      <c r="CY43" s="35">
        <f t="shared" ref="CY43:CY52" si="214">SUM(CX43*BT43)</f>
        <v>0</v>
      </c>
      <c r="CZ43" s="81"/>
      <c r="DA43" s="35">
        <f t="shared" ref="DA43:DA52" si="215">SUM(CZ43*BV43)</f>
        <v>0</v>
      </c>
      <c r="DB43" s="81"/>
      <c r="DC43" s="182">
        <f t="shared" si="188"/>
        <v>0</v>
      </c>
      <c r="DD43" s="81"/>
      <c r="DE43" s="182">
        <f>DD43*BV43*4</f>
        <v>0</v>
      </c>
      <c r="DF43" s="34"/>
      <c r="DG43" s="209">
        <f t="shared" si="189"/>
        <v>0</v>
      </c>
      <c r="DH43" s="81"/>
      <c r="DI43" s="35">
        <f t="shared" ref="DI43:DI52" si="216">DH43*BW43*6</f>
        <v>0</v>
      </c>
      <c r="DJ43" s="81"/>
      <c r="DK43" s="182">
        <f>DJ43*BW43*8</f>
        <v>0</v>
      </c>
      <c r="DL43" s="81">
        <v>1</v>
      </c>
      <c r="DM43" s="182">
        <f>SUM(DL43*BV43*1*8)</f>
        <v>8</v>
      </c>
      <c r="DN43" s="81"/>
      <c r="DO43" s="182">
        <f t="shared" si="190"/>
        <v>0</v>
      </c>
      <c r="DP43" s="81"/>
      <c r="DQ43" s="10">
        <f t="shared" si="191"/>
        <v>0</v>
      </c>
      <c r="DR43" s="345">
        <f t="shared" si="192"/>
        <v>8</v>
      </c>
      <c r="DS43" s="209">
        <f t="shared" si="193"/>
        <v>8</v>
      </c>
      <c r="DT43" s="7"/>
      <c r="DU43" s="7"/>
      <c r="DV43" s="7"/>
      <c r="DW43" s="60"/>
      <c r="DX43" s="164" t="s">
        <v>55</v>
      </c>
      <c r="DY43" s="12"/>
      <c r="DZ43" s="23"/>
      <c r="EA43" s="23"/>
      <c r="EB43" s="7"/>
      <c r="EC43" s="7"/>
      <c r="ED43" s="7"/>
      <c r="EE43" s="7"/>
      <c r="EF43" s="7"/>
      <c r="EG43" s="7"/>
      <c r="EH43" s="7"/>
      <c r="EI43" s="7"/>
      <c r="EJ43" s="7"/>
      <c r="EK43" s="7"/>
      <c r="EM43" s="20">
        <v>16</v>
      </c>
      <c r="EN43" s="7">
        <v>0</v>
      </c>
      <c r="EO43" s="7">
        <v>0</v>
      </c>
      <c r="EP43" s="7">
        <v>4</v>
      </c>
      <c r="EQ43" s="7">
        <v>4</v>
      </c>
      <c r="ER43" s="7">
        <v>0</v>
      </c>
      <c r="ES43" s="7">
        <v>0</v>
      </c>
      <c r="ET43" s="7">
        <v>0</v>
      </c>
      <c r="EU43" s="7">
        <v>0</v>
      </c>
      <c r="EV43" s="7">
        <v>2</v>
      </c>
      <c r="EW43" s="20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20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/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2</v>
      </c>
      <c r="FY43" s="7">
        <v>16</v>
      </c>
      <c r="FZ43" s="7">
        <v>0</v>
      </c>
      <c r="GA43" s="7">
        <v>0</v>
      </c>
      <c r="GB43" s="7">
        <v>0</v>
      </c>
      <c r="GC43" s="7">
        <v>0</v>
      </c>
      <c r="GD43" s="7" t="e">
        <v>#REF!</v>
      </c>
      <c r="GE43" s="149">
        <v>38</v>
      </c>
      <c r="GF43" s="150">
        <v>38</v>
      </c>
      <c r="GG43" s="2"/>
      <c r="GH43" s="2"/>
      <c r="GI43" s="60"/>
      <c r="GK43" s="20"/>
      <c r="GL43" s="20"/>
      <c r="GM43" s="1"/>
      <c r="GN43" s="25"/>
      <c r="GO43" s="32"/>
      <c r="GP43" s="7"/>
      <c r="GQ43" s="87"/>
    </row>
    <row r="44" spans="1:199" ht="24.95" hidden="1" customHeight="1" x14ac:dyDescent="0.35">
      <c r="A44" s="22" t="s">
        <v>55</v>
      </c>
      <c r="B44" s="347" t="s">
        <v>216</v>
      </c>
      <c r="C44" s="25" t="s">
        <v>213</v>
      </c>
      <c r="D44" s="25" t="s">
        <v>214</v>
      </c>
      <c r="E44" s="25" t="s">
        <v>215</v>
      </c>
      <c r="F44" s="179">
        <v>70</v>
      </c>
      <c r="G44" s="179">
        <v>1</v>
      </c>
      <c r="H44" s="179">
        <v>25</v>
      </c>
      <c r="I44" s="179">
        <v>1</v>
      </c>
      <c r="J44" s="179">
        <v>1</v>
      </c>
      <c r="K44" s="348">
        <f t="shared" ref="K44:K49" si="217">J44*2</f>
        <v>2</v>
      </c>
      <c r="L44" s="349">
        <v>30</v>
      </c>
      <c r="M44" s="181">
        <f t="shared" ref="M44:M49" si="218">SUM(N44+P44+R44+T44+V44)</f>
        <v>30</v>
      </c>
      <c r="N44" s="350">
        <v>14</v>
      </c>
      <c r="O44" s="35">
        <f t="shared" si="169"/>
        <v>14</v>
      </c>
      <c r="P44" s="81"/>
      <c r="Q44" s="35">
        <f t="shared" ref="Q44:Q49" si="219">J44*P44</f>
        <v>0</v>
      </c>
      <c r="R44" s="81">
        <v>16</v>
      </c>
      <c r="S44" s="35">
        <f t="shared" si="170"/>
        <v>16</v>
      </c>
      <c r="T44" s="81"/>
      <c r="U44" s="35">
        <f>SUM(T44)*K44</f>
        <v>0</v>
      </c>
      <c r="V44" s="81"/>
      <c r="W44" s="35">
        <f>SUM(V44)*J44*3</f>
        <v>0</v>
      </c>
      <c r="X44" s="182">
        <v>2</v>
      </c>
      <c r="Y44" s="182">
        <v>0</v>
      </c>
      <c r="Z44" s="81"/>
      <c r="AA44" s="35">
        <f t="shared" ref="AA44:AA49" si="220">SUM(Z44)*1</f>
        <v>0</v>
      </c>
      <c r="AB44" s="81"/>
      <c r="AC44" s="182">
        <f t="shared" si="171"/>
        <v>0</v>
      </c>
      <c r="AD44" s="81"/>
      <c r="AE44" s="183">
        <f t="shared" si="172"/>
        <v>0</v>
      </c>
      <c r="AF44" s="81"/>
      <c r="AG44" s="35">
        <f>SUM(AF44*H44*3)</f>
        <v>0</v>
      </c>
      <c r="AH44" s="81"/>
      <c r="AI44" s="182">
        <f>SUM(AH44*H44/3)</f>
        <v>0</v>
      </c>
      <c r="AJ44" s="81"/>
      <c r="AK44" s="182">
        <f t="shared" si="173"/>
        <v>0</v>
      </c>
      <c r="AL44" s="81"/>
      <c r="AM44" s="35">
        <f>SUM(AL44*H44)</f>
        <v>0</v>
      </c>
      <c r="AN44" s="81"/>
      <c r="AO44" s="35">
        <f>SUM(AN44*J44)</f>
        <v>0</v>
      </c>
      <c r="AP44" s="81"/>
      <c r="AQ44" s="182">
        <f t="shared" si="174"/>
        <v>0</v>
      </c>
      <c r="AR44" s="81"/>
      <c r="AS44" s="182">
        <f t="shared" ref="AS44:AS49" si="221">AR44*K44*6</f>
        <v>0</v>
      </c>
      <c r="AT44" s="34"/>
      <c r="AU44" s="209">
        <f t="shared" si="175"/>
        <v>0</v>
      </c>
      <c r="AV44" s="81"/>
      <c r="AW44" s="35">
        <f t="shared" si="176"/>
        <v>0</v>
      </c>
      <c r="AX44" s="81"/>
      <c r="AY44" s="182">
        <f>AX44*J44*8</f>
        <v>0</v>
      </c>
      <c r="AZ44" s="81">
        <v>1</v>
      </c>
      <c r="BA44" s="182">
        <f>SUM(AZ44*J44*6)</f>
        <v>6</v>
      </c>
      <c r="BB44" s="81"/>
      <c r="BC44" s="182">
        <f t="shared" si="177"/>
        <v>0</v>
      </c>
      <c r="BD44" s="81"/>
      <c r="BE44" s="10">
        <f t="shared" ref="BE44:BE49" si="222">SUM(BD44*50)</f>
        <v>0</v>
      </c>
      <c r="BF44" s="22"/>
      <c r="BG44" s="309">
        <f t="shared" si="69"/>
        <v>38</v>
      </c>
      <c r="BH44" s="22">
        <f t="shared" si="178"/>
        <v>38</v>
      </c>
      <c r="BI44" s="7"/>
      <c r="BJ44" s="7"/>
      <c r="BK44" s="7"/>
      <c r="BL44" s="60"/>
      <c r="BM44" s="164" t="s">
        <v>55</v>
      </c>
      <c r="BN44" s="347" t="s">
        <v>217</v>
      </c>
      <c r="BO44" s="25" t="s">
        <v>213</v>
      </c>
      <c r="BP44" s="25" t="s">
        <v>214</v>
      </c>
      <c r="BQ44" s="25" t="s">
        <v>215</v>
      </c>
      <c r="BR44" s="179">
        <v>18</v>
      </c>
      <c r="BS44" s="179">
        <v>2</v>
      </c>
      <c r="BT44" s="179">
        <v>25</v>
      </c>
      <c r="BU44" s="179"/>
      <c r="BV44" s="179">
        <v>1</v>
      </c>
      <c r="BW44" s="348">
        <f t="shared" si="211"/>
        <v>2</v>
      </c>
      <c r="BX44" s="349">
        <v>34</v>
      </c>
      <c r="BY44" s="181">
        <f t="shared" si="179"/>
        <v>30</v>
      </c>
      <c r="BZ44" s="350">
        <v>30</v>
      </c>
      <c r="CA44" s="35">
        <f t="shared" si="180"/>
        <v>0</v>
      </c>
      <c r="CB44" s="81"/>
      <c r="CC44" s="35">
        <f t="shared" si="212"/>
        <v>0</v>
      </c>
      <c r="CD44" s="81"/>
      <c r="CE44" s="35">
        <f t="shared" si="181"/>
        <v>0</v>
      </c>
      <c r="CF44" s="81"/>
      <c r="CG44" s="35">
        <f t="shared" si="182"/>
        <v>0</v>
      </c>
      <c r="CH44" s="81"/>
      <c r="CI44" s="35">
        <f>SUM(CH44)*BV44*3</f>
        <v>0</v>
      </c>
      <c r="CJ44" s="182"/>
      <c r="CK44" s="182">
        <v>0</v>
      </c>
      <c r="CL44" s="81"/>
      <c r="CM44" s="35">
        <f t="shared" si="213"/>
        <v>0</v>
      </c>
      <c r="CN44" s="81"/>
      <c r="CO44" s="182">
        <f t="shared" si="183"/>
        <v>0</v>
      </c>
      <c r="CP44" s="81"/>
      <c r="CQ44" s="183">
        <f t="shared" si="184"/>
        <v>0</v>
      </c>
      <c r="CR44" s="81"/>
      <c r="CS44" s="35">
        <f t="shared" si="185"/>
        <v>0</v>
      </c>
      <c r="CT44" s="81"/>
      <c r="CU44" s="182">
        <f t="shared" si="186"/>
        <v>0</v>
      </c>
      <c r="CV44" s="81"/>
      <c r="CW44" s="182">
        <f t="shared" si="187"/>
        <v>0</v>
      </c>
      <c r="CX44" s="81"/>
      <c r="CY44" s="35">
        <f t="shared" si="214"/>
        <v>0</v>
      </c>
      <c r="CZ44" s="81"/>
      <c r="DA44" s="35">
        <f t="shared" si="215"/>
        <v>0</v>
      </c>
      <c r="DB44" s="81"/>
      <c r="DC44" s="182">
        <f t="shared" si="188"/>
        <v>0</v>
      </c>
      <c r="DD44" s="81"/>
      <c r="DE44" s="182">
        <f t="shared" ref="DE44:DE52" si="223">DD44*BW44*6</f>
        <v>0</v>
      </c>
      <c r="DF44" s="34"/>
      <c r="DG44" s="209">
        <f t="shared" si="189"/>
        <v>0</v>
      </c>
      <c r="DH44" s="81"/>
      <c r="DI44" s="35">
        <f t="shared" si="216"/>
        <v>0</v>
      </c>
      <c r="DJ44" s="81"/>
      <c r="DK44" s="182">
        <f>DJ44*BV44*8</f>
        <v>0</v>
      </c>
      <c r="DL44" s="81">
        <v>1</v>
      </c>
      <c r="DM44" s="182">
        <f>SUM(DL44*BV44*8)</f>
        <v>8</v>
      </c>
      <c r="DN44" s="81"/>
      <c r="DO44" s="182">
        <f t="shared" si="190"/>
        <v>0</v>
      </c>
      <c r="DP44" s="81"/>
      <c r="DQ44" s="10">
        <f t="shared" si="191"/>
        <v>0</v>
      </c>
      <c r="DR44" s="345">
        <f t="shared" si="192"/>
        <v>8</v>
      </c>
      <c r="DS44" s="209">
        <f t="shared" si="193"/>
        <v>8</v>
      </c>
      <c r="DT44" s="7"/>
      <c r="DU44" s="7"/>
      <c r="DV44" s="7"/>
      <c r="DW44" s="60"/>
      <c r="DX44" s="164" t="s">
        <v>55</v>
      </c>
      <c r="DY44" s="19"/>
      <c r="DZ44" s="19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M44" s="20">
        <v>14</v>
      </c>
      <c r="EN44" s="7">
        <v>0</v>
      </c>
      <c r="EO44" s="7">
        <v>0</v>
      </c>
      <c r="EP44" s="7">
        <v>16</v>
      </c>
      <c r="EQ44" s="7">
        <v>16</v>
      </c>
      <c r="ER44" s="7">
        <v>0</v>
      </c>
      <c r="ES44" s="7">
        <v>0</v>
      </c>
      <c r="ET44" s="7">
        <v>0</v>
      </c>
      <c r="EU44" s="7">
        <v>0</v>
      </c>
      <c r="EV44" s="7">
        <v>2</v>
      </c>
      <c r="EW44" s="20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20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>
        <v>0</v>
      </c>
      <c r="FQ44" s="7">
        <v>0</v>
      </c>
      <c r="FR44" s="7"/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2</v>
      </c>
      <c r="FY44" s="7">
        <v>14</v>
      </c>
      <c r="FZ44" s="7">
        <v>0</v>
      </c>
      <c r="GA44" s="7">
        <v>0</v>
      </c>
      <c r="GB44" s="7">
        <v>0</v>
      </c>
      <c r="GC44" s="7">
        <v>0</v>
      </c>
      <c r="GD44" s="7" t="e">
        <v>#REF!</v>
      </c>
      <c r="GE44" s="149">
        <v>46</v>
      </c>
      <c r="GF44" s="150">
        <v>46</v>
      </c>
      <c r="GG44" s="2"/>
      <c r="GH44" s="2"/>
      <c r="GI44" s="60"/>
      <c r="GK44" s="20"/>
      <c r="GL44" s="20"/>
      <c r="GM44" s="1"/>
      <c r="GN44" s="25"/>
      <c r="GO44" s="32"/>
      <c r="GP44" s="7"/>
      <c r="GQ44" s="87"/>
    </row>
    <row r="45" spans="1:199" ht="24.75" hidden="1" customHeight="1" x14ac:dyDescent="0.35">
      <c r="A45" s="22" t="s">
        <v>55</v>
      </c>
      <c r="B45" s="347" t="s">
        <v>217</v>
      </c>
      <c r="C45" s="25" t="s">
        <v>213</v>
      </c>
      <c r="D45" s="25" t="s">
        <v>214</v>
      </c>
      <c r="E45" s="25" t="s">
        <v>215</v>
      </c>
      <c r="F45" s="179">
        <v>54</v>
      </c>
      <c r="G45" s="179">
        <v>1</v>
      </c>
      <c r="H45" s="179">
        <v>25</v>
      </c>
      <c r="I45" s="179"/>
      <c r="J45" s="179">
        <v>1</v>
      </c>
      <c r="K45" s="348">
        <f t="shared" si="217"/>
        <v>2</v>
      </c>
      <c r="L45" s="349">
        <v>34</v>
      </c>
      <c r="M45" s="181">
        <f t="shared" si="218"/>
        <v>30</v>
      </c>
      <c r="N45" s="350">
        <v>30</v>
      </c>
      <c r="O45" s="35">
        <f t="shared" si="169"/>
        <v>0</v>
      </c>
      <c r="P45" s="81"/>
      <c r="Q45" s="35">
        <f t="shared" si="219"/>
        <v>0</v>
      </c>
      <c r="R45" s="81"/>
      <c r="S45" s="35">
        <f t="shared" si="170"/>
        <v>0</v>
      </c>
      <c r="T45" s="81"/>
      <c r="U45" s="35">
        <f t="shared" ref="U45:U49" si="224">SUM(T45)*K45</f>
        <v>0</v>
      </c>
      <c r="V45" s="81"/>
      <c r="W45" s="35">
        <f>SUM(V45)*J45*3</f>
        <v>0</v>
      </c>
      <c r="X45" s="182"/>
      <c r="Y45" s="182">
        <v>0</v>
      </c>
      <c r="Z45" s="81"/>
      <c r="AA45" s="35">
        <f t="shared" si="220"/>
        <v>0</v>
      </c>
      <c r="AB45" s="81"/>
      <c r="AC45" s="182">
        <f t="shared" si="171"/>
        <v>0</v>
      </c>
      <c r="AD45" s="81"/>
      <c r="AE45" s="183">
        <f t="shared" si="172"/>
        <v>0</v>
      </c>
      <c r="AF45" s="81"/>
      <c r="AG45" s="35">
        <f t="shared" ref="AG45:AG49" si="225">SUM(AF45*H45*3)</f>
        <v>0</v>
      </c>
      <c r="AH45" s="81"/>
      <c r="AI45" s="182">
        <f t="shared" ref="AI45:AI49" si="226">SUM(AH45*H45/3)</f>
        <v>0</v>
      </c>
      <c r="AJ45" s="81"/>
      <c r="AK45" s="182">
        <f t="shared" si="173"/>
        <v>0</v>
      </c>
      <c r="AL45" s="81"/>
      <c r="AM45" s="35">
        <f t="shared" ref="AM45:AM49" si="227">SUM(AL45*H45)</f>
        <v>0</v>
      </c>
      <c r="AN45" s="81"/>
      <c r="AO45" s="35">
        <f t="shared" ref="AO45:AO49" si="228">SUM(AN45*J45)</f>
        <v>0</v>
      </c>
      <c r="AP45" s="81"/>
      <c r="AQ45" s="182">
        <f t="shared" si="174"/>
        <v>0</v>
      </c>
      <c r="AR45" s="81"/>
      <c r="AS45" s="182">
        <f t="shared" si="221"/>
        <v>0</v>
      </c>
      <c r="AT45" s="34"/>
      <c r="AU45" s="209">
        <f t="shared" si="175"/>
        <v>0</v>
      </c>
      <c r="AV45" s="81"/>
      <c r="AW45" s="35">
        <f t="shared" si="176"/>
        <v>0</v>
      </c>
      <c r="AX45" s="81"/>
      <c r="AY45" s="182">
        <f>AX45*J45*8</f>
        <v>0</v>
      </c>
      <c r="AZ45" s="81">
        <v>1</v>
      </c>
      <c r="BA45" s="182">
        <f>SUM(AZ45*J45*8)</f>
        <v>8</v>
      </c>
      <c r="BB45" s="81"/>
      <c r="BC45" s="182">
        <f t="shared" si="177"/>
        <v>0</v>
      </c>
      <c r="BD45" s="81"/>
      <c r="BE45" s="10">
        <f t="shared" si="222"/>
        <v>0</v>
      </c>
      <c r="BF45" s="22"/>
      <c r="BG45" s="309">
        <f t="shared" si="69"/>
        <v>8</v>
      </c>
      <c r="BH45" s="22">
        <f t="shared" si="178"/>
        <v>8</v>
      </c>
      <c r="BI45" s="7"/>
      <c r="BJ45" s="7"/>
      <c r="BK45" s="7"/>
      <c r="BL45" s="60"/>
      <c r="BM45" s="164" t="s">
        <v>55</v>
      </c>
      <c r="BN45" s="347" t="s">
        <v>217</v>
      </c>
      <c r="BO45" s="25" t="s">
        <v>213</v>
      </c>
      <c r="BP45" s="25" t="s">
        <v>214</v>
      </c>
      <c r="BQ45" s="25" t="s">
        <v>215</v>
      </c>
      <c r="BR45" s="179">
        <v>24</v>
      </c>
      <c r="BS45" s="179">
        <v>2</v>
      </c>
      <c r="BT45" s="179">
        <v>25</v>
      </c>
      <c r="BU45" s="179"/>
      <c r="BV45" s="179">
        <v>1</v>
      </c>
      <c r="BW45" s="348">
        <f t="shared" si="211"/>
        <v>2</v>
      </c>
      <c r="BX45" s="349">
        <v>34</v>
      </c>
      <c r="BY45" s="181">
        <f t="shared" si="179"/>
        <v>30</v>
      </c>
      <c r="BZ45" s="350">
        <v>30</v>
      </c>
      <c r="CA45" s="35">
        <f t="shared" si="180"/>
        <v>0</v>
      </c>
      <c r="CB45" s="81"/>
      <c r="CC45" s="35">
        <f t="shared" si="212"/>
        <v>0</v>
      </c>
      <c r="CD45" s="81"/>
      <c r="CE45" s="35">
        <f t="shared" si="181"/>
        <v>0</v>
      </c>
      <c r="CF45" s="81"/>
      <c r="CG45" s="35">
        <f t="shared" si="182"/>
        <v>0</v>
      </c>
      <c r="CH45" s="81"/>
      <c r="CI45" s="35">
        <f>SUM(CH45)*BV45*3</f>
        <v>0</v>
      </c>
      <c r="CJ45" s="182"/>
      <c r="CK45" s="182">
        <v>0</v>
      </c>
      <c r="CL45" s="81"/>
      <c r="CM45" s="35">
        <f t="shared" si="213"/>
        <v>0</v>
      </c>
      <c r="CN45" s="81"/>
      <c r="CO45" s="182">
        <f t="shared" si="183"/>
        <v>0</v>
      </c>
      <c r="CP45" s="81"/>
      <c r="CQ45" s="183">
        <f t="shared" si="184"/>
        <v>0</v>
      </c>
      <c r="CR45" s="81"/>
      <c r="CS45" s="35">
        <f t="shared" si="185"/>
        <v>0</v>
      </c>
      <c r="CT45" s="81"/>
      <c r="CU45" s="182">
        <f t="shared" si="186"/>
        <v>0</v>
      </c>
      <c r="CV45" s="81"/>
      <c r="CW45" s="182">
        <f t="shared" si="187"/>
        <v>0</v>
      </c>
      <c r="CX45" s="81"/>
      <c r="CY45" s="35">
        <f t="shared" si="214"/>
        <v>0</v>
      </c>
      <c r="CZ45" s="81"/>
      <c r="DA45" s="35">
        <f t="shared" si="215"/>
        <v>0</v>
      </c>
      <c r="DB45" s="81"/>
      <c r="DC45" s="182">
        <f t="shared" si="188"/>
        <v>0</v>
      </c>
      <c r="DD45" s="81"/>
      <c r="DE45" s="182">
        <f t="shared" si="223"/>
        <v>0</v>
      </c>
      <c r="DF45" s="34"/>
      <c r="DG45" s="209">
        <f t="shared" si="189"/>
        <v>0</v>
      </c>
      <c r="DH45" s="81"/>
      <c r="DI45" s="35">
        <f t="shared" si="216"/>
        <v>0</v>
      </c>
      <c r="DJ45" s="81"/>
      <c r="DK45" s="182">
        <f>DJ45*BV45*8</f>
        <v>0</v>
      </c>
      <c r="DL45" s="81">
        <v>1</v>
      </c>
      <c r="DM45" s="182">
        <f>SUM(DL45*BV45*8)</f>
        <v>8</v>
      </c>
      <c r="DN45" s="81"/>
      <c r="DO45" s="182">
        <f t="shared" si="190"/>
        <v>0</v>
      </c>
      <c r="DP45" s="81"/>
      <c r="DQ45" s="10">
        <f t="shared" si="191"/>
        <v>0</v>
      </c>
      <c r="DR45" s="345">
        <f t="shared" si="192"/>
        <v>8</v>
      </c>
      <c r="DS45" s="209">
        <f t="shared" si="193"/>
        <v>8</v>
      </c>
      <c r="DT45" s="7"/>
      <c r="DU45" s="7"/>
      <c r="DV45" s="7"/>
      <c r="DW45" s="60"/>
      <c r="DX45" s="164" t="s">
        <v>55</v>
      </c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M45" s="20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20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20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/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2</v>
      </c>
      <c r="FY45" s="7">
        <v>16</v>
      </c>
      <c r="FZ45" s="7">
        <v>0</v>
      </c>
      <c r="GA45" s="7">
        <v>0</v>
      </c>
      <c r="GB45" s="7">
        <v>0</v>
      </c>
      <c r="GC45" s="7">
        <v>0</v>
      </c>
      <c r="GD45" s="7" t="e">
        <v>#REF!</v>
      </c>
      <c r="GE45" s="149">
        <v>16</v>
      </c>
      <c r="GF45" s="150">
        <v>16</v>
      </c>
      <c r="GG45" s="2"/>
      <c r="GH45" s="2"/>
      <c r="GI45" s="60"/>
      <c r="GK45" s="20"/>
      <c r="GL45" s="20"/>
      <c r="GM45" s="1"/>
      <c r="GN45" s="25"/>
      <c r="GO45" s="32"/>
      <c r="GP45" s="7"/>
      <c r="GQ45" s="87"/>
    </row>
    <row r="46" spans="1:199" ht="24.75" hidden="1" customHeight="1" x14ac:dyDescent="0.35">
      <c r="A46" s="22" t="s">
        <v>55</v>
      </c>
      <c r="B46" s="347" t="s">
        <v>217</v>
      </c>
      <c r="C46" s="25" t="s">
        <v>213</v>
      </c>
      <c r="D46" s="25" t="s">
        <v>214</v>
      </c>
      <c r="E46" s="25" t="s">
        <v>215</v>
      </c>
      <c r="F46" s="179">
        <v>66</v>
      </c>
      <c r="G46" s="179">
        <v>1</v>
      </c>
      <c r="H46" s="179">
        <v>25</v>
      </c>
      <c r="I46" s="179">
        <v>1</v>
      </c>
      <c r="J46" s="179">
        <v>1</v>
      </c>
      <c r="K46" s="348">
        <f t="shared" si="217"/>
        <v>2</v>
      </c>
      <c r="L46" s="349">
        <v>34</v>
      </c>
      <c r="M46" s="181">
        <f t="shared" si="218"/>
        <v>34</v>
      </c>
      <c r="N46" s="350">
        <v>30</v>
      </c>
      <c r="O46" s="35">
        <f t="shared" si="169"/>
        <v>30</v>
      </c>
      <c r="P46" s="81"/>
      <c r="Q46" s="35">
        <f t="shared" si="219"/>
        <v>0</v>
      </c>
      <c r="R46" s="81">
        <v>4</v>
      </c>
      <c r="S46" s="35">
        <f t="shared" si="170"/>
        <v>4</v>
      </c>
      <c r="T46" s="81"/>
      <c r="U46" s="35">
        <f t="shared" si="224"/>
        <v>0</v>
      </c>
      <c r="V46" s="81"/>
      <c r="W46" s="35">
        <f>SUM(V46)*J46*3</f>
        <v>0</v>
      </c>
      <c r="X46" s="182">
        <v>2</v>
      </c>
      <c r="Y46" s="182">
        <v>0</v>
      </c>
      <c r="Z46" s="81"/>
      <c r="AA46" s="35">
        <f t="shared" si="220"/>
        <v>0</v>
      </c>
      <c r="AB46" s="81"/>
      <c r="AC46" s="182">
        <f t="shared" si="171"/>
        <v>0</v>
      </c>
      <c r="AD46" s="81"/>
      <c r="AE46" s="183">
        <f t="shared" si="172"/>
        <v>0</v>
      </c>
      <c r="AF46" s="81"/>
      <c r="AG46" s="35">
        <f t="shared" si="225"/>
        <v>0</v>
      </c>
      <c r="AH46" s="81"/>
      <c r="AI46" s="182">
        <f t="shared" si="226"/>
        <v>0</v>
      </c>
      <c r="AJ46" s="81"/>
      <c r="AK46" s="182">
        <f t="shared" si="173"/>
        <v>0</v>
      </c>
      <c r="AL46" s="81"/>
      <c r="AM46" s="35">
        <f t="shared" si="227"/>
        <v>0</v>
      </c>
      <c r="AN46" s="81"/>
      <c r="AO46" s="35">
        <f t="shared" si="228"/>
        <v>0</v>
      </c>
      <c r="AP46" s="81"/>
      <c r="AQ46" s="182">
        <f t="shared" si="174"/>
        <v>0</v>
      </c>
      <c r="AR46" s="81"/>
      <c r="AS46" s="182">
        <f t="shared" si="221"/>
        <v>0</v>
      </c>
      <c r="AT46" s="34"/>
      <c r="AU46" s="209">
        <f t="shared" si="175"/>
        <v>0</v>
      </c>
      <c r="AV46" s="81"/>
      <c r="AW46" s="35">
        <f t="shared" si="176"/>
        <v>0</v>
      </c>
      <c r="AX46" s="81"/>
      <c r="AY46" s="182">
        <f>AX46*K46*8</f>
        <v>0</v>
      </c>
      <c r="AZ46" s="81">
        <v>1</v>
      </c>
      <c r="BA46" s="182">
        <f>SUM(AZ46*J46*8)</f>
        <v>8</v>
      </c>
      <c r="BB46" s="81"/>
      <c r="BC46" s="182">
        <f t="shared" si="177"/>
        <v>0</v>
      </c>
      <c r="BD46" s="81"/>
      <c r="BE46" s="10">
        <f t="shared" si="222"/>
        <v>0</v>
      </c>
      <c r="BF46" s="22"/>
      <c r="BG46" s="309">
        <f t="shared" si="69"/>
        <v>44</v>
      </c>
      <c r="BH46" s="22">
        <f t="shared" si="178"/>
        <v>44</v>
      </c>
      <c r="BI46" s="7"/>
      <c r="BJ46" s="7"/>
      <c r="BK46" s="7"/>
      <c r="BL46" s="60"/>
      <c r="BM46" s="164" t="s">
        <v>55</v>
      </c>
      <c r="BN46" s="347" t="s">
        <v>217</v>
      </c>
      <c r="BO46" s="25" t="s">
        <v>213</v>
      </c>
      <c r="BP46" s="25" t="s">
        <v>214</v>
      </c>
      <c r="BQ46" s="25" t="s">
        <v>215</v>
      </c>
      <c r="BR46" s="179">
        <v>30</v>
      </c>
      <c r="BS46" s="179">
        <v>2</v>
      </c>
      <c r="BT46" s="179">
        <v>25</v>
      </c>
      <c r="BU46" s="179">
        <v>1</v>
      </c>
      <c r="BV46" s="179">
        <v>1</v>
      </c>
      <c r="BW46" s="348">
        <f t="shared" si="211"/>
        <v>2</v>
      </c>
      <c r="BX46" s="349">
        <v>34</v>
      </c>
      <c r="BY46" s="181">
        <f t="shared" si="179"/>
        <v>34</v>
      </c>
      <c r="BZ46" s="350">
        <v>30</v>
      </c>
      <c r="CA46" s="35">
        <f t="shared" si="180"/>
        <v>30</v>
      </c>
      <c r="CB46" s="81"/>
      <c r="CC46" s="35">
        <f t="shared" si="212"/>
        <v>0</v>
      </c>
      <c r="CD46" s="81">
        <v>4</v>
      </c>
      <c r="CE46" s="35">
        <f t="shared" si="181"/>
        <v>4</v>
      </c>
      <c r="CF46" s="81"/>
      <c r="CG46" s="35">
        <f t="shared" si="182"/>
        <v>0</v>
      </c>
      <c r="CH46" s="81"/>
      <c r="CI46" s="35">
        <f>SUM(CH46)*BV46*3</f>
        <v>0</v>
      </c>
      <c r="CJ46" s="182">
        <v>2</v>
      </c>
      <c r="CK46" s="182">
        <v>0</v>
      </c>
      <c r="CL46" s="81"/>
      <c r="CM46" s="35">
        <f t="shared" si="213"/>
        <v>0</v>
      </c>
      <c r="CN46" s="81"/>
      <c r="CO46" s="182">
        <f t="shared" si="183"/>
        <v>0</v>
      </c>
      <c r="CP46" s="81"/>
      <c r="CQ46" s="183">
        <f t="shared" si="184"/>
        <v>0</v>
      </c>
      <c r="CR46" s="81"/>
      <c r="CS46" s="35">
        <f t="shared" si="185"/>
        <v>0</v>
      </c>
      <c r="CT46" s="81"/>
      <c r="CU46" s="182">
        <f t="shared" si="186"/>
        <v>0</v>
      </c>
      <c r="CV46" s="81"/>
      <c r="CW46" s="182">
        <f t="shared" si="187"/>
        <v>0</v>
      </c>
      <c r="CX46" s="81"/>
      <c r="CY46" s="35">
        <f t="shared" si="214"/>
        <v>0</v>
      </c>
      <c r="CZ46" s="81"/>
      <c r="DA46" s="35">
        <f t="shared" si="215"/>
        <v>0</v>
      </c>
      <c r="DB46" s="81"/>
      <c r="DC46" s="182">
        <f t="shared" si="188"/>
        <v>0</v>
      </c>
      <c r="DD46" s="81"/>
      <c r="DE46" s="182">
        <f t="shared" si="223"/>
        <v>0</v>
      </c>
      <c r="DF46" s="34"/>
      <c r="DG46" s="209">
        <f t="shared" si="189"/>
        <v>0</v>
      </c>
      <c r="DH46" s="81"/>
      <c r="DI46" s="35">
        <f t="shared" si="216"/>
        <v>0</v>
      </c>
      <c r="DJ46" s="81"/>
      <c r="DK46" s="182">
        <f t="shared" ref="DK46:DK52" si="229">DJ46*BW46*8</f>
        <v>0</v>
      </c>
      <c r="DL46" s="81">
        <v>1</v>
      </c>
      <c r="DM46" s="182">
        <f>SUM(DL46*BV46*8)</f>
        <v>8</v>
      </c>
      <c r="DN46" s="81"/>
      <c r="DO46" s="182">
        <f t="shared" si="190"/>
        <v>0</v>
      </c>
      <c r="DP46" s="81"/>
      <c r="DQ46" s="10">
        <f t="shared" si="191"/>
        <v>0</v>
      </c>
      <c r="DR46" s="345">
        <f t="shared" si="192"/>
        <v>44</v>
      </c>
      <c r="DS46" s="209">
        <f t="shared" si="193"/>
        <v>44</v>
      </c>
      <c r="DT46" s="7"/>
      <c r="DU46" s="7"/>
      <c r="DV46" s="7"/>
      <c r="DW46" s="60"/>
      <c r="DX46" s="164" t="s">
        <v>55</v>
      </c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M46" s="20">
        <v>60</v>
      </c>
      <c r="EN46" s="7">
        <v>0</v>
      </c>
      <c r="EO46" s="7">
        <v>0</v>
      </c>
      <c r="EP46" s="7">
        <v>8</v>
      </c>
      <c r="EQ46" s="7">
        <v>8</v>
      </c>
      <c r="ER46" s="7">
        <v>0</v>
      </c>
      <c r="ES46" s="7">
        <v>0</v>
      </c>
      <c r="ET46" s="7">
        <v>0</v>
      </c>
      <c r="EU46" s="7">
        <v>0</v>
      </c>
      <c r="EV46" s="7">
        <v>4</v>
      </c>
      <c r="EW46" s="20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20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/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2</v>
      </c>
      <c r="FY46" s="7">
        <v>16</v>
      </c>
      <c r="FZ46" s="7">
        <v>0</v>
      </c>
      <c r="GA46" s="7">
        <v>0</v>
      </c>
      <c r="GB46" s="7">
        <v>0</v>
      </c>
      <c r="GC46" s="7">
        <v>0</v>
      </c>
      <c r="GD46" s="7" t="e">
        <v>#REF!</v>
      </c>
      <c r="GE46" s="149">
        <v>88</v>
      </c>
      <c r="GF46" s="150">
        <v>88</v>
      </c>
      <c r="GG46" s="2"/>
      <c r="GH46" s="2"/>
      <c r="GI46" s="60"/>
      <c r="GK46" s="20"/>
      <c r="GL46" s="20"/>
      <c r="GM46" s="1"/>
      <c r="GN46" s="25"/>
      <c r="GO46" s="32"/>
      <c r="GP46" s="7"/>
      <c r="GQ46" s="87"/>
    </row>
    <row r="47" spans="1:199" ht="24.75" hidden="1" customHeight="1" x14ac:dyDescent="0.35">
      <c r="A47" s="22" t="s">
        <v>55</v>
      </c>
      <c r="B47" s="347" t="s">
        <v>218</v>
      </c>
      <c r="C47" s="25" t="s">
        <v>213</v>
      </c>
      <c r="D47" s="25" t="s">
        <v>214</v>
      </c>
      <c r="E47" s="25" t="s">
        <v>215</v>
      </c>
      <c r="F47" s="179">
        <v>60</v>
      </c>
      <c r="G47" s="207">
        <v>1</v>
      </c>
      <c r="H47" s="207">
        <v>25</v>
      </c>
      <c r="I47" s="207"/>
      <c r="J47" s="207">
        <v>1</v>
      </c>
      <c r="K47" s="348">
        <f t="shared" si="217"/>
        <v>2</v>
      </c>
      <c r="L47" s="178">
        <v>30</v>
      </c>
      <c r="M47" s="181">
        <f t="shared" si="218"/>
        <v>22</v>
      </c>
      <c r="N47" s="81">
        <v>22</v>
      </c>
      <c r="O47" s="35">
        <f t="shared" si="169"/>
        <v>0</v>
      </c>
      <c r="P47" s="81"/>
      <c r="Q47" s="35">
        <f t="shared" si="219"/>
        <v>0</v>
      </c>
      <c r="R47" s="81"/>
      <c r="S47" s="35">
        <f t="shared" si="170"/>
        <v>0</v>
      </c>
      <c r="T47" s="81"/>
      <c r="U47" s="35">
        <f t="shared" si="224"/>
        <v>0</v>
      </c>
      <c r="V47" s="81"/>
      <c r="W47" s="35">
        <f>SUM(V47)*J47*5</f>
        <v>0</v>
      </c>
      <c r="X47" s="182"/>
      <c r="Y47" s="182">
        <v>0</v>
      </c>
      <c r="Z47" s="81"/>
      <c r="AA47" s="35">
        <f t="shared" si="220"/>
        <v>0</v>
      </c>
      <c r="AB47" s="81"/>
      <c r="AC47" s="182">
        <f t="shared" si="171"/>
        <v>0</v>
      </c>
      <c r="AD47" s="81"/>
      <c r="AE47" s="183">
        <f t="shared" si="172"/>
        <v>0</v>
      </c>
      <c r="AF47" s="81"/>
      <c r="AG47" s="35">
        <f t="shared" si="225"/>
        <v>0</v>
      </c>
      <c r="AH47" s="81"/>
      <c r="AI47" s="182">
        <f t="shared" si="226"/>
        <v>0</v>
      </c>
      <c r="AJ47" s="81"/>
      <c r="AK47" s="182">
        <f t="shared" si="173"/>
        <v>0</v>
      </c>
      <c r="AL47" s="81"/>
      <c r="AM47" s="35">
        <f t="shared" si="227"/>
        <v>0</v>
      </c>
      <c r="AN47" s="81"/>
      <c r="AO47" s="35">
        <f t="shared" si="228"/>
        <v>0</v>
      </c>
      <c r="AP47" s="81"/>
      <c r="AQ47" s="182">
        <f t="shared" si="174"/>
        <v>0</v>
      </c>
      <c r="AR47" s="81"/>
      <c r="AS47" s="182">
        <f t="shared" si="221"/>
        <v>0</v>
      </c>
      <c r="AT47" s="34"/>
      <c r="AU47" s="209">
        <f t="shared" si="175"/>
        <v>0</v>
      </c>
      <c r="AV47" s="81"/>
      <c r="AW47" s="35">
        <f t="shared" si="176"/>
        <v>0</v>
      </c>
      <c r="AX47" s="81"/>
      <c r="AY47" s="182">
        <f>AX47*K47*8</f>
        <v>0</v>
      </c>
      <c r="AZ47" s="81">
        <v>1</v>
      </c>
      <c r="BA47" s="182">
        <f>SUM(AZ47*J47*8)</f>
        <v>8</v>
      </c>
      <c r="BB47" s="81"/>
      <c r="BC47" s="182">
        <f t="shared" si="177"/>
        <v>0</v>
      </c>
      <c r="BD47" s="81"/>
      <c r="BE47" s="10">
        <f t="shared" si="222"/>
        <v>0</v>
      </c>
      <c r="BF47" s="22"/>
      <c r="BG47" s="309">
        <f t="shared" si="69"/>
        <v>8</v>
      </c>
      <c r="BH47" s="22">
        <f t="shared" si="178"/>
        <v>8</v>
      </c>
      <c r="BI47" s="7"/>
      <c r="BJ47" s="7"/>
      <c r="BK47" s="7"/>
      <c r="BL47" s="60"/>
      <c r="BM47" s="164" t="s">
        <v>55</v>
      </c>
      <c r="BN47" s="347" t="s">
        <v>218</v>
      </c>
      <c r="BO47" s="25" t="s">
        <v>213</v>
      </c>
      <c r="BP47" s="25" t="s">
        <v>214</v>
      </c>
      <c r="BQ47" s="25" t="s">
        <v>215</v>
      </c>
      <c r="BR47" s="179">
        <v>38</v>
      </c>
      <c r="BS47" s="207">
        <v>2</v>
      </c>
      <c r="BT47" s="207">
        <v>25</v>
      </c>
      <c r="BU47" s="207">
        <v>1</v>
      </c>
      <c r="BV47" s="207">
        <v>1</v>
      </c>
      <c r="BW47" s="348">
        <f t="shared" si="211"/>
        <v>2</v>
      </c>
      <c r="BX47" s="178">
        <v>30</v>
      </c>
      <c r="BY47" s="181">
        <f t="shared" si="179"/>
        <v>30</v>
      </c>
      <c r="BZ47" s="81">
        <v>22</v>
      </c>
      <c r="CA47" s="35">
        <f t="shared" si="180"/>
        <v>22</v>
      </c>
      <c r="CB47" s="81"/>
      <c r="CC47" s="35">
        <f t="shared" si="212"/>
        <v>0</v>
      </c>
      <c r="CD47" s="81">
        <v>8</v>
      </c>
      <c r="CE47" s="35">
        <f t="shared" si="181"/>
        <v>8</v>
      </c>
      <c r="CF47" s="81"/>
      <c r="CG47" s="35">
        <f t="shared" si="182"/>
        <v>0</v>
      </c>
      <c r="CH47" s="81"/>
      <c r="CI47" s="35">
        <f>SUM(CH47)*BV47*5</f>
        <v>0</v>
      </c>
      <c r="CJ47" s="182">
        <v>2</v>
      </c>
      <c r="CK47" s="182">
        <v>0</v>
      </c>
      <c r="CL47" s="81"/>
      <c r="CM47" s="35">
        <f t="shared" si="213"/>
        <v>0</v>
      </c>
      <c r="CN47" s="81"/>
      <c r="CO47" s="182">
        <f t="shared" si="183"/>
        <v>0</v>
      </c>
      <c r="CP47" s="81"/>
      <c r="CQ47" s="183">
        <f t="shared" si="184"/>
        <v>0</v>
      </c>
      <c r="CR47" s="81"/>
      <c r="CS47" s="35">
        <f t="shared" si="185"/>
        <v>0</v>
      </c>
      <c r="CT47" s="81"/>
      <c r="CU47" s="182">
        <f t="shared" si="186"/>
        <v>0</v>
      </c>
      <c r="CV47" s="81"/>
      <c r="CW47" s="182">
        <f t="shared" si="187"/>
        <v>0</v>
      </c>
      <c r="CX47" s="81"/>
      <c r="CY47" s="35">
        <f t="shared" si="214"/>
        <v>0</v>
      </c>
      <c r="CZ47" s="81"/>
      <c r="DA47" s="35">
        <f t="shared" si="215"/>
        <v>0</v>
      </c>
      <c r="DB47" s="81"/>
      <c r="DC47" s="182">
        <f t="shared" si="188"/>
        <v>0</v>
      </c>
      <c r="DD47" s="81"/>
      <c r="DE47" s="182">
        <f t="shared" si="223"/>
        <v>0</v>
      </c>
      <c r="DF47" s="34"/>
      <c r="DG47" s="209">
        <f t="shared" si="189"/>
        <v>0</v>
      </c>
      <c r="DH47" s="81"/>
      <c r="DI47" s="35">
        <f t="shared" si="216"/>
        <v>0</v>
      </c>
      <c r="DJ47" s="81"/>
      <c r="DK47" s="182">
        <f t="shared" si="229"/>
        <v>0</v>
      </c>
      <c r="DL47" s="81">
        <v>1</v>
      </c>
      <c r="DM47" s="182">
        <f>SUM(DL47*BV47*1*8)</f>
        <v>8</v>
      </c>
      <c r="DN47" s="81"/>
      <c r="DO47" s="182">
        <f t="shared" si="190"/>
        <v>0</v>
      </c>
      <c r="DP47" s="81"/>
      <c r="DQ47" s="10">
        <f t="shared" si="191"/>
        <v>0</v>
      </c>
      <c r="DR47" s="345">
        <f t="shared" si="192"/>
        <v>40</v>
      </c>
      <c r="DS47" s="209">
        <f t="shared" si="193"/>
        <v>40</v>
      </c>
      <c r="DT47" s="7"/>
      <c r="DU47" s="7"/>
      <c r="DV47" s="7"/>
      <c r="DW47" s="60"/>
      <c r="DX47" s="164" t="s">
        <v>55</v>
      </c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M47" s="20">
        <v>22</v>
      </c>
      <c r="EN47" s="7">
        <v>0</v>
      </c>
      <c r="EO47" s="7">
        <v>0</v>
      </c>
      <c r="EP47" s="7">
        <v>8</v>
      </c>
      <c r="EQ47" s="7">
        <v>8</v>
      </c>
      <c r="ER47" s="7">
        <v>0</v>
      </c>
      <c r="ES47" s="7">
        <v>0</v>
      </c>
      <c r="ET47" s="7">
        <v>0</v>
      </c>
      <c r="EU47" s="7">
        <v>0</v>
      </c>
      <c r="EV47" s="7">
        <v>2</v>
      </c>
      <c r="EW47" s="20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20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/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2</v>
      </c>
      <c r="FY47" s="7">
        <v>16</v>
      </c>
      <c r="FZ47" s="7">
        <v>0</v>
      </c>
      <c r="GA47" s="7">
        <v>0</v>
      </c>
      <c r="GB47" s="7">
        <v>0</v>
      </c>
      <c r="GC47" s="7">
        <v>0</v>
      </c>
      <c r="GD47" s="7" t="e">
        <v>#REF!</v>
      </c>
      <c r="GE47" s="149">
        <v>48</v>
      </c>
      <c r="GF47" s="150">
        <v>48</v>
      </c>
      <c r="GG47" s="2"/>
      <c r="GH47" s="2"/>
      <c r="GI47" s="60"/>
      <c r="GK47" s="20"/>
      <c r="GL47" s="20"/>
      <c r="GM47" s="1"/>
      <c r="GN47" s="25"/>
      <c r="GO47" s="32"/>
      <c r="GP47" s="7"/>
      <c r="GQ47" s="87"/>
    </row>
    <row r="48" spans="1:199" ht="24.95" hidden="1" customHeight="1" x14ac:dyDescent="0.35">
      <c r="A48" s="22" t="s">
        <v>55</v>
      </c>
      <c r="B48" s="347" t="s">
        <v>219</v>
      </c>
      <c r="C48" s="25" t="s">
        <v>213</v>
      </c>
      <c r="D48" s="179" t="s">
        <v>214</v>
      </c>
      <c r="E48" s="25" t="s">
        <v>215</v>
      </c>
      <c r="F48" s="179">
        <v>57</v>
      </c>
      <c r="G48" s="179">
        <v>1</v>
      </c>
      <c r="H48" s="179">
        <v>27</v>
      </c>
      <c r="I48" s="179">
        <v>1</v>
      </c>
      <c r="J48" s="179">
        <v>1</v>
      </c>
      <c r="K48" s="348">
        <f t="shared" si="217"/>
        <v>2</v>
      </c>
      <c r="L48" s="349">
        <v>4</v>
      </c>
      <c r="M48" s="181">
        <f t="shared" si="218"/>
        <v>4</v>
      </c>
      <c r="N48" s="81">
        <v>4</v>
      </c>
      <c r="O48" s="35">
        <f t="shared" si="169"/>
        <v>4</v>
      </c>
      <c r="P48" s="81"/>
      <c r="Q48" s="35">
        <f t="shared" si="219"/>
        <v>0</v>
      </c>
      <c r="R48" s="81"/>
      <c r="S48" s="35">
        <f t="shared" si="170"/>
        <v>0</v>
      </c>
      <c r="T48" s="81"/>
      <c r="U48" s="35">
        <f t="shared" si="224"/>
        <v>0</v>
      </c>
      <c r="V48" s="81"/>
      <c r="W48" s="35">
        <f>SUM(V48)*J48*5</f>
        <v>0</v>
      </c>
      <c r="X48" s="182">
        <f>SUM(K48*AV48*2+K48*AX48*2)</f>
        <v>0</v>
      </c>
      <c r="Y48" s="182">
        <v>0</v>
      </c>
      <c r="Z48" s="81"/>
      <c r="AA48" s="35">
        <f t="shared" si="220"/>
        <v>0</v>
      </c>
      <c r="AB48" s="81"/>
      <c r="AC48" s="182">
        <f t="shared" si="171"/>
        <v>0</v>
      </c>
      <c r="AD48" s="81"/>
      <c r="AE48" s="183">
        <f t="shared" si="172"/>
        <v>0</v>
      </c>
      <c r="AF48" s="81"/>
      <c r="AG48" s="35">
        <f t="shared" si="225"/>
        <v>0</v>
      </c>
      <c r="AH48" s="81"/>
      <c r="AI48" s="182">
        <f t="shared" si="226"/>
        <v>0</v>
      </c>
      <c r="AJ48" s="81"/>
      <c r="AK48" s="182">
        <f t="shared" si="173"/>
        <v>0</v>
      </c>
      <c r="AL48" s="81"/>
      <c r="AM48" s="35">
        <f t="shared" si="227"/>
        <v>0</v>
      </c>
      <c r="AN48" s="81"/>
      <c r="AO48" s="35">
        <f t="shared" si="228"/>
        <v>0</v>
      </c>
      <c r="AP48" s="81"/>
      <c r="AQ48" s="182">
        <f t="shared" si="174"/>
        <v>0</v>
      </c>
      <c r="AR48" s="81"/>
      <c r="AS48" s="182">
        <f t="shared" si="221"/>
        <v>0</v>
      </c>
      <c r="AT48" s="34"/>
      <c r="AU48" s="209">
        <f t="shared" si="175"/>
        <v>0</v>
      </c>
      <c r="AV48" s="81"/>
      <c r="AW48" s="35">
        <f t="shared" si="176"/>
        <v>0</v>
      </c>
      <c r="AX48" s="81"/>
      <c r="AY48" s="182">
        <f>AX48*K48*8</f>
        <v>0</v>
      </c>
      <c r="AZ48" s="81"/>
      <c r="BA48" s="182">
        <f>SUM(AZ48*M48*5*6)</f>
        <v>0</v>
      </c>
      <c r="BB48" s="81"/>
      <c r="BC48" s="182">
        <f t="shared" si="177"/>
        <v>0</v>
      </c>
      <c r="BD48" s="81"/>
      <c r="BE48" s="10">
        <f t="shared" si="222"/>
        <v>0</v>
      </c>
      <c r="BF48" s="22"/>
      <c r="BG48" s="309">
        <f t="shared" si="69"/>
        <v>4</v>
      </c>
      <c r="BH48" s="22">
        <f t="shared" si="178"/>
        <v>4</v>
      </c>
      <c r="BI48" s="7"/>
      <c r="BJ48" s="7"/>
      <c r="BK48" s="7"/>
      <c r="BL48" s="60"/>
      <c r="BM48" s="164" t="s">
        <v>55</v>
      </c>
      <c r="BN48" s="351" t="s">
        <v>222</v>
      </c>
      <c r="BO48" s="25" t="s">
        <v>213</v>
      </c>
      <c r="BP48" s="25" t="s">
        <v>214</v>
      </c>
      <c r="BQ48" s="25" t="s">
        <v>215</v>
      </c>
      <c r="BR48" s="179">
        <v>13</v>
      </c>
      <c r="BS48" s="179">
        <v>2</v>
      </c>
      <c r="BT48" s="179">
        <v>27</v>
      </c>
      <c r="BU48" s="179">
        <v>1</v>
      </c>
      <c r="BV48" s="179">
        <v>1</v>
      </c>
      <c r="BW48" s="348">
        <f t="shared" si="211"/>
        <v>2</v>
      </c>
      <c r="BX48" s="349">
        <v>6</v>
      </c>
      <c r="BY48" s="181">
        <f>SUM(BZ48+CB48+CD48+CF48+CH48)</f>
        <v>6</v>
      </c>
      <c r="BZ48" s="350"/>
      <c r="CA48" s="35">
        <f t="shared" si="180"/>
        <v>0</v>
      </c>
      <c r="CB48" s="81"/>
      <c r="CC48" s="35">
        <f t="shared" si="212"/>
        <v>0</v>
      </c>
      <c r="CD48" s="81">
        <v>6</v>
      </c>
      <c r="CE48" s="35">
        <f t="shared" si="181"/>
        <v>6</v>
      </c>
      <c r="CF48" s="81"/>
      <c r="CG48" s="35">
        <f t="shared" si="182"/>
        <v>0</v>
      </c>
      <c r="CH48" s="81"/>
      <c r="CI48" s="35">
        <f>SUM(CH48)*BV48</f>
        <v>0</v>
      </c>
      <c r="CJ48" s="182">
        <v>0</v>
      </c>
      <c r="CK48" s="182">
        <v>0</v>
      </c>
      <c r="CL48" s="81"/>
      <c r="CM48" s="35">
        <f t="shared" si="213"/>
        <v>0</v>
      </c>
      <c r="CN48" s="81"/>
      <c r="CO48" s="182">
        <f t="shared" si="183"/>
        <v>0</v>
      </c>
      <c r="CP48" s="81"/>
      <c r="CQ48" s="183">
        <f t="shared" si="184"/>
        <v>0</v>
      </c>
      <c r="CR48" s="81"/>
      <c r="CS48" s="35">
        <f t="shared" ref="CS48:CS54" si="230">SUM(CR48*BT48*3)</f>
        <v>0</v>
      </c>
      <c r="CT48" s="81"/>
      <c r="CU48" s="182">
        <f t="shared" ref="CU48:CU54" si="231">SUM(CT48*BT48/3)</f>
        <v>0</v>
      </c>
      <c r="CV48" s="81"/>
      <c r="CW48" s="182">
        <f t="shared" si="187"/>
        <v>0</v>
      </c>
      <c r="CX48" s="81"/>
      <c r="CY48" s="35">
        <f t="shared" si="214"/>
        <v>0</v>
      </c>
      <c r="CZ48" s="81"/>
      <c r="DA48" s="35">
        <f t="shared" si="215"/>
        <v>0</v>
      </c>
      <c r="DB48" s="81"/>
      <c r="DC48" s="182">
        <f t="shared" si="188"/>
        <v>0</v>
      </c>
      <c r="DD48" s="81"/>
      <c r="DE48" s="182">
        <f t="shared" si="223"/>
        <v>0</v>
      </c>
      <c r="DF48" s="34"/>
      <c r="DG48" s="209">
        <f t="shared" si="189"/>
        <v>0</v>
      </c>
      <c r="DH48" s="81"/>
      <c r="DI48" s="35">
        <f t="shared" si="216"/>
        <v>0</v>
      </c>
      <c r="DJ48" s="81"/>
      <c r="DK48" s="182">
        <f t="shared" si="229"/>
        <v>0</v>
      </c>
      <c r="DL48" s="81">
        <v>1</v>
      </c>
      <c r="DM48" s="182">
        <v>4</v>
      </c>
      <c r="DN48" s="81"/>
      <c r="DO48" s="182">
        <f t="shared" si="190"/>
        <v>0</v>
      </c>
      <c r="DP48" s="81"/>
      <c r="DQ48" s="10">
        <f t="shared" si="191"/>
        <v>0</v>
      </c>
      <c r="DR48" s="345">
        <f t="shared" si="192"/>
        <v>10</v>
      </c>
      <c r="DS48" s="209">
        <f t="shared" si="193"/>
        <v>10</v>
      </c>
      <c r="DT48" s="7"/>
      <c r="DU48" s="7"/>
      <c r="DV48" s="7"/>
      <c r="DW48" s="60"/>
      <c r="DX48" s="164" t="s">
        <v>55</v>
      </c>
      <c r="DY48" s="7"/>
      <c r="DZ48" s="7"/>
      <c r="EA48" s="7"/>
      <c r="EB48" s="8"/>
      <c r="EC48" s="8"/>
      <c r="ED48" s="8"/>
      <c r="EE48" s="8"/>
      <c r="EF48" s="8"/>
      <c r="EG48" s="8"/>
      <c r="EH48" s="8"/>
      <c r="EI48" s="7"/>
      <c r="EJ48" s="7"/>
      <c r="EK48" s="7"/>
      <c r="EM48" s="20">
        <v>4</v>
      </c>
      <c r="EN48" s="7">
        <v>0</v>
      </c>
      <c r="EO48" s="7">
        <v>0</v>
      </c>
      <c r="EP48" s="7">
        <v>6</v>
      </c>
      <c r="EQ48" s="7">
        <v>6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20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20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/>
      <c r="FS48" s="7">
        <v>0</v>
      </c>
      <c r="FT48" s="7">
        <v>0</v>
      </c>
      <c r="FU48" s="7">
        <v>0</v>
      </c>
      <c r="FV48" s="7">
        <v>0</v>
      </c>
      <c r="FW48" s="7">
        <v>0</v>
      </c>
      <c r="FX48" s="7">
        <v>1</v>
      </c>
      <c r="FY48" s="7">
        <v>4</v>
      </c>
      <c r="FZ48" s="7">
        <v>0</v>
      </c>
      <c r="GA48" s="7">
        <v>0</v>
      </c>
      <c r="GB48" s="7">
        <v>0</v>
      </c>
      <c r="GC48" s="7">
        <v>0</v>
      </c>
      <c r="GD48" s="7" t="e">
        <v>#REF!</v>
      </c>
      <c r="GE48" s="149">
        <v>14</v>
      </c>
      <c r="GF48" s="150">
        <v>14</v>
      </c>
      <c r="GG48" s="2"/>
      <c r="GH48" s="2"/>
      <c r="GI48" s="120"/>
      <c r="GK48" s="20"/>
      <c r="GL48" s="20"/>
      <c r="GM48" s="1"/>
      <c r="GN48" s="25"/>
      <c r="GO48" s="32"/>
      <c r="GP48" s="7"/>
      <c r="GQ48" s="87"/>
    </row>
    <row r="49" spans="1:199" ht="24.95" hidden="1" customHeight="1" x14ac:dyDescent="0.35">
      <c r="A49" s="22" t="s">
        <v>55</v>
      </c>
      <c r="B49" s="347" t="s">
        <v>219</v>
      </c>
      <c r="C49" s="25" t="s">
        <v>213</v>
      </c>
      <c r="D49" s="179" t="s">
        <v>214</v>
      </c>
      <c r="E49" s="25" t="s">
        <v>215</v>
      </c>
      <c r="F49" s="179">
        <v>69</v>
      </c>
      <c r="G49" s="179">
        <v>1</v>
      </c>
      <c r="H49" s="179">
        <v>22</v>
      </c>
      <c r="I49" s="179">
        <v>1</v>
      </c>
      <c r="J49" s="179">
        <v>1</v>
      </c>
      <c r="K49" s="348">
        <f t="shared" si="217"/>
        <v>2</v>
      </c>
      <c r="L49" s="349">
        <v>4</v>
      </c>
      <c r="M49" s="181">
        <f t="shared" si="218"/>
        <v>4</v>
      </c>
      <c r="N49" s="81">
        <v>4</v>
      </c>
      <c r="O49" s="35">
        <f t="shared" si="169"/>
        <v>4</v>
      </c>
      <c r="P49" s="81"/>
      <c r="Q49" s="35">
        <f t="shared" si="219"/>
        <v>0</v>
      </c>
      <c r="R49" s="81"/>
      <c r="S49" s="35">
        <f t="shared" si="170"/>
        <v>0</v>
      </c>
      <c r="T49" s="81"/>
      <c r="U49" s="35">
        <f t="shared" si="224"/>
        <v>0</v>
      </c>
      <c r="V49" s="81"/>
      <c r="W49" s="35">
        <f>SUM(V49)*J49*5</f>
        <v>0</v>
      </c>
      <c r="X49" s="182">
        <f>SUM(K49*AV49*2+K49*AX49*2)</f>
        <v>0</v>
      </c>
      <c r="Y49" s="182">
        <v>0</v>
      </c>
      <c r="Z49" s="81"/>
      <c r="AA49" s="35">
        <f t="shared" si="220"/>
        <v>0</v>
      </c>
      <c r="AB49" s="81"/>
      <c r="AC49" s="182">
        <f t="shared" si="171"/>
        <v>0</v>
      </c>
      <c r="AD49" s="81"/>
      <c r="AE49" s="183">
        <f t="shared" si="172"/>
        <v>0</v>
      </c>
      <c r="AF49" s="81"/>
      <c r="AG49" s="35">
        <f t="shared" si="225"/>
        <v>0</v>
      </c>
      <c r="AH49" s="81"/>
      <c r="AI49" s="182">
        <f t="shared" si="226"/>
        <v>0</v>
      </c>
      <c r="AJ49" s="81"/>
      <c r="AK49" s="182">
        <f t="shared" si="173"/>
        <v>0</v>
      </c>
      <c r="AL49" s="81"/>
      <c r="AM49" s="35">
        <f t="shared" si="227"/>
        <v>0</v>
      </c>
      <c r="AN49" s="81"/>
      <c r="AO49" s="35">
        <f t="shared" si="228"/>
        <v>0</v>
      </c>
      <c r="AP49" s="81"/>
      <c r="AQ49" s="182">
        <f t="shared" si="174"/>
        <v>0</v>
      </c>
      <c r="AR49" s="81"/>
      <c r="AS49" s="182">
        <f t="shared" si="221"/>
        <v>0</v>
      </c>
      <c r="AT49" s="34"/>
      <c r="AU49" s="209">
        <f t="shared" si="175"/>
        <v>0</v>
      </c>
      <c r="AV49" s="81"/>
      <c r="AW49" s="35">
        <f t="shared" si="176"/>
        <v>0</v>
      </c>
      <c r="AX49" s="81"/>
      <c r="AY49" s="182">
        <f>AX49*K49*8</f>
        <v>0</v>
      </c>
      <c r="AZ49" s="81"/>
      <c r="BA49" s="182">
        <f>SUM(AZ49*M49*5*6)</f>
        <v>0</v>
      </c>
      <c r="BB49" s="81"/>
      <c r="BC49" s="182">
        <f t="shared" si="177"/>
        <v>0</v>
      </c>
      <c r="BD49" s="81"/>
      <c r="BE49" s="10">
        <f t="shared" si="222"/>
        <v>0</v>
      </c>
      <c r="BF49" s="22"/>
      <c r="BG49" s="309">
        <f t="shared" si="69"/>
        <v>4</v>
      </c>
      <c r="BH49" s="22">
        <f t="shared" si="178"/>
        <v>4</v>
      </c>
      <c r="BI49" s="7"/>
      <c r="BJ49" s="7"/>
      <c r="BK49" s="7"/>
      <c r="BL49" s="60"/>
      <c r="BM49" s="164" t="s">
        <v>55</v>
      </c>
      <c r="BN49" s="351" t="s">
        <v>223</v>
      </c>
      <c r="BO49" s="25" t="s">
        <v>213</v>
      </c>
      <c r="BP49" s="25" t="s">
        <v>214</v>
      </c>
      <c r="BQ49" s="25" t="s">
        <v>215</v>
      </c>
      <c r="BR49" s="179">
        <v>19</v>
      </c>
      <c r="BS49" s="179">
        <v>2</v>
      </c>
      <c r="BT49" s="179">
        <v>22</v>
      </c>
      <c r="BU49" s="179">
        <v>1</v>
      </c>
      <c r="BV49" s="179">
        <v>1</v>
      </c>
      <c r="BW49" s="348">
        <f t="shared" si="211"/>
        <v>2</v>
      </c>
      <c r="BX49" s="178">
        <v>2</v>
      </c>
      <c r="BY49" s="181">
        <f t="shared" ref="BY49:BY55" si="232">SUM(BZ49+CB49+CD49+CF49+CH49)</f>
        <v>2</v>
      </c>
      <c r="BZ49" s="81"/>
      <c r="CA49" s="35">
        <f t="shared" si="180"/>
        <v>0</v>
      </c>
      <c r="CB49" s="81"/>
      <c r="CC49" s="35">
        <f t="shared" si="212"/>
        <v>0</v>
      </c>
      <c r="CD49" s="81"/>
      <c r="CE49" s="35">
        <f t="shared" si="181"/>
        <v>0</v>
      </c>
      <c r="CF49" s="81"/>
      <c r="CG49" s="35">
        <f t="shared" si="182"/>
        <v>0</v>
      </c>
      <c r="CH49" s="81">
        <v>2</v>
      </c>
      <c r="CI49" s="35">
        <f>SUM(CH49)*BV49</f>
        <v>2</v>
      </c>
      <c r="CJ49" s="182">
        <v>2</v>
      </c>
      <c r="CK49" s="182">
        <v>0</v>
      </c>
      <c r="CL49" s="81"/>
      <c r="CM49" s="35">
        <f t="shared" si="213"/>
        <v>0</v>
      </c>
      <c r="CN49" s="81"/>
      <c r="CO49" s="182">
        <f t="shared" si="183"/>
        <v>0</v>
      </c>
      <c r="CP49" s="81"/>
      <c r="CQ49" s="183">
        <f t="shared" si="184"/>
        <v>0</v>
      </c>
      <c r="CR49" s="81"/>
      <c r="CS49" s="35">
        <f t="shared" si="230"/>
        <v>0</v>
      </c>
      <c r="CT49" s="81"/>
      <c r="CU49" s="182">
        <f t="shared" si="231"/>
        <v>0</v>
      </c>
      <c r="CV49" s="81"/>
      <c r="CW49" s="182">
        <f t="shared" si="187"/>
        <v>0</v>
      </c>
      <c r="CX49" s="81"/>
      <c r="CY49" s="35">
        <f t="shared" si="214"/>
        <v>0</v>
      </c>
      <c r="CZ49" s="81"/>
      <c r="DA49" s="35">
        <f t="shared" si="215"/>
        <v>0</v>
      </c>
      <c r="DB49" s="81"/>
      <c r="DC49" s="182">
        <f t="shared" si="188"/>
        <v>0</v>
      </c>
      <c r="DD49" s="81"/>
      <c r="DE49" s="182">
        <f t="shared" si="223"/>
        <v>0</v>
      </c>
      <c r="DF49" s="34"/>
      <c r="DG49" s="209">
        <f t="shared" si="189"/>
        <v>0</v>
      </c>
      <c r="DH49" s="81"/>
      <c r="DI49" s="35">
        <f t="shared" si="216"/>
        <v>0</v>
      </c>
      <c r="DJ49" s="81"/>
      <c r="DK49" s="182">
        <f t="shared" si="229"/>
        <v>0</v>
      </c>
      <c r="DL49" s="81">
        <v>1</v>
      </c>
      <c r="DM49" s="182">
        <f>SUM(DL49*BV49*8)</f>
        <v>8</v>
      </c>
      <c r="DN49" s="81"/>
      <c r="DO49" s="182"/>
      <c r="DP49" s="81"/>
      <c r="DQ49" s="10"/>
      <c r="DR49" s="345">
        <f t="shared" si="192"/>
        <v>12</v>
      </c>
      <c r="DS49" s="209">
        <f t="shared" si="193"/>
        <v>12</v>
      </c>
      <c r="DT49" s="7"/>
      <c r="DU49" s="7"/>
      <c r="DV49" s="7"/>
      <c r="DW49" s="60"/>
      <c r="DX49" s="164" t="s">
        <v>55</v>
      </c>
      <c r="DY49" s="7"/>
      <c r="DZ49" s="7"/>
      <c r="EA49" s="7"/>
      <c r="EB49" s="8"/>
      <c r="EC49" s="8"/>
      <c r="ED49" s="8"/>
      <c r="EE49" s="8"/>
      <c r="EF49" s="8"/>
      <c r="EG49" s="8"/>
      <c r="EH49" s="8"/>
      <c r="EI49" s="7"/>
      <c r="EJ49" s="7"/>
      <c r="EK49" s="7"/>
      <c r="EM49" s="20">
        <v>4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2</v>
      </c>
      <c r="EU49" s="7">
        <v>2</v>
      </c>
      <c r="EV49" s="7">
        <v>2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20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/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1</v>
      </c>
      <c r="FY49" s="7">
        <v>8</v>
      </c>
      <c r="FZ49" s="7">
        <v>0</v>
      </c>
      <c r="GA49" s="7">
        <v>0</v>
      </c>
      <c r="GB49" s="7">
        <v>0</v>
      </c>
      <c r="GC49" s="7">
        <v>0</v>
      </c>
      <c r="GD49" s="7" t="e">
        <v>#REF!</v>
      </c>
      <c r="GE49" s="149">
        <v>16</v>
      </c>
      <c r="GF49" s="150">
        <v>16</v>
      </c>
      <c r="GG49" s="2"/>
      <c r="GH49" s="2"/>
      <c r="GI49" s="120"/>
      <c r="GK49" s="20"/>
      <c r="GL49" s="20"/>
      <c r="GM49" s="1"/>
      <c r="GN49" s="25"/>
      <c r="GO49" s="32"/>
      <c r="GP49" s="7"/>
      <c r="GQ49" s="87"/>
    </row>
    <row r="50" spans="1:199" ht="24.95" hidden="1" customHeight="1" x14ac:dyDescent="0.35">
      <c r="A50" s="22" t="s">
        <v>55</v>
      </c>
      <c r="B50" s="1"/>
      <c r="C50" s="45"/>
      <c r="D50" s="45"/>
      <c r="E50" s="45"/>
      <c r="F50" s="25"/>
      <c r="G50" s="25"/>
      <c r="H50" s="25"/>
      <c r="I50" s="25"/>
      <c r="J50" s="25"/>
      <c r="K50" s="25"/>
      <c r="L50" s="1"/>
      <c r="M50" s="208"/>
      <c r="N50" s="34"/>
      <c r="O50" s="28"/>
      <c r="P50" s="34"/>
      <c r="Q50" s="28"/>
      <c r="R50" s="34"/>
      <c r="S50" s="28"/>
      <c r="T50" s="34"/>
      <c r="U50" s="28"/>
      <c r="V50" s="34"/>
      <c r="W50" s="28"/>
      <c r="X50" s="209"/>
      <c r="Y50" s="182"/>
      <c r="Z50" s="34"/>
      <c r="AA50" s="28"/>
      <c r="AB50" s="34"/>
      <c r="AC50" s="209"/>
      <c r="AD50" s="34"/>
      <c r="AE50" s="210"/>
      <c r="AF50" s="34"/>
      <c r="AG50" s="28"/>
      <c r="AH50" s="34"/>
      <c r="AI50" s="209"/>
      <c r="AJ50" s="34"/>
      <c r="AK50" s="209"/>
      <c r="AL50" s="34"/>
      <c r="AM50" s="28"/>
      <c r="AN50" s="34"/>
      <c r="AO50" s="28"/>
      <c r="AP50" s="34"/>
      <c r="AQ50" s="209"/>
      <c r="AR50" s="34"/>
      <c r="AS50" s="209"/>
      <c r="AT50" s="34"/>
      <c r="AU50" s="209"/>
      <c r="AV50" s="34"/>
      <c r="AW50" s="28"/>
      <c r="AX50" s="34"/>
      <c r="AY50" s="209"/>
      <c r="AZ50" s="34"/>
      <c r="BA50" s="209"/>
      <c r="BB50" s="34"/>
      <c r="BC50" s="209"/>
      <c r="BD50" s="34"/>
      <c r="BE50" s="22"/>
      <c r="BF50" s="209"/>
      <c r="BG50" s="22"/>
      <c r="BH50" s="22"/>
      <c r="BI50" s="7"/>
      <c r="BJ50" s="7"/>
      <c r="BK50" s="7"/>
      <c r="BL50" s="7"/>
      <c r="BM50" s="164" t="s">
        <v>55</v>
      </c>
      <c r="BN50" s="347" t="s">
        <v>224</v>
      </c>
      <c r="BO50" s="25" t="s">
        <v>213</v>
      </c>
      <c r="BP50" s="179" t="s">
        <v>225</v>
      </c>
      <c r="BQ50" s="25" t="s">
        <v>215</v>
      </c>
      <c r="BR50" s="207">
        <v>34</v>
      </c>
      <c r="BS50" s="207">
        <v>2</v>
      </c>
      <c r="BT50" s="25"/>
      <c r="BU50" s="207">
        <v>1</v>
      </c>
      <c r="BV50" s="207">
        <v>1</v>
      </c>
      <c r="BW50" s="348">
        <f t="shared" si="211"/>
        <v>2</v>
      </c>
      <c r="BX50" s="349">
        <v>4</v>
      </c>
      <c r="BY50" s="181">
        <f t="shared" si="232"/>
        <v>4</v>
      </c>
      <c r="BZ50" s="81">
        <v>4</v>
      </c>
      <c r="CA50" s="35">
        <f t="shared" si="180"/>
        <v>4</v>
      </c>
      <c r="CB50" s="81"/>
      <c r="CC50" s="35">
        <f t="shared" si="212"/>
        <v>0</v>
      </c>
      <c r="CD50" s="81"/>
      <c r="CE50" s="35">
        <f t="shared" si="181"/>
        <v>0</v>
      </c>
      <c r="CF50" s="81"/>
      <c r="CG50" s="35">
        <f t="shared" si="182"/>
        <v>0</v>
      </c>
      <c r="CH50" s="81"/>
      <c r="CI50" s="35">
        <f>SUM(CH50)*BV50*3</f>
        <v>0</v>
      </c>
      <c r="CJ50" s="182">
        <v>2</v>
      </c>
      <c r="CK50" s="182">
        <v>0</v>
      </c>
      <c r="CL50" s="81"/>
      <c r="CM50" s="35">
        <f t="shared" si="213"/>
        <v>0</v>
      </c>
      <c r="CN50" s="81"/>
      <c r="CO50" s="182">
        <f t="shared" si="183"/>
        <v>0</v>
      </c>
      <c r="CP50" s="81"/>
      <c r="CQ50" s="183">
        <f t="shared" si="184"/>
        <v>0</v>
      </c>
      <c r="CR50" s="81"/>
      <c r="CS50" s="35">
        <f t="shared" si="230"/>
        <v>0</v>
      </c>
      <c r="CT50" s="81"/>
      <c r="CU50" s="182">
        <f t="shared" si="231"/>
        <v>0</v>
      </c>
      <c r="CV50" s="81"/>
      <c r="CW50" s="182">
        <f t="shared" si="187"/>
        <v>0</v>
      </c>
      <c r="CX50" s="81"/>
      <c r="CY50" s="35">
        <f t="shared" si="214"/>
        <v>0</v>
      </c>
      <c r="CZ50" s="81"/>
      <c r="DA50" s="35">
        <f t="shared" si="215"/>
        <v>0</v>
      </c>
      <c r="DB50" s="81"/>
      <c r="DC50" s="182">
        <f t="shared" si="188"/>
        <v>0</v>
      </c>
      <c r="DD50" s="81"/>
      <c r="DE50" s="182">
        <f t="shared" si="223"/>
        <v>0</v>
      </c>
      <c r="DF50" s="34"/>
      <c r="DG50" s="209">
        <f t="shared" si="189"/>
        <v>0</v>
      </c>
      <c r="DH50" s="81"/>
      <c r="DI50" s="35">
        <f t="shared" si="216"/>
        <v>0</v>
      </c>
      <c r="DJ50" s="81"/>
      <c r="DK50" s="182">
        <f t="shared" si="229"/>
        <v>0</v>
      </c>
      <c r="DL50" s="81">
        <v>1</v>
      </c>
      <c r="DM50" s="182">
        <f>SUM(DL50*BV50*4)</f>
        <v>4</v>
      </c>
      <c r="DN50" s="81"/>
      <c r="DO50" s="182">
        <f>SUM(DN50*BW50*4*6)</f>
        <v>0</v>
      </c>
      <c r="DP50" s="81"/>
      <c r="DQ50" s="10">
        <f>SUM(DP50*50)</f>
        <v>0</v>
      </c>
      <c r="DR50" s="345">
        <f t="shared" si="192"/>
        <v>10</v>
      </c>
      <c r="DS50" s="209">
        <f t="shared" si="193"/>
        <v>10</v>
      </c>
      <c r="DT50" s="7"/>
      <c r="DU50" s="7"/>
      <c r="DV50" s="7"/>
      <c r="DW50" s="60"/>
      <c r="DX50" s="164" t="s">
        <v>55</v>
      </c>
      <c r="DY50" s="7"/>
      <c r="DZ50" s="7"/>
      <c r="EA50" s="7"/>
      <c r="EB50" s="8"/>
      <c r="EC50" s="8"/>
      <c r="ED50" s="8"/>
      <c r="EE50" s="8"/>
      <c r="EF50" s="8"/>
      <c r="EG50" s="8"/>
      <c r="EH50" s="8"/>
      <c r="EI50" s="7"/>
      <c r="EJ50" s="7"/>
      <c r="EK50" s="7"/>
      <c r="EM50" s="20">
        <v>4</v>
      </c>
      <c r="EN50" s="7"/>
      <c r="EO50" s="7">
        <v>0</v>
      </c>
      <c r="EP50" s="7"/>
      <c r="EQ50" s="7">
        <v>0</v>
      </c>
      <c r="ER50" s="7"/>
      <c r="ES50" s="7">
        <v>0</v>
      </c>
      <c r="ET50" s="7"/>
      <c r="EU50" s="7">
        <v>0</v>
      </c>
      <c r="EV50" s="7">
        <v>2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/>
      <c r="FC50" s="7">
        <v>0</v>
      </c>
      <c r="FD50" s="7">
        <v>0</v>
      </c>
      <c r="FE50" s="7">
        <v>0</v>
      </c>
      <c r="FF50" s="7">
        <v>0</v>
      </c>
      <c r="FG50" s="20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/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1</v>
      </c>
      <c r="FY50" s="7">
        <v>4</v>
      </c>
      <c r="FZ50" s="7">
        <v>0</v>
      </c>
      <c r="GA50" s="7">
        <v>0</v>
      </c>
      <c r="GB50" s="7">
        <v>0</v>
      </c>
      <c r="GC50" s="7">
        <v>0</v>
      </c>
      <c r="GD50" s="7"/>
      <c r="GE50" s="149">
        <v>10</v>
      </c>
      <c r="GF50" s="150">
        <v>10</v>
      </c>
      <c r="GG50" s="2"/>
      <c r="GH50" s="2"/>
      <c r="GI50" s="120"/>
      <c r="GK50" s="20"/>
      <c r="GL50" s="20"/>
      <c r="GM50" s="1"/>
      <c r="GN50" s="25"/>
      <c r="GO50" s="32"/>
      <c r="GP50" s="7"/>
      <c r="GQ50" s="87"/>
    </row>
    <row r="51" spans="1:199" ht="24.95" hidden="1" customHeight="1" x14ac:dyDescent="0.35">
      <c r="A51" s="22" t="s">
        <v>55</v>
      </c>
      <c r="B51" s="178"/>
      <c r="C51" s="45"/>
      <c r="D51" s="207"/>
      <c r="E51" s="207"/>
      <c r="F51" s="179"/>
      <c r="G51" s="179"/>
      <c r="H51" s="25"/>
      <c r="I51" s="25"/>
      <c r="J51" s="25"/>
      <c r="K51" s="25"/>
      <c r="L51" s="178"/>
      <c r="M51" s="181"/>
      <c r="N51" s="81"/>
      <c r="O51" s="35"/>
      <c r="P51" s="81"/>
      <c r="Q51" s="35"/>
      <c r="R51" s="81"/>
      <c r="S51" s="35"/>
      <c r="T51" s="81"/>
      <c r="U51" s="35"/>
      <c r="V51" s="81"/>
      <c r="W51" s="35"/>
      <c r="X51" s="209"/>
      <c r="Y51" s="182"/>
      <c r="Z51" s="81"/>
      <c r="AA51" s="35"/>
      <c r="AB51" s="81"/>
      <c r="AC51" s="182"/>
      <c r="AD51" s="81"/>
      <c r="AE51" s="183"/>
      <c r="AF51" s="81"/>
      <c r="AG51" s="35"/>
      <c r="AH51" s="81"/>
      <c r="AI51" s="209"/>
      <c r="AJ51" s="81"/>
      <c r="AK51" s="209"/>
      <c r="AL51" s="81"/>
      <c r="AM51" s="35"/>
      <c r="AN51" s="81"/>
      <c r="AO51" s="35"/>
      <c r="AP51" s="81"/>
      <c r="AQ51" s="182"/>
      <c r="AR51" s="81"/>
      <c r="AS51" s="209"/>
      <c r="AT51" s="34"/>
      <c r="AU51" s="209"/>
      <c r="AV51" s="81"/>
      <c r="AW51" s="28"/>
      <c r="AX51" s="81"/>
      <c r="AY51" s="209"/>
      <c r="AZ51" s="81"/>
      <c r="BA51" s="209"/>
      <c r="BB51" s="81"/>
      <c r="BC51" s="182"/>
      <c r="BD51" s="81"/>
      <c r="BE51" s="22"/>
      <c r="BF51" s="209"/>
      <c r="BG51" s="22"/>
      <c r="BH51" s="22"/>
      <c r="BI51" s="7"/>
      <c r="BJ51" s="7"/>
      <c r="BK51" s="7"/>
      <c r="BL51" s="60"/>
      <c r="BM51" s="164" t="s">
        <v>55</v>
      </c>
      <c r="BN51" s="351" t="s">
        <v>226</v>
      </c>
      <c r="BO51" s="25" t="s">
        <v>213</v>
      </c>
      <c r="BP51" s="179" t="s">
        <v>225</v>
      </c>
      <c r="BQ51" s="25" t="s">
        <v>215</v>
      </c>
      <c r="BR51" s="179">
        <v>39</v>
      </c>
      <c r="BS51" s="207">
        <v>2</v>
      </c>
      <c r="BT51" s="25">
        <v>20</v>
      </c>
      <c r="BU51" s="207">
        <v>1</v>
      </c>
      <c r="BV51" s="207">
        <v>1</v>
      </c>
      <c r="BW51" s="348">
        <f t="shared" si="211"/>
        <v>2</v>
      </c>
      <c r="BX51" s="24">
        <v>34</v>
      </c>
      <c r="BY51" s="181">
        <f t="shared" si="232"/>
        <v>34</v>
      </c>
      <c r="BZ51" s="81">
        <v>18</v>
      </c>
      <c r="CA51" s="35">
        <f t="shared" si="180"/>
        <v>18</v>
      </c>
      <c r="CB51" s="81"/>
      <c r="CC51" s="35">
        <f t="shared" si="212"/>
        <v>0</v>
      </c>
      <c r="CD51" s="81">
        <v>10</v>
      </c>
      <c r="CE51" s="35">
        <f t="shared" si="181"/>
        <v>10</v>
      </c>
      <c r="CF51" s="81"/>
      <c r="CG51" s="35">
        <f t="shared" si="182"/>
        <v>0</v>
      </c>
      <c r="CH51" s="81">
        <v>6</v>
      </c>
      <c r="CI51" s="35">
        <f>SUM(CH51)*BV51</f>
        <v>6</v>
      </c>
      <c r="CJ51" s="182">
        <v>2</v>
      </c>
      <c r="CK51" s="182">
        <v>0</v>
      </c>
      <c r="CL51" s="81"/>
      <c r="CM51" s="35">
        <f t="shared" si="213"/>
        <v>0</v>
      </c>
      <c r="CN51" s="81"/>
      <c r="CO51" s="182">
        <f t="shared" si="183"/>
        <v>0</v>
      </c>
      <c r="CP51" s="81"/>
      <c r="CQ51" s="183">
        <f t="shared" si="184"/>
        <v>0</v>
      </c>
      <c r="CR51" s="81"/>
      <c r="CS51" s="35">
        <f t="shared" si="230"/>
        <v>0</v>
      </c>
      <c r="CT51" s="81"/>
      <c r="CU51" s="182">
        <f t="shared" si="231"/>
        <v>0</v>
      </c>
      <c r="CV51" s="81"/>
      <c r="CW51" s="182">
        <f t="shared" si="187"/>
        <v>0</v>
      </c>
      <c r="CX51" s="81"/>
      <c r="CY51" s="35">
        <f t="shared" si="214"/>
        <v>0</v>
      </c>
      <c r="CZ51" s="81"/>
      <c r="DA51" s="35">
        <f t="shared" si="215"/>
        <v>0</v>
      </c>
      <c r="DB51" s="81"/>
      <c r="DC51" s="182">
        <f t="shared" si="188"/>
        <v>0</v>
      </c>
      <c r="DD51" s="81"/>
      <c r="DE51" s="182">
        <f t="shared" si="223"/>
        <v>0</v>
      </c>
      <c r="DF51" s="34"/>
      <c r="DG51" s="209">
        <f t="shared" si="189"/>
        <v>0</v>
      </c>
      <c r="DH51" s="81"/>
      <c r="DI51" s="35">
        <f t="shared" si="216"/>
        <v>0</v>
      </c>
      <c r="DJ51" s="81"/>
      <c r="DK51" s="182">
        <f t="shared" si="229"/>
        <v>0</v>
      </c>
      <c r="DL51" s="81">
        <v>1</v>
      </c>
      <c r="DM51" s="182">
        <f>SUM(DL51*BV51*8)</f>
        <v>8</v>
      </c>
      <c r="DN51" s="81"/>
      <c r="DO51" s="182">
        <f>SUM(DN51*BW51*4*6)</f>
        <v>0</v>
      </c>
      <c r="DP51" s="81"/>
      <c r="DQ51" s="10">
        <f>SUM(DP51*50)</f>
        <v>0</v>
      </c>
      <c r="DR51" s="345">
        <f t="shared" si="192"/>
        <v>44</v>
      </c>
      <c r="DS51" s="209">
        <f t="shared" si="193"/>
        <v>44</v>
      </c>
      <c r="DT51" s="7"/>
      <c r="DU51" s="7"/>
      <c r="DV51" s="7"/>
      <c r="DW51" s="60"/>
      <c r="DX51" s="164" t="s">
        <v>55</v>
      </c>
      <c r="DY51" s="7"/>
      <c r="DZ51" s="7"/>
      <c r="EA51" s="7"/>
      <c r="EB51" s="8"/>
      <c r="EC51" s="8"/>
      <c r="ED51" s="8"/>
      <c r="EE51" s="8"/>
      <c r="EF51" s="8"/>
      <c r="EG51" s="8"/>
      <c r="EH51" s="8"/>
      <c r="EI51" s="7"/>
      <c r="EJ51" s="7"/>
      <c r="EK51" s="7"/>
      <c r="EM51" s="20">
        <v>18</v>
      </c>
      <c r="EN51" s="7"/>
      <c r="EO51" s="7">
        <v>0</v>
      </c>
      <c r="EP51" s="7"/>
      <c r="EQ51" s="7">
        <v>10</v>
      </c>
      <c r="ER51" s="7"/>
      <c r="ES51" s="7">
        <v>0</v>
      </c>
      <c r="ET51" s="7"/>
      <c r="EU51" s="7">
        <v>6</v>
      </c>
      <c r="EV51" s="7">
        <v>2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/>
      <c r="FC51" s="7">
        <v>0</v>
      </c>
      <c r="FD51" s="7">
        <v>0</v>
      </c>
      <c r="FE51" s="7">
        <v>0</v>
      </c>
      <c r="FF51" s="7">
        <v>0</v>
      </c>
      <c r="FG51" s="20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7">
        <v>0</v>
      </c>
      <c r="FR51" s="7"/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1</v>
      </c>
      <c r="FY51" s="7">
        <v>8</v>
      </c>
      <c r="FZ51" s="7">
        <v>0</v>
      </c>
      <c r="GA51" s="7">
        <v>0</v>
      </c>
      <c r="GB51" s="7">
        <v>0</v>
      </c>
      <c r="GC51" s="7">
        <v>0</v>
      </c>
      <c r="GD51" s="7"/>
      <c r="GE51" s="149">
        <v>44</v>
      </c>
      <c r="GF51" s="150">
        <v>44</v>
      </c>
      <c r="GG51" s="2"/>
      <c r="GH51" s="2"/>
      <c r="GI51" s="120"/>
      <c r="GK51" s="20"/>
      <c r="GL51" s="20"/>
      <c r="GM51" s="1"/>
      <c r="GN51" s="25"/>
      <c r="GO51" s="32"/>
      <c r="GP51" s="7"/>
      <c r="GQ51" s="87"/>
    </row>
    <row r="52" spans="1:199" ht="24.95" hidden="1" customHeight="1" x14ac:dyDescent="0.35">
      <c r="A52" s="22" t="s">
        <v>55</v>
      </c>
      <c r="B52" s="347"/>
      <c r="C52" s="25"/>
      <c r="D52" s="179"/>
      <c r="E52" s="25"/>
      <c r="F52" s="179"/>
      <c r="G52" s="179"/>
      <c r="H52" s="179"/>
      <c r="I52" s="179"/>
      <c r="J52" s="179"/>
      <c r="K52" s="45"/>
      <c r="L52" s="349"/>
      <c r="M52" s="181"/>
      <c r="N52" s="81"/>
      <c r="O52" s="35"/>
      <c r="P52" s="81"/>
      <c r="Q52" s="35"/>
      <c r="R52" s="81"/>
      <c r="S52" s="35"/>
      <c r="T52" s="81"/>
      <c r="U52" s="35"/>
      <c r="V52" s="81"/>
      <c r="W52" s="35"/>
      <c r="X52" s="182"/>
      <c r="Y52" s="182"/>
      <c r="Z52" s="81"/>
      <c r="AA52" s="35"/>
      <c r="AB52" s="81"/>
      <c r="AC52" s="182"/>
      <c r="AD52" s="81"/>
      <c r="AE52" s="183"/>
      <c r="AF52" s="81"/>
      <c r="AG52" s="35"/>
      <c r="AH52" s="81"/>
      <c r="AI52" s="182"/>
      <c r="AJ52" s="81"/>
      <c r="AK52" s="182"/>
      <c r="AL52" s="81"/>
      <c r="AM52" s="35"/>
      <c r="AN52" s="81"/>
      <c r="AO52" s="35"/>
      <c r="AP52" s="81"/>
      <c r="AQ52" s="182"/>
      <c r="AR52" s="81"/>
      <c r="AS52" s="182"/>
      <c r="AT52" s="34"/>
      <c r="AU52" s="209"/>
      <c r="AV52" s="81"/>
      <c r="AW52" s="35"/>
      <c r="AX52" s="81"/>
      <c r="AY52" s="182"/>
      <c r="AZ52" s="81"/>
      <c r="BA52" s="182"/>
      <c r="BB52" s="81"/>
      <c r="BC52" s="182"/>
      <c r="BD52" s="81"/>
      <c r="BE52" s="10"/>
      <c r="BF52" s="22"/>
      <c r="BG52" s="22"/>
      <c r="BH52" s="22"/>
      <c r="BI52" s="7"/>
      <c r="BJ52" s="7"/>
      <c r="BK52" s="7"/>
      <c r="BL52" s="60"/>
      <c r="BM52" s="164" t="s">
        <v>55</v>
      </c>
      <c r="BN52" s="352" t="s">
        <v>227</v>
      </c>
      <c r="BO52" s="25" t="s">
        <v>213</v>
      </c>
      <c r="BP52" s="179" t="s">
        <v>92</v>
      </c>
      <c r="BQ52" s="25" t="s">
        <v>215</v>
      </c>
      <c r="BR52" s="179">
        <v>41</v>
      </c>
      <c r="BS52" s="179">
        <v>2</v>
      </c>
      <c r="BT52" s="179"/>
      <c r="BU52" s="179">
        <v>1</v>
      </c>
      <c r="BV52" s="179">
        <v>1</v>
      </c>
      <c r="BW52" s="348">
        <f t="shared" si="211"/>
        <v>2</v>
      </c>
      <c r="BX52" s="349">
        <v>4</v>
      </c>
      <c r="BY52" s="181">
        <f t="shared" si="232"/>
        <v>4</v>
      </c>
      <c r="BZ52" s="81">
        <v>4</v>
      </c>
      <c r="CA52" s="35">
        <f t="shared" si="180"/>
        <v>4</v>
      </c>
      <c r="CB52" s="81"/>
      <c r="CC52" s="35">
        <f t="shared" si="212"/>
        <v>0</v>
      </c>
      <c r="CD52" s="81"/>
      <c r="CE52" s="35">
        <f t="shared" si="181"/>
        <v>0</v>
      </c>
      <c r="CF52" s="81"/>
      <c r="CG52" s="35">
        <f t="shared" si="182"/>
        <v>0</v>
      </c>
      <c r="CH52" s="81"/>
      <c r="CI52" s="35">
        <f>SUM(CH52)*BV52*2</f>
        <v>0</v>
      </c>
      <c r="CJ52" s="182">
        <f>SUM(DH52*2+DJ52*2)*BV52</f>
        <v>0</v>
      </c>
      <c r="CK52" s="182">
        <v>0</v>
      </c>
      <c r="CL52" s="81"/>
      <c r="CM52" s="35">
        <f t="shared" si="213"/>
        <v>0</v>
      </c>
      <c r="CN52" s="81"/>
      <c r="CO52" s="182">
        <f t="shared" si="183"/>
        <v>0</v>
      </c>
      <c r="CP52" s="81"/>
      <c r="CQ52" s="183">
        <f t="shared" si="184"/>
        <v>0</v>
      </c>
      <c r="CR52" s="81"/>
      <c r="CS52" s="35">
        <f t="shared" si="230"/>
        <v>0</v>
      </c>
      <c r="CT52" s="81"/>
      <c r="CU52" s="182">
        <f t="shared" si="231"/>
        <v>0</v>
      </c>
      <c r="CV52" s="81"/>
      <c r="CW52" s="182">
        <f t="shared" si="187"/>
        <v>0</v>
      </c>
      <c r="CX52" s="81"/>
      <c r="CY52" s="35">
        <f t="shared" si="214"/>
        <v>0</v>
      </c>
      <c r="CZ52" s="81"/>
      <c r="DA52" s="35">
        <f t="shared" si="215"/>
        <v>0</v>
      </c>
      <c r="DB52" s="81"/>
      <c r="DC52" s="182">
        <f t="shared" si="188"/>
        <v>0</v>
      </c>
      <c r="DD52" s="81"/>
      <c r="DE52" s="182">
        <f t="shared" si="223"/>
        <v>0</v>
      </c>
      <c r="DF52" s="34"/>
      <c r="DG52" s="209">
        <f t="shared" si="189"/>
        <v>0</v>
      </c>
      <c r="DH52" s="81"/>
      <c r="DI52" s="35">
        <f t="shared" si="216"/>
        <v>0</v>
      </c>
      <c r="DJ52" s="81"/>
      <c r="DK52" s="182">
        <f t="shared" si="229"/>
        <v>0</v>
      </c>
      <c r="DL52" s="81"/>
      <c r="DM52" s="182">
        <f>SUM(DL52*BX52*2*8)</f>
        <v>0</v>
      </c>
      <c r="DN52" s="81"/>
      <c r="DO52" s="182">
        <f>SUM(DN52*BW52*4*6)</f>
        <v>0</v>
      </c>
      <c r="DP52" s="81"/>
      <c r="DQ52" s="10">
        <f>SUM(DP52*50)</f>
        <v>0</v>
      </c>
      <c r="DR52" s="345">
        <f t="shared" si="192"/>
        <v>4</v>
      </c>
      <c r="DS52" s="209">
        <f t="shared" si="193"/>
        <v>4</v>
      </c>
      <c r="DT52" s="7"/>
      <c r="DU52" s="7"/>
      <c r="DV52" s="7"/>
      <c r="DW52" s="60"/>
      <c r="DX52" s="164" t="s">
        <v>55</v>
      </c>
      <c r="DY52" s="7"/>
      <c r="DZ52" s="7"/>
      <c r="EA52" s="7"/>
      <c r="EB52" s="8"/>
      <c r="EC52" s="8"/>
      <c r="ED52" s="8"/>
      <c r="EE52" s="8"/>
      <c r="EF52" s="8"/>
      <c r="EG52" s="8"/>
      <c r="EH52" s="8"/>
      <c r="EI52" s="7"/>
      <c r="EJ52" s="7"/>
      <c r="EK52" s="7"/>
      <c r="EM52" s="20">
        <v>4</v>
      </c>
      <c r="EN52" s="7"/>
      <c r="EO52" s="7">
        <v>0</v>
      </c>
      <c r="EP52" s="7"/>
      <c r="EQ52" s="7">
        <v>0</v>
      </c>
      <c r="ER52" s="7"/>
      <c r="ES52" s="7">
        <v>0</v>
      </c>
      <c r="ET52" s="7"/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/>
      <c r="FC52" s="7">
        <v>0</v>
      </c>
      <c r="FD52" s="7">
        <v>0</v>
      </c>
      <c r="FE52" s="7">
        <v>0</v>
      </c>
      <c r="FF52" s="7">
        <v>0</v>
      </c>
      <c r="FG52" s="20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/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0</v>
      </c>
      <c r="GA52" s="7">
        <v>0</v>
      </c>
      <c r="GB52" s="7">
        <v>0</v>
      </c>
      <c r="GC52" s="7">
        <v>0</v>
      </c>
      <c r="GD52" s="7"/>
      <c r="GE52" s="149">
        <v>4</v>
      </c>
      <c r="GF52" s="150">
        <v>4</v>
      </c>
      <c r="GG52" s="2"/>
      <c r="GH52" s="2"/>
      <c r="GI52" s="120"/>
      <c r="GK52" s="20"/>
      <c r="GL52" s="20"/>
      <c r="GM52" s="1"/>
      <c r="GN52" s="25"/>
      <c r="GO52" s="32"/>
      <c r="GP52" s="7"/>
      <c r="GQ52" s="87"/>
    </row>
    <row r="53" spans="1:199" ht="24.95" hidden="1" customHeight="1" x14ac:dyDescent="0.35">
      <c r="A53" s="22" t="s">
        <v>55</v>
      </c>
      <c r="B53" s="347"/>
      <c r="C53" s="25"/>
      <c r="D53" s="179"/>
      <c r="E53" s="25"/>
      <c r="F53" s="179"/>
      <c r="G53" s="179"/>
      <c r="H53" s="179"/>
      <c r="I53" s="179"/>
      <c r="J53" s="179"/>
      <c r="K53" s="45"/>
      <c r="L53" s="349"/>
      <c r="M53" s="181"/>
      <c r="N53" s="81"/>
      <c r="O53" s="35"/>
      <c r="P53" s="81"/>
      <c r="Q53" s="35"/>
      <c r="R53" s="81"/>
      <c r="S53" s="35"/>
      <c r="T53" s="81"/>
      <c r="U53" s="35"/>
      <c r="V53" s="81"/>
      <c r="W53" s="35"/>
      <c r="X53" s="182"/>
      <c r="Y53" s="182"/>
      <c r="Z53" s="81"/>
      <c r="AA53" s="35"/>
      <c r="AB53" s="81"/>
      <c r="AC53" s="182"/>
      <c r="AD53" s="81"/>
      <c r="AE53" s="183"/>
      <c r="AF53" s="81"/>
      <c r="AG53" s="35"/>
      <c r="AH53" s="81"/>
      <c r="AI53" s="182"/>
      <c r="AJ53" s="81"/>
      <c r="AK53" s="182"/>
      <c r="AL53" s="81"/>
      <c r="AM53" s="35"/>
      <c r="AN53" s="81"/>
      <c r="AO53" s="35"/>
      <c r="AP53" s="81"/>
      <c r="AQ53" s="182"/>
      <c r="AR53" s="81"/>
      <c r="AS53" s="182"/>
      <c r="AT53" s="34"/>
      <c r="AU53" s="209"/>
      <c r="AV53" s="81"/>
      <c r="AW53" s="35"/>
      <c r="AX53" s="81"/>
      <c r="AY53" s="182"/>
      <c r="AZ53" s="81"/>
      <c r="BA53" s="182"/>
      <c r="BB53" s="81"/>
      <c r="BC53" s="182"/>
      <c r="BD53" s="81"/>
      <c r="BE53" s="10"/>
      <c r="BF53" s="22"/>
      <c r="BG53" s="22"/>
      <c r="BH53" s="22"/>
      <c r="BI53" s="7"/>
      <c r="BJ53" s="7"/>
      <c r="BK53" s="7"/>
      <c r="BL53" s="60"/>
      <c r="BM53" s="164" t="s">
        <v>55</v>
      </c>
      <c r="BN53" s="178" t="s">
        <v>90</v>
      </c>
      <c r="BO53" s="45" t="s">
        <v>91</v>
      </c>
      <c r="BP53" s="207" t="s">
        <v>92</v>
      </c>
      <c r="BQ53" s="207" t="s">
        <v>93</v>
      </c>
      <c r="BR53" s="179" t="s">
        <v>94</v>
      </c>
      <c r="BS53" s="207">
        <v>8</v>
      </c>
      <c r="BT53" s="179">
        <v>15</v>
      </c>
      <c r="BU53" s="25"/>
      <c r="BV53" s="25">
        <v>1</v>
      </c>
      <c r="BW53" s="25">
        <f>BV53*2</f>
        <v>2</v>
      </c>
      <c r="BX53" s="180">
        <v>110</v>
      </c>
      <c r="BY53" s="181">
        <f t="shared" si="232"/>
        <v>110</v>
      </c>
      <c r="BZ53" s="81">
        <v>38</v>
      </c>
      <c r="CA53" s="35">
        <v>10</v>
      </c>
      <c r="CB53" s="81">
        <v>22</v>
      </c>
      <c r="CC53" s="35">
        <f>CB53*BV53</f>
        <v>22</v>
      </c>
      <c r="CD53" s="81">
        <v>50</v>
      </c>
      <c r="CE53" s="35">
        <f t="shared" si="181"/>
        <v>50</v>
      </c>
      <c r="CF53" s="81"/>
      <c r="CG53" s="35">
        <f t="shared" si="182"/>
        <v>0</v>
      </c>
      <c r="CH53" s="81"/>
      <c r="CI53" s="35">
        <f>SUM(CH53)*BV53*5</f>
        <v>0</v>
      </c>
      <c r="CJ53" s="209">
        <f>SUM(BV53*DJ53*2+BW53*DL53*2)</f>
        <v>0</v>
      </c>
      <c r="CK53" s="182"/>
      <c r="CL53" s="81"/>
      <c r="CM53" s="35"/>
      <c r="CN53" s="81"/>
      <c r="CO53" s="182">
        <f t="shared" si="183"/>
        <v>0</v>
      </c>
      <c r="CP53" s="81"/>
      <c r="CQ53" s="183">
        <f t="shared" si="184"/>
        <v>0</v>
      </c>
      <c r="CR53" s="81"/>
      <c r="CS53" s="35">
        <f t="shared" si="230"/>
        <v>0</v>
      </c>
      <c r="CT53" s="81"/>
      <c r="CU53" s="346">
        <f t="shared" si="231"/>
        <v>0</v>
      </c>
      <c r="CV53" s="81"/>
      <c r="CW53" s="209">
        <f t="shared" si="187"/>
        <v>0</v>
      </c>
      <c r="CX53" s="81"/>
      <c r="CY53" s="381">
        <f>SUM(CX53*BT53*2)</f>
        <v>0</v>
      </c>
      <c r="CZ53" s="81"/>
      <c r="DA53" s="35">
        <f>SUM(CZ53*BV53)*2</f>
        <v>0</v>
      </c>
      <c r="DB53" s="81"/>
      <c r="DC53" s="182">
        <f t="shared" si="188"/>
        <v>0</v>
      </c>
      <c r="DD53" s="81"/>
      <c r="DE53" s="209">
        <f>SUM(BV53*DD53*6)</f>
        <v>0</v>
      </c>
      <c r="DF53" s="34"/>
      <c r="DG53" s="209">
        <f t="shared" si="189"/>
        <v>0</v>
      </c>
      <c r="DH53" s="81"/>
      <c r="DI53" s="28">
        <f>SUM(BV53*DH53*6)</f>
        <v>0</v>
      </c>
      <c r="DJ53" s="81"/>
      <c r="DK53" s="182"/>
      <c r="DL53" s="81"/>
      <c r="DM53" s="209">
        <f>SUM(DL53*BW53*5*6)</f>
        <v>0</v>
      </c>
      <c r="DN53" s="81"/>
      <c r="DO53" s="182">
        <f>SUM(DN53*BW53*4*6)</f>
        <v>0</v>
      </c>
      <c r="DP53" s="81"/>
      <c r="DQ53" s="22">
        <f>SUM(DP53*50)</f>
        <v>0</v>
      </c>
      <c r="DR53" s="345">
        <f t="shared" si="192"/>
        <v>82</v>
      </c>
      <c r="DS53" s="209">
        <f t="shared" si="193"/>
        <v>82</v>
      </c>
      <c r="DT53" s="7"/>
      <c r="DU53" s="7"/>
      <c r="DV53" s="7"/>
      <c r="DW53" s="60"/>
      <c r="DX53" s="164" t="s">
        <v>55</v>
      </c>
      <c r="DY53" s="7"/>
      <c r="DZ53" s="7"/>
      <c r="EA53" s="7"/>
      <c r="EB53" s="8"/>
      <c r="EC53" s="8"/>
      <c r="ED53" s="8"/>
      <c r="EE53" s="8"/>
      <c r="EF53" s="8"/>
      <c r="EG53" s="8"/>
      <c r="EH53" s="8"/>
      <c r="EI53" s="7"/>
      <c r="EJ53" s="7"/>
      <c r="EK53" s="7"/>
      <c r="EM53" s="20">
        <v>10</v>
      </c>
      <c r="EN53" s="7"/>
      <c r="EO53" s="7">
        <v>22</v>
      </c>
      <c r="EP53" s="7"/>
      <c r="EQ53" s="7">
        <v>50</v>
      </c>
      <c r="ER53" s="7"/>
      <c r="ES53" s="7">
        <v>0</v>
      </c>
      <c r="ET53" s="7"/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/>
      <c r="FC53" s="7">
        <v>0</v>
      </c>
      <c r="FD53" s="7">
        <v>0</v>
      </c>
      <c r="FE53" s="7">
        <v>0</v>
      </c>
      <c r="FF53" s="7">
        <v>0</v>
      </c>
      <c r="FG53" s="20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/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/>
      <c r="GE53" s="149">
        <v>82</v>
      </c>
      <c r="GF53" s="150">
        <v>82</v>
      </c>
      <c r="GG53" s="2"/>
      <c r="GH53" s="2"/>
      <c r="GI53" s="120"/>
      <c r="GK53" s="20"/>
      <c r="GL53" s="20"/>
      <c r="GM53" s="1"/>
      <c r="GN53" s="25"/>
      <c r="GO53" s="32"/>
      <c r="GP53" s="7"/>
      <c r="GQ53" s="87"/>
    </row>
    <row r="54" spans="1:199" ht="24.95" hidden="1" customHeight="1" x14ac:dyDescent="0.35">
      <c r="A54" s="22" t="s">
        <v>55</v>
      </c>
      <c r="B54" s="22"/>
      <c r="D54" s="7"/>
      <c r="E54" s="7"/>
      <c r="F54" s="7"/>
      <c r="G54" s="7"/>
      <c r="H54" s="7"/>
      <c r="I54" s="7"/>
      <c r="J54" s="7"/>
      <c r="K54" s="7"/>
      <c r="L54" s="7"/>
      <c r="M54" s="90">
        <f>SUM(N54+P54+T54+V54+AR54*2)</f>
        <v>0</v>
      </c>
      <c r="N54" s="34"/>
      <c r="O54" s="22"/>
      <c r="P54" s="34"/>
      <c r="Q54" s="22"/>
      <c r="R54" s="34"/>
      <c r="S54" s="22"/>
      <c r="T54" s="34"/>
      <c r="U54" s="22"/>
      <c r="V54" s="91"/>
      <c r="W54" s="22"/>
      <c r="X54" s="22"/>
      <c r="Y54" s="22"/>
      <c r="Z54" s="91"/>
      <c r="AA54" s="22"/>
      <c r="AB54" s="91"/>
      <c r="AC54" s="22"/>
      <c r="AD54" s="91"/>
      <c r="AE54" s="26"/>
      <c r="AF54" s="91"/>
      <c r="AG54" s="22"/>
      <c r="AH54" s="91"/>
      <c r="AI54" s="22"/>
      <c r="AJ54" s="91"/>
      <c r="AK54" s="22"/>
      <c r="AL54" s="91"/>
      <c r="AM54" s="22"/>
      <c r="AN54" s="91"/>
      <c r="AO54" s="22"/>
      <c r="AP54" s="91"/>
      <c r="AQ54" s="22"/>
      <c r="AR54" s="91"/>
      <c r="AS54" s="22"/>
      <c r="AT54" s="91"/>
      <c r="AU54" s="22"/>
      <c r="AV54" s="91"/>
      <c r="AW54" s="22"/>
      <c r="AX54" s="91"/>
      <c r="AY54" s="22"/>
      <c r="AZ54" s="91"/>
      <c r="BA54" s="22"/>
      <c r="BB54" s="91"/>
      <c r="BC54" s="22"/>
      <c r="BD54" s="91"/>
      <c r="BE54" s="22"/>
      <c r="BF54" s="22"/>
      <c r="BG54" s="22">
        <f t="shared" si="69"/>
        <v>0</v>
      </c>
      <c r="BH54" s="22">
        <f t="shared" si="178"/>
        <v>0</v>
      </c>
      <c r="BI54" s="7"/>
      <c r="BJ54" s="7"/>
      <c r="BK54" s="7"/>
      <c r="BL54" s="60"/>
      <c r="BM54" s="164" t="s">
        <v>55</v>
      </c>
      <c r="BN54" s="1" t="s">
        <v>90</v>
      </c>
      <c r="BO54" s="45" t="s">
        <v>91</v>
      </c>
      <c r="BP54" s="45" t="s">
        <v>92</v>
      </c>
      <c r="BQ54" s="45" t="s">
        <v>93</v>
      </c>
      <c r="BR54" s="25" t="s">
        <v>262</v>
      </c>
      <c r="BS54" s="45">
        <v>8</v>
      </c>
      <c r="BT54" s="7"/>
      <c r="BU54" s="25">
        <v>1</v>
      </c>
      <c r="BV54" s="25">
        <v>1</v>
      </c>
      <c r="BW54" s="25">
        <v>1</v>
      </c>
      <c r="BX54" s="24">
        <v>100</v>
      </c>
      <c r="BY54" s="208">
        <f t="shared" si="232"/>
        <v>30</v>
      </c>
      <c r="BZ54" s="34">
        <v>30</v>
      </c>
      <c r="CA54" s="28">
        <f t="shared" si="180"/>
        <v>30</v>
      </c>
      <c r="CB54" s="34"/>
      <c r="CC54" s="28">
        <f>CB54*BV54</f>
        <v>0</v>
      </c>
      <c r="CD54" s="34"/>
      <c r="CE54" s="28">
        <f t="shared" si="181"/>
        <v>0</v>
      </c>
      <c r="CF54" s="34"/>
      <c r="CG54" s="28">
        <f t="shared" si="182"/>
        <v>0</v>
      </c>
      <c r="CH54" s="34"/>
      <c r="CI54" s="28">
        <f>SUM(CH54)*BV54*5</f>
        <v>0</v>
      </c>
      <c r="CJ54" s="209">
        <f>SUM(BV54*DJ54*2+BW54*DL54*2)</f>
        <v>0</v>
      </c>
      <c r="CK54" s="182"/>
      <c r="CL54" s="34"/>
      <c r="CM54" s="28"/>
      <c r="CN54" s="34"/>
      <c r="CO54" s="209">
        <f t="shared" si="183"/>
        <v>0</v>
      </c>
      <c r="CP54" s="34"/>
      <c r="CQ54" s="210">
        <f t="shared" si="184"/>
        <v>0</v>
      </c>
      <c r="CR54" s="34"/>
      <c r="CS54" s="28">
        <f t="shared" si="230"/>
        <v>0</v>
      </c>
      <c r="CT54" s="34"/>
      <c r="CU54" s="209">
        <f t="shared" si="231"/>
        <v>0</v>
      </c>
      <c r="CV54" s="34"/>
      <c r="CW54" s="209">
        <f t="shared" si="187"/>
        <v>0</v>
      </c>
      <c r="CX54" s="34"/>
      <c r="CY54" s="28">
        <f>SUM(CX54*BT54*2)</f>
        <v>0</v>
      </c>
      <c r="CZ54" s="34"/>
      <c r="DA54" s="28">
        <f>SUM(CZ54*BV54)*2</f>
        <v>0</v>
      </c>
      <c r="DB54" s="34"/>
      <c r="DC54" s="209">
        <f t="shared" si="188"/>
        <v>0</v>
      </c>
      <c r="DD54" s="34"/>
      <c r="DE54" s="209">
        <f>SUM(BV54*DD54*6)</f>
        <v>0</v>
      </c>
      <c r="DF54" s="34"/>
      <c r="DG54" s="209">
        <f t="shared" si="189"/>
        <v>0</v>
      </c>
      <c r="DH54" s="34"/>
      <c r="DI54" s="28">
        <f>SUM(BV54*DH54*6)</f>
        <v>0</v>
      </c>
      <c r="DJ54" s="34"/>
      <c r="DK54" s="209"/>
      <c r="DL54" s="34"/>
      <c r="DM54" s="209">
        <f>SUM(DL54*BW54*5*6)</f>
        <v>0</v>
      </c>
      <c r="DN54" s="34"/>
      <c r="DO54" s="209">
        <f>SUM(DN54*BW54*4*6)</f>
        <v>0</v>
      </c>
      <c r="DP54" s="34"/>
      <c r="DQ54" s="22">
        <f>SUM(DP54*50)</f>
        <v>0</v>
      </c>
      <c r="DR54" s="345">
        <f t="shared" si="192"/>
        <v>30</v>
      </c>
      <c r="DS54" s="209">
        <f t="shared" si="193"/>
        <v>30</v>
      </c>
      <c r="DT54" s="7"/>
      <c r="DU54" s="7"/>
      <c r="DV54" s="7"/>
      <c r="DW54" s="60"/>
      <c r="DX54" s="164" t="s">
        <v>55</v>
      </c>
      <c r="DY54" s="7"/>
      <c r="DZ54" s="7"/>
      <c r="EA54" s="7"/>
      <c r="EB54" s="8"/>
      <c r="EC54" s="8"/>
      <c r="ED54" s="8"/>
      <c r="EE54" s="8"/>
      <c r="EF54" s="8"/>
      <c r="EG54" s="8"/>
      <c r="EH54" s="8"/>
      <c r="EI54" s="7"/>
      <c r="EJ54" s="7"/>
      <c r="EK54" s="7"/>
      <c r="EM54" s="20">
        <v>30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20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20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7">
        <v>0</v>
      </c>
      <c r="FR54" s="7"/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 t="e">
        <v>#REF!</v>
      </c>
      <c r="GE54" s="149">
        <v>30</v>
      </c>
      <c r="GF54" s="150">
        <v>30</v>
      </c>
      <c r="GG54" s="2"/>
      <c r="GH54" s="2"/>
      <c r="GI54" s="120"/>
      <c r="GK54" s="20"/>
      <c r="GL54" s="20"/>
      <c r="GM54" s="1"/>
      <c r="GN54" s="45"/>
      <c r="GO54" s="32"/>
      <c r="GP54" s="7"/>
      <c r="GQ54" s="87"/>
    </row>
    <row r="55" spans="1:199" ht="24.95" hidden="1" customHeight="1" x14ac:dyDescent="0.35">
      <c r="A55" s="418" t="s">
        <v>55</v>
      </c>
      <c r="B55" s="165" t="s">
        <v>259</v>
      </c>
      <c r="C55" s="211" t="s">
        <v>95</v>
      </c>
      <c r="D55" s="248" t="s">
        <v>92</v>
      </c>
      <c r="E55" s="248" t="s">
        <v>96</v>
      </c>
      <c r="F55" s="166" t="s">
        <v>195</v>
      </c>
      <c r="G55" s="166">
        <v>9</v>
      </c>
      <c r="H55" s="230">
        <v>5</v>
      </c>
      <c r="I55" s="230">
        <v>1</v>
      </c>
      <c r="J55" s="230">
        <v>5</v>
      </c>
      <c r="K55" s="230">
        <v>5</v>
      </c>
      <c r="L55" s="165"/>
      <c r="M55" s="168">
        <f t="shared" ref="M55" si="233">SUM(N55+P55+R55+T55+V55)</f>
        <v>0</v>
      </c>
      <c r="N55" s="169"/>
      <c r="O55" s="170">
        <f t="shared" ref="O55:O56" si="234">SUM(N55)*I55</f>
        <v>0</v>
      </c>
      <c r="P55" s="169"/>
      <c r="Q55" s="170">
        <f t="shared" ref="Q55" si="235">P55*J55</f>
        <v>0</v>
      </c>
      <c r="R55" s="169"/>
      <c r="S55" s="170">
        <f t="shared" ref="S55:S56" si="236">SUM(R55)*J55</f>
        <v>0</v>
      </c>
      <c r="T55" s="169"/>
      <c r="U55" s="170">
        <f t="shared" ref="U55" si="237">SUM(T55)*K55</f>
        <v>0</v>
      </c>
      <c r="V55" s="169"/>
      <c r="W55" s="170">
        <f t="shared" ref="W55" si="238">SUM(V55)*J55*5</f>
        <v>0</v>
      </c>
      <c r="X55" s="209"/>
      <c r="Y55" s="171">
        <f t="shared" ref="Y55" si="239">SUM(L55*5/100*J55)</f>
        <v>0</v>
      </c>
      <c r="Z55" s="169"/>
      <c r="AA55" s="170"/>
      <c r="AB55" s="169"/>
      <c r="AC55" s="182">
        <f>SUM(AB55)*3*H55/5</f>
        <v>0</v>
      </c>
      <c r="AD55" s="169">
        <v>1</v>
      </c>
      <c r="AE55" s="172">
        <f>SUM(AD55*H55*(15))</f>
        <v>75</v>
      </c>
      <c r="AF55" s="169"/>
      <c r="AG55" s="170">
        <f t="shared" ref="AG55" si="240">SUM(AF55*H55*3)</f>
        <v>0</v>
      </c>
      <c r="AH55" s="169"/>
      <c r="AI55" s="234">
        <f t="shared" ref="AI55:AI56" si="241">SUM(AH55*H55/3)</f>
        <v>0</v>
      </c>
      <c r="AJ55" s="169"/>
      <c r="AK55" s="234">
        <f t="shared" ref="AK55" si="242">SUM(AJ55*H55*2/3)</f>
        <v>0</v>
      </c>
      <c r="AL55" s="169"/>
      <c r="AM55" s="170">
        <f>SUM(AL55*H55*2)</f>
        <v>0</v>
      </c>
      <c r="AN55" s="169"/>
      <c r="AO55" s="170">
        <f t="shared" ref="AO55" si="243">SUM(AN55*J55)</f>
        <v>0</v>
      </c>
      <c r="AP55" s="169"/>
      <c r="AQ55" s="171">
        <f>SUM(AP55*H55*2)</f>
        <v>0</v>
      </c>
      <c r="AR55" s="169"/>
      <c r="AS55" s="234">
        <f>SUM(J55*AR55*6)</f>
        <v>0</v>
      </c>
      <c r="AT55" s="34"/>
      <c r="AU55" s="236">
        <f t="shared" ref="AU55:AU56" si="244">AT55*H55/3</f>
        <v>0</v>
      </c>
      <c r="AV55" s="169"/>
      <c r="AW55" s="233">
        <f>SUM(AV55*H55/3)</f>
        <v>0</v>
      </c>
      <c r="AX55" s="169"/>
      <c r="AY55" s="234">
        <f t="shared" ref="AY55" si="245">SUM(J55*AX55*8)</f>
        <v>0</v>
      </c>
      <c r="AZ55" s="169"/>
      <c r="BA55" s="209">
        <f t="shared" ref="BA55" si="246">SUM(AZ55*K55*5*6)</f>
        <v>0</v>
      </c>
      <c r="BB55" s="169"/>
      <c r="BC55" s="171">
        <f t="shared" ref="BC55" si="247">SUM(BB55*K55*4*6)</f>
        <v>0</v>
      </c>
      <c r="BD55" s="169"/>
      <c r="BE55" s="237">
        <f t="shared" ref="BE55:BE56" si="248">SUM(BD55*50)</f>
        <v>0</v>
      </c>
      <c r="BF55" s="236">
        <f t="shared" ref="BF55" si="249">O55+Q55+S55+U55+W55+X55+Y55+AA55+AC55+AE55+AG55+AI55+AK55+AM55+AO55+AQ55+AS55+AU55+AW55+AY55+BA55+BC55+BE55</f>
        <v>75</v>
      </c>
      <c r="BG55" s="22">
        <f>SUM(AO55+BE55+BC55+BA55+AY55+AW55+AS55+AQ55+AK55+AM55+AI55+AG55+AE55+AC55+AA55+Y55+X55+W55+U55+Q55+O55+S55+AU55)</f>
        <v>75</v>
      </c>
      <c r="BH55" s="22">
        <f t="shared" ref="BH55:BH56" si="250">SUM(O55+Q55+U55+W55+X55+AS55+AW55+AY55+BA55+BC55+S55+AQ55)</f>
        <v>0</v>
      </c>
      <c r="BI55" s="7"/>
      <c r="BJ55" s="7"/>
      <c r="BK55" s="7"/>
      <c r="BL55" s="60"/>
      <c r="BM55" s="164" t="s">
        <v>55</v>
      </c>
      <c r="BN55" s="229" t="s">
        <v>254</v>
      </c>
      <c r="BO55" s="211" t="s">
        <v>95</v>
      </c>
      <c r="BP55" s="211" t="s">
        <v>92</v>
      </c>
      <c r="BQ55" s="211" t="s">
        <v>96</v>
      </c>
      <c r="BR55" s="230" t="s">
        <v>195</v>
      </c>
      <c r="BS55" s="230">
        <v>10</v>
      </c>
      <c r="BT55" s="230">
        <v>5</v>
      </c>
      <c r="BU55" s="230">
        <v>1</v>
      </c>
      <c r="BV55" s="230">
        <v>5</v>
      </c>
      <c r="BW55" s="230">
        <v>5</v>
      </c>
      <c r="BX55" s="229"/>
      <c r="BY55" s="231">
        <f t="shared" si="232"/>
        <v>0</v>
      </c>
      <c r="BZ55" s="232"/>
      <c r="CA55" s="28">
        <f t="shared" si="180"/>
        <v>0</v>
      </c>
      <c r="CB55" s="232"/>
      <c r="CC55" s="233">
        <f t="shared" ref="CC55" si="251">CB55*BV55</f>
        <v>0</v>
      </c>
      <c r="CD55" s="232"/>
      <c r="CE55" s="233">
        <f t="shared" si="181"/>
        <v>0</v>
      </c>
      <c r="CF55" s="232"/>
      <c r="CG55" s="233">
        <f t="shared" si="182"/>
        <v>0</v>
      </c>
      <c r="CH55" s="232"/>
      <c r="CI55" s="233">
        <f t="shared" ref="CI55" si="252">SUM(CH55)*BV55*5</f>
        <v>0</v>
      </c>
      <c r="CJ55" s="234"/>
      <c r="CK55" s="182">
        <f t="shared" ref="CK55" si="253">SUM(BX55*5/100*BV55)</f>
        <v>0</v>
      </c>
      <c r="CL55" s="232"/>
      <c r="CM55" s="233"/>
      <c r="CN55" s="232"/>
      <c r="CO55" s="209">
        <f>SUM(CN55)*3*BT55/5</f>
        <v>0</v>
      </c>
      <c r="CP55" s="232">
        <v>1</v>
      </c>
      <c r="CQ55" s="235">
        <f>SUM(CP55*BT55*(15))</f>
        <v>75</v>
      </c>
      <c r="CR55" s="232"/>
      <c r="CS55" s="233">
        <f t="shared" ref="CS55" si="254">SUM(CR55*BT55*3)</f>
        <v>0</v>
      </c>
      <c r="CT55" s="232"/>
      <c r="CU55" s="234">
        <f t="shared" ref="CU55" si="255">SUM(CT55*BT55/3)</f>
        <v>0</v>
      </c>
      <c r="CV55" s="232"/>
      <c r="CW55" s="234">
        <f t="shared" ref="CW55" si="256">SUM(CV55*BT55*2/3)</f>
        <v>0</v>
      </c>
      <c r="CX55" s="232"/>
      <c r="CY55" s="233">
        <f>SUM(CX55*BT55*2)</f>
        <v>0</v>
      </c>
      <c r="CZ55" s="232"/>
      <c r="DA55" s="233">
        <f t="shared" ref="DA55" si="257">SUM(CZ55*BV55)</f>
        <v>0</v>
      </c>
      <c r="DB55" s="232"/>
      <c r="DC55" s="209">
        <f t="shared" ref="DC55" si="258">DB55*BT55/3</f>
        <v>0</v>
      </c>
      <c r="DD55" s="232"/>
      <c r="DE55" s="234">
        <f t="shared" ref="DE55" si="259">SUM(BV55*DD55*6)</f>
        <v>0</v>
      </c>
      <c r="DF55" s="34"/>
      <c r="DG55" s="236">
        <f t="shared" si="189"/>
        <v>0</v>
      </c>
      <c r="DH55" s="232"/>
      <c r="DI55" s="233">
        <f t="shared" ref="DI55" si="260">SUM(DH55*BT55/3)</f>
        <v>0</v>
      </c>
      <c r="DJ55" s="232"/>
      <c r="DK55" s="209">
        <f>SUM(BV55*DJ55*8)</f>
        <v>0</v>
      </c>
      <c r="DL55" s="232"/>
      <c r="DM55" s="209">
        <f>SUM(DL55*BW55*3*8)</f>
        <v>0</v>
      </c>
      <c r="DN55" s="232"/>
      <c r="DO55" s="234">
        <f t="shared" ref="DO55" si="261">SUM(DN55*BW55*4*6)</f>
        <v>0</v>
      </c>
      <c r="DP55" s="232"/>
      <c r="DQ55" s="237">
        <f t="shared" ref="DQ55" si="262">SUM(DP55*50)</f>
        <v>0</v>
      </c>
      <c r="DR55" s="236">
        <f t="shared" si="192"/>
        <v>75</v>
      </c>
      <c r="DS55" s="236">
        <f t="shared" si="193"/>
        <v>0</v>
      </c>
      <c r="DT55" s="7"/>
      <c r="DU55" s="7"/>
      <c r="DV55" s="7"/>
      <c r="DW55" s="60"/>
      <c r="DX55" s="164" t="s">
        <v>55</v>
      </c>
      <c r="DY55" s="7"/>
      <c r="DZ55" s="7"/>
      <c r="EA55" s="7"/>
      <c r="EB55" s="8"/>
      <c r="EC55" s="8"/>
      <c r="ED55" s="8"/>
      <c r="EE55" s="8"/>
      <c r="EF55" s="8"/>
      <c r="EG55" s="8"/>
      <c r="EH55" s="8"/>
      <c r="EI55" s="7"/>
      <c r="EJ55" s="7"/>
      <c r="EK55" s="7"/>
      <c r="EM55" s="20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20">
        <v>0</v>
      </c>
      <c r="EX55" s="7">
        <v>0</v>
      </c>
      <c r="EY55" s="7">
        <v>0</v>
      </c>
      <c r="EZ55" s="7">
        <v>0</v>
      </c>
      <c r="FA55" s="7">
        <v>0</v>
      </c>
      <c r="FB55" s="7">
        <v>2</v>
      </c>
      <c r="FC55" s="7">
        <v>150</v>
      </c>
      <c r="FD55" s="7">
        <v>0</v>
      </c>
      <c r="FE55" s="7">
        <v>0</v>
      </c>
      <c r="FF55" s="7">
        <v>0</v>
      </c>
      <c r="FG55" s="20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/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 t="e">
        <v>#REF!</v>
      </c>
      <c r="GE55" s="149">
        <v>150</v>
      </c>
      <c r="GF55" s="150">
        <v>0</v>
      </c>
      <c r="GG55" s="2"/>
      <c r="GH55" s="2"/>
      <c r="GI55" s="120"/>
      <c r="GK55" s="20"/>
      <c r="GL55" s="20"/>
      <c r="GM55" s="1"/>
      <c r="GN55" s="25"/>
      <c r="GO55" s="32"/>
      <c r="GP55" s="7"/>
      <c r="GQ55" s="87"/>
    </row>
    <row r="56" spans="1:199" ht="24.95" hidden="1" customHeight="1" x14ac:dyDescent="0.35">
      <c r="A56" s="22" t="s">
        <v>55</v>
      </c>
      <c r="B56" s="413" t="s">
        <v>261</v>
      </c>
      <c r="C56" s="211" t="s">
        <v>95</v>
      </c>
      <c r="D56" s="211" t="s">
        <v>92</v>
      </c>
      <c r="E56" s="211" t="s">
        <v>96</v>
      </c>
      <c r="F56" s="230" t="s">
        <v>195</v>
      </c>
      <c r="G56" s="230">
        <v>9</v>
      </c>
      <c r="H56" s="607">
        <v>4</v>
      </c>
      <c r="I56" s="230">
        <v>2</v>
      </c>
      <c r="J56" s="230">
        <v>6</v>
      </c>
      <c r="K56" s="230">
        <f>SUM(J56)*2</f>
        <v>12</v>
      </c>
      <c r="L56" s="229"/>
      <c r="M56" s="231">
        <f t="shared" ref="M56" si="263">SUM(N56+P56+R56+T56+V56)</f>
        <v>0</v>
      </c>
      <c r="N56" s="232"/>
      <c r="O56" s="233">
        <f t="shared" si="234"/>
        <v>0</v>
      </c>
      <c r="P56" s="232"/>
      <c r="Q56" s="233">
        <f>P56*J56</f>
        <v>0</v>
      </c>
      <c r="R56" s="232"/>
      <c r="S56" s="233">
        <f t="shared" si="236"/>
        <v>0</v>
      </c>
      <c r="T56" s="232"/>
      <c r="U56" s="233">
        <f t="shared" ref="U56" si="264">SUM(T56)*K56</f>
        <v>0</v>
      </c>
      <c r="V56" s="232"/>
      <c r="W56" s="233">
        <f>SUM(V56)*J56*5</f>
        <v>0</v>
      </c>
      <c r="X56" s="209">
        <f>SUM(L56)*J56*5/100+AX56*J56*2+AZ56*J56*2</f>
        <v>0</v>
      </c>
      <c r="Y56" s="171">
        <f>SUM(L56*5/100*J56)</f>
        <v>0</v>
      </c>
      <c r="Z56" s="232"/>
      <c r="AA56" s="233"/>
      <c r="AB56" s="232">
        <v>17</v>
      </c>
      <c r="AC56" s="209">
        <v>136</v>
      </c>
      <c r="AD56" s="232"/>
      <c r="AE56" s="235">
        <f t="shared" ref="AE56" si="265">SUM(AD56*H56*(30+4))</f>
        <v>0</v>
      </c>
      <c r="AF56" s="232"/>
      <c r="AG56" s="233">
        <f t="shared" ref="AG56" si="266">SUM(AF56*H56*3)</f>
        <v>0</v>
      </c>
      <c r="AH56" s="232"/>
      <c r="AI56" s="234">
        <f t="shared" si="241"/>
        <v>0</v>
      </c>
      <c r="AJ56" s="232"/>
      <c r="AK56" s="234">
        <f t="shared" ref="AK56" si="267">SUM(AJ56*H56*2/3)</f>
        <v>0</v>
      </c>
      <c r="AL56" s="232"/>
      <c r="AM56" s="233">
        <f t="shared" ref="AM56" si="268">SUM(AL56*H56)</f>
        <v>0</v>
      </c>
      <c r="AN56" s="232"/>
      <c r="AO56" s="233">
        <f t="shared" ref="AO56" si="269">SUM(AN56*J56)</f>
        <v>0</v>
      </c>
      <c r="AP56" s="232"/>
      <c r="AQ56" s="234">
        <f>AP56*H56/3</f>
        <v>0</v>
      </c>
      <c r="AR56" s="232"/>
      <c r="AS56" s="234">
        <f>SUM(J56*AR56*6)</f>
        <v>0</v>
      </c>
      <c r="AT56" s="34"/>
      <c r="AU56" s="236">
        <f t="shared" si="244"/>
        <v>0</v>
      </c>
      <c r="AV56" s="232"/>
      <c r="AW56" s="233">
        <f>SUM(AV56*H56/3)</f>
        <v>0</v>
      </c>
      <c r="AX56" s="232"/>
      <c r="AY56" s="234">
        <f>SUM(AX56*H56/3)</f>
        <v>0</v>
      </c>
      <c r="AZ56" s="232"/>
      <c r="BA56" s="209">
        <f>SUM(AZ56*K56*5*6)</f>
        <v>0</v>
      </c>
      <c r="BB56" s="232"/>
      <c r="BC56" s="234">
        <f t="shared" ref="BC56" si="270">SUM(BB56*K56*4*6)</f>
        <v>0</v>
      </c>
      <c r="BD56" s="232"/>
      <c r="BE56" s="237">
        <f t="shared" si="248"/>
        <v>0</v>
      </c>
      <c r="BF56" s="209"/>
      <c r="BG56" s="309">
        <f>SUM(AO56+BE56+BC56+BA56+AY56+AW56+AS56+AQ56+AK56+AM56+AI56+AG56+AE56+AC56+AA56+Y56+X56+W56+U56+Q56+O56+S56+AU56)</f>
        <v>136</v>
      </c>
      <c r="BH56" s="22">
        <f t="shared" si="250"/>
        <v>0</v>
      </c>
      <c r="BI56" s="7"/>
      <c r="BJ56" s="7"/>
      <c r="BK56" s="7"/>
      <c r="BL56" s="7" t="s">
        <v>287</v>
      </c>
      <c r="BM56" s="418" t="s">
        <v>55</v>
      </c>
      <c r="BN56" s="536" t="s">
        <v>255</v>
      </c>
      <c r="BO56" s="211" t="s">
        <v>95</v>
      </c>
      <c r="BP56" s="211" t="s">
        <v>92</v>
      </c>
      <c r="BQ56" s="211" t="s">
        <v>96</v>
      </c>
      <c r="BR56" s="230" t="s">
        <v>195</v>
      </c>
      <c r="BS56" s="230">
        <v>10</v>
      </c>
      <c r="BT56" s="607">
        <v>4</v>
      </c>
      <c r="BU56" s="230">
        <v>2</v>
      </c>
      <c r="BV56" s="230">
        <v>6</v>
      </c>
      <c r="BW56" s="230">
        <f>SUM(BV56)*2</f>
        <v>12</v>
      </c>
      <c r="BX56" s="229"/>
      <c r="BY56" s="231">
        <f>SUM(BZ56+CB56+CD56+CF56+CH56)</f>
        <v>0</v>
      </c>
      <c r="BZ56" s="232"/>
      <c r="CA56" s="28">
        <f>SUM(BZ56)*BU56</f>
        <v>0</v>
      </c>
      <c r="CB56" s="232"/>
      <c r="CC56" s="233">
        <f>CB56*BV56</f>
        <v>0</v>
      </c>
      <c r="CD56" s="232"/>
      <c r="CE56" s="233">
        <f>SUM(CD56)*BV56</f>
        <v>0</v>
      </c>
      <c r="CF56" s="232"/>
      <c r="CG56" s="233">
        <f>SUM(CF56)*BW56</f>
        <v>0</v>
      </c>
      <c r="CH56" s="232"/>
      <c r="CI56" s="28">
        <f>SUM(CH56)*BV56*5</f>
        <v>0</v>
      </c>
      <c r="CJ56" s="234">
        <f>SUM(BX56)*BV56*5/100+DJ56*BV56*2+DL56*BV56*2</f>
        <v>0</v>
      </c>
      <c r="CK56" s="182">
        <f>SUM(BX56*5/100*BV56)</f>
        <v>0</v>
      </c>
      <c r="CL56" s="232"/>
      <c r="CM56" s="233"/>
      <c r="CN56" s="232">
        <v>3</v>
      </c>
      <c r="CO56" s="345">
        <v>24</v>
      </c>
      <c r="CP56" s="232"/>
      <c r="CQ56" s="235">
        <f>SUM(CP56*BT56*(30+4))</f>
        <v>0</v>
      </c>
      <c r="CR56" s="232"/>
      <c r="CS56" s="233">
        <f>SUM(CR56*BT56*3)</f>
        <v>0</v>
      </c>
      <c r="CT56" s="232"/>
      <c r="CU56" s="234">
        <f>SUM(CT56*BT56/3)</f>
        <v>0</v>
      </c>
      <c r="CV56" s="232"/>
      <c r="CW56" s="234">
        <f>SUM(CV56*BT56*2/3)</f>
        <v>0</v>
      </c>
      <c r="CX56" s="232"/>
      <c r="CY56" s="233">
        <f>SUM(CX56*BT56)</f>
        <v>0</v>
      </c>
      <c r="CZ56" s="232"/>
      <c r="DA56" s="233">
        <f>SUM(CZ56*BV56)</f>
        <v>0</v>
      </c>
      <c r="DB56" s="34">
        <v>1</v>
      </c>
      <c r="DC56" s="209">
        <v>18</v>
      </c>
      <c r="DD56" s="232"/>
      <c r="DE56" s="234">
        <f>SUM(BV56*DD56*6)</f>
        <v>0</v>
      </c>
      <c r="DF56" s="34"/>
      <c r="DG56" s="236">
        <f>DF56*BT56/3</f>
        <v>0</v>
      </c>
      <c r="DH56" s="232"/>
      <c r="DI56" s="233">
        <f>SUM(DH56*BT56/3)</f>
        <v>0</v>
      </c>
      <c r="DJ56" s="232"/>
      <c r="DK56" s="209">
        <f>SUM(DJ56*BT56/3)</f>
        <v>0</v>
      </c>
      <c r="DL56" s="232"/>
      <c r="DM56" s="209">
        <f>SUM(DL56*BW56*5*6)</f>
        <v>0</v>
      </c>
      <c r="DN56" s="232"/>
      <c r="DO56" s="234">
        <f>SUM(DN56*BW56*4*6)</f>
        <v>0</v>
      </c>
      <c r="DP56" s="232"/>
      <c r="DQ56" s="237">
        <f>SUM(DP56*50)</f>
        <v>0</v>
      </c>
      <c r="DR56" s="236">
        <f>CA56+CC56+CE56+CG56+CI56+CJ56+CK56+CM56+CO56+CQ56+CS56+CU56+CW56+CY56+DA56+DC56+DE56+DG56+DI56+DK56+DM56+DO56+DQ56</f>
        <v>42</v>
      </c>
      <c r="DS56" s="236">
        <f>DO56+DM56+DK56+DI56+DE56+DC56+CJ56+CI56+CG56+CE56+CC56+CA56</f>
        <v>18</v>
      </c>
      <c r="DT56" s="7"/>
      <c r="DU56" s="7"/>
      <c r="DV56" s="7"/>
      <c r="DW56" s="60"/>
      <c r="DX56" s="164" t="s">
        <v>55</v>
      </c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M56" s="20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20">
        <v>0</v>
      </c>
      <c r="EX56" s="7">
        <v>0</v>
      </c>
      <c r="EY56" s="7">
        <v>0</v>
      </c>
      <c r="EZ56" s="7">
        <v>20</v>
      </c>
      <c r="FA56" s="7">
        <v>160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20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1</v>
      </c>
      <c r="FO56" s="7">
        <v>18</v>
      </c>
      <c r="FP56" s="7">
        <v>0</v>
      </c>
      <c r="FQ56" s="7">
        <v>0</v>
      </c>
      <c r="FR56" s="7"/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 t="e">
        <v>#REF!</v>
      </c>
      <c r="GE56" s="149">
        <v>178</v>
      </c>
      <c r="GF56" s="150">
        <v>18</v>
      </c>
      <c r="GG56" s="4"/>
      <c r="GH56" s="4"/>
      <c r="GI56" s="60"/>
      <c r="GK56" s="20"/>
      <c r="GL56" s="20"/>
      <c r="GM56" s="1"/>
      <c r="GN56" s="25"/>
      <c r="GO56" s="32"/>
      <c r="GP56" s="7"/>
      <c r="GQ56" s="87"/>
    </row>
    <row r="57" spans="1:199" ht="24.95" customHeight="1" x14ac:dyDescent="0.35">
      <c r="A57" s="61">
        <v>4</v>
      </c>
      <c r="B57" s="649" t="s">
        <v>56</v>
      </c>
      <c r="C57" s="21" t="s">
        <v>67</v>
      </c>
      <c r="D57" s="2"/>
      <c r="E57" s="2"/>
      <c r="F57" s="2"/>
      <c r="G57" s="2"/>
      <c r="H57" s="2"/>
      <c r="I57" s="2"/>
      <c r="J57" s="2"/>
      <c r="K57" s="2"/>
      <c r="L57" s="2">
        <f>SUM(L58:L70)</f>
        <v>40</v>
      </c>
      <c r="M57" s="2">
        <f t="shared" ref="M57:S57" si="271">SUM(M58:M70)</f>
        <v>40</v>
      </c>
      <c r="N57" s="2">
        <f t="shared" si="271"/>
        <v>16</v>
      </c>
      <c r="O57" s="2">
        <f t="shared" si="271"/>
        <v>32</v>
      </c>
      <c r="P57" s="2">
        <f t="shared" si="271"/>
        <v>8</v>
      </c>
      <c r="Q57" s="2">
        <f t="shared" si="271"/>
        <v>16</v>
      </c>
      <c r="R57" s="2">
        <f t="shared" si="271"/>
        <v>16</v>
      </c>
      <c r="S57" s="2">
        <f t="shared" si="271"/>
        <v>32</v>
      </c>
      <c r="T57" s="2">
        <f t="shared" ref="T57:Y57" si="272">SUM(T58:T70)</f>
        <v>0</v>
      </c>
      <c r="U57" s="2">
        <f t="shared" si="272"/>
        <v>0</v>
      </c>
      <c r="V57" s="2">
        <f t="shared" si="272"/>
        <v>0</v>
      </c>
      <c r="W57" s="2">
        <f t="shared" si="272"/>
        <v>0</v>
      </c>
      <c r="X57" s="2">
        <f t="shared" si="272"/>
        <v>0</v>
      </c>
      <c r="Y57" s="307">
        <f t="shared" si="272"/>
        <v>4</v>
      </c>
      <c r="Z57" s="2">
        <f>SUM(Z58:Z64)</f>
        <v>0</v>
      </c>
      <c r="AA57" s="306">
        <f>SUM(AA58:AA70)</f>
        <v>0</v>
      </c>
      <c r="AB57" s="306">
        <f t="shared" ref="AB57:BF57" si="273">SUM(AB58:AB70)</f>
        <v>17</v>
      </c>
      <c r="AC57" s="306">
        <f t="shared" si="273"/>
        <v>136</v>
      </c>
      <c r="AD57" s="306">
        <f t="shared" si="273"/>
        <v>1</v>
      </c>
      <c r="AE57" s="306">
        <f t="shared" si="273"/>
        <v>45</v>
      </c>
      <c r="AF57" s="306">
        <f t="shared" si="273"/>
        <v>0</v>
      </c>
      <c r="AG57" s="306">
        <f t="shared" si="273"/>
        <v>0</v>
      </c>
      <c r="AH57" s="306">
        <f t="shared" si="273"/>
        <v>0</v>
      </c>
      <c r="AI57" s="306">
        <f t="shared" si="273"/>
        <v>0</v>
      </c>
      <c r="AJ57" s="306">
        <f t="shared" si="273"/>
        <v>0</v>
      </c>
      <c r="AK57" s="306">
        <f t="shared" si="273"/>
        <v>0</v>
      </c>
      <c r="AL57" s="306">
        <f t="shared" si="273"/>
        <v>0</v>
      </c>
      <c r="AM57" s="306">
        <f t="shared" si="273"/>
        <v>0</v>
      </c>
      <c r="AN57" s="306">
        <f t="shared" si="273"/>
        <v>0</v>
      </c>
      <c r="AO57" s="306">
        <f t="shared" si="273"/>
        <v>0</v>
      </c>
      <c r="AP57" s="306">
        <f t="shared" si="273"/>
        <v>0</v>
      </c>
      <c r="AQ57" s="306">
        <f t="shared" si="273"/>
        <v>0</v>
      </c>
      <c r="AR57" s="306">
        <f t="shared" si="273"/>
        <v>2</v>
      </c>
      <c r="AS57" s="306">
        <f t="shared" si="273"/>
        <v>24</v>
      </c>
      <c r="AT57" s="306">
        <f t="shared" si="273"/>
        <v>0</v>
      </c>
      <c r="AU57" s="306">
        <f t="shared" si="273"/>
        <v>0</v>
      </c>
      <c r="AV57" s="306">
        <f t="shared" si="273"/>
        <v>0</v>
      </c>
      <c r="AW57" s="306">
        <f t="shared" si="273"/>
        <v>0</v>
      </c>
      <c r="AX57" s="306">
        <f t="shared" si="273"/>
        <v>0</v>
      </c>
      <c r="AY57" s="306">
        <f t="shared" si="273"/>
        <v>0</v>
      </c>
      <c r="AZ57" s="306">
        <f t="shared" si="273"/>
        <v>0</v>
      </c>
      <c r="BA57" s="306">
        <f t="shared" si="273"/>
        <v>0</v>
      </c>
      <c r="BB57" s="306">
        <f t="shared" si="273"/>
        <v>0</v>
      </c>
      <c r="BC57" s="306">
        <f t="shared" si="273"/>
        <v>0</v>
      </c>
      <c r="BD57" s="306">
        <f t="shared" si="273"/>
        <v>0</v>
      </c>
      <c r="BE57" s="306">
        <f t="shared" si="273"/>
        <v>0</v>
      </c>
      <c r="BF57" s="306">
        <f t="shared" si="273"/>
        <v>45</v>
      </c>
      <c r="BG57" s="16">
        <f>SUM(BG58:BG70)</f>
        <v>289</v>
      </c>
      <c r="BH57" s="16">
        <f>SUM(BH58:BH70)</f>
        <v>104</v>
      </c>
      <c r="BI57" s="2"/>
      <c r="BJ57" s="2"/>
      <c r="BK57" s="2"/>
      <c r="BL57" s="62"/>
      <c r="BM57" s="61">
        <v>4</v>
      </c>
      <c r="BN57" s="649" t="s">
        <v>56</v>
      </c>
      <c r="BO57" s="21" t="s">
        <v>67</v>
      </c>
      <c r="BP57" s="2">
        <v>1</v>
      </c>
      <c r="BQ57" s="2"/>
      <c r="BR57" s="2"/>
      <c r="BS57" s="2"/>
      <c r="BT57" s="2"/>
      <c r="BU57" s="2"/>
      <c r="BV57" s="2"/>
      <c r="BW57" s="2"/>
      <c r="BX57" s="2">
        <f>SUM(BX58:BX64)</f>
        <v>140</v>
      </c>
      <c r="BY57" s="2">
        <f>SUM(BY58:BY64)</f>
        <v>140</v>
      </c>
      <c r="BZ57" s="2">
        <f>SUM(BZ58:BZ64)</f>
        <v>56</v>
      </c>
      <c r="CA57" s="2">
        <f>SUM(CA58:CA64)</f>
        <v>80</v>
      </c>
      <c r="CB57" s="2"/>
      <c r="CC57" s="2">
        <f t="shared" ref="CC57:DS57" si="274">SUM(CC58:CC64)</f>
        <v>68</v>
      </c>
      <c r="CD57" s="2">
        <f t="shared" si="274"/>
        <v>64</v>
      </c>
      <c r="CE57" s="2">
        <f t="shared" si="274"/>
        <v>220</v>
      </c>
      <c r="CF57" s="2">
        <f t="shared" si="274"/>
        <v>0</v>
      </c>
      <c r="CG57" s="2">
        <f t="shared" si="274"/>
        <v>0</v>
      </c>
      <c r="CH57" s="2">
        <f t="shared" si="274"/>
        <v>0</v>
      </c>
      <c r="CI57" s="2">
        <f t="shared" si="274"/>
        <v>0</v>
      </c>
      <c r="CJ57" s="2">
        <f t="shared" si="274"/>
        <v>14</v>
      </c>
      <c r="CK57" s="2">
        <f t="shared" si="274"/>
        <v>24</v>
      </c>
      <c r="CL57" s="2">
        <f t="shared" si="274"/>
        <v>0</v>
      </c>
      <c r="CM57" s="2">
        <f t="shared" si="274"/>
        <v>0</v>
      </c>
      <c r="CN57" s="2">
        <f t="shared" si="274"/>
        <v>3</v>
      </c>
      <c r="CO57" s="2">
        <f t="shared" si="274"/>
        <v>24</v>
      </c>
      <c r="CP57" s="2">
        <f t="shared" si="274"/>
        <v>1</v>
      </c>
      <c r="CQ57" s="2">
        <f t="shared" si="274"/>
        <v>45</v>
      </c>
      <c r="CR57" s="2">
        <f t="shared" si="274"/>
        <v>0</v>
      </c>
      <c r="CS57" s="2">
        <f t="shared" si="274"/>
        <v>0</v>
      </c>
      <c r="CT57" s="2">
        <f t="shared" si="274"/>
        <v>0</v>
      </c>
      <c r="CU57" s="16">
        <f t="shared" si="274"/>
        <v>0</v>
      </c>
      <c r="CV57" s="2">
        <f t="shared" si="274"/>
        <v>0</v>
      </c>
      <c r="CW57" s="2">
        <f t="shared" si="274"/>
        <v>0</v>
      </c>
      <c r="CX57" s="2">
        <f t="shared" si="274"/>
        <v>0</v>
      </c>
      <c r="CY57" s="2">
        <f t="shared" si="274"/>
        <v>0</v>
      </c>
      <c r="CZ57" s="2">
        <f t="shared" si="274"/>
        <v>0</v>
      </c>
      <c r="DA57" s="2">
        <f t="shared" si="274"/>
        <v>0</v>
      </c>
      <c r="DB57" s="2">
        <f t="shared" si="274"/>
        <v>1</v>
      </c>
      <c r="DC57" s="2">
        <f t="shared" si="274"/>
        <v>0</v>
      </c>
      <c r="DD57" s="2">
        <f t="shared" si="274"/>
        <v>1</v>
      </c>
      <c r="DE57" s="2">
        <f t="shared" si="274"/>
        <v>18</v>
      </c>
      <c r="DF57" s="2">
        <f t="shared" si="274"/>
        <v>0</v>
      </c>
      <c r="DG57" s="2">
        <f t="shared" si="274"/>
        <v>0</v>
      </c>
      <c r="DH57" s="2">
        <f t="shared" si="274"/>
        <v>0</v>
      </c>
      <c r="DI57" s="2">
        <f t="shared" si="274"/>
        <v>0</v>
      </c>
      <c r="DJ57" s="2">
        <f t="shared" si="274"/>
        <v>2</v>
      </c>
      <c r="DK57" s="2">
        <f t="shared" si="274"/>
        <v>55</v>
      </c>
      <c r="DL57" s="2">
        <f t="shared" si="274"/>
        <v>0</v>
      </c>
      <c r="DM57" s="2">
        <f t="shared" si="274"/>
        <v>0</v>
      </c>
      <c r="DN57" s="2">
        <f t="shared" si="274"/>
        <v>0</v>
      </c>
      <c r="DO57" s="2">
        <f t="shared" si="274"/>
        <v>0</v>
      </c>
      <c r="DP57" s="2">
        <f t="shared" si="274"/>
        <v>0</v>
      </c>
      <c r="DQ57" s="2">
        <f t="shared" si="274"/>
        <v>0</v>
      </c>
      <c r="DR57" s="16">
        <f t="shared" si="274"/>
        <v>548</v>
      </c>
      <c r="DS57" s="16">
        <f t="shared" si="274"/>
        <v>455</v>
      </c>
      <c r="DT57" s="2"/>
      <c r="DU57" s="2"/>
      <c r="DV57" s="2"/>
      <c r="DW57" s="62"/>
      <c r="DX57" s="61">
        <v>4</v>
      </c>
      <c r="DY57" s="164" t="s">
        <v>56</v>
      </c>
      <c r="DZ57" s="21" t="s">
        <v>67</v>
      </c>
      <c r="EA57" s="2">
        <v>1</v>
      </c>
      <c r="EB57" s="2"/>
      <c r="EC57" s="2"/>
      <c r="ED57" s="2"/>
      <c r="EE57" s="2"/>
      <c r="EF57" s="2"/>
      <c r="EG57" s="2"/>
      <c r="EH57" s="2"/>
      <c r="EI57" s="2"/>
      <c r="EJ57" s="2"/>
      <c r="EK57" s="2"/>
      <c r="EM57" s="2">
        <v>112</v>
      </c>
      <c r="EN57" s="2">
        <v>28</v>
      </c>
      <c r="EO57" s="2">
        <v>84</v>
      </c>
      <c r="EP57" s="2">
        <v>80</v>
      </c>
      <c r="EQ57" s="2">
        <v>252</v>
      </c>
      <c r="ER57" s="2">
        <v>0</v>
      </c>
      <c r="ES57" s="2">
        <v>0</v>
      </c>
      <c r="ET57" s="2">
        <v>0</v>
      </c>
      <c r="EU57" s="2">
        <v>0</v>
      </c>
      <c r="EV57" s="2">
        <v>14</v>
      </c>
      <c r="EW57" s="16">
        <v>28</v>
      </c>
      <c r="EX57" s="2">
        <v>0</v>
      </c>
      <c r="EY57" s="2">
        <v>0</v>
      </c>
      <c r="EZ57" s="2">
        <v>20</v>
      </c>
      <c r="FA57" s="2">
        <v>160</v>
      </c>
      <c r="FB57" s="2">
        <v>2</v>
      </c>
      <c r="FC57" s="2">
        <v>90</v>
      </c>
      <c r="FD57" s="2">
        <v>0</v>
      </c>
      <c r="FE57" s="2">
        <v>0</v>
      </c>
      <c r="FF57" s="2">
        <v>0</v>
      </c>
      <c r="FG57" s="16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1</v>
      </c>
      <c r="FO57" s="2">
        <v>0</v>
      </c>
      <c r="FP57" s="2">
        <v>3</v>
      </c>
      <c r="FQ57" s="16">
        <v>42</v>
      </c>
      <c r="FR57" s="16"/>
      <c r="FS57" s="16">
        <v>0</v>
      </c>
      <c r="FT57" s="2">
        <v>0</v>
      </c>
      <c r="FU57" s="2">
        <v>0</v>
      </c>
      <c r="FV57" s="2">
        <v>2</v>
      </c>
      <c r="FW57" s="2">
        <v>55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 t="e">
        <v>#REF!</v>
      </c>
      <c r="GE57" s="40">
        <v>837</v>
      </c>
      <c r="GF57" s="639">
        <v>559</v>
      </c>
      <c r="GG57" s="2"/>
      <c r="GH57" s="2"/>
      <c r="GI57" s="62"/>
      <c r="GK57" s="20"/>
      <c r="GL57" s="20"/>
      <c r="GM57" s="19"/>
      <c r="GN57" s="19"/>
      <c r="GO57" s="32"/>
      <c r="GP57" s="7"/>
      <c r="GQ57" s="87"/>
    </row>
    <row r="58" spans="1:199" ht="24.75" hidden="1" customHeight="1" x14ac:dyDescent="0.35">
      <c r="A58" s="164" t="s">
        <v>56</v>
      </c>
      <c r="B58" s="178" t="s">
        <v>116</v>
      </c>
      <c r="C58" s="179" t="s">
        <v>103</v>
      </c>
      <c r="D58" s="179" t="s">
        <v>92</v>
      </c>
      <c r="E58" s="179" t="s">
        <v>117</v>
      </c>
      <c r="F58" s="179" t="s">
        <v>118</v>
      </c>
      <c r="G58" s="179">
        <v>3</v>
      </c>
      <c r="H58" s="179">
        <v>204</v>
      </c>
      <c r="I58" s="179">
        <v>3</v>
      </c>
      <c r="J58" s="179">
        <v>3</v>
      </c>
      <c r="K58" s="179">
        <f>SUM(J58)*2</f>
        <v>6</v>
      </c>
      <c r="L58" s="178">
        <v>20</v>
      </c>
      <c r="M58" s="181">
        <f>SUM(N58+P58+R58+T58+V58)</f>
        <v>20</v>
      </c>
      <c r="N58" s="81">
        <v>8</v>
      </c>
      <c r="O58" s="35">
        <f>SUM(N58)*I58</f>
        <v>24</v>
      </c>
      <c r="P58" s="81">
        <v>4</v>
      </c>
      <c r="Q58" s="35">
        <f>P58*J58</f>
        <v>12</v>
      </c>
      <c r="R58" s="81">
        <v>8</v>
      </c>
      <c r="S58" s="35">
        <f>SUM(R58)*J58</f>
        <v>24</v>
      </c>
      <c r="T58" s="81"/>
      <c r="U58" s="35">
        <f>SUM(T58)*K58</f>
        <v>0</v>
      </c>
      <c r="V58" s="81"/>
      <c r="W58" s="35">
        <f>SUM(V58)*J58*5</f>
        <v>0</v>
      </c>
      <c r="X58" s="182">
        <f>SUM(J58*AX58*2+K58*AZ58*2)</f>
        <v>0</v>
      </c>
      <c r="Y58" s="182">
        <f>SUM(L58*5/100*J58)</f>
        <v>3</v>
      </c>
      <c r="Z58" s="81"/>
      <c r="AA58" s="35"/>
      <c r="AB58" s="81"/>
      <c r="AC58" s="182">
        <f>SUM(AB58)*3*H58/5</f>
        <v>0</v>
      </c>
      <c r="AD58" s="81"/>
      <c r="AE58" s="183">
        <f>SUM(AD58*H58*(30+4))</f>
        <v>0</v>
      </c>
      <c r="AF58" s="81"/>
      <c r="AG58" s="35">
        <f>SUM(AF58*H58*3)</f>
        <v>0</v>
      </c>
      <c r="AH58" s="81"/>
      <c r="AI58" s="182">
        <f>SUM(AH58*H58/3)</f>
        <v>0</v>
      </c>
      <c r="AJ58" s="81"/>
      <c r="AK58" s="182">
        <f>SUM(AJ58*H58*2/3)</f>
        <v>0</v>
      </c>
      <c r="AL58" s="81"/>
      <c r="AM58" s="35">
        <f>SUM(AL58*H58)</f>
        <v>0</v>
      </c>
      <c r="AN58" s="81"/>
      <c r="AO58" s="35">
        <f>SUM(AN58*J58)</f>
        <v>0</v>
      </c>
      <c r="AP58" s="81"/>
      <c r="AQ58" s="182">
        <f>SUM(AP58*H58*2)</f>
        <v>0</v>
      </c>
      <c r="AR58" s="81">
        <v>1</v>
      </c>
      <c r="AS58" s="415">
        <f>AR58*J58*6</f>
        <v>18</v>
      </c>
      <c r="AT58" s="81"/>
      <c r="AU58" s="182">
        <f>AT58*H58/3</f>
        <v>0</v>
      </c>
      <c r="AV58" s="81"/>
      <c r="AW58" s="35">
        <f>SUM(J58*AV58*6)</f>
        <v>0</v>
      </c>
      <c r="AX58" s="81"/>
      <c r="AY58" s="182">
        <f>SUM(AX58*H58/3)</f>
        <v>0</v>
      </c>
      <c r="AZ58" s="81"/>
      <c r="BA58" s="182">
        <f>SUM(AZ58*K58*5*6)</f>
        <v>0</v>
      </c>
      <c r="BB58" s="81"/>
      <c r="BC58" s="182">
        <f>SUM(BB58*K58*4*6)</f>
        <v>0</v>
      </c>
      <c r="BD58" s="81"/>
      <c r="BE58" s="10">
        <f>SUM(BD58*50)</f>
        <v>0</v>
      </c>
      <c r="BF58" s="22"/>
      <c r="BG58" s="309">
        <f t="shared" si="69"/>
        <v>81</v>
      </c>
      <c r="BH58" s="22">
        <f t="shared" ref="BH58:BH70" si="275">SUM(O58+Q58+U58+W58+X58+AS58+AW58+AY58+BA58+BC58+S58+AQ58)</f>
        <v>78</v>
      </c>
      <c r="BI58" s="7"/>
      <c r="BJ58" s="7"/>
      <c r="BK58" s="7"/>
      <c r="BL58" s="60" t="s">
        <v>190</v>
      </c>
      <c r="BM58" s="164" t="s">
        <v>56</v>
      </c>
      <c r="BN58" s="1" t="s">
        <v>187</v>
      </c>
      <c r="BO58" s="25" t="s">
        <v>103</v>
      </c>
      <c r="BP58" s="45" t="s">
        <v>92</v>
      </c>
      <c r="BQ58" s="25" t="s">
        <v>117</v>
      </c>
      <c r="BR58" s="25" t="s">
        <v>188</v>
      </c>
      <c r="BS58" s="45">
        <v>8</v>
      </c>
      <c r="BT58" s="179">
        <v>91</v>
      </c>
      <c r="BU58" s="25">
        <v>1</v>
      </c>
      <c r="BV58" s="25">
        <v>4</v>
      </c>
      <c r="BW58" s="25">
        <f>SUM(BV58)*2</f>
        <v>8</v>
      </c>
      <c r="BX58" s="24">
        <v>60</v>
      </c>
      <c r="BY58" s="208">
        <f>SUM(BZ58+CB58+CD58+CF58+CH58)</f>
        <v>60</v>
      </c>
      <c r="BZ58" s="34">
        <v>24</v>
      </c>
      <c r="CA58" s="28">
        <f>SUM(BZ58)*BU58</f>
        <v>24</v>
      </c>
      <c r="CB58" s="34">
        <v>8</v>
      </c>
      <c r="CC58" s="28">
        <f>CB58*BV58</f>
        <v>32</v>
      </c>
      <c r="CD58" s="34">
        <v>28</v>
      </c>
      <c r="CE58" s="28">
        <f>SUM(CD58)*BV58</f>
        <v>112</v>
      </c>
      <c r="CF58" s="34"/>
      <c r="CG58" s="28">
        <f>SUM(CF58)*BW58</f>
        <v>0</v>
      </c>
      <c r="CH58" s="34"/>
      <c r="CI58" s="28">
        <f>SUM(CH58)*BV58*5</f>
        <v>0</v>
      </c>
      <c r="CJ58" s="209">
        <f>SUM(BV58*DJ58*2+BW58*DL58*2)</f>
        <v>8</v>
      </c>
      <c r="CK58" s="209">
        <f>BX58*BV58*0.05</f>
        <v>12</v>
      </c>
      <c r="CL58" s="34"/>
      <c r="CM58" s="28"/>
      <c r="CN58" s="34"/>
      <c r="CO58" s="209">
        <f>SUM(CN58)*3*BT58/5</f>
        <v>0</v>
      </c>
      <c r="CP58" s="34"/>
      <c r="CQ58" s="210">
        <f>SUM(CP58*BT58*(30+4))</f>
        <v>0</v>
      </c>
      <c r="CR58" s="34"/>
      <c r="CS58" s="28">
        <f>SUM(CR58*BT58*3)</f>
        <v>0</v>
      </c>
      <c r="CT58" s="34"/>
      <c r="CU58" s="209">
        <f>SUM(CT58*BT58/3)</f>
        <v>0</v>
      </c>
      <c r="CV58" s="34"/>
      <c r="CW58" s="209">
        <f>SUM(CV58*BT58*2/3)</f>
        <v>0</v>
      </c>
      <c r="CX58" s="34"/>
      <c r="CY58" s="28">
        <f>SUM(CX58*BT58*2)</f>
        <v>0</v>
      </c>
      <c r="CZ58" s="34"/>
      <c r="DA58" s="28">
        <f>SUM(CZ58*BV58)</f>
        <v>0</v>
      </c>
      <c r="DB58" s="34"/>
      <c r="DC58" s="209">
        <f>SUM(DB58*BT58*2)</f>
        <v>0</v>
      </c>
      <c r="DD58" s="34"/>
      <c r="DE58" s="209">
        <f>SUM(BV58*DD58*6)</f>
        <v>0</v>
      </c>
      <c r="DF58" s="34"/>
      <c r="DG58" s="209">
        <f>DF58*BT58/3</f>
        <v>0</v>
      </c>
      <c r="DH58" s="34"/>
      <c r="DI58" s="28">
        <f>SUM(BV58*DH58*6)</f>
        <v>0</v>
      </c>
      <c r="DJ58" s="34">
        <v>1</v>
      </c>
      <c r="DK58" s="209">
        <f>DJ58*BT58/3</f>
        <v>30.333333333333332</v>
      </c>
      <c r="DL58" s="34"/>
      <c r="DM58" s="209">
        <f>SUM(DL58*BW58*5*6)</f>
        <v>0</v>
      </c>
      <c r="DN58" s="34"/>
      <c r="DO58" s="209">
        <f>SUM(DN58*BW58*4*6)</f>
        <v>0</v>
      </c>
      <c r="DP58" s="34"/>
      <c r="DQ58" s="22">
        <f>SUM(DP58*50)</f>
        <v>0</v>
      </c>
      <c r="DR58" s="345">
        <f>CA58+CC58+CE58+CG58+CI58+CJ58+CK58+CM58+CO58+CQ58+CS58+CU58+CW58+CY58+DA58+DC58+DE58+DG58+DI58+DK58+DM58+DO58+DQ58</f>
        <v>218.33333333333334</v>
      </c>
      <c r="DS58" s="209">
        <f>DO58+DM58+DK58+DI58+DE58+DC58+CJ58+CI58+CG58+CE58+CC58+CA58</f>
        <v>206.33333333333331</v>
      </c>
      <c r="DT58" s="7"/>
      <c r="DU58" s="1"/>
      <c r="DV58" s="7"/>
      <c r="DW58" s="60"/>
      <c r="DX58" s="164" t="s">
        <v>56</v>
      </c>
      <c r="DY58" s="1"/>
      <c r="DZ58" s="25"/>
      <c r="EA58" s="25"/>
      <c r="EB58" s="7"/>
      <c r="EC58" s="7"/>
      <c r="ED58" s="7"/>
      <c r="EE58" s="7"/>
      <c r="EF58" s="7"/>
      <c r="EG58" s="7"/>
      <c r="EH58" s="7"/>
      <c r="EI58" s="7"/>
      <c r="EJ58" s="7"/>
      <c r="EK58" s="7"/>
      <c r="EM58" s="20">
        <v>48</v>
      </c>
      <c r="EN58" s="7">
        <v>12</v>
      </c>
      <c r="EO58" s="7">
        <v>44</v>
      </c>
      <c r="EP58" s="7">
        <v>36</v>
      </c>
      <c r="EQ58" s="7">
        <v>136</v>
      </c>
      <c r="ER58" s="7">
        <v>0</v>
      </c>
      <c r="ES58" s="7">
        <v>0</v>
      </c>
      <c r="ET58" s="7">
        <v>0</v>
      </c>
      <c r="EU58" s="7">
        <v>0</v>
      </c>
      <c r="EV58" s="7">
        <v>8</v>
      </c>
      <c r="EW58" s="20">
        <v>15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20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1</v>
      </c>
      <c r="FQ58" s="7">
        <v>18</v>
      </c>
      <c r="FR58" s="7"/>
      <c r="FS58" s="7">
        <v>0</v>
      </c>
      <c r="FT58" s="7">
        <v>0</v>
      </c>
      <c r="FU58" s="7">
        <v>0</v>
      </c>
      <c r="FV58" s="7">
        <v>1</v>
      </c>
      <c r="FW58" s="7">
        <v>30.333333333333332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D58" s="7" t="e">
        <v>#REF!</v>
      </c>
      <c r="GE58" s="149">
        <v>299.33333333333337</v>
      </c>
      <c r="GF58" s="150">
        <v>284.33333333333331</v>
      </c>
      <c r="GG58" s="13"/>
      <c r="GH58" s="13"/>
      <c r="GI58" s="60"/>
      <c r="GK58" s="20"/>
      <c r="GL58" s="20"/>
      <c r="GM58" s="1"/>
      <c r="GN58" s="25"/>
      <c r="GO58" s="77"/>
      <c r="GP58" s="7"/>
      <c r="GQ58" s="87"/>
    </row>
    <row r="59" spans="1:199" ht="24.95" hidden="1" customHeight="1" x14ac:dyDescent="0.35">
      <c r="A59" s="164" t="s">
        <v>56</v>
      </c>
      <c r="B59" s="178" t="s">
        <v>116</v>
      </c>
      <c r="C59" s="179" t="s">
        <v>103</v>
      </c>
      <c r="D59" s="179" t="s">
        <v>92</v>
      </c>
      <c r="E59" s="179" t="s">
        <v>117</v>
      </c>
      <c r="F59" s="179" t="s">
        <v>119</v>
      </c>
      <c r="G59" s="179">
        <v>3</v>
      </c>
      <c r="H59" s="179">
        <v>27</v>
      </c>
      <c r="I59" s="179">
        <v>1</v>
      </c>
      <c r="J59" s="179">
        <v>1</v>
      </c>
      <c r="K59" s="179">
        <f>SUM(J59)*2</f>
        <v>2</v>
      </c>
      <c r="L59" s="178">
        <v>20</v>
      </c>
      <c r="M59" s="181">
        <f>SUM(N59+P59+R59+T59+V59)</f>
        <v>20</v>
      </c>
      <c r="N59" s="81">
        <v>8</v>
      </c>
      <c r="O59" s="35">
        <f>SUM(N59)*I59</f>
        <v>8</v>
      </c>
      <c r="P59" s="81">
        <v>4</v>
      </c>
      <c r="Q59" s="35">
        <f>P59*J59</f>
        <v>4</v>
      </c>
      <c r="R59" s="81">
        <v>8</v>
      </c>
      <c r="S59" s="35">
        <f>SUM(R59)*J59</f>
        <v>8</v>
      </c>
      <c r="T59" s="81"/>
      <c r="U59" s="35">
        <f>SUM(T59)*K59</f>
        <v>0</v>
      </c>
      <c r="V59" s="81"/>
      <c r="W59" s="35">
        <f>SUM(V59)*J59*5</f>
        <v>0</v>
      </c>
      <c r="X59" s="182">
        <f>SUM(J59*AX59*2+K59*AZ59*2)</f>
        <v>0</v>
      </c>
      <c r="Y59" s="182">
        <f>SUM(L59*5/100*J59)</f>
        <v>1</v>
      </c>
      <c r="Z59" s="81"/>
      <c r="AA59" s="35"/>
      <c r="AB59" s="81"/>
      <c r="AC59" s="182">
        <f>SUM(AB59)*3*H59/5</f>
        <v>0</v>
      </c>
      <c r="AD59" s="81"/>
      <c r="AE59" s="183">
        <f>SUM(AD59*H59*(30+4))</f>
        <v>0</v>
      </c>
      <c r="AF59" s="81"/>
      <c r="AG59" s="35">
        <f>SUM(AF59*H59*3)</f>
        <v>0</v>
      </c>
      <c r="AH59" s="81"/>
      <c r="AI59" s="182">
        <f>SUM(AH59*H59/3)</f>
        <v>0</v>
      </c>
      <c r="AJ59" s="81"/>
      <c r="AK59" s="182">
        <f>SUM(AJ59*H59*2/3)</f>
        <v>0</v>
      </c>
      <c r="AL59" s="81"/>
      <c r="AM59" s="35">
        <f>SUM(AL59*H59)</f>
        <v>0</v>
      </c>
      <c r="AN59" s="81"/>
      <c r="AO59" s="35">
        <f>SUM(AN59*J59)</f>
        <v>0</v>
      </c>
      <c r="AP59" s="81"/>
      <c r="AQ59" s="182">
        <f>SUM(AP59*H59*2)</f>
        <v>0</v>
      </c>
      <c r="AR59" s="81">
        <v>1</v>
      </c>
      <c r="AS59" s="415">
        <f>AR59*J59*6</f>
        <v>6</v>
      </c>
      <c r="AT59" s="81"/>
      <c r="AU59" s="182">
        <f>AT59*H59/3</f>
        <v>0</v>
      </c>
      <c r="AV59" s="81"/>
      <c r="AW59" s="35">
        <f>SUM(J59*AV59*6)</f>
        <v>0</v>
      </c>
      <c r="AX59" s="81"/>
      <c r="AY59" s="182">
        <f>SUM(AX59*H59/3)</f>
        <v>0</v>
      </c>
      <c r="AZ59" s="81"/>
      <c r="BA59" s="182">
        <f>SUM(AZ59*K59*5*6)</f>
        <v>0</v>
      </c>
      <c r="BB59" s="81"/>
      <c r="BC59" s="182">
        <f>SUM(BB59*K59*4*6)</f>
        <v>0</v>
      </c>
      <c r="BD59" s="81"/>
      <c r="BE59" s="10">
        <f>SUM(BD59*50)</f>
        <v>0</v>
      </c>
      <c r="BF59" s="22"/>
      <c r="BG59" s="309">
        <f t="shared" si="69"/>
        <v>27</v>
      </c>
      <c r="BH59" s="22">
        <f t="shared" si="275"/>
        <v>26</v>
      </c>
      <c r="BI59" s="1"/>
      <c r="BJ59" s="1"/>
      <c r="BK59" s="1"/>
      <c r="BL59" s="63"/>
      <c r="BM59" s="164" t="s">
        <v>56</v>
      </c>
      <c r="BN59" s="1" t="s">
        <v>187</v>
      </c>
      <c r="BO59" s="45" t="s">
        <v>103</v>
      </c>
      <c r="BP59" s="45" t="s">
        <v>92</v>
      </c>
      <c r="BQ59" s="25" t="s">
        <v>117</v>
      </c>
      <c r="BR59" s="25" t="s">
        <v>189</v>
      </c>
      <c r="BS59" s="25">
        <v>8</v>
      </c>
      <c r="BT59" s="179">
        <v>74</v>
      </c>
      <c r="BU59" s="25">
        <v>2</v>
      </c>
      <c r="BV59" s="25">
        <v>3</v>
      </c>
      <c r="BW59" s="25">
        <f>SUM(BV59)*2</f>
        <v>6</v>
      </c>
      <c r="BX59" s="24">
        <v>60</v>
      </c>
      <c r="BY59" s="208">
        <f>SUM(BZ59+CB59+CD59+CF59+CH59)</f>
        <v>60</v>
      </c>
      <c r="BZ59" s="34">
        <v>24</v>
      </c>
      <c r="CA59" s="28">
        <f>SUM(BZ59)*BU59</f>
        <v>48</v>
      </c>
      <c r="CB59" s="34">
        <v>8</v>
      </c>
      <c r="CC59" s="28">
        <f>CB59*BV59</f>
        <v>24</v>
      </c>
      <c r="CD59" s="34">
        <v>28</v>
      </c>
      <c r="CE59" s="28">
        <f>SUM(CD59)*BV59</f>
        <v>84</v>
      </c>
      <c r="CF59" s="34"/>
      <c r="CG59" s="28">
        <f>SUM(CF59)*BW59</f>
        <v>0</v>
      </c>
      <c r="CH59" s="34"/>
      <c r="CI59" s="28">
        <f>SUM(CH59)*BV59*5</f>
        <v>0</v>
      </c>
      <c r="CJ59" s="209">
        <f>SUM(BV59*DJ59*2+BW59*DL59*2)</f>
        <v>6</v>
      </c>
      <c r="CK59" s="209">
        <f>BX59*BV59*0.05</f>
        <v>9</v>
      </c>
      <c r="CL59" s="34"/>
      <c r="CM59" s="28"/>
      <c r="CN59" s="34"/>
      <c r="CO59" s="209">
        <f>SUM(CN59)*3*BT59/5</f>
        <v>0</v>
      </c>
      <c r="CP59" s="34"/>
      <c r="CQ59" s="210">
        <f>SUM(CP59*BT59*(30+4))</f>
        <v>0</v>
      </c>
      <c r="CR59" s="34"/>
      <c r="CS59" s="28">
        <f>SUM(CR59*BT59*3)</f>
        <v>0</v>
      </c>
      <c r="CT59" s="34"/>
      <c r="CU59" s="209">
        <f>SUM(CT59*BT59/3)</f>
        <v>0</v>
      </c>
      <c r="CV59" s="34"/>
      <c r="CW59" s="209">
        <f>SUM(CV59*BT59*2/3)</f>
        <v>0</v>
      </c>
      <c r="CX59" s="34"/>
      <c r="CY59" s="28">
        <f>SUM(CX59*BT59)</f>
        <v>0</v>
      </c>
      <c r="CZ59" s="34"/>
      <c r="DA59" s="28">
        <f>SUM(CZ59*BV59)</f>
        <v>0</v>
      </c>
      <c r="DB59" s="34"/>
      <c r="DC59" s="209">
        <f>SUM(DB59*BT59*2)</f>
        <v>0</v>
      </c>
      <c r="DD59" s="34"/>
      <c r="DE59" s="209">
        <f>DD59*BT59/3</f>
        <v>0</v>
      </c>
      <c r="DF59" s="34"/>
      <c r="DG59" s="209">
        <f>DF59*BT59/3</f>
        <v>0</v>
      </c>
      <c r="DH59" s="34"/>
      <c r="DI59" s="28">
        <f>SUM(BV59*DH59*6)</f>
        <v>0</v>
      </c>
      <c r="DJ59" s="34">
        <v>1</v>
      </c>
      <c r="DK59" s="209">
        <f>DJ59*BT59/3</f>
        <v>24.666666666666668</v>
      </c>
      <c r="DL59" s="34"/>
      <c r="DM59" s="209">
        <f>SUM(DL59*BW59*5*6)</f>
        <v>0</v>
      </c>
      <c r="DN59" s="34"/>
      <c r="DO59" s="209">
        <f>SUM(DN59*BW59*4*6)</f>
        <v>0</v>
      </c>
      <c r="DP59" s="34"/>
      <c r="DQ59" s="22">
        <f>SUM(DP59*50)</f>
        <v>0</v>
      </c>
      <c r="DR59" s="345">
        <f>CA59+CC59+CE59+CG59+CI59+CJ59+CK59+CM59+CO59+CQ59+CS59+CU59+CW59+CY59+DA59+DC59+DE59+DG59+DI59+DK59+DM59+DO59+DQ59</f>
        <v>195.66666666666666</v>
      </c>
      <c r="DS59" s="209">
        <f>DO59+DM59+DK59+DI59+DE59+DC59+CJ59+CI59+CG59+CE59+CC59+CA59</f>
        <v>186.66666666666669</v>
      </c>
      <c r="DT59" s="1"/>
      <c r="DU59" s="7"/>
      <c r="DV59" s="7"/>
      <c r="DW59" s="60"/>
      <c r="DX59" s="164" t="s">
        <v>56</v>
      </c>
      <c r="DY59" s="1"/>
      <c r="DZ59" s="25"/>
      <c r="EA59" s="25"/>
      <c r="EB59" s="7"/>
      <c r="EC59" s="7"/>
      <c r="ED59" s="7"/>
      <c r="EE59" s="7"/>
      <c r="EF59" s="7"/>
      <c r="EG59" s="7"/>
      <c r="EH59" s="7"/>
      <c r="EI59" s="7"/>
      <c r="EJ59" s="7"/>
      <c r="EK59" s="7"/>
      <c r="EM59" s="20">
        <v>56</v>
      </c>
      <c r="EN59" s="7">
        <v>12</v>
      </c>
      <c r="EO59" s="7">
        <v>28</v>
      </c>
      <c r="EP59" s="7">
        <v>36</v>
      </c>
      <c r="EQ59" s="7">
        <v>92</v>
      </c>
      <c r="ER59" s="7">
        <v>0</v>
      </c>
      <c r="ES59" s="7">
        <v>0</v>
      </c>
      <c r="ET59" s="7">
        <v>0</v>
      </c>
      <c r="EU59" s="7">
        <v>0</v>
      </c>
      <c r="EV59" s="7">
        <v>6</v>
      </c>
      <c r="EW59" s="20">
        <v>10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20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0</v>
      </c>
      <c r="FO59" s="7">
        <v>0</v>
      </c>
      <c r="FP59" s="7">
        <v>1</v>
      </c>
      <c r="FQ59" s="7">
        <v>6</v>
      </c>
      <c r="FR59" s="7"/>
      <c r="FS59" s="7">
        <v>0</v>
      </c>
      <c r="FT59" s="7">
        <v>0</v>
      </c>
      <c r="FU59" s="7">
        <v>0</v>
      </c>
      <c r="FV59" s="7">
        <v>1</v>
      </c>
      <c r="FW59" s="7">
        <v>24.666666666666668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 t="e">
        <v>#REF!</v>
      </c>
      <c r="GE59" s="149">
        <v>222.66666666666666</v>
      </c>
      <c r="GF59" s="150">
        <v>212.66666666666669</v>
      </c>
      <c r="GG59" s="2"/>
      <c r="GH59" s="2"/>
      <c r="GI59" s="60"/>
      <c r="GK59" s="20"/>
      <c r="GL59" s="20"/>
      <c r="GM59" s="1"/>
      <c r="GN59" s="25"/>
      <c r="GO59" s="77"/>
      <c r="GP59" s="7"/>
      <c r="GQ59" s="87"/>
    </row>
    <row r="60" spans="1:199" ht="24.95" hidden="1" customHeight="1" x14ac:dyDescent="0.35">
      <c r="A60" s="164" t="s">
        <v>56</v>
      </c>
      <c r="B60" s="1"/>
      <c r="C60" s="45"/>
      <c r="D60" s="45"/>
      <c r="E60" s="45"/>
      <c r="F60" s="25"/>
      <c r="G60" s="25"/>
      <c r="H60" s="25"/>
      <c r="I60" s="25"/>
      <c r="J60" s="25"/>
      <c r="K60" s="25"/>
      <c r="L60" s="1"/>
      <c r="M60" s="208"/>
      <c r="N60" s="34"/>
      <c r="O60" s="28"/>
      <c r="P60" s="34"/>
      <c r="Q60" s="28"/>
      <c r="R60" s="34"/>
      <c r="S60" s="28"/>
      <c r="T60" s="34"/>
      <c r="U60" s="28"/>
      <c r="V60" s="34"/>
      <c r="W60" s="28"/>
      <c r="X60" s="209"/>
      <c r="Y60" s="182"/>
      <c r="Z60" s="34"/>
      <c r="AA60" s="28"/>
      <c r="AB60" s="34"/>
      <c r="AC60" s="209"/>
      <c r="AD60" s="34"/>
      <c r="AE60" s="210"/>
      <c r="AF60" s="34"/>
      <c r="AG60" s="28"/>
      <c r="AH60" s="34"/>
      <c r="AI60" s="209"/>
      <c r="AJ60" s="34"/>
      <c r="AK60" s="209"/>
      <c r="AL60" s="34"/>
      <c r="AM60" s="28"/>
      <c r="AN60" s="34"/>
      <c r="AO60" s="28"/>
      <c r="AP60" s="34"/>
      <c r="AQ60" s="209"/>
      <c r="AR60" s="34"/>
      <c r="AS60" s="209"/>
      <c r="AT60" s="34"/>
      <c r="AU60" s="209"/>
      <c r="AV60" s="34"/>
      <c r="AW60" s="28"/>
      <c r="AX60" s="34"/>
      <c r="AY60" s="209"/>
      <c r="AZ60" s="34"/>
      <c r="BA60" s="209"/>
      <c r="BB60" s="34"/>
      <c r="BC60" s="209"/>
      <c r="BD60" s="34"/>
      <c r="BE60" s="22"/>
      <c r="BF60" s="209"/>
      <c r="BG60" s="22"/>
      <c r="BH60" s="22"/>
      <c r="BI60" s="7"/>
      <c r="BJ60" s="7"/>
      <c r="BK60" s="7"/>
      <c r="BL60" s="7"/>
      <c r="BM60" s="164" t="s">
        <v>56</v>
      </c>
      <c r="BN60" s="198" t="s">
        <v>116</v>
      </c>
      <c r="BO60" s="193" t="s">
        <v>103</v>
      </c>
      <c r="BP60" s="197" t="s">
        <v>92</v>
      </c>
      <c r="BQ60" s="205" t="s">
        <v>117</v>
      </c>
      <c r="BR60" s="193" t="s">
        <v>282</v>
      </c>
      <c r="BS60" s="196">
        <v>2</v>
      </c>
      <c r="BT60" s="25"/>
      <c r="BU60" s="197">
        <v>1</v>
      </c>
      <c r="BV60" s="197">
        <v>3</v>
      </c>
      <c r="BW60" s="197">
        <f>SUM(BV60)*2</f>
        <v>6</v>
      </c>
      <c r="BX60" s="198">
        <v>20</v>
      </c>
      <c r="BY60" s="199">
        <f>SUM(BZ60+CB60+CD60+CF60+CH60)</f>
        <v>20</v>
      </c>
      <c r="BZ60" s="200">
        <v>8</v>
      </c>
      <c r="CA60" s="28">
        <f>SUM(BZ60)*BU60</f>
        <v>8</v>
      </c>
      <c r="CB60" s="200">
        <v>4</v>
      </c>
      <c r="CC60" s="201">
        <f>CB60*BV60</f>
        <v>12</v>
      </c>
      <c r="CD60" s="200">
        <v>8</v>
      </c>
      <c r="CE60" s="201">
        <f>SUM(CD60)*BV60</f>
        <v>24</v>
      </c>
      <c r="CF60" s="200"/>
      <c r="CG60" s="201">
        <f>SUM(CF60)*BW60</f>
        <v>0</v>
      </c>
      <c r="CH60" s="200"/>
      <c r="CI60" s="28">
        <f>SUM(CH60)*BV60*5</f>
        <v>0</v>
      </c>
      <c r="CJ60" s="202">
        <f>SUM(BV60*DJ60*2+BW60*DL60*2)</f>
        <v>0</v>
      </c>
      <c r="CK60" s="182">
        <f>SUM(BX60*5/100*BV60)</f>
        <v>3</v>
      </c>
      <c r="CL60" s="200"/>
      <c r="CM60" s="201"/>
      <c r="CN60" s="200"/>
      <c r="CO60" s="209">
        <f>SUM(CN60)*3*BT60/5</f>
        <v>0</v>
      </c>
      <c r="CP60" s="200"/>
      <c r="CQ60" s="204">
        <f>SUM(CP60*BT60*(30+4))</f>
        <v>0</v>
      </c>
      <c r="CR60" s="200"/>
      <c r="CS60" s="201">
        <f>SUM(CR60*BT60*3)</f>
        <v>0</v>
      </c>
      <c r="CT60" s="200"/>
      <c r="CU60" s="202">
        <f>SUM(CT60*BT60/3)</f>
        <v>0</v>
      </c>
      <c r="CV60" s="200"/>
      <c r="CW60" s="202">
        <f>SUM(CV60*BT60*2/3)</f>
        <v>0</v>
      </c>
      <c r="CX60" s="200"/>
      <c r="CY60" s="201">
        <f>SUM(CX60*BT60)</f>
        <v>0</v>
      </c>
      <c r="CZ60" s="200"/>
      <c r="DA60" s="201">
        <f>SUM(CZ60*BV60)</f>
        <v>0</v>
      </c>
      <c r="DB60" s="200"/>
      <c r="DC60" s="209">
        <f>SUM(DB60*BT60*2)</f>
        <v>0</v>
      </c>
      <c r="DD60" s="200">
        <v>1</v>
      </c>
      <c r="DE60" s="605">
        <f>DD60*BV60*6</f>
        <v>18</v>
      </c>
      <c r="DF60" s="200"/>
      <c r="DG60" s="202">
        <f>DF60*BT60/3</f>
        <v>0</v>
      </c>
      <c r="DH60" s="200"/>
      <c r="DI60" s="201">
        <f>SUM(BV60*DH60*6)</f>
        <v>0</v>
      </c>
      <c r="DJ60" s="200"/>
      <c r="DK60" s="209">
        <f>SUM(DJ60*BT60/3)</f>
        <v>0</v>
      </c>
      <c r="DL60" s="200"/>
      <c r="DM60" s="209">
        <f>SUM(DL60*BW60*5*6)</f>
        <v>0</v>
      </c>
      <c r="DN60" s="200"/>
      <c r="DO60" s="202">
        <f>SUM(DN60*BW60*4*6)</f>
        <v>0</v>
      </c>
      <c r="DP60" s="200"/>
      <c r="DQ60" s="203">
        <f>SUM(DP60*50)</f>
        <v>0</v>
      </c>
      <c r="DR60" s="345">
        <f>CA60+CC60+CE60+CG60+CI60+CJ60+CK60+CM60+CO60+CQ60+CS60+CU60+CW60+CY60+DA60+DC60+DE60+DG60+DI60+DK60+DM60+DO60+DQ60</f>
        <v>65</v>
      </c>
      <c r="DS60" s="202">
        <f>DO60+DM60+DK60+DI60+DE60+DC60+CJ60+CI60+CG60+CE60+CC60+CA60</f>
        <v>62</v>
      </c>
      <c r="DT60" s="7"/>
      <c r="DU60" s="7"/>
      <c r="DV60" s="7"/>
      <c r="DW60" s="60"/>
      <c r="DX60" s="164" t="s">
        <v>56</v>
      </c>
      <c r="DY60" s="1"/>
      <c r="DZ60" s="25"/>
      <c r="EA60" s="25"/>
      <c r="EB60" s="7"/>
      <c r="EC60" s="7"/>
      <c r="ED60" s="7"/>
      <c r="EE60" s="7"/>
      <c r="EF60" s="7"/>
      <c r="EG60" s="7"/>
      <c r="EH60" s="7"/>
      <c r="EI60" s="7"/>
      <c r="EJ60" s="7"/>
      <c r="EK60" s="7"/>
      <c r="EM60" s="20">
        <v>8</v>
      </c>
      <c r="EN60" s="7">
        <v>4</v>
      </c>
      <c r="EO60" s="7">
        <v>12</v>
      </c>
      <c r="EP60" s="7">
        <v>8</v>
      </c>
      <c r="EQ60" s="7">
        <v>24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20">
        <v>3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20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1</v>
      </c>
      <c r="FQ60" s="7">
        <v>18</v>
      </c>
      <c r="FR60" s="7"/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 t="e">
        <v>#REF!</v>
      </c>
      <c r="GE60" s="149">
        <v>65</v>
      </c>
      <c r="GF60" s="150">
        <v>62</v>
      </c>
      <c r="GG60" s="2"/>
      <c r="GH60" s="2"/>
      <c r="GI60" s="60"/>
      <c r="GK60" s="20"/>
      <c r="GL60" s="20"/>
      <c r="GM60" s="1"/>
      <c r="GN60" s="25"/>
      <c r="GO60" s="77"/>
      <c r="GP60" s="7"/>
      <c r="GQ60" s="87"/>
    </row>
    <row r="61" spans="1:199" ht="24.95" hidden="1" customHeight="1" x14ac:dyDescent="0.35">
      <c r="A61" s="164" t="s">
        <v>56</v>
      </c>
      <c r="B61" s="413" t="s">
        <v>261</v>
      </c>
      <c r="C61" s="211" t="s">
        <v>95</v>
      </c>
      <c r="D61" s="211" t="s">
        <v>92</v>
      </c>
      <c r="E61" s="211" t="s">
        <v>96</v>
      </c>
      <c r="F61" s="230" t="s">
        <v>195</v>
      </c>
      <c r="G61" s="230">
        <v>9</v>
      </c>
      <c r="H61" s="607">
        <v>4</v>
      </c>
      <c r="I61" s="230">
        <v>2</v>
      </c>
      <c r="J61" s="230">
        <v>6</v>
      </c>
      <c r="K61" s="230">
        <f>SUM(J61)*2</f>
        <v>12</v>
      </c>
      <c r="L61" s="229"/>
      <c r="M61" s="231">
        <f>SUM(N61+P61+R61+T61+V61)</f>
        <v>0</v>
      </c>
      <c r="N61" s="232"/>
      <c r="O61" s="233">
        <f>SUM(N61)*I61</f>
        <v>0</v>
      </c>
      <c r="P61" s="232"/>
      <c r="Q61" s="233">
        <f>P61*J61</f>
        <v>0</v>
      </c>
      <c r="R61" s="232"/>
      <c r="S61" s="233">
        <f>SUM(R61)*J61</f>
        <v>0</v>
      </c>
      <c r="T61" s="232"/>
      <c r="U61" s="233">
        <f>SUM(T61)*K61</f>
        <v>0</v>
      </c>
      <c r="V61" s="232"/>
      <c r="W61" s="233">
        <f>SUM(V61)*J61*5</f>
        <v>0</v>
      </c>
      <c r="X61" s="209">
        <f>SUM(L61)*J61*5/100+AX61*J61*2+AZ61*J61*2</f>
        <v>0</v>
      </c>
      <c r="Y61" s="171">
        <f>SUM(L61*5/100*J61)</f>
        <v>0</v>
      </c>
      <c r="Z61" s="232"/>
      <c r="AA61" s="233"/>
      <c r="AB61" s="232">
        <v>17</v>
      </c>
      <c r="AC61" s="209">
        <v>136</v>
      </c>
      <c r="AD61" s="232"/>
      <c r="AE61" s="235">
        <f>SUM(AD61*H61*(30+4))</f>
        <v>0</v>
      </c>
      <c r="AF61" s="232"/>
      <c r="AG61" s="233">
        <f>SUM(AF61*H61*3)</f>
        <v>0</v>
      </c>
      <c r="AH61" s="232"/>
      <c r="AI61" s="234">
        <f>SUM(AH61*H61/3)</f>
        <v>0</v>
      </c>
      <c r="AJ61" s="232"/>
      <c r="AK61" s="234">
        <f>SUM(AJ61*H61*2/3)</f>
        <v>0</v>
      </c>
      <c r="AL61" s="232"/>
      <c r="AM61" s="233">
        <f>SUM(AL61*H61)</f>
        <v>0</v>
      </c>
      <c r="AN61" s="232"/>
      <c r="AO61" s="233">
        <f>SUM(AN61*J61)</f>
        <v>0</v>
      </c>
      <c r="AP61" s="232"/>
      <c r="AQ61" s="234">
        <f>AP61*H61/3</f>
        <v>0</v>
      </c>
      <c r="AR61" s="232"/>
      <c r="AS61" s="234">
        <f>SUM(J61*AR61*6)</f>
        <v>0</v>
      </c>
      <c r="AT61" s="34"/>
      <c r="AU61" s="236">
        <f>AT61*H61/3</f>
        <v>0</v>
      </c>
      <c r="AV61" s="232"/>
      <c r="AW61" s="233">
        <f>SUM(AV61*H61/3)</f>
        <v>0</v>
      </c>
      <c r="AX61" s="232"/>
      <c r="AY61" s="234">
        <f>SUM(AX61*H61/3)</f>
        <v>0</v>
      </c>
      <c r="AZ61" s="232"/>
      <c r="BA61" s="209">
        <f>SUM(AZ61*K61*5*6)</f>
        <v>0</v>
      </c>
      <c r="BB61" s="232"/>
      <c r="BC61" s="234">
        <f>SUM(BB61*K61*4*6)</f>
        <v>0</v>
      </c>
      <c r="BD61" s="232"/>
      <c r="BE61" s="237">
        <f>SUM(BD61*50)</f>
        <v>0</v>
      </c>
      <c r="BF61" s="209"/>
      <c r="BG61" s="309">
        <f t="shared" ref="BG61" si="276">SUM(AO61+BE61+BC61+BA61+AY61+AW61+AS61+AQ61+AK61+AM61+AI61+AG61+AE61+AC61+AA61+Y61+X61+W61+U61+Q61+O61+S61+AU61)</f>
        <v>136</v>
      </c>
      <c r="BH61" s="22">
        <f t="shared" ref="BH61" si="277">SUM(O61+Q61+U61+W61+X61+AS61+AW61+AY61+BA61+BC61+S61+AQ61)</f>
        <v>0</v>
      </c>
      <c r="BI61" s="7"/>
      <c r="BJ61" s="7"/>
      <c r="BK61" s="7"/>
      <c r="BL61" s="7" t="s">
        <v>287</v>
      </c>
      <c r="BM61" s="164" t="s">
        <v>56</v>
      </c>
      <c r="BN61" s="536" t="s">
        <v>255</v>
      </c>
      <c r="BO61" s="211" t="s">
        <v>95</v>
      </c>
      <c r="BP61" s="211" t="s">
        <v>92</v>
      </c>
      <c r="BQ61" s="211" t="s">
        <v>96</v>
      </c>
      <c r="BR61" s="230" t="s">
        <v>195</v>
      </c>
      <c r="BS61" s="230">
        <v>10</v>
      </c>
      <c r="BT61" s="607">
        <v>4</v>
      </c>
      <c r="BU61" s="230">
        <v>2</v>
      </c>
      <c r="BV61" s="230">
        <v>6</v>
      </c>
      <c r="BW61" s="230">
        <f>SUM(BV61)*2</f>
        <v>12</v>
      </c>
      <c r="BX61" s="229"/>
      <c r="BY61" s="231">
        <f>SUM(BZ61+CB61+CD61+CF61+CH61)</f>
        <v>0</v>
      </c>
      <c r="BZ61" s="232"/>
      <c r="CA61" s="28">
        <f>SUM(BZ61)*BU61</f>
        <v>0</v>
      </c>
      <c r="CB61" s="232"/>
      <c r="CC61" s="233">
        <f>CB61*BV61</f>
        <v>0</v>
      </c>
      <c r="CD61" s="232"/>
      <c r="CE61" s="233">
        <f>SUM(CD61)*BV61</f>
        <v>0</v>
      </c>
      <c r="CF61" s="232"/>
      <c r="CG61" s="233">
        <f>SUM(CF61)*BW61</f>
        <v>0</v>
      </c>
      <c r="CH61" s="232"/>
      <c r="CI61" s="28">
        <f>SUM(CH61)*BV61*5</f>
        <v>0</v>
      </c>
      <c r="CJ61" s="234">
        <f>SUM(BX61)*BV61*5/100+DJ61*BV61*2+DL61*BV61*2</f>
        <v>0</v>
      </c>
      <c r="CK61" s="182">
        <f>SUM(BX61*5/100*BV61)</f>
        <v>0</v>
      </c>
      <c r="CL61" s="232"/>
      <c r="CM61" s="233"/>
      <c r="CN61" s="232">
        <v>3</v>
      </c>
      <c r="CO61" s="345">
        <v>24</v>
      </c>
      <c r="CP61" s="232"/>
      <c r="CQ61" s="235">
        <f>SUM(CP61*BT61*(30+4))</f>
        <v>0</v>
      </c>
      <c r="CR61" s="232"/>
      <c r="CS61" s="233">
        <f>SUM(CR61*BT61*3)</f>
        <v>0</v>
      </c>
      <c r="CT61" s="232"/>
      <c r="CU61" s="234">
        <f>SUM(CT61*BT61/3)</f>
        <v>0</v>
      </c>
      <c r="CV61" s="232"/>
      <c r="CW61" s="234">
        <f>SUM(CV61*BT61*2/3)</f>
        <v>0</v>
      </c>
      <c r="CX61" s="232"/>
      <c r="CY61" s="233">
        <f>SUM(CX61*BT61)</f>
        <v>0</v>
      </c>
      <c r="CZ61" s="232"/>
      <c r="DA61" s="233">
        <f>SUM(CZ61*BV61)</f>
        <v>0</v>
      </c>
      <c r="DB61" s="232">
        <v>1</v>
      </c>
      <c r="DC61" s="209"/>
      <c r="DD61" s="232"/>
      <c r="DE61" s="234">
        <f>SUM(BV61*DD61*6)</f>
        <v>0</v>
      </c>
      <c r="DF61" s="34"/>
      <c r="DG61" s="236">
        <f>DF61*BT61/3</f>
        <v>0</v>
      </c>
      <c r="DH61" s="232"/>
      <c r="DI61" s="233">
        <f>SUM(DH61*BT61/3)</f>
        <v>0</v>
      </c>
      <c r="DJ61" s="232"/>
      <c r="DK61" s="209">
        <f>SUM(DJ61*BT61/3)</f>
        <v>0</v>
      </c>
      <c r="DL61" s="232"/>
      <c r="DM61" s="209">
        <f>SUM(DL61*BW61*5*6)</f>
        <v>0</v>
      </c>
      <c r="DN61" s="232"/>
      <c r="DO61" s="234">
        <f>SUM(DN61*BW61*4*6)</f>
        <v>0</v>
      </c>
      <c r="DP61" s="232"/>
      <c r="DQ61" s="237">
        <f>SUM(DP61*50)</f>
        <v>0</v>
      </c>
      <c r="DR61" s="236">
        <f>CA61+CC61+CE61+CG61+CI61+CJ61+CK61+CM61+CO61+CQ61+CS61+CU61+CW61+CY61+DA61+DC61+DE61+DG61+DI61+DK61+DM61+DO61+DQ61</f>
        <v>24</v>
      </c>
      <c r="DS61" s="236">
        <f>DO61+DM61+DK61+DI61+DE61+DC61+CJ61+CI61+CG61+CE61+CC61+CA61</f>
        <v>0</v>
      </c>
      <c r="DT61" s="7"/>
      <c r="DU61" s="7"/>
      <c r="DV61" s="7"/>
      <c r="DW61" s="60"/>
      <c r="DX61" s="164" t="s">
        <v>56</v>
      </c>
      <c r="DY61" s="1"/>
      <c r="DZ61" s="25"/>
      <c r="EA61" s="25"/>
      <c r="EB61" s="7"/>
      <c r="EC61" s="7"/>
      <c r="ED61" s="7"/>
      <c r="EE61" s="7"/>
      <c r="EF61" s="7"/>
      <c r="EG61" s="7"/>
      <c r="EH61" s="7"/>
      <c r="EI61" s="7"/>
      <c r="EJ61" s="7"/>
      <c r="EK61" s="7"/>
      <c r="EM61" s="20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20">
        <v>0</v>
      </c>
      <c r="EX61" s="7">
        <v>0</v>
      </c>
      <c r="EY61" s="7">
        <v>0</v>
      </c>
      <c r="EZ61" s="7">
        <v>20</v>
      </c>
      <c r="FA61" s="7">
        <v>160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20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1</v>
      </c>
      <c r="FO61" s="7">
        <v>0</v>
      </c>
      <c r="FP61" s="7">
        <v>0</v>
      </c>
      <c r="FQ61" s="7">
        <v>0</v>
      </c>
      <c r="FR61" s="7"/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 t="e">
        <v>#REF!</v>
      </c>
      <c r="GE61" s="149">
        <v>160</v>
      </c>
      <c r="GF61" s="150">
        <v>0</v>
      </c>
      <c r="GG61" s="2"/>
      <c r="GH61" s="2"/>
      <c r="GI61" s="60"/>
      <c r="GK61" s="20"/>
      <c r="GL61" s="20"/>
      <c r="GM61" s="1"/>
      <c r="GN61" s="25"/>
      <c r="GO61" s="77"/>
      <c r="GP61" s="7"/>
      <c r="GQ61" s="87"/>
    </row>
    <row r="62" spans="1:199" ht="24.95" hidden="1" customHeight="1" x14ac:dyDescent="0.35">
      <c r="A62" s="432" t="s">
        <v>56</v>
      </c>
      <c r="B62" s="165" t="s">
        <v>259</v>
      </c>
      <c r="C62" s="211" t="s">
        <v>95</v>
      </c>
      <c r="D62" s="248" t="s">
        <v>92</v>
      </c>
      <c r="E62" s="248" t="s">
        <v>96</v>
      </c>
      <c r="F62" s="166" t="s">
        <v>195</v>
      </c>
      <c r="G62" s="166">
        <v>9</v>
      </c>
      <c r="H62" s="230">
        <v>3</v>
      </c>
      <c r="I62" s="230">
        <v>1</v>
      </c>
      <c r="J62" s="230">
        <v>5</v>
      </c>
      <c r="K62" s="230">
        <v>5</v>
      </c>
      <c r="L62" s="165"/>
      <c r="M62" s="168">
        <f t="shared" ref="M62" si="278">SUM(N62+P62+R62+T62+V62)</f>
        <v>0</v>
      </c>
      <c r="N62" s="169"/>
      <c r="O62" s="170">
        <f t="shared" ref="O62" si="279">SUM(N62)*I62</f>
        <v>0</v>
      </c>
      <c r="P62" s="169"/>
      <c r="Q62" s="170">
        <f t="shared" ref="Q62" si="280">P62*J62</f>
        <v>0</v>
      </c>
      <c r="R62" s="169"/>
      <c r="S62" s="170">
        <f t="shared" ref="S62" si="281">SUM(R62)*J62</f>
        <v>0</v>
      </c>
      <c r="T62" s="169"/>
      <c r="U62" s="170">
        <f t="shared" ref="U62" si="282">SUM(T62)*K62</f>
        <v>0</v>
      </c>
      <c r="V62" s="169"/>
      <c r="W62" s="170">
        <f t="shared" ref="W62" si="283">SUM(V62)*J62*5</f>
        <v>0</v>
      </c>
      <c r="X62" s="209"/>
      <c r="Y62" s="171">
        <f t="shared" ref="Y62" si="284">SUM(L62*5/100*J62)</f>
        <v>0</v>
      </c>
      <c r="Z62" s="169"/>
      <c r="AA62" s="170"/>
      <c r="AB62" s="169"/>
      <c r="AC62" s="182">
        <f>SUM(AB62)*3*H62/5</f>
        <v>0</v>
      </c>
      <c r="AD62" s="169">
        <v>1</v>
      </c>
      <c r="AE62" s="172">
        <f>SUM(AD62*H62*(15))</f>
        <v>45</v>
      </c>
      <c r="AF62" s="169"/>
      <c r="AG62" s="170">
        <f t="shared" ref="AG62" si="285">SUM(AF62*H62*3)</f>
        <v>0</v>
      </c>
      <c r="AH62" s="169"/>
      <c r="AI62" s="234">
        <f t="shared" ref="AI62" si="286">SUM(AH62*H62/3)</f>
        <v>0</v>
      </c>
      <c r="AJ62" s="169"/>
      <c r="AK62" s="234">
        <f t="shared" ref="AK62" si="287">SUM(AJ62*H62*2/3)</f>
        <v>0</v>
      </c>
      <c r="AL62" s="169"/>
      <c r="AM62" s="170">
        <f>SUM(AL62*H62*2)</f>
        <v>0</v>
      </c>
      <c r="AN62" s="169"/>
      <c r="AO62" s="170">
        <f t="shared" ref="AO62" si="288">SUM(AN62*J62)</f>
        <v>0</v>
      </c>
      <c r="AP62" s="169"/>
      <c r="AQ62" s="171">
        <f>SUM(AP62*H62*2)</f>
        <v>0</v>
      </c>
      <c r="AR62" s="169"/>
      <c r="AS62" s="234">
        <f>SUM(J62*AR62*6)</f>
        <v>0</v>
      </c>
      <c r="AT62" s="34"/>
      <c r="AU62" s="236">
        <f t="shared" ref="AU62" si="289">AT62*H62/3</f>
        <v>0</v>
      </c>
      <c r="AV62" s="169"/>
      <c r="AW62" s="233">
        <f>SUM(AV62*H62/3)</f>
        <v>0</v>
      </c>
      <c r="AX62" s="169"/>
      <c r="AY62" s="234">
        <f t="shared" ref="AY62" si="290">SUM(J62*AX62*8)</f>
        <v>0</v>
      </c>
      <c r="AZ62" s="169"/>
      <c r="BA62" s="209">
        <f t="shared" ref="BA62" si="291">SUM(AZ62*K62*5*6)</f>
        <v>0</v>
      </c>
      <c r="BB62" s="169"/>
      <c r="BC62" s="171">
        <f t="shared" ref="BC62" si="292">SUM(BB62*K62*4*6)</f>
        <v>0</v>
      </c>
      <c r="BD62" s="169"/>
      <c r="BE62" s="237">
        <f t="shared" ref="BE62" si="293">SUM(BD62*50)</f>
        <v>0</v>
      </c>
      <c r="BF62" s="236">
        <f t="shared" ref="BF62" si="294">O62+Q62+S62+U62+W62+X62+Y62+AA62+AC62+AE62+AG62+AI62+AK62+AM62+AO62+AQ62+AS62+AU62+AW62+AY62+BA62+BC62+BE62</f>
        <v>45</v>
      </c>
      <c r="BG62" s="22">
        <f>SUM(AO62+BE62+BC62+BA62+AY62+AW62+AS62+AQ62+AK62+AM62+AI62+AG62+AE62+AC62+AA62+Y62+X62+W62+U62+Q62+O62+S62+AU62)</f>
        <v>45</v>
      </c>
      <c r="BH62" s="22">
        <f t="shared" ref="BH62" si="295">SUM(O62+Q62+U62+W62+X62+AS62+AW62+AY62+BA62+BC62+S62+AQ62)</f>
        <v>0</v>
      </c>
      <c r="BI62" s="7"/>
      <c r="BJ62" s="7"/>
      <c r="BK62" s="7"/>
      <c r="BL62" s="60"/>
      <c r="BM62" s="164" t="s">
        <v>56</v>
      </c>
      <c r="BN62" s="229" t="s">
        <v>254</v>
      </c>
      <c r="BO62" s="211" t="s">
        <v>95</v>
      </c>
      <c r="BP62" s="211" t="s">
        <v>92</v>
      </c>
      <c r="BQ62" s="211" t="s">
        <v>96</v>
      </c>
      <c r="BR62" s="230" t="s">
        <v>195</v>
      </c>
      <c r="BS62" s="230">
        <v>10</v>
      </c>
      <c r="BT62" s="230">
        <v>3</v>
      </c>
      <c r="BU62" s="230">
        <v>1</v>
      </c>
      <c r="BV62" s="230">
        <v>5</v>
      </c>
      <c r="BW62" s="230">
        <v>5</v>
      </c>
      <c r="BX62" s="229"/>
      <c r="BY62" s="231">
        <f t="shared" ref="BY62" si="296">SUM(BZ62+CB62+CD62+CF62+CH62)</f>
        <v>0</v>
      </c>
      <c r="BZ62" s="232"/>
      <c r="CA62" s="28">
        <f t="shared" ref="CA62" si="297">SUM(BZ62)*BU62</f>
        <v>0</v>
      </c>
      <c r="CB62" s="232"/>
      <c r="CC62" s="233">
        <f t="shared" ref="CC62" si="298">CB62*BV62</f>
        <v>0</v>
      </c>
      <c r="CD62" s="232"/>
      <c r="CE62" s="233">
        <f t="shared" ref="CE62" si="299">SUM(CD62)*BV62</f>
        <v>0</v>
      </c>
      <c r="CF62" s="232"/>
      <c r="CG62" s="233">
        <f t="shared" ref="CG62" si="300">SUM(CF62)*BW62</f>
        <v>0</v>
      </c>
      <c r="CH62" s="232"/>
      <c r="CI62" s="233">
        <f t="shared" ref="CI62" si="301">SUM(CH62)*BV62*5</f>
        <v>0</v>
      </c>
      <c r="CJ62" s="234"/>
      <c r="CK62" s="182">
        <f t="shared" ref="CK62" si="302">SUM(BX62*5/100*BV62)</f>
        <v>0</v>
      </c>
      <c r="CL62" s="232"/>
      <c r="CM62" s="233"/>
      <c r="CN62" s="232"/>
      <c r="CO62" s="209">
        <f>SUM(CN62)*3*BT62/5</f>
        <v>0</v>
      </c>
      <c r="CP62" s="232">
        <v>1</v>
      </c>
      <c r="CQ62" s="235">
        <f>SUM(CP62*BT62*(15))</f>
        <v>45</v>
      </c>
      <c r="CR62" s="232"/>
      <c r="CS62" s="233">
        <f t="shared" ref="CS62" si="303">SUM(CR62*BT62*3)</f>
        <v>0</v>
      </c>
      <c r="CT62" s="232"/>
      <c r="CU62" s="234">
        <f t="shared" ref="CU62" si="304">SUM(CT62*BT62/3)</f>
        <v>0</v>
      </c>
      <c r="CV62" s="232"/>
      <c r="CW62" s="234">
        <f t="shared" ref="CW62" si="305">SUM(CV62*BT62*2/3)</f>
        <v>0</v>
      </c>
      <c r="CX62" s="232"/>
      <c r="CY62" s="233">
        <f>SUM(CX62*BT62*2)</f>
        <v>0</v>
      </c>
      <c r="CZ62" s="232"/>
      <c r="DA62" s="233">
        <f t="shared" ref="DA62" si="306">SUM(CZ62*BV62)</f>
        <v>0</v>
      </c>
      <c r="DB62" s="232"/>
      <c r="DC62" s="209">
        <f t="shared" ref="DC62" si="307">DB62*BT62/3</f>
        <v>0</v>
      </c>
      <c r="DD62" s="232"/>
      <c r="DE62" s="234">
        <f t="shared" ref="DE62" si="308">SUM(BV62*DD62*6)</f>
        <v>0</v>
      </c>
      <c r="DF62" s="34"/>
      <c r="DG62" s="236">
        <f t="shared" ref="DG62" si="309">DF62*BT62/3</f>
        <v>0</v>
      </c>
      <c r="DH62" s="232"/>
      <c r="DI62" s="233">
        <f t="shared" ref="DI62" si="310">SUM(DH62*BT62/3)</f>
        <v>0</v>
      </c>
      <c r="DJ62" s="232"/>
      <c r="DK62" s="209">
        <f>SUM(BV62*DJ62*8)</f>
        <v>0</v>
      </c>
      <c r="DL62" s="232"/>
      <c r="DM62" s="209">
        <f>SUM(DL62*BW62*3*8)</f>
        <v>0</v>
      </c>
      <c r="DN62" s="232"/>
      <c r="DO62" s="234">
        <f t="shared" ref="DO62" si="311">SUM(DN62*BW62*4*6)</f>
        <v>0</v>
      </c>
      <c r="DP62" s="232"/>
      <c r="DQ62" s="237">
        <f t="shared" ref="DQ62" si="312">SUM(DP62*50)</f>
        <v>0</v>
      </c>
      <c r="DR62" s="236">
        <f t="shared" ref="DR62" si="313">CA62+CC62+CE62+CG62+CI62+CJ62+CK62+CM62+CO62+CQ62+CS62+CU62+CW62+CY62+DA62+DC62+DE62+DG62+DI62+DK62+DM62+DO62+DQ62</f>
        <v>45</v>
      </c>
      <c r="DS62" s="236">
        <f t="shared" ref="DS62" si="314">DO62+DM62+DK62+DI62+DE62+DC62+CJ62+CI62+CG62+CE62+CC62+CA62</f>
        <v>0</v>
      </c>
      <c r="DT62" s="7"/>
      <c r="DU62" s="7"/>
      <c r="DV62" s="7"/>
      <c r="DW62" s="60"/>
      <c r="DX62" s="164" t="s">
        <v>56</v>
      </c>
      <c r="DY62" s="1"/>
      <c r="DZ62" s="25"/>
      <c r="EA62" s="25"/>
      <c r="EB62" s="7"/>
      <c r="EC62" s="7"/>
      <c r="ED62" s="7"/>
      <c r="EE62" s="7"/>
      <c r="EF62" s="7"/>
      <c r="EG62" s="7"/>
      <c r="EH62" s="7"/>
      <c r="EI62" s="7"/>
      <c r="EJ62" s="7"/>
      <c r="EK62" s="7"/>
      <c r="EM62" s="20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20">
        <v>0</v>
      </c>
      <c r="EX62" s="7">
        <v>0</v>
      </c>
      <c r="EY62" s="7">
        <v>0</v>
      </c>
      <c r="EZ62" s="7">
        <v>0</v>
      </c>
      <c r="FA62" s="7">
        <v>0</v>
      </c>
      <c r="FB62" s="7">
        <v>2</v>
      </c>
      <c r="FC62" s="7">
        <v>90</v>
      </c>
      <c r="FD62" s="7">
        <v>0</v>
      </c>
      <c r="FE62" s="7">
        <v>0</v>
      </c>
      <c r="FF62" s="7">
        <v>0</v>
      </c>
      <c r="FG62" s="20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/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 t="e">
        <v>#REF!</v>
      </c>
      <c r="GE62" s="149">
        <v>90</v>
      </c>
      <c r="GF62" s="150">
        <v>0</v>
      </c>
      <c r="GG62" s="2"/>
      <c r="GH62" s="2"/>
      <c r="GI62" s="60"/>
      <c r="GK62" s="20"/>
      <c r="GL62" s="20"/>
      <c r="GM62" s="1"/>
      <c r="GN62" s="25"/>
      <c r="GO62" s="77"/>
      <c r="GP62" s="7"/>
      <c r="GQ62" s="87"/>
    </row>
    <row r="63" spans="1:199" ht="24.95" hidden="1" customHeight="1" x14ac:dyDescent="0.35">
      <c r="A63" s="164" t="s">
        <v>56</v>
      </c>
      <c r="B63" s="1"/>
      <c r="C63" s="25"/>
      <c r="D63" s="25"/>
      <c r="E63" s="25"/>
      <c r="F63" s="25"/>
      <c r="G63" s="25"/>
      <c r="H63" s="25"/>
      <c r="I63" s="25"/>
      <c r="J63" s="25"/>
      <c r="K63" s="25"/>
      <c r="L63" s="1"/>
      <c r="M63" s="90">
        <f t="shared" ref="M63:M70" si="315">SUM(N63+P63+T63+V63+AR63*2)</f>
        <v>0</v>
      </c>
      <c r="N63" s="34"/>
      <c r="O63" s="22"/>
      <c r="P63" s="34"/>
      <c r="Q63" s="22"/>
      <c r="R63" s="34"/>
      <c r="S63" s="22"/>
      <c r="T63" s="34"/>
      <c r="U63" s="22"/>
      <c r="V63" s="91"/>
      <c r="W63" s="22"/>
      <c r="X63" s="22"/>
      <c r="Y63" s="22"/>
      <c r="Z63" s="91"/>
      <c r="AA63" s="22"/>
      <c r="AB63" s="91"/>
      <c r="AC63" s="22"/>
      <c r="AD63" s="91"/>
      <c r="AE63" s="26"/>
      <c r="AF63" s="91"/>
      <c r="AG63" s="22"/>
      <c r="AH63" s="91"/>
      <c r="AI63" s="22"/>
      <c r="AJ63" s="91"/>
      <c r="AK63" s="22"/>
      <c r="AL63" s="91"/>
      <c r="AM63" s="22"/>
      <c r="AN63" s="91"/>
      <c r="AO63" s="22"/>
      <c r="AP63" s="91"/>
      <c r="AQ63" s="22"/>
      <c r="AR63" s="91"/>
      <c r="AS63" s="22"/>
      <c r="AT63" s="91"/>
      <c r="AU63" s="22"/>
      <c r="AV63" s="91"/>
      <c r="AW63" s="22"/>
      <c r="AX63" s="91"/>
      <c r="AY63" s="22"/>
      <c r="AZ63" s="91"/>
      <c r="BA63" s="22"/>
      <c r="BB63" s="91"/>
      <c r="BC63" s="22"/>
      <c r="BD63" s="91"/>
      <c r="BE63" s="22"/>
      <c r="BF63" s="22"/>
      <c r="BG63" s="22">
        <f t="shared" si="69"/>
        <v>0</v>
      </c>
      <c r="BH63" s="22">
        <f t="shared" si="275"/>
        <v>0</v>
      </c>
      <c r="BI63" s="7"/>
      <c r="BJ63" s="7"/>
      <c r="BK63" s="7"/>
      <c r="BL63" s="60"/>
      <c r="BM63" s="164" t="s">
        <v>56</v>
      </c>
      <c r="BN63" s="1"/>
      <c r="BO63" s="25"/>
      <c r="BP63" s="25"/>
      <c r="BQ63" s="25"/>
      <c r="BR63" s="25"/>
      <c r="BS63" s="25"/>
      <c r="BT63" s="25"/>
      <c r="BU63" s="25"/>
      <c r="BV63" s="25"/>
      <c r="BW63" s="25"/>
      <c r="BX63" s="1"/>
      <c r="BY63" s="90">
        <f t="shared" ref="BY63:BY70" si="316">SUM(BZ63+CB63+CF63+CH63+DD63*2)</f>
        <v>0</v>
      </c>
      <c r="BZ63" s="34"/>
      <c r="CA63" s="22"/>
      <c r="CB63" s="34"/>
      <c r="CC63" s="247"/>
      <c r="CD63" s="34"/>
      <c r="CE63" s="22"/>
      <c r="CF63" s="34"/>
      <c r="CG63" s="22"/>
      <c r="CH63" s="91"/>
      <c r="CI63" s="22"/>
      <c r="CJ63" s="22"/>
      <c r="CK63" s="22"/>
      <c r="CL63" s="91"/>
      <c r="CM63" s="22"/>
      <c r="CN63" s="91"/>
      <c r="CO63" s="22"/>
      <c r="CP63" s="91"/>
      <c r="CQ63" s="26"/>
      <c r="CR63" s="91"/>
      <c r="CS63" s="22"/>
      <c r="CT63" s="91"/>
      <c r="CU63" s="22"/>
      <c r="CV63" s="91"/>
      <c r="CW63" s="22"/>
      <c r="CX63" s="91"/>
      <c r="CY63" s="22"/>
      <c r="CZ63" s="91"/>
      <c r="DA63" s="22"/>
      <c r="DB63" s="91"/>
      <c r="DC63" s="22"/>
      <c r="DD63" s="91"/>
      <c r="DE63" s="22"/>
      <c r="DF63" s="91"/>
      <c r="DG63" s="22"/>
      <c r="DH63" s="91"/>
      <c r="DI63" s="22"/>
      <c r="DJ63" s="91"/>
      <c r="DK63" s="22"/>
      <c r="DL63" s="91"/>
      <c r="DM63" s="22"/>
      <c r="DN63" s="91"/>
      <c r="DO63" s="22"/>
      <c r="DP63" s="91"/>
      <c r="DQ63" s="22"/>
      <c r="DR63" s="22">
        <f t="shared" ref="DR63:DR70" si="317">SUM(DA63+DQ63+DO63+DM63+DK63+DI63+DE63+DC63+CW63+CY63+CU63+CS63+CQ63+CO63+CM63+CK63+CJ63+CI63+CG63+CC63+CA63+CE63+DG63)</f>
        <v>0</v>
      </c>
      <c r="DS63" s="22">
        <f t="shared" ref="DS63:DS70" si="318">SUM(CA63+CC63+CG63+CI63+CJ63+DE63+DI63+DK63+DM63+DO63+CE63+DC63)</f>
        <v>0</v>
      </c>
      <c r="DT63" s="7"/>
      <c r="DU63" s="7"/>
      <c r="DV63" s="7"/>
      <c r="DW63" s="60"/>
      <c r="DX63" s="164" t="s">
        <v>56</v>
      </c>
      <c r="DY63" s="1"/>
      <c r="DZ63" s="25"/>
      <c r="EA63" s="25"/>
      <c r="EB63" s="7"/>
      <c r="EC63" s="7"/>
      <c r="ED63" s="7"/>
      <c r="EE63" s="7"/>
      <c r="EF63" s="7"/>
      <c r="EG63" s="7"/>
      <c r="EH63" s="7"/>
      <c r="EI63" s="7"/>
      <c r="EJ63" s="7"/>
      <c r="EK63" s="7"/>
      <c r="EM63" s="20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20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20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/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 t="e">
        <v>#REF!</v>
      </c>
      <c r="GE63" s="149">
        <v>0</v>
      </c>
      <c r="GF63" s="150">
        <v>0</v>
      </c>
      <c r="GG63" s="2"/>
      <c r="GH63" s="2"/>
      <c r="GI63" s="60"/>
      <c r="GK63" s="20"/>
      <c r="GL63" s="20"/>
      <c r="GM63" s="1"/>
      <c r="GN63" s="25"/>
      <c r="GO63" s="77"/>
      <c r="GP63" s="7"/>
      <c r="GQ63" s="87"/>
    </row>
    <row r="64" spans="1:199" ht="24.75" hidden="1" customHeight="1" x14ac:dyDescent="0.35">
      <c r="A64" s="164" t="s">
        <v>56</v>
      </c>
      <c r="B64" s="1"/>
      <c r="C64" s="25"/>
      <c r="D64" s="25"/>
      <c r="E64" s="25"/>
      <c r="F64" s="25"/>
      <c r="G64" s="25"/>
      <c r="H64" s="25"/>
      <c r="I64" s="25"/>
      <c r="J64" s="25"/>
      <c r="K64" s="25"/>
      <c r="L64" s="1"/>
      <c r="M64" s="90">
        <f t="shared" si="315"/>
        <v>0</v>
      </c>
      <c r="N64" s="34"/>
      <c r="O64" s="22"/>
      <c r="P64" s="34"/>
      <c r="Q64" s="22"/>
      <c r="R64" s="34"/>
      <c r="S64" s="22"/>
      <c r="T64" s="34"/>
      <c r="U64" s="22"/>
      <c r="V64" s="91"/>
      <c r="W64" s="22"/>
      <c r="X64" s="22"/>
      <c r="Y64" s="22"/>
      <c r="Z64" s="91"/>
      <c r="AA64" s="22"/>
      <c r="AB64" s="91"/>
      <c r="AC64" s="22"/>
      <c r="AD64" s="91"/>
      <c r="AE64" s="26"/>
      <c r="AF64" s="91"/>
      <c r="AG64" s="22"/>
      <c r="AH64" s="91"/>
      <c r="AI64" s="22"/>
      <c r="AJ64" s="91"/>
      <c r="AK64" s="22"/>
      <c r="AL64" s="91"/>
      <c r="AM64" s="22"/>
      <c r="AN64" s="91"/>
      <c r="AO64" s="22"/>
      <c r="AP64" s="91"/>
      <c r="AQ64" s="22"/>
      <c r="AR64" s="91"/>
      <c r="AS64" s="22"/>
      <c r="AT64" s="91"/>
      <c r="AU64" s="22"/>
      <c r="AV64" s="91"/>
      <c r="AW64" s="22"/>
      <c r="AX64" s="91"/>
      <c r="AY64" s="22"/>
      <c r="AZ64" s="91"/>
      <c r="BA64" s="22"/>
      <c r="BB64" s="91"/>
      <c r="BC64" s="22"/>
      <c r="BD64" s="91"/>
      <c r="BE64" s="22"/>
      <c r="BF64" s="22"/>
      <c r="BG64" s="22">
        <f t="shared" si="69"/>
        <v>0</v>
      </c>
      <c r="BH64" s="22">
        <f t="shared" si="275"/>
        <v>0</v>
      </c>
      <c r="BI64" s="7"/>
      <c r="BJ64" s="7"/>
      <c r="BK64" s="7"/>
      <c r="BL64" s="60"/>
      <c r="BM64" s="164" t="s">
        <v>56</v>
      </c>
      <c r="BN64" s="1"/>
      <c r="BO64" s="25"/>
      <c r="BP64" s="25"/>
      <c r="BQ64" s="25"/>
      <c r="BR64" s="25"/>
      <c r="BS64" s="25"/>
      <c r="BT64" s="25"/>
      <c r="BU64" s="25"/>
      <c r="BV64" s="25"/>
      <c r="BW64" s="25"/>
      <c r="BX64" s="1"/>
      <c r="BY64" s="90">
        <f t="shared" si="316"/>
        <v>0</v>
      </c>
      <c r="BZ64" s="34"/>
      <c r="CA64" s="22"/>
      <c r="CB64" s="34"/>
      <c r="CC64" s="247"/>
      <c r="CD64" s="34"/>
      <c r="CE64" s="22"/>
      <c r="CF64" s="34"/>
      <c r="CG64" s="22"/>
      <c r="CH64" s="91"/>
      <c r="CI64" s="22"/>
      <c r="CJ64" s="22"/>
      <c r="CK64" s="22"/>
      <c r="CL64" s="91"/>
      <c r="CM64" s="22"/>
      <c r="CN64" s="91"/>
      <c r="CO64" s="22"/>
      <c r="CP64" s="91"/>
      <c r="CQ64" s="26"/>
      <c r="CR64" s="91"/>
      <c r="CS64" s="22"/>
      <c r="CT64" s="91"/>
      <c r="CU64" s="22"/>
      <c r="CV64" s="91"/>
      <c r="CW64" s="22"/>
      <c r="CX64" s="91"/>
      <c r="CY64" s="22"/>
      <c r="CZ64" s="91"/>
      <c r="DA64" s="22"/>
      <c r="DB64" s="91"/>
      <c r="DC64" s="22"/>
      <c r="DD64" s="91"/>
      <c r="DE64" s="22"/>
      <c r="DF64" s="91"/>
      <c r="DG64" s="22"/>
      <c r="DH64" s="91"/>
      <c r="DI64" s="22"/>
      <c r="DJ64" s="91"/>
      <c r="DK64" s="22"/>
      <c r="DL64" s="91"/>
      <c r="DM64" s="22"/>
      <c r="DN64" s="91"/>
      <c r="DO64" s="22"/>
      <c r="DP64" s="91"/>
      <c r="DQ64" s="22"/>
      <c r="DR64" s="22">
        <f t="shared" si="317"/>
        <v>0</v>
      </c>
      <c r="DS64" s="22">
        <f t="shared" si="318"/>
        <v>0</v>
      </c>
      <c r="DT64" s="7"/>
      <c r="DU64" s="7"/>
      <c r="DV64" s="7"/>
      <c r="DW64" s="60"/>
      <c r="DX64" s="164" t="s">
        <v>56</v>
      </c>
      <c r="DY64" s="1"/>
      <c r="DZ64" s="25"/>
      <c r="EA64" s="25"/>
      <c r="EB64" s="8"/>
      <c r="EC64" s="8"/>
      <c r="ED64" s="8"/>
      <c r="EE64" s="8"/>
      <c r="EF64" s="8"/>
      <c r="EG64" s="8"/>
      <c r="EH64" s="8"/>
      <c r="EI64" s="7"/>
      <c r="EJ64" s="7"/>
      <c r="EK64" s="7"/>
      <c r="EM64" s="20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20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20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/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 t="e">
        <v>#REF!</v>
      </c>
      <c r="GE64" s="149">
        <v>0</v>
      </c>
      <c r="GF64" s="150">
        <v>0</v>
      </c>
      <c r="GG64" s="2"/>
      <c r="GH64" s="2"/>
      <c r="GI64" s="120"/>
      <c r="GK64" s="20"/>
      <c r="GL64" s="20"/>
      <c r="GM64" s="1"/>
      <c r="GN64" s="25"/>
      <c r="GO64" s="77"/>
      <c r="GP64" s="7"/>
      <c r="GQ64" s="87"/>
    </row>
    <row r="65" spans="1:199" ht="24.75" hidden="1" customHeight="1" x14ac:dyDescent="0.35">
      <c r="A65" s="164" t="s">
        <v>56</v>
      </c>
      <c r="B65" s="7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90">
        <f t="shared" si="315"/>
        <v>0</v>
      </c>
      <c r="N65" s="34"/>
      <c r="O65" s="22"/>
      <c r="P65" s="34"/>
      <c r="Q65" s="22"/>
      <c r="R65" s="34"/>
      <c r="S65" s="22"/>
      <c r="T65" s="34"/>
      <c r="U65" s="22"/>
      <c r="V65" s="91"/>
      <c r="W65" s="22"/>
      <c r="X65" s="22"/>
      <c r="Y65" s="22"/>
      <c r="Z65" s="91"/>
      <c r="AA65" s="22"/>
      <c r="AB65" s="91"/>
      <c r="AC65" s="22"/>
      <c r="AD65" s="91"/>
      <c r="AE65" s="26"/>
      <c r="AF65" s="91"/>
      <c r="AG65" s="22"/>
      <c r="AH65" s="91"/>
      <c r="AI65" s="22"/>
      <c r="AJ65" s="91"/>
      <c r="AK65" s="22"/>
      <c r="AL65" s="91"/>
      <c r="AM65" s="22"/>
      <c r="AN65" s="91"/>
      <c r="AO65" s="22"/>
      <c r="AP65" s="91"/>
      <c r="AQ65" s="22"/>
      <c r="AR65" s="91"/>
      <c r="AS65" s="22"/>
      <c r="AT65" s="91"/>
      <c r="AU65" s="22"/>
      <c r="AV65" s="91"/>
      <c r="AW65" s="22"/>
      <c r="AX65" s="91"/>
      <c r="AY65" s="22"/>
      <c r="AZ65" s="91"/>
      <c r="BA65" s="22"/>
      <c r="BB65" s="91"/>
      <c r="BC65" s="22"/>
      <c r="BD65" s="91"/>
      <c r="BE65" s="22"/>
      <c r="BF65" s="22"/>
      <c r="BG65" s="22">
        <f t="shared" si="69"/>
        <v>0</v>
      </c>
      <c r="BH65" s="22">
        <f t="shared" si="275"/>
        <v>0</v>
      </c>
      <c r="BI65" s="7"/>
      <c r="BJ65" s="7"/>
      <c r="BK65" s="7"/>
      <c r="BL65" s="60"/>
      <c r="BM65" s="164" t="s">
        <v>56</v>
      </c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90">
        <f t="shared" si="316"/>
        <v>0</v>
      </c>
      <c r="BZ65" s="34"/>
      <c r="CA65" s="22"/>
      <c r="CB65" s="34"/>
      <c r="CC65" s="247"/>
      <c r="CD65" s="34"/>
      <c r="CE65" s="22"/>
      <c r="CF65" s="34"/>
      <c r="CG65" s="22"/>
      <c r="CH65" s="91"/>
      <c r="CI65" s="22"/>
      <c r="CJ65" s="22"/>
      <c r="CK65" s="22"/>
      <c r="CL65" s="91"/>
      <c r="CM65" s="22"/>
      <c r="CN65" s="91"/>
      <c r="CO65" s="22"/>
      <c r="CP65" s="91"/>
      <c r="CQ65" s="26"/>
      <c r="CR65" s="91"/>
      <c r="CS65" s="22"/>
      <c r="CT65" s="91"/>
      <c r="CU65" s="22"/>
      <c r="CV65" s="91"/>
      <c r="CW65" s="22"/>
      <c r="CX65" s="91"/>
      <c r="CY65" s="22"/>
      <c r="CZ65" s="91"/>
      <c r="DA65" s="22"/>
      <c r="DB65" s="91"/>
      <c r="DC65" s="22"/>
      <c r="DD65" s="91"/>
      <c r="DE65" s="22"/>
      <c r="DF65" s="91"/>
      <c r="DG65" s="22"/>
      <c r="DH65" s="91"/>
      <c r="DI65" s="22"/>
      <c r="DJ65" s="91"/>
      <c r="DK65" s="22"/>
      <c r="DL65" s="91"/>
      <c r="DM65" s="22"/>
      <c r="DN65" s="91"/>
      <c r="DO65" s="22"/>
      <c r="DP65" s="91"/>
      <c r="DQ65" s="22"/>
      <c r="DR65" s="22">
        <f t="shared" si="317"/>
        <v>0</v>
      </c>
      <c r="DS65" s="22">
        <f t="shared" si="318"/>
        <v>0</v>
      </c>
      <c r="DT65" s="7"/>
      <c r="DU65" s="7"/>
      <c r="DV65" s="7"/>
      <c r="DW65" s="60"/>
      <c r="DX65" s="164" t="s">
        <v>56</v>
      </c>
      <c r="DY65" s="7"/>
      <c r="DZ65" s="23"/>
      <c r="EA65" s="23"/>
      <c r="EB65" s="8"/>
      <c r="EC65" s="8"/>
      <c r="ED65" s="8"/>
      <c r="EE65" s="8"/>
      <c r="EF65" s="8"/>
      <c r="EG65" s="8"/>
      <c r="EH65" s="8"/>
      <c r="EI65" s="7"/>
      <c r="EJ65" s="7"/>
      <c r="EK65" s="7"/>
      <c r="EM65" s="20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20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20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/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 t="e">
        <v>#REF!</v>
      </c>
      <c r="GE65" s="149">
        <v>0</v>
      </c>
      <c r="GF65" s="150">
        <v>0</v>
      </c>
      <c r="GG65" s="2"/>
      <c r="GH65" s="2"/>
      <c r="GI65" s="120"/>
      <c r="GK65" s="20"/>
      <c r="GL65" s="20"/>
      <c r="GM65" s="1"/>
      <c r="GN65" s="25"/>
      <c r="GO65" s="77"/>
      <c r="GP65" s="7"/>
      <c r="GQ65" s="87"/>
    </row>
    <row r="66" spans="1:199" ht="24.75" hidden="1" customHeight="1" x14ac:dyDescent="0.35">
      <c r="A66" s="164" t="s">
        <v>56</v>
      </c>
      <c r="B66" s="7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90">
        <f t="shared" si="315"/>
        <v>0</v>
      </c>
      <c r="N66" s="34"/>
      <c r="O66" s="22"/>
      <c r="P66" s="34"/>
      <c r="Q66" s="22"/>
      <c r="R66" s="34"/>
      <c r="S66" s="22"/>
      <c r="T66" s="34"/>
      <c r="U66" s="22"/>
      <c r="V66" s="91"/>
      <c r="W66" s="22"/>
      <c r="X66" s="22"/>
      <c r="Y66" s="22"/>
      <c r="Z66" s="91"/>
      <c r="AA66" s="22"/>
      <c r="AB66" s="91"/>
      <c r="AC66" s="22"/>
      <c r="AD66" s="91"/>
      <c r="AE66" s="26"/>
      <c r="AF66" s="91"/>
      <c r="AG66" s="22"/>
      <c r="AH66" s="91"/>
      <c r="AI66" s="22"/>
      <c r="AJ66" s="91"/>
      <c r="AK66" s="22"/>
      <c r="AL66" s="91"/>
      <c r="AM66" s="22"/>
      <c r="AN66" s="91"/>
      <c r="AO66" s="22"/>
      <c r="AP66" s="91"/>
      <c r="AQ66" s="22"/>
      <c r="AR66" s="91"/>
      <c r="AS66" s="22"/>
      <c r="AT66" s="91"/>
      <c r="AU66" s="22"/>
      <c r="AV66" s="91"/>
      <c r="AW66" s="22"/>
      <c r="AX66" s="91"/>
      <c r="AY66" s="22"/>
      <c r="AZ66" s="91"/>
      <c r="BA66" s="22"/>
      <c r="BB66" s="91"/>
      <c r="BC66" s="22"/>
      <c r="BD66" s="91"/>
      <c r="BE66" s="22"/>
      <c r="BF66" s="22"/>
      <c r="BG66" s="22">
        <f t="shared" si="69"/>
        <v>0</v>
      </c>
      <c r="BH66" s="22">
        <f t="shared" si="275"/>
        <v>0</v>
      </c>
      <c r="BI66" s="7"/>
      <c r="BJ66" s="7"/>
      <c r="BK66" s="7"/>
      <c r="BL66" s="60"/>
      <c r="BM66" s="164" t="s">
        <v>56</v>
      </c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90">
        <f t="shared" si="316"/>
        <v>0</v>
      </c>
      <c r="BZ66" s="34"/>
      <c r="CA66" s="22"/>
      <c r="CB66" s="34"/>
      <c r="CC66" s="247"/>
      <c r="CD66" s="34"/>
      <c r="CE66" s="22"/>
      <c r="CF66" s="34"/>
      <c r="CG66" s="22"/>
      <c r="CH66" s="91"/>
      <c r="CI66" s="22"/>
      <c r="CJ66" s="22"/>
      <c r="CK66" s="22"/>
      <c r="CL66" s="91"/>
      <c r="CM66" s="22"/>
      <c r="CN66" s="91"/>
      <c r="CO66" s="22"/>
      <c r="CP66" s="91"/>
      <c r="CQ66" s="26"/>
      <c r="CR66" s="91"/>
      <c r="CS66" s="22"/>
      <c r="CT66" s="91"/>
      <c r="CU66" s="22"/>
      <c r="CV66" s="91"/>
      <c r="CW66" s="22"/>
      <c r="CX66" s="91"/>
      <c r="CY66" s="22"/>
      <c r="CZ66" s="91"/>
      <c r="DA66" s="22"/>
      <c r="DB66" s="91"/>
      <c r="DC66" s="22"/>
      <c r="DD66" s="91"/>
      <c r="DE66" s="22"/>
      <c r="DF66" s="91"/>
      <c r="DG66" s="22"/>
      <c r="DH66" s="91"/>
      <c r="DI66" s="22"/>
      <c r="DJ66" s="91"/>
      <c r="DK66" s="22"/>
      <c r="DL66" s="91"/>
      <c r="DM66" s="22"/>
      <c r="DN66" s="91"/>
      <c r="DO66" s="22"/>
      <c r="DP66" s="91"/>
      <c r="DQ66" s="22"/>
      <c r="DR66" s="22">
        <f t="shared" si="317"/>
        <v>0</v>
      </c>
      <c r="DS66" s="22">
        <f t="shared" si="318"/>
        <v>0</v>
      </c>
      <c r="DT66" s="7"/>
      <c r="DU66" s="7"/>
      <c r="DV66" s="7"/>
      <c r="DW66" s="60"/>
      <c r="DX66" s="164" t="s">
        <v>56</v>
      </c>
      <c r="DY66" s="7"/>
      <c r="DZ66" s="23"/>
      <c r="EA66" s="23"/>
      <c r="EB66" s="8"/>
      <c r="EC66" s="8"/>
      <c r="ED66" s="8"/>
      <c r="EE66" s="8"/>
      <c r="EF66" s="8"/>
      <c r="EG66" s="8"/>
      <c r="EH66" s="8"/>
      <c r="EI66" s="7"/>
      <c r="EJ66" s="7"/>
      <c r="EK66" s="7"/>
      <c r="EM66" s="20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20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20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/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 t="e">
        <v>#REF!</v>
      </c>
      <c r="GE66" s="149">
        <v>0</v>
      </c>
      <c r="GF66" s="150">
        <v>0</v>
      </c>
      <c r="GG66" s="2"/>
      <c r="GH66" s="2"/>
      <c r="GI66" s="120"/>
      <c r="GK66" s="20"/>
      <c r="GL66" s="20"/>
      <c r="GM66" s="1"/>
      <c r="GN66" s="25"/>
      <c r="GO66" s="77"/>
      <c r="GP66" s="7"/>
      <c r="GQ66" s="87"/>
    </row>
    <row r="67" spans="1:199" ht="24.75" hidden="1" customHeight="1" x14ac:dyDescent="0.35">
      <c r="A67" s="164" t="s">
        <v>56</v>
      </c>
      <c r="B67" s="7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90">
        <f t="shared" si="315"/>
        <v>0</v>
      </c>
      <c r="N67" s="34"/>
      <c r="O67" s="22"/>
      <c r="P67" s="34"/>
      <c r="Q67" s="22"/>
      <c r="R67" s="34"/>
      <c r="S67" s="22"/>
      <c r="T67" s="34"/>
      <c r="U67" s="22"/>
      <c r="V67" s="91"/>
      <c r="W67" s="22"/>
      <c r="X67" s="22"/>
      <c r="Y67" s="22"/>
      <c r="Z67" s="91"/>
      <c r="AA67" s="22"/>
      <c r="AB67" s="91"/>
      <c r="AC67" s="22"/>
      <c r="AD67" s="91"/>
      <c r="AE67" s="26"/>
      <c r="AF67" s="91"/>
      <c r="AG67" s="22"/>
      <c r="AH67" s="91"/>
      <c r="AI67" s="22"/>
      <c r="AJ67" s="91"/>
      <c r="AK67" s="22"/>
      <c r="AL67" s="91"/>
      <c r="AM67" s="22"/>
      <c r="AN67" s="91"/>
      <c r="AO67" s="22"/>
      <c r="AP67" s="91"/>
      <c r="AQ67" s="22"/>
      <c r="AR67" s="91"/>
      <c r="AS67" s="22"/>
      <c r="AT67" s="91"/>
      <c r="AU67" s="22"/>
      <c r="AV67" s="91"/>
      <c r="AW67" s="22"/>
      <c r="AX67" s="91"/>
      <c r="AY67" s="22"/>
      <c r="AZ67" s="91"/>
      <c r="BA67" s="22"/>
      <c r="BB67" s="91"/>
      <c r="BC67" s="22"/>
      <c r="BD67" s="91"/>
      <c r="BE67" s="22"/>
      <c r="BF67" s="22"/>
      <c r="BG67" s="22">
        <f t="shared" si="69"/>
        <v>0</v>
      </c>
      <c r="BH67" s="22">
        <f t="shared" si="275"/>
        <v>0</v>
      </c>
      <c r="BI67" s="7"/>
      <c r="BJ67" s="7"/>
      <c r="BK67" s="7"/>
      <c r="BL67" s="60"/>
      <c r="BM67" s="164" t="s">
        <v>56</v>
      </c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90">
        <f t="shared" si="316"/>
        <v>0</v>
      </c>
      <c r="BZ67" s="34"/>
      <c r="CA67" s="22"/>
      <c r="CB67" s="34"/>
      <c r="CC67" s="247"/>
      <c r="CD67" s="34"/>
      <c r="CE67" s="22"/>
      <c r="CF67" s="34"/>
      <c r="CG67" s="22"/>
      <c r="CH67" s="91"/>
      <c r="CI67" s="22"/>
      <c r="CJ67" s="22"/>
      <c r="CK67" s="22"/>
      <c r="CL67" s="91"/>
      <c r="CM67" s="22"/>
      <c r="CN67" s="91"/>
      <c r="CO67" s="22"/>
      <c r="CP67" s="91"/>
      <c r="CQ67" s="26"/>
      <c r="CR67" s="91"/>
      <c r="CS67" s="22"/>
      <c r="CT67" s="91"/>
      <c r="CU67" s="22"/>
      <c r="CV67" s="91"/>
      <c r="CW67" s="22"/>
      <c r="CX67" s="91"/>
      <c r="CY67" s="22"/>
      <c r="CZ67" s="91"/>
      <c r="DA67" s="22"/>
      <c r="DB67" s="91"/>
      <c r="DC67" s="22"/>
      <c r="DD67" s="91"/>
      <c r="DE67" s="22"/>
      <c r="DF67" s="91"/>
      <c r="DG67" s="22"/>
      <c r="DH67" s="91"/>
      <c r="DI67" s="22"/>
      <c r="DJ67" s="91"/>
      <c r="DK67" s="22"/>
      <c r="DL67" s="91"/>
      <c r="DM67" s="22"/>
      <c r="DN67" s="91"/>
      <c r="DO67" s="22"/>
      <c r="DP67" s="91"/>
      <c r="DQ67" s="22"/>
      <c r="DR67" s="22">
        <f t="shared" si="317"/>
        <v>0</v>
      </c>
      <c r="DS67" s="22">
        <f t="shared" si="318"/>
        <v>0</v>
      </c>
      <c r="DT67" s="7"/>
      <c r="DU67" s="7"/>
      <c r="DV67" s="7"/>
      <c r="DW67" s="60"/>
      <c r="DX67" s="164" t="s">
        <v>56</v>
      </c>
      <c r="DY67" s="7"/>
      <c r="DZ67" s="23"/>
      <c r="EA67" s="23"/>
      <c r="EB67" s="8"/>
      <c r="EC67" s="8"/>
      <c r="ED67" s="8"/>
      <c r="EE67" s="8"/>
      <c r="EF67" s="8"/>
      <c r="EG67" s="8"/>
      <c r="EH67" s="8"/>
      <c r="EI67" s="7"/>
      <c r="EJ67" s="7"/>
      <c r="EK67" s="7"/>
      <c r="EM67" s="20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20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20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/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 t="e">
        <v>#REF!</v>
      </c>
      <c r="GE67" s="149">
        <v>0</v>
      </c>
      <c r="GF67" s="150">
        <v>0</v>
      </c>
      <c r="GG67" s="2"/>
      <c r="GH67" s="2"/>
      <c r="GI67" s="120"/>
      <c r="GK67" s="20"/>
      <c r="GL67" s="20"/>
      <c r="GM67" s="1"/>
      <c r="GN67" s="25"/>
      <c r="GO67" s="77"/>
      <c r="GP67" s="7"/>
      <c r="GQ67" s="87"/>
    </row>
    <row r="68" spans="1:199" ht="24.75" hidden="1" customHeight="1" x14ac:dyDescent="0.35">
      <c r="A68" s="164" t="s">
        <v>56</v>
      </c>
      <c r="B68" s="7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90">
        <f t="shared" si="315"/>
        <v>0</v>
      </c>
      <c r="N68" s="34"/>
      <c r="O68" s="22"/>
      <c r="P68" s="34"/>
      <c r="Q68" s="22"/>
      <c r="R68" s="34"/>
      <c r="S68" s="22"/>
      <c r="T68" s="34"/>
      <c r="U68" s="22"/>
      <c r="V68" s="91"/>
      <c r="W68" s="22"/>
      <c r="X68" s="22"/>
      <c r="Y68" s="22"/>
      <c r="Z68" s="91"/>
      <c r="AA68" s="22"/>
      <c r="AB68" s="91"/>
      <c r="AC68" s="22"/>
      <c r="AD68" s="91"/>
      <c r="AE68" s="26"/>
      <c r="AF68" s="91"/>
      <c r="AG68" s="22"/>
      <c r="AH68" s="91"/>
      <c r="AI68" s="22"/>
      <c r="AJ68" s="91"/>
      <c r="AK68" s="22"/>
      <c r="AL68" s="91"/>
      <c r="AM68" s="22"/>
      <c r="AN68" s="91"/>
      <c r="AO68" s="22"/>
      <c r="AP68" s="91"/>
      <c r="AQ68" s="22"/>
      <c r="AR68" s="91"/>
      <c r="AS68" s="22"/>
      <c r="AT68" s="91"/>
      <c r="AU68" s="22"/>
      <c r="AV68" s="91"/>
      <c r="AW68" s="22"/>
      <c r="AX68" s="91"/>
      <c r="AY68" s="22"/>
      <c r="AZ68" s="91"/>
      <c r="BA68" s="22"/>
      <c r="BB68" s="91"/>
      <c r="BC68" s="22"/>
      <c r="BD68" s="91"/>
      <c r="BE68" s="22"/>
      <c r="BF68" s="22"/>
      <c r="BG68" s="22">
        <f t="shared" si="69"/>
        <v>0</v>
      </c>
      <c r="BH68" s="22">
        <f t="shared" si="275"/>
        <v>0</v>
      </c>
      <c r="BI68" s="7"/>
      <c r="BJ68" s="7"/>
      <c r="BK68" s="7"/>
      <c r="BL68" s="60"/>
      <c r="BM68" s="164" t="s">
        <v>56</v>
      </c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90">
        <f t="shared" si="316"/>
        <v>0</v>
      </c>
      <c r="BZ68" s="34"/>
      <c r="CA68" s="22"/>
      <c r="CB68" s="34"/>
      <c r="CC68" s="247"/>
      <c r="CD68" s="34"/>
      <c r="CE68" s="22"/>
      <c r="CF68" s="34"/>
      <c r="CG68" s="22"/>
      <c r="CH68" s="91"/>
      <c r="CI68" s="22"/>
      <c r="CJ68" s="22"/>
      <c r="CK68" s="22"/>
      <c r="CL68" s="91"/>
      <c r="CM68" s="22"/>
      <c r="CN68" s="91"/>
      <c r="CO68" s="22"/>
      <c r="CP68" s="91"/>
      <c r="CQ68" s="26"/>
      <c r="CR68" s="91"/>
      <c r="CS68" s="22"/>
      <c r="CT68" s="91"/>
      <c r="CU68" s="22"/>
      <c r="CV68" s="91"/>
      <c r="CW68" s="22"/>
      <c r="CX68" s="91"/>
      <c r="CY68" s="22"/>
      <c r="CZ68" s="91"/>
      <c r="DA68" s="22"/>
      <c r="DB68" s="91"/>
      <c r="DC68" s="22"/>
      <c r="DD68" s="91"/>
      <c r="DE68" s="22"/>
      <c r="DF68" s="91"/>
      <c r="DG68" s="22"/>
      <c r="DH68" s="91"/>
      <c r="DI68" s="22"/>
      <c r="DJ68" s="91"/>
      <c r="DK68" s="22"/>
      <c r="DL68" s="91"/>
      <c r="DM68" s="22"/>
      <c r="DN68" s="91"/>
      <c r="DO68" s="22"/>
      <c r="DP68" s="91"/>
      <c r="DQ68" s="22"/>
      <c r="DR68" s="22">
        <f t="shared" si="317"/>
        <v>0</v>
      </c>
      <c r="DS68" s="22">
        <f t="shared" si="318"/>
        <v>0</v>
      </c>
      <c r="DT68" s="7"/>
      <c r="DU68" s="7"/>
      <c r="DV68" s="7"/>
      <c r="DW68" s="60"/>
      <c r="DX68" s="164" t="s">
        <v>56</v>
      </c>
      <c r="DY68" s="7"/>
      <c r="DZ68" s="23"/>
      <c r="EA68" s="23"/>
      <c r="EB68" s="8"/>
      <c r="EC68" s="8"/>
      <c r="ED68" s="8"/>
      <c r="EE68" s="8"/>
      <c r="EF68" s="8"/>
      <c r="EG68" s="8"/>
      <c r="EH68" s="8"/>
      <c r="EI68" s="7"/>
      <c r="EJ68" s="7"/>
      <c r="EK68" s="7"/>
      <c r="EM68" s="20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20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20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/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 t="e">
        <v>#REF!</v>
      </c>
      <c r="GE68" s="149">
        <v>0</v>
      </c>
      <c r="GF68" s="150">
        <v>0</v>
      </c>
      <c r="GG68" s="2"/>
      <c r="GH68" s="2"/>
      <c r="GI68" s="120"/>
      <c r="GK68" s="20"/>
      <c r="GL68" s="20"/>
      <c r="GM68" s="7"/>
      <c r="GN68" s="7"/>
      <c r="GO68" s="78"/>
      <c r="GP68" s="7"/>
      <c r="GQ68" s="87"/>
    </row>
    <row r="69" spans="1:199" ht="24.75" hidden="1" customHeight="1" x14ac:dyDescent="0.35">
      <c r="A69" s="164" t="s">
        <v>56</v>
      </c>
      <c r="B69" s="7"/>
      <c r="C69" s="23"/>
      <c r="D69" s="23"/>
      <c r="E69" s="23"/>
      <c r="F69" s="23"/>
      <c r="G69" s="23"/>
      <c r="H69" s="23"/>
      <c r="I69" s="23"/>
      <c r="J69" s="23"/>
      <c r="K69" s="23"/>
      <c r="L69" s="12"/>
      <c r="M69" s="90">
        <f t="shared" si="315"/>
        <v>0</v>
      </c>
      <c r="N69" s="34"/>
      <c r="O69" s="22"/>
      <c r="P69" s="34"/>
      <c r="Q69" s="22"/>
      <c r="R69" s="34"/>
      <c r="S69" s="22"/>
      <c r="T69" s="34"/>
      <c r="U69" s="22"/>
      <c r="V69" s="91"/>
      <c r="W69" s="22"/>
      <c r="X69" s="22"/>
      <c r="Y69" s="22"/>
      <c r="Z69" s="91"/>
      <c r="AA69" s="22"/>
      <c r="AB69" s="91"/>
      <c r="AC69" s="22"/>
      <c r="AD69" s="91"/>
      <c r="AE69" s="26"/>
      <c r="AF69" s="91"/>
      <c r="AG69" s="22"/>
      <c r="AH69" s="91"/>
      <c r="AI69" s="22"/>
      <c r="AJ69" s="91"/>
      <c r="AK69" s="22"/>
      <c r="AL69" s="91"/>
      <c r="AM69" s="22"/>
      <c r="AN69" s="91"/>
      <c r="AO69" s="22"/>
      <c r="AP69" s="91"/>
      <c r="AQ69" s="22"/>
      <c r="AR69" s="91"/>
      <c r="AS69" s="22"/>
      <c r="AT69" s="91"/>
      <c r="AU69" s="22"/>
      <c r="AV69" s="91"/>
      <c r="AW69" s="22"/>
      <c r="AX69" s="91"/>
      <c r="AY69" s="22"/>
      <c r="AZ69" s="91"/>
      <c r="BA69" s="22"/>
      <c r="BB69" s="91"/>
      <c r="BC69" s="22"/>
      <c r="BD69" s="91"/>
      <c r="BE69" s="22"/>
      <c r="BF69" s="22"/>
      <c r="BG69" s="22">
        <f t="shared" si="69"/>
        <v>0</v>
      </c>
      <c r="BH69" s="22">
        <f t="shared" si="275"/>
        <v>0</v>
      </c>
      <c r="BI69" s="7"/>
      <c r="BJ69" s="7"/>
      <c r="BK69" s="7"/>
      <c r="BL69" s="60"/>
      <c r="BM69" s="164" t="s">
        <v>56</v>
      </c>
      <c r="BN69" s="7"/>
      <c r="BO69" s="23"/>
      <c r="BP69" s="23"/>
      <c r="BQ69" s="23"/>
      <c r="BR69" s="23"/>
      <c r="BS69" s="23"/>
      <c r="BT69" s="23"/>
      <c r="BU69" s="23"/>
      <c r="BV69" s="23"/>
      <c r="BW69" s="23"/>
      <c r="BX69" s="12"/>
      <c r="BY69" s="90">
        <f t="shared" si="316"/>
        <v>0</v>
      </c>
      <c r="BZ69" s="34"/>
      <c r="CA69" s="22"/>
      <c r="CB69" s="34"/>
      <c r="CC69" s="247"/>
      <c r="CD69" s="34"/>
      <c r="CE69" s="22"/>
      <c r="CF69" s="34"/>
      <c r="CG69" s="22"/>
      <c r="CH69" s="91"/>
      <c r="CI69" s="22"/>
      <c r="CJ69" s="22"/>
      <c r="CK69" s="22"/>
      <c r="CL69" s="91"/>
      <c r="CM69" s="22"/>
      <c r="CN69" s="91"/>
      <c r="CO69" s="22"/>
      <c r="CP69" s="91"/>
      <c r="CQ69" s="26"/>
      <c r="CR69" s="91"/>
      <c r="CS69" s="22"/>
      <c r="CT69" s="91"/>
      <c r="CU69" s="22"/>
      <c r="CV69" s="91"/>
      <c r="CW69" s="22"/>
      <c r="CX69" s="91"/>
      <c r="CY69" s="22"/>
      <c r="CZ69" s="91"/>
      <c r="DA69" s="22"/>
      <c r="DB69" s="91"/>
      <c r="DC69" s="22"/>
      <c r="DD69" s="91"/>
      <c r="DE69" s="22"/>
      <c r="DF69" s="91"/>
      <c r="DG69" s="22"/>
      <c r="DH69" s="91"/>
      <c r="DI69" s="22"/>
      <c r="DJ69" s="91"/>
      <c r="DK69" s="22"/>
      <c r="DL69" s="91"/>
      <c r="DM69" s="22"/>
      <c r="DN69" s="91"/>
      <c r="DO69" s="22"/>
      <c r="DP69" s="91"/>
      <c r="DQ69" s="22"/>
      <c r="DR69" s="22">
        <f t="shared" si="317"/>
        <v>0</v>
      </c>
      <c r="DS69" s="22">
        <f t="shared" si="318"/>
        <v>0</v>
      </c>
      <c r="DT69" s="7"/>
      <c r="DU69" s="7"/>
      <c r="DV69" s="7"/>
      <c r="DW69" s="60"/>
      <c r="DX69" s="164" t="s">
        <v>56</v>
      </c>
      <c r="DY69" s="7"/>
      <c r="DZ69" s="23"/>
      <c r="EA69" s="23"/>
      <c r="EB69" s="8"/>
      <c r="EC69" s="8"/>
      <c r="ED69" s="8"/>
      <c r="EE69" s="8"/>
      <c r="EF69" s="8"/>
      <c r="EG69" s="8"/>
      <c r="EH69" s="8"/>
      <c r="EI69" s="7"/>
      <c r="EJ69" s="7"/>
      <c r="EK69" s="7"/>
      <c r="EM69" s="20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20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20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/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 t="e">
        <v>#REF!</v>
      </c>
      <c r="GE69" s="149">
        <v>0</v>
      </c>
      <c r="GF69" s="150">
        <v>0</v>
      </c>
      <c r="GG69" s="2"/>
      <c r="GH69" s="2"/>
      <c r="GI69" s="120"/>
      <c r="GK69" s="20"/>
      <c r="GL69" s="20"/>
      <c r="GM69" s="1"/>
      <c r="GN69" s="25"/>
      <c r="GO69" s="77"/>
      <c r="GP69" s="7"/>
      <c r="GQ69" s="87"/>
    </row>
    <row r="70" spans="1:199" ht="24.75" hidden="1" customHeight="1" x14ac:dyDescent="0.35">
      <c r="A70" s="164" t="s">
        <v>56</v>
      </c>
      <c r="B70" s="7"/>
      <c r="C70" s="23"/>
      <c r="D70" s="23"/>
      <c r="E70" s="23"/>
      <c r="F70" s="23"/>
      <c r="G70" s="23"/>
      <c r="H70" s="23"/>
      <c r="I70" s="23"/>
      <c r="J70" s="23"/>
      <c r="K70" s="23"/>
      <c r="L70" s="12"/>
      <c r="M70" s="90">
        <f t="shared" si="315"/>
        <v>0</v>
      </c>
      <c r="N70" s="34"/>
      <c r="O70" s="22"/>
      <c r="P70" s="34"/>
      <c r="Q70" s="22"/>
      <c r="R70" s="34"/>
      <c r="S70" s="22"/>
      <c r="T70" s="34"/>
      <c r="U70" s="22"/>
      <c r="V70" s="91"/>
      <c r="W70" s="22"/>
      <c r="X70" s="22"/>
      <c r="Y70" s="22"/>
      <c r="Z70" s="91"/>
      <c r="AA70" s="22"/>
      <c r="AB70" s="91"/>
      <c r="AC70" s="22"/>
      <c r="AD70" s="91"/>
      <c r="AE70" s="26"/>
      <c r="AF70" s="91"/>
      <c r="AG70" s="22"/>
      <c r="AH70" s="91"/>
      <c r="AI70" s="22"/>
      <c r="AJ70" s="91"/>
      <c r="AK70" s="22"/>
      <c r="AL70" s="91"/>
      <c r="AM70" s="22"/>
      <c r="AN70" s="91"/>
      <c r="AO70" s="22"/>
      <c r="AP70" s="91"/>
      <c r="AQ70" s="22"/>
      <c r="AR70" s="91"/>
      <c r="AS70" s="22"/>
      <c r="AT70" s="91"/>
      <c r="AU70" s="22"/>
      <c r="AV70" s="91"/>
      <c r="AW70" s="22"/>
      <c r="AX70" s="91"/>
      <c r="AY70" s="22"/>
      <c r="AZ70" s="91"/>
      <c r="BA70" s="22"/>
      <c r="BB70" s="91"/>
      <c r="BC70" s="22"/>
      <c r="BD70" s="91"/>
      <c r="BE70" s="22"/>
      <c r="BF70" s="22"/>
      <c r="BG70" s="22">
        <f t="shared" si="69"/>
        <v>0</v>
      </c>
      <c r="BH70" s="22">
        <f t="shared" si="275"/>
        <v>0</v>
      </c>
      <c r="BI70" s="7"/>
      <c r="BJ70" s="7"/>
      <c r="BK70" s="7"/>
      <c r="BL70" s="60"/>
      <c r="BM70" s="59"/>
      <c r="BN70" s="7"/>
      <c r="BO70" s="23"/>
      <c r="BP70" s="23"/>
      <c r="BQ70" s="23"/>
      <c r="BR70" s="23"/>
      <c r="BS70" s="23"/>
      <c r="BT70" s="23"/>
      <c r="BU70" s="23"/>
      <c r="BV70" s="23"/>
      <c r="BW70" s="23"/>
      <c r="BX70" s="12"/>
      <c r="BY70" s="90">
        <f t="shared" si="316"/>
        <v>0</v>
      </c>
      <c r="BZ70" s="34"/>
      <c r="CA70" s="22"/>
      <c r="CB70" s="34"/>
      <c r="CC70" s="247"/>
      <c r="CD70" s="34"/>
      <c r="CE70" s="22"/>
      <c r="CF70" s="34"/>
      <c r="CG70" s="22"/>
      <c r="CH70" s="91"/>
      <c r="CI70" s="22"/>
      <c r="CJ70" s="22"/>
      <c r="CK70" s="22"/>
      <c r="CL70" s="91"/>
      <c r="CM70" s="22"/>
      <c r="CN70" s="91"/>
      <c r="CO70" s="22"/>
      <c r="CP70" s="91"/>
      <c r="CQ70" s="26"/>
      <c r="CR70" s="91"/>
      <c r="CS70" s="22"/>
      <c r="CT70" s="91"/>
      <c r="CU70" s="22"/>
      <c r="CV70" s="91"/>
      <c r="CW70" s="22"/>
      <c r="CX70" s="91"/>
      <c r="CY70" s="22"/>
      <c r="CZ70" s="91"/>
      <c r="DA70" s="22"/>
      <c r="DB70" s="91"/>
      <c r="DC70" s="22"/>
      <c r="DD70" s="91"/>
      <c r="DE70" s="22"/>
      <c r="DF70" s="91"/>
      <c r="DG70" s="22"/>
      <c r="DH70" s="91"/>
      <c r="DI70" s="22"/>
      <c r="DJ70" s="91"/>
      <c r="DK70" s="22"/>
      <c r="DL70" s="91"/>
      <c r="DM70" s="22"/>
      <c r="DN70" s="91"/>
      <c r="DO70" s="22"/>
      <c r="DP70" s="91"/>
      <c r="DQ70" s="22"/>
      <c r="DR70" s="22">
        <f t="shared" si="317"/>
        <v>0</v>
      </c>
      <c r="DS70" s="22">
        <f t="shared" si="318"/>
        <v>0</v>
      </c>
      <c r="DT70" s="7"/>
      <c r="DU70" s="7"/>
      <c r="DV70" s="7"/>
      <c r="DW70" s="60"/>
      <c r="DX70" s="164" t="s">
        <v>56</v>
      </c>
      <c r="DY70" s="7"/>
      <c r="DZ70" s="23"/>
      <c r="EA70" s="23"/>
      <c r="EB70" s="8"/>
      <c r="EC70" s="8"/>
      <c r="ED70" s="8"/>
      <c r="EE70" s="8"/>
      <c r="EF70" s="8"/>
      <c r="EG70" s="8"/>
      <c r="EH70" s="8"/>
      <c r="EI70" s="7"/>
      <c r="EJ70" s="7"/>
      <c r="EK70" s="7"/>
      <c r="EM70" s="20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20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20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/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 t="e">
        <v>#REF!</v>
      </c>
      <c r="GE70" s="149">
        <v>0</v>
      </c>
      <c r="GF70" s="150">
        <v>0</v>
      </c>
      <c r="GG70" s="2"/>
      <c r="GH70" s="2"/>
      <c r="GI70" s="120"/>
      <c r="GK70" s="20"/>
      <c r="GL70" s="20"/>
      <c r="GM70" s="1"/>
      <c r="GN70" s="25"/>
      <c r="GO70" s="77"/>
      <c r="GP70" s="7"/>
      <c r="GQ70" s="87"/>
    </row>
    <row r="71" spans="1:199" ht="24.95" customHeight="1" x14ac:dyDescent="0.35">
      <c r="A71" s="61">
        <v>5</v>
      </c>
      <c r="B71" s="649" t="s">
        <v>57</v>
      </c>
      <c r="C71" s="21" t="s">
        <v>68</v>
      </c>
      <c r="D71" s="2"/>
      <c r="E71" s="2"/>
      <c r="F71" s="2"/>
      <c r="G71" s="2"/>
      <c r="H71" s="2"/>
      <c r="I71" s="2"/>
      <c r="J71" s="2"/>
      <c r="K71" s="2"/>
      <c r="L71" s="2">
        <f>SUM(L72:L84)</f>
        <v>0</v>
      </c>
      <c r="M71" s="2">
        <f t="shared" ref="M71:X71" si="319">SUM(M72:M84)</f>
        <v>0</v>
      </c>
      <c r="N71" s="2">
        <f t="shared" si="319"/>
        <v>0</v>
      </c>
      <c r="O71" s="2">
        <f t="shared" si="319"/>
        <v>0</v>
      </c>
      <c r="P71" s="2">
        <f t="shared" si="319"/>
        <v>0</v>
      </c>
      <c r="Q71" s="2">
        <f t="shared" si="319"/>
        <v>0</v>
      </c>
      <c r="R71" s="2">
        <f t="shared" si="319"/>
        <v>0</v>
      </c>
      <c r="S71" s="2">
        <f t="shared" si="319"/>
        <v>0</v>
      </c>
      <c r="T71" s="2">
        <f t="shared" si="319"/>
        <v>0</v>
      </c>
      <c r="U71" s="2">
        <f t="shared" si="319"/>
        <v>0</v>
      </c>
      <c r="V71" s="2">
        <f t="shared" si="319"/>
        <v>0</v>
      </c>
      <c r="W71" s="2">
        <f t="shared" si="319"/>
        <v>0</v>
      </c>
      <c r="X71" s="2">
        <f t="shared" si="319"/>
        <v>0</v>
      </c>
      <c r="Y71" s="307">
        <f>SUM(Y72:Z84)</f>
        <v>0</v>
      </c>
      <c r="Z71" s="2">
        <f>SUM(Z72:Z76)</f>
        <v>0</v>
      </c>
      <c r="AA71" s="306">
        <f>SUM(AA72:AA84)</f>
        <v>0</v>
      </c>
      <c r="AB71" s="306">
        <f t="shared" ref="AB71:BH71" si="320">SUM(AB72:AB84)</f>
        <v>17</v>
      </c>
      <c r="AC71" s="306">
        <f t="shared" si="320"/>
        <v>127.5</v>
      </c>
      <c r="AD71" s="306">
        <f t="shared" si="320"/>
        <v>1</v>
      </c>
      <c r="AE71" s="306">
        <f t="shared" si="320"/>
        <v>105</v>
      </c>
      <c r="AF71" s="306">
        <f t="shared" si="320"/>
        <v>0</v>
      </c>
      <c r="AG71" s="306">
        <f t="shared" si="320"/>
        <v>0</v>
      </c>
      <c r="AH71" s="306">
        <f t="shared" si="320"/>
        <v>0</v>
      </c>
      <c r="AI71" s="306">
        <f t="shared" si="320"/>
        <v>0</v>
      </c>
      <c r="AJ71" s="306">
        <f t="shared" si="320"/>
        <v>0</v>
      </c>
      <c r="AK71" s="306">
        <f t="shared" si="320"/>
        <v>0</v>
      </c>
      <c r="AL71" s="306">
        <f t="shared" si="320"/>
        <v>0</v>
      </c>
      <c r="AM71" s="306">
        <f t="shared" si="320"/>
        <v>0</v>
      </c>
      <c r="AN71" s="306">
        <f t="shared" si="320"/>
        <v>0</v>
      </c>
      <c r="AO71" s="306">
        <f t="shared" si="320"/>
        <v>0</v>
      </c>
      <c r="AP71" s="306">
        <f t="shared" si="320"/>
        <v>0</v>
      </c>
      <c r="AQ71" s="306">
        <f t="shared" si="320"/>
        <v>0</v>
      </c>
      <c r="AR71" s="306">
        <f t="shared" si="320"/>
        <v>0</v>
      </c>
      <c r="AS71" s="306">
        <f t="shared" si="320"/>
        <v>0</v>
      </c>
      <c r="AT71" s="306">
        <f t="shared" si="320"/>
        <v>0</v>
      </c>
      <c r="AU71" s="306">
        <f t="shared" si="320"/>
        <v>0</v>
      </c>
      <c r="AV71" s="306">
        <f t="shared" si="320"/>
        <v>0</v>
      </c>
      <c r="AW71" s="306">
        <f t="shared" si="320"/>
        <v>0</v>
      </c>
      <c r="AX71" s="306">
        <f t="shared" si="320"/>
        <v>0</v>
      </c>
      <c r="AY71" s="306">
        <f t="shared" si="320"/>
        <v>0</v>
      </c>
      <c r="AZ71" s="306">
        <f t="shared" si="320"/>
        <v>0</v>
      </c>
      <c r="BA71" s="306">
        <f t="shared" si="320"/>
        <v>0</v>
      </c>
      <c r="BB71" s="306">
        <f t="shared" si="320"/>
        <v>0</v>
      </c>
      <c r="BC71" s="306">
        <f t="shared" si="320"/>
        <v>0</v>
      </c>
      <c r="BD71" s="306">
        <f t="shared" si="320"/>
        <v>0</v>
      </c>
      <c r="BE71" s="306">
        <f t="shared" si="320"/>
        <v>0</v>
      </c>
      <c r="BF71" s="306">
        <f t="shared" si="320"/>
        <v>105</v>
      </c>
      <c r="BG71" s="306">
        <f t="shared" si="320"/>
        <v>232.5</v>
      </c>
      <c r="BH71" s="306">
        <f t="shared" si="320"/>
        <v>0</v>
      </c>
      <c r="BI71" s="2"/>
      <c r="BJ71" s="2"/>
      <c r="BK71" s="2"/>
      <c r="BL71" s="62"/>
      <c r="BM71" s="61">
        <v>5</v>
      </c>
      <c r="BN71" s="649" t="s">
        <v>57</v>
      </c>
      <c r="BO71" s="21" t="s">
        <v>68</v>
      </c>
      <c r="BP71" s="2">
        <v>1</v>
      </c>
      <c r="BQ71" s="2"/>
      <c r="BR71" s="2"/>
      <c r="BS71" s="2"/>
      <c r="BT71" s="2"/>
      <c r="BU71" s="2"/>
      <c r="BV71" s="2"/>
      <c r="BW71" s="2"/>
      <c r="BX71" s="2">
        <f>SUM(BX72:BX84)</f>
        <v>354</v>
      </c>
      <c r="BY71" s="2">
        <f t="shared" ref="BY71:CB71" si="321">SUM(BY72:BY84)</f>
        <v>318</v>
      </c>
      <c r="BZ71" s="2">
        <f t="shared" si="321"/>
        <v>136</v>
      </c>
      <c r="CA71" s="2">
        <f t="shared" si="321"/>
        <v>104</v>
      </c>
      <c r="CB71" s="2">
        <f t="shared" si="321"/>
        <v>68</v>
      </c>
      <c r="CC71" s="2">
        <f t="shared" ref="CC71" si="322">SUM(CC72:CC84)</f>
        <v>40</v>
      </c>
      <c r="CD71" s="2">
        <f t="shared" ref="CD71" si="323">SUM(CD72:CD84)</f>
        <v>114</v>
      </c>
      <c r="CE71" s="2">
        <f t="shared" ref="CE71:CF71" si="324">SUM(CE72:CE84)</f>
        <v>108</v>
      </c>
      <c r="CF71" s="2">
        <f t="shared" si="324"/>
        <v>0</v>
      </c>
      <c r="CG71" s="2">
        <f t="shared" ref="CG71" si="325">SUM(CG72:CG84)</f>
        <v>0</v>
      </c>
      <c r="CH71" s="2">
        <f t="shared" ref="CH71" si="326">SUM(CH72:CH84)</f>
        <v>0</v>
      </c>
      <c r="CI71" s="2">
        <f t="shared" ref="CI71:CK71" si="327">SUM(CI72:CI84)</f>
        <v>0</v>
      </c>
      <c r="CJ71" s="2">
        <f t="shared" si="327"/>
        <v>4</v>
      </c>
      <c r="CK71" s="2">
        <f t="shared" si="327"/>
        <v>12.2</v>
      </c>
      <c r="CL71" s="2">
        <f t="shared" ref="CL71" si="328">SUM(CL72:CL84)</f>
        <v>0</v>
      </c>
      <c r="CM71" s="2">
        <f t="shared" ref="CM71" si="329">SUM(CM72:CM84)</f>
        <v>0</v>
      </c>
      <c r="CN71" s="2">
        <f t="shared" ref="CN71" si="330">SUM(CN72:CN84)</f>
        <v>15</v>
      </c>
      <c r="CO71" s="2">
        <f t="shared" ref="CO71" si="331">SUM(CO72:CO84)</f>
        <v>94.5</v>
      </c>
      <c r="CP71" s="2">
        <f t="shared" ref="CP71" si="332">SUM(CP72:CP84)</f>
        <v>1</v>
      </c>
      <c r="CQ71" s="2">
        <f t="shared" ref="CQ71" si="333">SUM(CQ72:CQ84)</f>
        <v>105</v>
      </c>
      <c r="CR71" s="2">
        <f t="shared" ref="CR71" si="334">SUM(CR72:CR84)</f>
        <v>0</v>
      </c>
      <c r="CS71" s="2">
        <f t="shared" ref="CS71" si="335">SUM(CS72:CS84)</f>
        <v>0</v>
      </c>
      <c r="CT71" s="2">
        <f t="shared" ref="CT71" si="336">SUM(CT72:CT84)</f>
        <v>0</v>
      </c>
      <c r="CU71" s="2">
        <f t="shared" ref="CU71" si="337">SUM(CU72:CU84)</f>
        <v>0</v>
      </c>
      <c r="CV71" s="2">
        <f t="shared" ref="CV71" si="338">SUM(CV72:CV84)</f>
        <v>0</v>
      </c>
      <c r="CW71" s="2">
        <f t="shared" ref="CW71:CX71" si="339">SUM(CW72:CW84)</f>
        <v>0</v>
      </c>
      <c r="CX71" s="2">
        <f t="shared" si="339"/>
        <v>3</v>
      </c>
      <c r="CY71" s="2">
        <f t="shared" ref="CY71" si="340">SUM(CY72:CY84)</f>
        <v>152</v>
      </c>
      <c r="CZ71" s="2">
        <f t="shared" ref="CZ71" si="341">SUM(CZ72:CZ84)</f>
        <v>0</v>
      </c>
      <c r="DA71" s="2">
        <f t="shared" ref="DA71" si="342">SUM(DA72:DA84)</f>
        <v>0</v>
      </c>
      <c r="DB71" s="2">
        <f>SUM(DB72:DB84)</f>
        <v>1</v>
      </c>
      <c r="DC71" s="2">
        <f t="shared" ref="DC71" si="343">SUM(DC72:DC84)</f>
        <v>0</v>
      </c>
      <c r="DD71" s="2">
        <f t="shared" ref="DD71" si="344">SUM(DD72:DD84)</f>
        <v>2</v>
      </c>
      <c r="DE71" s="2">
        <f t="shared" ref="DE71" si="345">SUM(DE72:DE84)</f>
        <v>12</v>
      </c>
      <c r="DF71" s="2">
        <f t="shared" ref="DF71" si="346">SUM(DF72:DF84)</f>
        <v>0</v>
      </c>
      <c r="DG71" s="2">
        <f t="shared" ref="DG71" si="347">SUM(DG72:DG84)</f>
        <v>0</v>
      </c>
      <c r="DH71" s="2">
        <f t="shared" ref="DH71" si="348">SUM(DH72:DH84)</f>
        <v>0</v>
      </c>
      <c r="DI71" s="2">
        <f t="shared" ref="DI71" si="349">SUM(DI72:DI84)</f>
        <v>0</v>
      </c>
      <c r="DJ71" s="2">
        <f t="shared" ref="DJ71" si="350">SUM(DJ72:DJ84)</f>
        <v>2</v>
      </c>
      <c r="DK71" s="2">
        <f t="shared" ref="DK71" si="351">SUM(DK72:DK84)</f>
        <v>14.333333333333334</v>
      </c>
      <c r="DL71" s="2">
        <f t="shared" ref="DL71" si="352">SUM(DL72:DL84)</f>
        <v>0</v>
      </c>
      <c r="DM71" s="2">
        <f t="shared" ref="DM71" si="353">SUM(DM72:DM84)</f>
        <v>0</v>
      </c>
      <c r="DN71" s="2">
        <f t="shared" ref="DN71" si="354">SUM(DN72:DN84)</f>
        <v>0</v>
      </c>
      <c r="DO71" s="2">
        <f t="shared" ref="DO71" si="355">SUM(DO72:DO84)</f>
        <v>0</v>
      </c>
      <c r="DP71" s="2">
        <f t="shared" ref="DP71" si="356">SUM(DP72:DP84)</f>
        <v>0</v>
      </c>
      <c r="DQ71" s="2">
        <f t="shared" ref="DQ71:DS71" si="357">SUM(DQ72:DQ84)</f>
        <v>0</v>
      </c>
      <c r="DR71" s="2">
        <f t="shared" si="357"/>
        <v>646.0333333333333</v>
      </c>
      <c r="DS71" s="2">
        <f t="shared" si="357"/>
        <v>282.33333333333337</v>
      </c>
      <c r="DT71" s="2"/>
      <c r="DU71" s="2"/>
      <c r="DV71" s="2"/>
      <c r="DW71" s="62"/>
      <c r="DX71" s="61">
        <v>5</v>
      </c>
      <c r="DY71" s="164" t="s">
        <v>57</v>
      </c>
      <c r="DZ71" s="21" t="s">
        <v>68</v>
      </c>
      <c r="EA71" s="2">
        <v>1</v>
      </c>
      <c r="EB71" s="2"/>
      <c r="EC71" s="2"/>
      <c r="ED71" s="2"/>
      <c r="EE71" s="2"/>
      <c r="EF71" s="2"/>
      <c r="EG71" s="2"/>
      <c r="EH71" s="2"/>
      <c r="EI71" s="2"/>
      <c r="EJ71" s="2"/>
      <c r="EK71" s="2"/>
      <c r="EM71" s="2">
        <v>104</v>
      </c>
      <c r="EN71" s="2">
        <v>68</v>
      </c>
      <c r="EO71" s="2">
        <v>40</v>
      </c>
      <c r="EP71" s="2">
        <v>114</v>
      </c>
      <c r="EQ71" s="2">
        <v>108</v>
      </c>
      <c r="ER71" s="2">
        <v>0</v>
      </c>
      <c r="ES71" s="2">
        <v>0</v>
      </c>
      <c r="ET71" s="2">
        <v>0</v>
      </c>
      <c r="EU71" s="2">
        <v>0</v>
      </c>
      <c r="EV71" s="2">
        <v>4</v>
      </c>
      <c r="EW71" s="16">
        <v>12.2</v>
      </c>
      <c r="EX71" s="2">
        <v>0</v>
      </c>
      <c r="EY71" s="2">
        <v>0</v>
      </c>
      <c r="EZ71" s="2">
        <v>32</v>
      </c>
      <c r="FA71" s="2">
        <v>222</v>
      </c>
      <c r="FB71" s="2">
        <v>2</v>
      </c>
      <c r="FC71" s="2">
        <v>210</v>
      </c>
      <c r="FD71" s="2">
        <v>0</v>
      </c>
      <c r="FE71" s="2">
        <v>0</v>
      </c>
      <c r="FF71" s="2">
        <v>0</v>
      </c>
      <c r="FG71" s="16">
        <v>0</v>
      </c>
      <c r="FH71" s="2">
        <v>0</v>
      </c>
      <c r="FI71" s="2">
        <v>0</v>
      </c>
      <c r="FJ71" s="2">
        <v>3</v>
      </c>
      <c r="FK71" s="2">
        <v>152</v>
      </c>
      <c r="FL71" s="2">
        <v>0</v>
      </c>
      <c r="FM71" s="2">
        <v>0</v>
      </c>
      <c r="FN71" s="2">
        <v>1</v>
      </c>
      <c r="FO71" s="2">
        <v>0</v>
      </c>
      <c r="FP71" s="2">
        <v>2</v>
      </c>
      <c r="FQ71" s="2">
        <v>12</v>
      </c>
      <c r="FR71" s="2"/>
      <c r="FS71" s="2">
        <v>0</v>
      </c>
      <c r="FT71" s="2">
        <v>0</v>
      </c>
      <c r="FU71" s="2">
        <v>0</v>
      </c>
      <c r="FV71" s="2">
        <v>2</v>
      </c>
      <c r="FW71" s="2">
        <v>14.333333333333334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 t="e">
        <v>#REF!</v>
      </c>
      <c r="GE71" s="40">
        <v>878.5333333333333</v>
      </c>
      <c r="GF71" s="639">
        <v>282.33333333333337</v>
      </c>
      <c r="GG71" s="2"/>
      <c r="GH71" s="2"/>
      <c r="GI71" s="62"/>
      <c r="GK71" s="20"/>
      <c r="GL71" s="20"/>
      <c r="GM71" s="19"/>
      <c r="GN71" s="19"/>
      <c r="GO71" s="78"/>
      <c r="GP71" s="7"/>
      <c r="GQ71" s="87"/>
    </row>
    <row r="72" spans="1:199" ht="24.75" hidden="1" customHeight="1" x14ac:dyDescent="0.35">
      <c r="A72" s="164" t="s">
        <v>57</v>
      </c>
      <c r="B72" s="1"/>
      <c r="C72" s="45"/>
      <c r="D72" s="45"/>
      <c r="E72" s="45"/>
      <c r="F72" s="25"/>
      <c r="G72" s="25"/>
      <c r="H72" s="25"/>
      <c r="I72" s="25"/>
      <c r="J72" s="25"/>
      <c r="K72" s="25"/>
      <c r="L72" s="1"/>
      <c r="M72" s="208"/>
      <c r="N72" s="34"/>
      <c r="O72" s="28"/>
      <c r="P72" s="34"/>
      <c r="Q72" s="28"/>
      <c r="R72" s="34"/>
      <c r="S72" s="28"/>
      <c r="T72" s="34"/>
      <c r="U72" s="28"/>
      <c r="V72" s="34"/>
      <c r="W72" s="28"/>
      <c r="X72" s="209"/>
      <c r="Y72" s="182"/>
      <c r="Z72" s="34"/>
      <c r="AA72" s="28"/>
      <c r="AB72" s="34"/>
      <c r="AC72" s="209"/>
      <c r="AD72" s="34"/>
      <c r="AE72" s="210"/>
      <c r="AF72" s="34"/>
      <c r="AG72" s="28"/>
      <c r="AH72" s="34"/>
      <c r="AI72" s="209"/>
      <c r="AJ72" s="34"/>
      <c r="AK72" s="209"/>
      <c r="AL72" s="34"/>
      <c r="AM72" s="28"/>
      <c r="AN72" s="34"/>
      <c r="AO72" s="28"/>
      <c r="AP72" s="34"/>
      <c r="AQ72" s="209"/>
      <c r="AR72" s="34"/>
      <c r="AS72" s="209"/>
      <c r="AT72" s="34"/>
      <c r="AU72" s="209"/>
      <c r="AV72" s="34"/>
      <c r="AW72" s="28"/>
      <c r="AX72" s="34"/>
      <c r="AY72" s="209"/>
      <c r="AZ72" s="34"/>
      <c r="BA72" s="209"/>
      <c r="BB72" s="34"/>
      <c r="BC72" s="209"/>
      <c r="BD72" s="34"/>
      <c r="BE72" s="22"/>
      <c r="BF72" s="209"/>
      <c r="BG72" s="22"/>
      <c r="BH72" s="22"/>
      <c r="BI72" s="7"/>
      <c r="BJ72" s="7"/>
      <c r="BK72" s="7"/>
      <c r="BL72" s="7"/>
      <c r="BM72" s="164" t="s">
        <v>57</v>
      </c>
      <c r="BN72" s="1" t="s">
        <v>177</v>
      </c>
      <c r="BO72" s="54" t="s">
        <v>178</v>
      </c>
      <c r="BP72" s="25" t="s">
        <v>92</v>
      </c>
      <c r="BQ72" s="25" t="s">
        <v>175</v>
      </c>
      <c r="BR72" s="25" t="s">
        <v>179</v>
      </c>
      <c r="BS72" s="25">
        <v>4</v>
      </c>
      <c r="BT72" s="25">
        <v>6</v>
      </c>
      <c r="BU72" s="25">
        <v>1</v>
      </c>
      <c r="BV72" s="25">
        <v>1</v>
      </c>
      <c r="BW72" s="25">
        <v>1</v>
      </c>
      <c r="BX72" s="24">
        <v>44</v>
      </c>
      <c r="BY72" s="208">
        <f t="shared" ref="BY72:BY78" si="358">SUM(BZ72+CB72+CD72+CF72+CH72)</f>
        <v>44</v>
      </c>
      <c r="BZ72" s="34">
        <v>20</v>
      </c>
      <c r="CA72" s="28">
        <f>SUM(BZ72)*BU72</f>
        <v>20</v>
      </c>
      <c r="CB72" s="34">
        <v>16</v>
      </c>
      <c r="CC72" s="243">
        <f t="shared" ref="CC72:CC78" si="359">CB72*BV72</f>
        <v>16</v>
      </c>
      <c r="CD72" s="34">
        <v>8</v>
      </c>
      <c r="CE72" s="28">
        <f t="shared" ref="CE72:CE78" si="360">SUM(CD72)*BV72</f>
        <v>8</v>
      </c>
      <c r="CF72" s="34"/>
      <c r="CG72" s="28">
        <f t="shared" ref="CG72:CG78" si="361">SUM(CF72)*BW72</f>
        <v>0</v>
      </c>
      <c r="CH72" s="34"/>
      <c r="CI72" s="28">
        <f>SUM(CH72)*BV72*5</f>
        <v>0</v>
      </c>
      <c r="CJ72" s="209">
        <v>0</v>
      </c>
      <c r="CK72" s="209">
        <f t="shared" ref="CK72:CK78" si="362">SUM(BX72*5/100*BV72)</f>
        <v>2.2000000000000002</v>
      </c>
      <c r="CL72" s="34"/>
      <c r="CM72" s="210"/>
      <c r="CN72" s="34"/>
      <c r="CO72" s="209">
        <f>SUM(CN72)*3*BT72/5</f>
        <v>0</v>
      </c>
      <c r="CP72" s="28"/>
      <c r="CQ72" s="209">
        <f t="shared" ref="CQ72:CQ77" si="363">SUM(CP72*BT72*(30+4))</f>
        <v>0</v>
      </c>
      <c r="CR72" s="34"/>
      <c r="CS72" s="209">
        <f t="shared" ref="CS72:CS78" si="364">SUM(CR72*BT72*3)</f>
        <v>0</v>
      </c>
      <c r="CT72" s="34"/>
      <c r="CU72" s="209">
        <f t="shared" ref="CU72:CU78" si="365">SUM(CT72*BT72/3)</f>
        <v>0</v>
      </c>
      <c r="CV72" s="34"/>
      <c r="CW72" s="209">
        <f t="shared" ref="CW72:CW78" si="366">SUM(CV72*BT72*2/3)</f>
        <v>0</v>
      </c>
      <c r="CX72" s="34">
        <v>1</v>
      </c>
      <c r="CY72" s="28">
        <f>SUM(CX72*BT72)*2</f>
        <v>12</v>
      </c>
      <c r="CZ72" s="34"/>
      <c r="DA72" s="209">
        <f>SUM(CZ72*BV72)</f>
        <v>0</v>
      </c>
      <c r="DB72" s="28"/>
      <c r="DC72" s="209">
        <f>SUM(DB72*BT72*2)</f>
        <v>0</v>
      </c>
      <c r="DD72" s="34"/>
      <c r="DE72" s="209">
        <f>SUM(DD72*BV72*2)</f>
        <v>0</v>
      </c>
      <c r="DF72" s="34"/>
      <c r="DG72" s="236">
        <f t="shared" ref="DG72:DG78" si="367">DF72*BT72/3</f>
        <v>0</v>
      </c>
      <c r="DH72" s="28"/>
      <c r="DI72" s="28">
        <f>SUM(DH72*BT72/3)</f>
        <v>0</v>
      </c>
      <c r="DJ72" s="34"/>
      <c r="DK72" s="209">
        <f>SUM(DJ72*BT72/3)</f>
        <v>0</v>
      </c>
      <c r="DL72" s="34"/>
      <c r="DM72" s="209">
        <f t="shared" ref="DM72:DM77" si="368">SUM(DL72*BW72*5*6)</f>
        <v>0</v>
      </c>
      <c r="DN72" s="28"/>
      <c r="DO72" s="209">
        <f>DN72*8*1</f>
        <v>0</v>
      </c>
      <c r="DP72" s="28"/>
      <c r="DQ72" s="1">
        <f>SUM(DP72*25)</f>
        <v>0</v>
      </c>
      <c r="DR72" s="345">
        <f t="shared" ref="DR72:DR78" si="369">CA72+CC72+CE72+CG72+CI72+CJ72+CK72+CM72+CO72+CQ72+CS72+CU72+CW72+CY72+DA72+DC72+DE72+DG72+DI72+DK72+DM72+DO72+DQ72</f>
        <v>58.2</v>
      </c>
      <c r="DS72" s="236">
        <f t="shared" ref="DS72:DS78" si="370">DO72+DM72+DK72+DI72+DE72+DC72+CJ72+CI72+CG72+CE72+CC72+CA72</f>
        <v>44</v>
      </c>
      <c r="DT72" s="32"/>
      <c r="DU72" s="1"/>
      <c r="DV72" s="1"/>
      <c r="DW72" s="63"/>
      <c r="DX72" s="164" t="s">
        <v>57</v>
      </c>
      <c r="DY72" s="1"/>
      <c r="DZ72" s="25"/>
      <c r="EA72" s="25"/>
      <c r="EB72" s="7"/>
      <c r="EC72" s="7"/>
      <c r="ED72" s="7"/>
      <c r="EE72" s="7"/>
      <c r="EF72" s="7"/>
      <c r="EG72" s="7"/>
      <c r="EH72" s="7"/>
      <c r="EI72" s="7"/>
      <c r="EJ72" s="7"/>
      <c r="EK72" s="7"/>
      <c r="EM72" s="20">
        <v>20</v>
      </c>
      <c r="EN72" s="7">
        <v>16</v>
      </c>
      <c r="EO72" s="7">
        <v>16</v>
      </c>
      <c r="EP72" s="7">
        <v>8</v>
      </c>
      <c r="EQ72" s="7">
        <v>8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20">
        <v>2.2000000000000002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20">
        <v>0</v>
      </c>
      <c r="FH72" s="7">
        <v>0</v>
      </c>
      <c r="FI72" s="7">
        <v>0</v>
      </c>
      <c r="FJ72" s="7">
        <v>1</v>
      </c>
      <c r="FK72" s="7">
        <v>12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/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 t="e">
        <v>#REF!</v>
      </c>
      <c r="GE72" s="149">
        <v>58.2</v>
      </c>
      <c r="GF72" s="150">
        <v>44</v>
      </c>
      <c r="GG72" s="13"/>
      <c r="GH72" s="13"/>
      <c r="GI72" s="60"/>
      <c r="GK72" s="20"/>
      <c r="GL72" s="20"/>
      <c r="GM72" s="1"/>
      <c r="GN72" s="25"/>
      <c r="GO72" s="77"/>
      <c r="GP72" s="7"/>
      <c r="GQ72" s="87"/>
    </row>
    <row r="73" spans="1:199" ht="24.95" hidden="1" customHeight="1" x14ac:dyDescent="0.35">
      <c r="A73" s="164" t="s">
        <v>57</v>
      </c>
      <c r="B73" s="178"/>
      <c r="C73" s="45"/>
      <c r="D73" s="207"/>
      <c r="E73" s="207"/>
      <c r="F73" s="179"/>
      <c r="G73" s="179"/>
      <c r="H73" s="25"/>
      <c r="I73" s="25"/>
      <c r="J73" s="25"/>
      <c r="K73" s="25"/>
      <c r="L73" s="178"/>
      <c r="M73" s="181"/>
      <c r="N73" s="81"/>
      <c r="O73" s="35"/>
      <c r="P73" s="81"/>
      <c r="Q73" s="35"/>
      <c r="R73" s="81"/>
      <c r="S73" s="35"/>
      <c r="T73" s="81"/>
      <c r="U73" s="35"/>
      <c r="V73" s="81"/>
      <c r="W73" s="35"/>
      <c r="X73" s="209"/>
      <c r="Y73" s="182"/>
      <c r="Z73" s="81"/>
      <c r="AA73" s="35"/>
      <c r="AB73" s="81"/>
      <c r="AC73" s="182"/>
      <c r="AD73" s="81"/>
      <c r="AE73" s="183"/>
      <c r="AF73" s="81"/>
      <c r="AG73" s="35"/>
      <c r="AH73" s="81"/>
      <c r="AI73" s="209"/>
      <c r="AJ73" s="81"/>
      <c r="AK73" s="209"/>
      <c r="AL73" s="81"/>
      <c r="AM73" s="35"/>
      <c r="AN73" s="81"/>
      <c r="AO73" s="35"/>
      <c r="AP73" s="81"/>
      <c r="AQ73" s="182"/>
      <c r="AR73" s="81"/>
      <c r="AS73" s="209"/>
      <c r="AT73" s="34"/>
      <c r="AU73" s="209"/>
      <c r="AV73" s="81"/>
      <c r="AW73" s="28"/>
      <c r="AX73" s="81"/>
      <c r="AY73" s="209"/>
      <c r="AZ73" s="81"/>
      <c r="BA73" s="209"/>
      <c r="BB73" s="81"/>
      <c r="BC73" s="182"/>
      <c r="BD73" s="81"/>
      <c r="BE73" s="22"/>
      <c r="BF73" s="209"/>
      <c r="BG73" s="22"/>
      <c r="BH73" s="22"/>
      <c r="BI73" s="52"/>
      <c r="BJ73" s="1"/>
      <c r="BK73" s="1"/>
      <c r="BL73" s="63"/>
      <c r="BM73" s="164" t="s">
        <v>57</v>
      </c>
      <c r="BN73" s="52" t="s">
        <v>196</v>
      </c>
      <c r="BO73" s="45" t="s">
        <v>95</v>
      </c>
      <c r="BP73" s="45" t="s">
        <v>92</v>
      </c>
      <c r="BQ73" s="45" t="s">
        <v>96</v>
      </c>
      <c r="BR73" s="25" t="s">
        <v>195</v>
      </c>
      <c r="BS73" s="45">
        <v>10</v>
      </c>
      <c r="BT73" s="25">
        <v>27</v>
      </c>
      <c r="BU73" s="25">
        <v>2</v>
      </c>
      <c r="BV73" s="25">
        <v>1</v>
      </c>
      <c r="BW73" s="25">
        <f>SUM(BV73)*2</f>
        <v>2</v>
      </c>
      <c r="BX73" s="24">
        <v>20</v>
      </c>
      <c r="BY73" s="208">
        <f t="shared" si="358"/>
        <v>20</v>
      </c>
      <c r="BZ73" s="34">
        <v>4</v>
      </c>
      <c r="CA73" s="28">
        <f>SUM(BZ73)*BU73</f>
        <v>8</v>
      </c>
      <c r="CB73" s="34"/>
      <c r="CC73" s="243">
        <f t="shared" si="359"/>
        <v>0</v>
      </c>
      <c r="CD73" s="34">
        <v>16</v>
      </c>
      <c r="CE73" s="28">
        <f t="shared" si="360"/>
        <v>16</v>
      </c>
      <c r="CF73" s="34"/>
      <c r="CG73" s="28">
        <f t="shared" si="361"/>
        <v>0</v>
      </c>
      <c r="CH73" s="200"/>
      <c r="CI73" s="28">
        <f>SUM(CH73)*BV73*5</f>
        <v>0</v>
      </c>
      <c r="CJ73" s="209">
        <f>SUM(BV73*DJ73*2+BW73*DL73*2)</f>
        <v>0</v>
      </c>
      <c r="CK73" s="209">
        <f t="shared" si="362"/>
        <v>1</v>
      </c>
      <c r="CL73" s="200"/>
      <c r="CM73" s="28"/>
      <c r="CN73" s="200"/>
      <c r="CO73" s="209">
        <f>SUM(CN73)*3*BT73/5</f>
        <v>0</v>
      </c>
      <c r="CP73" s="200"/>
      <c r="CQ73" s="210">
        <f t="shared" si="363"/>
        <v>0</v>
      </c>
      <c r="CR73" s="34"/>
      <c r="CS73" s="28">
        <f t="shared" si="364"/>
        <v>0</v>
      </c>
      <c r="CT73" s="200"/>
      <c r="CU73" s="209">
        <f t="shared" si="365"/>
        <v>0</v>
      </c>
      <c r="CV73" s="200"/>
      <c r="CW73" s="209">
        <f t="shared" si="366"/>
        <v>0</v>
      </c>
      <c r="CX73" s="34">
        <v>1</v>
      </c>
      <c r="CY73" s="201">
        <f>SUM(CX73*BT73*2)</f>
        <v>54</v>
      </c>
      <c r="CZ73" s="200"/>
      <c r="DA73" s="28">
        <f>SUM(CZ73*BV73*2)</f>
        <v>0</v>
      </c>
      <c r="DB73" s="200"/>
      <c r="DC73" s="209">
        <f>SUM(DB73*BT73*2)</f>
        <v>0</v>
      </c>
      <c r="DD73" s="34">
        <v>1</v>
      </c>
      <c r="DE73" s="605">
        <f>DD73*BV73*6</f>
        <v>6</v>
      </c>
      <c r="DF73" s="200"/>
      <c r="DG73" s="209">
        <f t="shared" si="367"/>
        <v>0</v>
      </c>
      <c r="DH73" s="200"/>
      <c r="DI73" s="28">
        <f>SUM(BV73*DH73*6)</f>
        <v>0</v>
      </c>
      <c r="DJ73" s="34"/>
      <c r="DK73" s="209">
        <f>SUM(BV73*DJ73*8)</f>
        <v>0</v>
      </c>
      <c r="DL73" s="34"/>
      <c r="DM73" s="209">
        <f t="shared" si="368"/>
        <v>0</v>
      </c>
      <c r="DN73" s="34"/>
      <c r="DO73" s="209">
        <f>SUM(DN73*BW73*4*6)</f>
        <v>0</v>
      </c>
      <c r="DP73" s="34"/>
      <c r="DQ73" s="22">
        <f>SUM(DP73*50)</f>
        <v>0</v>
      </c>
      <c r="DR73" s="345">
        <f t="shared" si="369"/>
        <v>85</v>
      </c>
      <c r="DS73" s="209">
        <f t="shared" si="370"/>
        <v>30</v>
      </c>
      <c r="DT73" s="7"/>
      <c r="DU73" s="7"/>
      <c r="DV73" s="7"/>
      <c r="DW73" s="60">
        <v>504</v>
      </c>
      <c r="DX73" s="164" t="s">
        <v>57</v>
      </c>
      <c r="DY73" s="1"/>
      <c r="DZ73" s="25"/>
      <c r="EA73" s="25"/>
      <c r="EB73" s="7"/>
      <c r="EC73" s="7"/>
      <c r="ED73" s="7"/>
      <c r="EE73" s="7"/>
      <c r="EF73" s="7"/>
      <c r="EG73" s="7"/>
      <c r="EH73" s="7"/>
      <c r="EI73" s="7"/>
      <c r="EJ73" s="7"/>
      <c r="EK73" s="7"/>
      <c r="EM73" s="20">
        <v>8</v>
      </c>
      <c r="EN73" s="7">
        <v>0</v>
      </c>
      <c r="EO73" s="7">
        <v>0</v>
      </c>
      <c r="EP73" s="7">
        <v>16</v>
      </c>
      <c r="EQ73" s="7">
        <v>16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20">
        <v>1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20">
        <v>0</v>
      </c>
      <c r="FH73" s="7">
        <v>0</v>
      </c>
      <c r="FI73" s="7">
        <v>0</v>
      </c>
      <c r="FJ73" s="7">
        <v>1</v>
      </c>
      <c r="FK73" s="7">
        <v>54</v>
      </c>
      <c r="FL73" s="7">
        <v>0</v>
      </c>
      <c r="FM73" s="7">
        <v>0</v>
      </c>
      <c r="FN73" s="7">
        <v>0</v>
      </c>
      <c r="FO73" s="7">
        <v>0</v>
      </c>
      <c r="FP73" s="7">
        <v>1</v>
      </c>
      <c r="FQ73" s="7">
        <v>6</v>
      </c>
      <c r="FR73" s="7"/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 t="e">
        <v>#REF!</v>
      </c>
      <c r="GE73" s="149">
        <v>85</v>
      </c>
      <c r="GF73" s="150">
        <v>30</v>
      </c>
      <c r="GG73" s="2"/>
      <c r="GH73" s="2"/>
      <c r="GI73" s="60"/>
      <c r="GK73" s="20"/>
      <c r="GL73" s="20"/>
      <c r="GM73" s="1"/>
      <c r="GN73" s="25"/>
      <c r="GO73" s="77"/>
      <c r="GP73" s="7"/>
      <c r="GQ73" s="87"/>
    </row>
    <row r="74" spans="1:199" ht="24.95" hidden="1" customHeight="1" x14ac:dyDescent="0.35">
      <c r="A74" s="164" t="s">
        <v>57</v>
      </c>
      <c r="B74" s="1"/>
      <c r="C74" s="25"/>
      <c r="D74" s="25"/>
      <c r="E74" s="25"/>
      <c r="F74" s="25"/>
      <c r="G74" s="25"/>
      <c r="H74" s="25"/>
      <c r="I74" s="30"/>
      <c r="J74" s="30"/>
      <c r="K74" s="30"/>
      <c r="L74" s="1"/>
      <c r="M74" s="90">
        <f t="shared" ref="M74:M84" si="371">SUM(N74+P74+T74+V74+AR74*2)</f>
        <v>0</v>
      </c>
      <c r="N74" s="34"/>
      <c r="O74" s="22"/>
      <c r="P74" s="34"/>
      <c r="Q74" s="22"/>
      <c r="R74" s="34"/>
      <c r="S74" s="22"/>
      <c r="T74" s="34"/>
      <c r="U74" s="22"/>
      <c r="V74" s="91"/>
      <c r="W74" s="22"/>
      <c r="X74" s="22"/>
      <c r="Y74" s="22"/>
      <c r="Z74" s="91"/>
      <c r="AA74" s="22"/>
      <c r="AB74" s="91"/>
      <c r="AC74" s="22"/>
      <c r="AD74" s="91"/>
      <c r="AE74" s="26"/>
      <c r="AF74" s="91"/>
      <c r="AG74" s="22"/>
      <c r="AH74" s="91"/>
      <c r="AI74" s="22"/>
      <c r="AJ74" s="91"/>
      <c r="AK74" s="22"/>
      <c r="AL74" s="91"/>
      <c r="AM74" s="22"/>
      <c r="AN74" s="91"/>
      <c r="AO74" s="22"/>
      <c r="AP74" s="91"/>
      <c r="AQ74" s="22"/>
      <c r="AR74" s="91"/>
      <c r="AS74" s="22"/>
      <c r="AT74" s="91"/>
      <c r="AU74" s="22"/>
      <c r="AV74" s="91"/>
      <c r="AW74" s="22"/>
      <c r="AX74" s="91"/>
      <c r="AY74" s="22"/>
      <c r="AZ74" s="91"/>
      <c r="BA74" s="22"/>
      <c r="BB74" s="91"/>
      <c r="BC74" s="22"/>
      <c r="BD74" s="91"/>
      <c r="BE74" s="22"/>
      <c r="BF74" s="22"/>
      <c r="BG74" s="22">
        <f t="shared" si="69"/>
        <v>0</v>
      </c>
      <c r="BH74" s="22">
        <f t="shared" ref="BH74:BH84" si="372">SUM(O74+Q74+U74+W74+X74+AS74+AW74+AY74+BA74+BC74+S74+AQ74)</f>
        <v>0</v>
      </c>
      <c r="BI74" s="7"/>
      <c r="BJ74" s="7"/>
      <c r="BK74" s="7"/>
      <c r="BL74" s="60"/>
      <c r="BM74" s="164" t="s">
        <v>57</v>
      </c>
      <c r="BN74" s="1" t="s">
        <v>187</v>
      </c>
      <c r="BO74" s="45" t="s">
        <v>95</v>
      </c>
      <c r="BP74" s="45" t="s">
        <v>92</v>
      </c>
      <c r="BQ74" s="25" t="s">
        <v>129</v>
      </c>
      <c r="BR74" s="25" t="s">
        <v>137</v>
      </c>
      <c r="BS74" s="25">
        <v>8</v>
      </c>
      <c r="BT74" s="25">
        <v>43</v>
      </c>
      <c r="BU74" s="25">
        <v>1</v>
      </c>
      <c r="BV74" s="25">
        <v>2</v>
      </c>
      <c r="BW74" s="25">
        <f>SUM(BV74)*2</f>
        <v>4</v>
      </c>
      <c r="BX74" s="24">
        <v>60</v>
      </c>
      <c r="BY74" s="208">
        <f t="shared" si="358"/>
        <v>60</v>
      </c>
      <c r="BZ74" s="34">
        <v>24</v>
      </c>
      <c r="CA74" s="28">
        <f>SUM(BZ74)*BU74</f>
        <v>24</v>
      </c>
      <c r="CB74" s="34">
        <v>8</v>
      </c>
      <c r="CC74" s="28">
        <f t="shared" si="359"/>
        <v>16</v>
      </c>
      <c r="CD74" s="34">
        <v>28</v>
      </c>
      <c r="CE74" s="28">
        <f t="shared" si="360"/>
        <v>56</v>
      </c>
      <c r="CF74" s="34"/>
      <c r="CG74" s="28">
        <f t="shared" si="361"/>
        <v>0</v>
      </c>
      <c r="CH74" s="200"/>
      <c r="CI74" s="28">
        <f>SUM(CH74)*BV74*5</f>
        <v>0</v>
      </c>
      <c r="CJ74" s="209">
        <f>SUM(BV74*DJ74*2+BW74*DL74*2)</f>
        <v>4</v>
      </c>
      <c r="CK74" s="209">
        <f t="shared" si="362"/>
        <v>6</v>
      </c>
      <c r="CL74" s="200"/>
      <c r="CM74" s="28"/>
      <c r="CN74" s="200"/>
      <c r="CO74" s="209">
        <f>SUM(CN74)*3*BT74/5</f>
        <v>0</v>
      </c>
      <c r="CP74" s="200"/>
      <c r="CQ74" s="210">
        <f t="shared" si="363"/>
        <v>0</v>
      </c>
      <c r="CR74" s="34"/>
      <c r="CS74" s="28">
        <f t="shared" si="364"/>
        <v>0</v>
      </c>
      <c r="CT74" s="200"/>
      <c r="CU74" s="209">
        <f t="shared" si="365"/>
        <v>0</v>
      </c>
      <c r="CV74" s="200"/>
      <c r="CW74" s="209">
        <f t="shared" si="366"/>
        <v>0</v>
      </c>
      <c r="CX74" s="34">
        <v>1</v>
      </c>
      <c r="CY74" s="28">
        <f>SUM(CX74*BT74*2)</f>
        <v>86</v>
      </c>
      <c r="CZ74" s="200"/>
      <c r="DA74" s="28">
        <f>SUM(CZ74*BV74)</f>
        <v>0</v>
      </c>
      <c r="DB74" s="200"/>
      <c r="DC74" s="209">
        <f>SUM(DB74*BT74*2)</f>
        <v>0</v>
      </c>
      <c r="DD74" s="34"/>
      <c r="DE74" s="209">
        <f>SUM(BV74*DD74*6)</f>
        <v>0</v>
      </c>
      <c r="DF74" s="200"/>
      <c r="DG74" s="209">
        <f t="shared" si="367"/>
        <v>0</v>
      </c>
      <c r="DH74" s="200"/>
      <c r="DI74" s="28">
        <f>SUM(BV74*DH74*6)</f>
        <v>0</v>
      </c>
      <c r="DJ74" s="34">
        <v>1</v>
      </c>
      <c r="DK74" s="209">
        <f>DJ74*BT74/3</f>
        <v>14.333333333333334</v>
      </c>
      <c r="DL74" s="34"/>
      <c r="DM74" s="209">
        <f t="shared" si="368"/>
        <v>0</v>
      </c>
      <c r="DN74" s="34"/>
      <c r="DO74" s="209">
        <f>SUM(DN74*BW74*4*6)</f>
        <v>0</v>
      </c>
      <c r="DP74" s="34"/>
      <c r="DQ74" s="22">
        <f>SUM(DP74*50)</f>
        <v>0</v>
      </c>
      <c r="DR74" s="345">
        <f t="shared" si="369"/>
        <v>206.33333333333334</v>
      </c>
      <c r="DS74" s="209">
        <f t="shared" si="370"/>
        <v>114.33333333333334</v>
      </c>
      <c r="DT74" s="7"/>
      <c r="DU74" s="7"/>
      <c r="DV74" s="7"/>
      <c r="DW74" s="60"/>
      <c r="DX74" s="164" t="s">
        <v>57</v>
      </c>
      <c r="DY74" s="1"/>
      <c r="DZ74" s="25"/>
      <c r="EA74" s="25"/>
      <c r="EB74" s="7"/>
      <c r="EC74" s="7"/>
      <c r="ED74" s="7"/>
      <c r="EE74" s="7"/>
      <c r="EF74" s="7"/>
      <c r="EG74" s="7"/>
      <c r="EH74" s="7"/>
      <c r="EI74" s="7"/>
      <c r="EJ74" s="7"/>
      <c r="EK74" s="7"/>
      <c r="EM74" s="20">
        <v>24</v>
      </c>
      <c r="EN74" s="7">
        <v>8</v>
      </c>
      <c r="EO74" s="7">
        <v>16</v>
      </c>
      <c r="EP74" s="7">
        <v>28</v>
      </c>
      <c r="EQ74" s="7">
        <v>56</v>
      </c>
      <c r="ER74" s="7">
        <v>0</v>
      </c>
      <c r="ES74" s="7">
        <v>0</v>
      </c>
      <c r="ET74" s="7">
        <v>0</v>
      </c>
      <c r="EU74" s="7">
        <v>0</v>
      </c>
      <c r="EV74" s="7">
        <v>4</v>
      </c>
      <c r="EW74" s="20">
        <v>6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20">
        <v>0</v>
      </c>
      <c r="FH74" s="7">
        <v>0</v>
      </c>
      <c r="FI74" s="7">
        <v>0</v>
      </c>
      <c r="FJ74" s="7">
        <v>1</v>
      </c>
      <c r="FK74" s="7">
        <v>86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/>
      <c r="FS74" s="7">
        <v>0</v>
      </c>
      <c r="FT74" s="7">
        <v>0</v>
      </c>
      <c r="FU74" s="7">
        <v>0</v>
      </c>
      <c r="FV74" s="7">
        <v>1</v>
      </c>
      <c r="FW74" s="7">
        <v>14.333333333333334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 t="e">
        <v>#REF!</v>
      </c>
      <c r="GE74" s="149">
        <v>206.33333333333334</v>
      </c>
      <c r="GF74" s="150">
        <v>114.33333333333334</v>
      </c>
      <c r="GG74" s="2"/>
      <c r="GH74" s="2"/>
      <c r="GI74" s="60"/>
      <c r="GK74" s="20"/>
      <c r="GL74" s="20"/>
      <c r="GM74" s="1"/>
      <c r="GN74" s="25"/>
      <c r="GO74" s="77"/>
      <c r="GP74" s="7"/>
      <c r="GQ74" s="87"/>
    </row>
    <row r="75" spans="1:199" ht="24.95" hidden="1" customHeight="1" x14ac:dyDescent="0.35">
      <c r="A75" s="164" t="s">
        <v>57</v>
      </c>
      <c r="B75" s="22"/>
      <c r="C75" s="95"/>
      <c r="D75" s="95"/>
      <c r="E75" s="95"/>
      <c r="F75" s="89"/>
      <c r="G75" s="96"/>
      <c r="H75" s="96"/>
      <c r="I75" s="96"/>
      <c r="J75" s="96"/>
      <c r="K75" s="96"/>
      <c r="L75" s="28"/>
      <c r="M75" s="90">
        <f t="shared" si="371"/>
        <v>0</v>
      </c>
      <c r="N75" s="34"/>
      <c r="O75" s="22"/>
      <c r="P75" s="34"/>
      <c r="Q75" s="22"/>
      <c r="R75" s="34"/>
      <c r="S75" s="22"/>
      <c r="T75" s="34"/>
      <c r="U75" s="22"/>
      <c r="V75" s="91"/>
      <c r="W75" s="22"/>
      <c r="X75" s="22"/>
      <c r="Y75" s="22"/>
      <c r="Z75" s="91"/>
      <c r="AA75" s="22"/>
      <c r="AB75" s="91"/>
      <c r="AC75" s="22"/>
      <c r="AD75" s="91"/>
      <c r="AE75" s="26"/>
      <c r="AF75" s="91"/>
      <c r="AG75" s="22"/>
      <c r="AH75" s="91"/>
      <c r="AI75" s="22"/>
      <c r="AJ75" s="91"/>
      <c r="AK75" s="22"/>
      <c r="AL75" s="91"/>
      <c r="AM75" s="22"/>
      <c r="AN75" s="91"/>
      <c r="AO75" s="22"/>
      <c r="AP75" s="91"/>
      <c r="AQ75" s="22"/>
      <c r="AR75" s="91"/>
      <c r="AS75" s="22"/>
      <c r="AT75" s="91"/>
      <c r="AU75" s="22"/>
      <c r="AV75" s="91"/>
      <c r="AW75" s="22"/>
      <c r="AX75" s="91"/>
      <c r="AY75" s="22"/>
      <c r="AZ75" s="91"/>
      <c r="BA75" s="22"/>
      <c r="BB75" s="91"/>
      <c r="BC75" s="22"/>
      <c r="BD75" s="91"/>
      <c r="BE75" s="22"/>
      <c r="BF75" s="22"/>
      <c r="BG75" s="22">
        <f t="shared" si="69"/>
        <v>0</v>
      </c>
      <c r="BH75" s="22">
        <f t="shared" si="372"/>
        <v>0</v>
      </c>
      <c r="BI75" s="7"/>
      <c r="BJ75" s="7"/>
      <c r="BK75" s="7"/>
      <c r="BL75" s="60"/>
      <c r="BM75" s="164" t="s">
        <v>57</v>
      </c>
      <c r="BN75" s="1" t="s">
        <v>187</v>
      </c>
      <c r="BO75" s="25" t="s">
        <v>99</v>
      </c>
      <c r="BP75" s="45" t="s">
        <v>92</v>
      </c>
      <c r="BQ75" s="25" t="s">
        <v>121</v>
      </c>
      <c r="BR75" s="25" t="s">
        <v>134</v>
      </c>
      <c r="BS75" s="25">
        <v>6</v>
      </c>
      <c r="BT75" s="96"/>
      <c r="BU75" s="25">
        <v>1</v>
      </c>
      <c r="BV75" s="25">
        <v>1</v>
      </c>
      <c r="BW75" s="25">
        <f>SUM(BV75)*2</f>
        <v>2</v>
      </c>
      <c r="BX75" s="24">
        <v>60</v>
      </c>
      <c r="BY75" s="208">
        <f t="shared" si="358"/>
        <v>24</v>
      </c>
      <c r="BZ75" s="34">
        <v>24</v>
      </c>
      <c r="CA75" s="28">
        <f>SUM(BZ75)*BU75</f>
        <v>24</v>
      </c>
      <c r="CB75" s="34"/>
      <c r="CC75" s="28">
        <v>8</v>
      </c>
      <c r="CD75" s="34"/>
      <c r="CE75" s="28">
        <v>28</v>
      </c>
      <c r="CF75" s="34"/>
      <c r="CG75" s="28">
        <f t="shared" si="361"/>
        <v>0</v>
      </c>
      <c r="CH75" s="232"/>
      <c r="CI75" s="28">
        <f>SUM(CH75)*BV75*5</f>
        <v>0</v>
      </c>
      <c r="CJ75" s="209">
        <f>SUM(BV75*DJ75*2+BW75*DL75*2)</f>
        <v>0</v>
      </c>
      <c r="CK75" s="182">
        <f t="shared" si="362"/>
        <v>3</v>
      </c>
      <c r="CL75" s="232"/>
      <c r="CM75" s="28"/>
      <c r="CN75" s="232"/>
      <c r="CO75" s="209">
        <f>SUM(CN75)*3*BT75/5</f>
        <v>0</v>
      </c>
      <c r="CP75" s="232"/>
      <c r="CQ75" s="210">
        <f t="shared" si="363"/>
        <v>0</v>
      </c>
      <c r="CR75" s="34"/>
      <c r="CS75" s="28">
        <f t="shared" si="364"/>
        <v>0</v>
      </c>
      <c r="CT75" s="232"/>
      <c r="CU75" s="209">
        <f t="shared" si="365"/>
        <v>0</v>
      </c>
      <c r="CV75" s="232"/>
      <c r="CW75" s="209">
        <f t="shared" si="366"/>
        <v>0</v>
      </c>
      <c r="CX75" s="34"/>
      <c r="CY75" s="28">
        <f>SUM(CX75*BT75*2)</f>
        <v>0</v>
      </c>
      <c r="CZ75" s="232"/>
      <c r="DA75" s="28">
        <f>SUM(CZ75*BV75)</f>
        <v>0</v>
      </c>
      <c r="DB75" s="232"/>
      <c r="DC75" s="209">
        <f>SUM(DB75*BT75*2)</f>
        <v>0</v>
      </c>
      <c r="DD75" s="34">
        <v>1</v>
      </c>
      <c r="DE75" s="605">
        <f>DD75*BV75*6</f>
        <v>6</v>
      </c>
      <c r="DF75" s="34"/>
      <c r="DG75" s="209">
        <f t="shared" si="367"/>
        <v>0</v>
      </c>
      <c r="DH75" s="232"/>
      <c r="DI75" s="28">
        <f>SUM(BV75*DH75*6)</f>
        <v>0</v>
      </c>
      <c r="DJ75" s="34"/>
      <c r="DK75" s="209">
        <f>SUM(BV75*DJ75*8)</f>
        <v>0</v>
      </c>
      <c r="DL75" s="34"/>
      <c r="DM75" s="209">
        <f t="shared" si="368"/>
        <v>0</v>
      </c>
      <c r="DN75" s="34"/>
      <c r="DO75" s="209">
        <f>SUM(DN75*BW75*4*6)</f>
        <v>0</v>
      </c>
      <c r="DP75" s="34"/>
      <c r="DQ75" s="22">
        <f>SUM(DP75*50)</f>
        <v>0</v>
      </c>
      <c r="DR75" s="345">
        <f t="shared" si="369"/>
        <v>69</v>
      </c>
      <c r="DS75" s="236">
        <f t="shared" si="370"/>
        <v>66</v>
      </c>
      <c r="DT75" s="7"/>
      <c r="DU75" s="7"/>
      <c r="DV75" s="7"/>
      <c r="DW75" s="60"/>
      <c r="DX75" s="164" t="s">
        <v>57</v>
      </c>
      <c r="DY75" s="1"/>
      <c r="DZ75" s="25"/>
      <c r="EA75" s="25"/>
      <c r="EB75" s="7"/>
      <c r="EC75" s="7"/>
      <c r="ED75" s="7"/>
      <c r="EE75" s="7"/>
      <c r="EF75" s="7"/>
      <c r="EG75" s="7"/>
      <c r="EH75" s="7"/>
      <c r="EI75" s="7"/>
      <c r="EJ75" s="7"/>
      <c r="EK75" s="7"/>
      <c r="EM75" s="20">
        <v>24</v>
      </c>
      <c r="EN75" s="7">
        <v>0</v>
      </c>
      <c r="EO75" s="7">
        <v>8</v>
      </c>
      <c r="EP75" s="7">
        <v>0</v>
      </c>
      <c r="EQ75" s="7">
        <v>28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20">
        <v>3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20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1</v>
      </c>
      <c r="FQ75" s="7">
        <v>6</v>
      </c>
      <c r="FR75" s="7"/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 t="e">
        <v>#REF!</v>
      </c>
      <c r="GE75" s="149">
        <v>69</v>
      </c>
      <c r="GF75" s="150">
        <v>66</v>
      </c>
      <c r="GG75" s="2"/>
      <c r="GH75" s="2"/>
      <c r="GI75" s="60"/>
      <c r="GK75" s="20"/>
      <c r="GL75" s="20"/>
      <c r="GM75" s="1"/>
      <c r="GN75" s="25"/>
      <c r="GO75" s="77"/>
      <c r="GP75" s="7"/>
      <c r="GQ75" s="87"/>
    </row>
    <row r="76" spans="1:199" ht="24.95" hidden="1" customHeight="1" x14ac:dyDescent="0.35">
      <c r="A76" s="164" t="s">
        <v>57</v>
      </c>
      <c r="B76" s="1"/>
      <c r="C76" s="25"/>
      <c r="D76" s="25"/>
      <c r="E76" s="25"/>
      <c r="F76" s="25"/>
      <c r="G76" s="25"/>
      <c r="H76" s="25"/>
      <c r="I76" s="25"/>
      <c r="J76" s="25"/>
      <c r="K76" s="25"/>
      <c r="L76" s="1"/>
      <c r="M76" s="90">
        <f t="shared" si="371"/>
        <v>0</v>
      </c>
      <c r="N76" s="34"/>
      <c r="O76" s="22"/>
      <c r="P76" s="34"/>
      <c r="Q76" s="22"/>
      <c r="R76" s="34"/>
      <c r="S76" s="22"/>
      <c r="T76" s="34"/>
      <c r="U76" s="22"/>
      <c r="V76" s="91"/>
      <c r="W76" s="22"/>
      <c r="X76" s="22"/>
      <c r="Y76" s="22"/>
      <c r="Z76" s="91"/>
      <c r="AA76" s="22"/>
      <c r="AB76" s="91"/>
      <c r="AC76" s="22"/>
      <c r="AD76" s="91"/>
      <c r="AE76" s="26"/>
      <c r="AF76" s="91"/>
      <c r="AG76" s="22"/>
      <c r="AH76" s="91"/>
      <c r="AI76" s="22"/>
      <c r="AJ76" s="91"/>
      <c r="AK76" s="22"/>
      <c r="AL76" s="91"/>
      <c r="AM76" s="22"/>
      <c r="AN76" s="91"/>
      <c r="AO76" s="22"/>
      <c r="AP76" s="91"/>
      <c r="AQ76" s="22"/>
      <c r="AR76" s="91"/>
      <c r="AS76" s="22"/>
      <c r="AT76" s="91"/>
      <c r="AU76" s="22"/>
      <c r="AV76" s="91"/>
      <c r="AW76" s="22"/>
      <c r="AX76" s="91"/>
      <c r="AY76" s="22"/>
      <c r="AZ76" s="91"/>
      <c r="BA76" s="22"/>
      <c r="BB76" s="91"/>
      <c r="BC76" s="22"/>
      <c r="BD76" s="91"/>
      <c r="BE76" s="22"/>
      <c r="BF76" s="22"/>
      <c r="BG76" s="22">
        <f t="shared" si="69"/>
        <v>0</v>
      </c>
      <c r="BH76" s="22">
        <f t="shared" si="372"/>
        <v>0</v>
      </c>
      <c r="BI76" s="7"/>
      <c r="BJ76" s="7"/>
      <c r="BK76" s="7"/>
      <c r="BL76" s="60"/>
      <c r="BM76" s="164" t="s">
        <v>57</v>
      </c>
      <c r="BN76" s="1" t="s">
        <v>90</v>
      </c>
      <c r="BO76" s="45" t="s">
        <v>95</v>
      </c>
      <c r="BP76" s="45" t="s">
        <v>92</v>
      </c>
      <c r="BQ76" s="45" t="s">
        <v>96</v>
      </c>
      <c r="BR76" s="25" t="s">
        <v>120</v>
      </c>
      <c r="BS76" s="25">
        <v>6</v>
      </c>
      <c r="BT76" s="25"/>
      <c r="BU76" s="25">
        <v>1</v>
      </c>
      <c r="BV76" s="25"/>
      <c r="BW76" s="25">
        <f>SUM(BV76)*2</f>
        <v>0</v>
      </c>
      <c r="BX76" s="24">
        <v>170</v>
      </c>
      <c r="BY76" s="208">
        <f t="shared" si="358"/>
        <v>170</v>
      </c>
      <c r="BZ76" s="34">
        <v>64</v>
      </c>
      <c r="CA76" s="28">
        <v>28</v>
      </c>
      <c r="CB76" s="34">
        <v>44</v>
      </c>
      <c r="CC76" s="28">
        <f t="shared" si="359"/>
        <v>0</v>
      </c>
      <c r="CD76" s="34">
        <v>62</v>
      </c>
      <c r="CE76" s="28">
        <f t="shared" si="360"/>
        <v>0</v>
      </c>
      <c r="CF76" s="34"/>
      <c r="CG76" s="28">
        <f t="shared" si="361"/>
        <v>0</v>
      </c>
      <c r="CH76" s="223"/>
      <c r="CI76" s="28">
        <f>SUM(CH76)*BV76*3</f>
        <v>0</v>
      </c>
      <c r="CJ76" s="209">
        <f>SUM(BV76*DJ76*2+BW76*DL76*2)</f>
        <v>0</v>
      </c>
      <c r="CK76" s="182">
        <f t="shared" si="362"/>
        <v>0</v>
      </c>
      <c r="CL76" s="223"/>
      <c r="CM76" s="28"/>
      <c r="CN76" s="223"/>
      <c r="CO76" s="209">
        <f>SUM(CN76)*3*BT76/5</f>
        <v>0</v>
      </c>
      <c r="CP76" s="223"/>
      <c r="CQ76" s="210">
        <f t="shared" si="363"/>
        <v>0</v>
      </c>
      <c r="CR76" s="34"/>
      <c r="CS76" s="28">
        <f t="shared" si="364"/>
        <v>0</v>
      </c>
      <c r="CT76" s="224"/>
      <c r="CU76" s="209">
        <f t="shared" si="365"/>
        <v>0</v>
      </c>
      <c r="CV76" s="223"/>
      <c r="CW76" s="209">
        <f t="shared" si="366"/>
        <v>0</v>
      </c>
      <c r="CX76" s="34"/>
      <c r="CY76" s="28">
        <f>SUM(CX76*BT76*2)</f>
        <v>0</v>
      </c>
      <c r="CZ76" s="223"/>
      <c r="DA76" s="28">
        <f>SUM(CZ76*BV76*2)</f>
        <v>0</v>
      </c>
      <c r="DB76" s="223"/>
      <c r="DC76" s="209">
        <f>SUM(DB76*BT76*2)</f>
        <v>0</v>
      </c>
      <c r="DD76" s="34"/>
      <c r="DE76" s="209">
        <f>SUM(BV76*DD76*6)</f>
        <v>0</v>
      </c>
      <c r="DF76" s="223"/>
      <c r="DG76" s="209">
        <f t="shared" si="367"/>
        <v>0</v>
      </c>
      <c r="DH76" s="223"/>
      <c r="DI76" s="28">
        <f>SUM(BV76*DH76*6)</f>
        <v>0</v>
      </c>
      <c r="DJ76" s="34">
        <v>1</v>
      </c>
      <c r="DK76" s="209">
        <f>SUM(BV76*DJ76*8)</f>
        <v>0</v>
      </c>
      <c r="DL76" s="28"/>
      <c r="DM76" s="209">
        <f t="shared" si="368"/>
        <v>0</v>
      </c>
      <c r="DN76" s="34"/>
      <c r="DO76" s="209">
        <f>SUM(DN76*BW76*4*6)</f>
        <v>0</v>
      </c>
      <c r="DP76" s="34"/>
      <c r="DQ76" s="22">
        <f>SUM(DP76*50)</f>
        <v>0</v>
      </c>
      <c r="DR76" s="345">
        <f t="shared" si="369"/>
        <v>28</v>
      </c>
      <c r="DS76" s="209">
        <f t="shared" si="370"/>
        <v>28</v>
      </c>
      <c r="DT76" s="7"/>
      <c r="DU76" s="7"/>
      <c r="DV76" s="7"/>
      <c r="DW76" s="343" t="s">
        <v>264</v>
      </c>
      <c r="DX76" s="164" t="s">
        <v>57</v>
      </c>
      <c r="DY76" s="1"/>
      <c r="DZ76" s="25"/>
      <c r="EA76" s="25"/>
      <c r="EB76" s="8"/>
      <c r="EC76" s="8"/>
      <c r="ED76" s="8"/>
      <c r="EE76" s="8"/>
      <c r="EF76" s="8"/>
      <c r="EG76" s="8"/>
      <c r="EH76" s="8"/>
      <c r="EI76" s="7"/>
      <c r="EJ76" s="7"/>
      <c r="EK76" s="7"/>
      <c r="EM76" s="20">
        <v>28</v>
      </c>
      <c r="EN76" s="7">
        <v>44</v>
      </c>
      <c r="EO76" s="7">
        <v>0</v>
      </c>
      <c r="EP76" s="7">
        <v>62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20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20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/>
      <c r="FS76" s="7">
        <v>0</v>
      </c>
      <c r="FT76" s="7">
        <v>0</v>
      </c>
      <c r="FU76" s="7">
        <v>0</v>
      </c>
      <c r="FV76" s="7">
        <v>1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 t="e">
        <v>#REF!</v>
      </c>
      <c r="GE76" s="149">
        <v>28</v>
      </c>
      <c r="GF76" s="150">
        <v>28</v>
      </c>
      <c r="GG76" s="2"/>
      <c r="GH76" s="2"/>
      <c r="GI76" s="120"/>
      <c r="GK76" s="20"/>
      <c r="GL76" s="20"/>
      <c r="GM76" s="1"/>
      <c r="GN76" s="25"/>
      <c r="GO76" s="77"/>
      <c r="GP76" s="7"/>
      <c r="GQ76" s="87"/>
    </row>
    <row r="77" spans="1:199" s="613" customFormat="1" ht="24.95" hidden="1" customHeight="1" x14ac:dyDescent="0.35">
      <c r="A77" s="608" t="s">
        <v>57</v>
      </c>
      <c r="B77" s="389" t="s">
        <v>261</v>
      </c>
      <c r="C77" s="387" t="s">
        <v>95</v>
      </c>
      <c r="D77" s="387" t="s">
        <v>92</v>
      </c>
      <c r="E77" s="387" t="s">
        <v>96</v>
      </c>
      <c r="F77" s="388" t="s">
        <v>195</v>
      </c>
      <c r="G77" s="388">
        <v>9</v>
      </c>
      <c r="H77" s="388">
        <v>6</v>
      </c>
      <c r="I77" s="388">
        <v>2</v>
      </c>
      <c r="J77" s="388">
        <v>6</v>
      </c>
      <c r="K77" s="230">
        <f>SUM(J77)*2</f>
        <v>12</v>
      </c>
      <c r="L77" s="229"/>
      <c r="M77" s="231">
        <f>SUM(N77+P77+R77+T77+V77)</f>
        <v>0</v>
      </c>
      <c r="N77" s="232"/>
      <c r="O77" s="392">
        <f>SUM(N77)*I77</f>
        <v>0</v>
      </c>
      <c r="P77" s="232"/>
      <c r="Q77" s="392">
        <f>P77*J77</f>
        <v>0</v>
      </c>
      <c r="R77" s="232"/>
      <c r="S77" s="392">
        <f>SUM(R77)*J77</f>
        <v>0</v>
      </c>
      <c r="T77" s="232"/>
      <c r="U77" s="392">
        <f>SUM(T77)*K77</f>
        <v>0</v>
      </c>
      <c r="V77" s="232"/>
      <c r="W77" s="392">
        <f>SUM(V77)*J77*5</f>
        <v>0</v>
      </c>
      <c r="X77" s="209">
        <f>SUM(L77)*J77*5/100+AX77*J77*2+AZ77*J77*2</f>
        <v>0</v>
      </c>
      <c r="Y77" s="394">
        <f>SUM(L77*5/100*J77)</f>
        <v>0</v>
      </c>
      <c r="Z77" s="232"/>
      <c r="AA77" s="392"/>
      <c r="AB77" s="391">
        <v>17</v>
      </c>
      <c r="AC77" s="209">
        <v>127.5</v>
      </c>
      <c r="AD77" s="232"/>
      <c r="AE77" s="395">
        <f>SUM(AD77*H77*(30+4))</f>
        <v>0</v>
      </c>
      <c r="AF77" s="232"/>
      <c r="AG77" s="392">
        <f>SUM(AF77*H77*3)</f>
        <v>0</v>
      </c>
      <c r="AH77" s="232"/>
      <c r="AI77" s="393">
        <f>SUM(AH77*H77/3)</f>
        <v>0</v>
      </c>
      <c r="AJ77" s="232"/>
      <c r="AK77" s="393">
        <f>SUM(AJ77*H77*2/3)</f>
        <v>0</v>
      </c>
      <c r="AL77" s="232"/>
      <c r="AM77" s="392">
        <f>SUM(AL77*H77)</f>
        <v>0</v>
      </c>
      <c r="AN77" s="232"/>
      <c r="AO77" s="392">
        <f>SUM(AN77*J77)</f>
        <v>0</v>
      </c>
      <c r="AP77" s="232"/>
      <c r="AQ77" s="393">
        <f>AP77*H77/3</f>
        <v>0</v>
      </c>
      <c r="AR77" s="232"/>
      <c r="AS77" s="393">
        <f>SUM(J77*AR77*6)</f>
        <v>0</v>
      </c>
      <c r="AT77" s="34"/>
      <c r="AU77" s="393">
        <f>AT77*H77/3</f>
        <v>0</v>
      </c>
      <c r="AV77" s="232"/>
      <c r="AW77" s="392">
        <f>SUM(AV77*H77/3)</f>
        <v>0</v>
      </c>
      <c r="AX77" s="232"/>
      <c r="AY77" s="393">
        <f>SUM(AX77*H77/3)</f>
        <v>0</v>
      </c>
      <c r="AZ77" s="232"/>
      <c r="BA77" s="209">
        <f>SUM(AZ77*K77*5*6)</f>
        <v>0</v>
      </c>
      <c r="BB77" s="232"/>
      <c r="BC77" s="393">
        <f>SUM(BB77*K77*4*6)</f>
        <v>0</v>
      </c>
      <c r="BD77" s="232"/>
      <c r="BE77" s="396">
        <f>SUM(BD77*50)</f>
        <v>0</v>
      </c>
      <c r="BF77" s="209"/>
      <c r="BG77" s="396">
        <f>SUM(AO77+BE77+BC77+BA77+AY77+AW77+AS77+AQ77+AK77+AM77+AI77+AG77+AE77+AC77+AA77+Y77+X77+W77+U77+Q77+O77+S77+AU77)</f>
        <v>127.5</v>
      </c>
      <c r="BH77" s="396">
        <f>SUM(O77+Q77+U77+W77+X77+AS77+AW77+AY77+BA77+BC77+S77+AQ77)</f>
        <v>0</v>
      </c>
      <c r="BI77" s="7"/>
      <c r="BJ77" s="7"/>
      <c r="BK77" s="7"/>
      <c r="BL77" s="407" t="s">
        <v>301</v>
      </c>
      <c r="BM77" s="164" t="s">
        <v>57</v>
      </c>
      <c r="BN77" s="389" t="s">
        <v>255</v>
      </c>
      <c r="BO77" s="387" t="s">
        <v>95</v>
      </c>
      <c r="BP77" s="387" t="s">
        <v>92</v>
      </c>
      <c r="BQ77" s="387" t="s">
        <v>96</v>
      </c>
      <c r="BR77" s="388" t="s">
        <v>195</v>
      </c>
      <c r="BS77" s="388">
        <v>10</v>
      </c>
      <c r="BT77" s="388">
        <v>6</v>
      </c>
      <c r="BU77" s="388">
        <v>2</v>
      </c>
      <c r="BV77" s="388">
        <v>6</v>
      </c>
      <c r="BW77" s="388">
        <f>SUM(BV77)*2</f>
        <v>12</v>
      </c>
      <c r="BX77" s="389"/>
      <c r="BY77" s="231">
        <f t="shared" si="358"/>
        <v>0</v>
      </c>
      <c r="BZ77" s="232"/>
      <c r="CA77" s="392">
        <f>SUM(BZ77)*BU77</f>
        <v>0</v>
      </c>
      <c r="CB77" s="391"/>
      <c r="CC77" s="392">
        <f t="shared" si="359"/>
        <v>0</v>
      </c>
      <c r="CD77" s="232"/>
      <c r="CE77" s="392">
        <f t="shared" si="360"/>
        <v>0</v>
      </c>
      <c r="CF77" s="232"/>
      <c r="CG77" s="392">
        <f t="shared" si="361"/>
        <v>0</v>
      </c>
      <c r="CH77" s="232"/>
      <c r="CI77" s="392">
        <f>SUM(CH77)*BV77*5</f>
        <v>0</v>
      </c>
      <c r="CJ77" s="393">
        <f>SUM(BX77)*BV77*5/100+DJ77*BV77*2+DL77*BV77*2</f>
        <v>0</v>
      </c>
      <c r="CK77" s="394">
        <f t="shared" si="362"/>
        <v>0</v>
      </c>
      <c r="CL77" s="232"/>
      <c r="CM77" s="392"/>
      <c r="CN77" s="391">
        <v>3</v>
      </c>
      <c r="CO77" s="345">
        <f>(3*2+3*0.5)*CN77</f>
        <v>22.5</v>
      </c>
      <c r="CP77" s="232"/>
      <c r="CQ77" s="395">
        <f t="shared" si="363"/>
        <v>0</v>
      </c>
      <c r="CR77" s="232"/>
      <c r="CS77" s="392">
        <f t="shared" si="364"/>
        <v>0</v>
      </c>
      <c r="CT77" s="232"/>
      <c r="CU77" s="393">
        <f t="shared" si="365"/>
        <v>0</v>
      </c>
      <c r="CV77" s="232"/>
      <c r="CW77" s="393">
        <f t="shared" si="366"/>
        <v>0</v>
      </c>
      <c r="CX77" s="391"/>
      <c r="CY77" s="392">
        <f>SUM(CX77*BT77)</f>
        <v>0</v>
      </c>
      <c r="CZ77" s="232"/>
      <c r="DA77" s="392">
        <f>SUM(CZ77*BV77)</f>
        <v>0</v>
      </c>
      <c r="DB77" s="34">
        <v>1</v>
      </c>
      <c r="DC77" s="209"/>
      <c r="DD77" s="391"/>
      <c r="DE77" s="393">
        <f>SUM(BV77*DD77*6)</f>
        <v>0</v>
      </c>
      <c r="DF77" s="34"/>
      <c r="DG77" s="393">
        <f t="shared" si="367"/>
        <v>0</v>
      </c>
      <c r="DH77" s="232"/>
      <c r="DI77" s="392">
        <f>SUM(DH77*BT77/3)</f>
        <v>0</v>
      </c>
      <c r="DJ77" s="391"/>
      <c r="DK77" s="393">
        <f>SUM(DJ77*BT77/3)</f>
        <v>0</v>
      </c>
      <c r="DL77" s="391"/>
      <c r="DM77" s="209">
        <f t="shared" si="368"/>
        <v>0</v>
      </c>
      <c r="DN77" s="391"/>
      <c r="DO77" s="393">
        <f>SUM(DN77*BW77*4*6)</f>
        <v>0</v>
      </c>
      <c r="DP77" s="232"/>
      <c r="DQ77" s="396">
        <f>SUM(DP77*50)</f>
        <v>0</v>
      </c>
      <c r="DR77" s="393">
        <f t="shared" si="369"/>
        <v>22.5</v>
      </c>
      <c r="DS77" s="393">
        <f t="shared" si="370"/>
        <v>0</v>
      </c>
      <c r="DT77" s="7"/>
      <c r="DU77" s="7"/>
      <c r="DV77" s="7"/>
      <c r="DW77" s="408"/>
      <c r="DX77" s="608" t="s">
        <v>57</v>
      </c>
      <c r="DY77" s="407"/>
      <c r="DZ77" s="609"/>
      <c r="EA77" s="609"/>
      <c r="EB77" s="8"/>
      <c r="EC77" s="8"/>
      <c r="ED77" s="8"/>
      <c r="EE77" s="8"/>
      <c r="EF77" s="8"/>
      <c r="EG77" s="8"/>
      <c r="EH77" s="8"/>
      <c r="EI77" s="7"/>
      <c r="EJ77" s="7"/>
      <c r="EK77" s="7"/>
      <c r="EM77" s="610">
        <v>0</v>
      </c>
      <c r="EN77" s="7">
        <v>0</v>
      </c>
      <c r="EO77" s="7">
        <v>0</v>
      </c>
      <c r="EP77" s="7">
        <v>0</v>
      </c>
      <c r="EQ77" s="407">
        <v>0</v>
      </c>
      <c r="ER77" s="7">
        <v>0</v>
      </c>
      <c r="ES77" s="407">
        <v>0</v>
      </c>
      <c r="ET77" s="7">
        <v>0</v>
      </c>
      <c r="EU77" s="407">
        <v>0</v>
      </c>
      <c r="EV77" s="7">
        <v>0</v>
      </c>
      <c r="EW77" s="610">
        <v>0</v>
      </c>
      <c r="EX77" s="7">
        <v>0</v>
      </c>
      <c r="EY77" s="407">
        <v>0</v>
      </c>
      <c r="EZ77" s="7">
        <v>20</v>
      </c>
      <c r="FA77" s="7">
        <v>150</v>
      </c>
      <c r="FB77" s="7">
        <v>0</v>
      </c>
      <c r="FC77" s="407">
        <v>0</v>
      </c>
      <c r="FD77" s="7">
        <v>0</v>
      </c>
      <c r="FE77" s="407">
        <v>0</v>
      </c>
      <c r="FF77" s="7">
        <v>0</v>
      </c>
      <c r="FG77" s="610">
        <v>0</v>
      </c>
      <c r="FH77" s="7">
        <v>0</v>
      </c>
      <c r="FI77" s="407">
        <v>0</v>
      </c>
      <c r="FJ77" s="7">
        <v>0</v>
      </c>
      <c r="FK77" s="407">
        <v>0</v>
      </c>
      <c r="FL77" s="7">
        <v>0</v>
      </c>
      <c r="FM77" s="407">
        <v>0</v>
      </c>
      <c r="FN77" s="7">
        <v>1</v>
      </c>
      <c r="FO77" s="7">
        <v>0</v>
      </c>
      <c r="FP77" s="7">
        <v>0</v>
      </c>
      <c r="FQ77" s="407">
        <v>0</v>
      </c>
      <c r="FR77" s="7"/>
      <c r="FS77" s="407">
        <v>0</v>
      </c>
      <c r="FT77" s="407">
        <v>0</v>
      </c>
      <c r="FU77" s="407">
        <v>0</v>
      </c>
      <c r="FV77" s="7">
        <v>0</v>
      </c>
      <c r="FW77" s="407">
        <v>0</v>
      </c>
      <c r="FX77" s="7">
        <v>0</v>
      </c>
      <c r="FY77" s="7">
        <v>0</v>
      </c>
      <c r="FZ77" s="7">
        <v>0</v>
      </c>
      <c r="GA77" s="407">
        <v>0</v>
      </c>
      <c r="GB77" s="7">
        <v>0</v>
      </c>
      <c r="GC77" s="407">
        <v>0</v>
      </c>
      <c r="GD77" s="7" t="e">
        <v>#REF!</v>
      </c>
      <c r="GE77" s="149">
        <v>150</v>
      </c>
      <c r="GF77" s="611">
        <v>0</v>
      </c>
      <c r="GG77" s="2"/>
      <c r="GH77" s="2"/>
      <c r="GI77" s="612"/>
      <c r="GK77" s="610"/>
      <c r="GL77" s="610"/>
      <c r="GM77" s="389"/>
      <c r="GN77" s="388"/>
      <c r="GO77" s="614"/>
      <c r="GP77" s="407"/>
      <c r="GQ77" s="615"/>
    </row>
    <row r="78" spans="1:199" ht="24.95" hidden="1" customHeight="1" x14ac:dyDescent="0.35">
      <c r="A78" s="432" t="s">
        <v>57</v>
      </c>
      <c r="B78" s="165" t="s">
        <v>259</v>
      </c>
      <c r="C78" s="211" t="s">
        <v>95</v>
      </c>
      <c r="D78" s="248" t="s">
        <v>92</v>
      </c>
      <c r="E78" s="248" t="s">
        <v>96</v>
      </c>
      <c r="F78" s="166" t="s">
        <v>195</v>
      </c>
      <c r="G78" s="166">
        <v>9</v>
      </c>
      <c r="H78" s="230">
        <v>7</v>
      </c>
      <c r="I78" s="230">
        <v>1</v>
      </c>
      <c r="J78" s="230">
        <v>5</v>
      </c>
      <c r="K78" s="230">
        <v>5</v>
      </c>
      <c r="L78" s="165"/>
      <c r="M78" s="168">
        <f t="shared" ref="M78" si="373">SUM(N78+P78+R78+T78+V78)</f>
        <v>0</v>
      </c>
      <c r="N78" s="169"/>
      <c r="O78" s="170">
        <f t="shared" ref="O78" si="374">SUM(N78)*I78</f>
        <v>0</v>
      </c>
      <c r="P78" s="169"/>
      <c r="Q78" s="170">
        <f t="shared" ref="Q78" si="375">P78*J78</f>
        <v>0</v>
      </c>
      <c r="R78" s="169"/>
      <c r="S78" s="170">
        <f t="shared" ref="S78" si="376">SUM(R78)*J78</f>
        <v>0</v>
      </c>
      <c r="T78" s="169"/>
      <c r="U78" s="170">
        <f t="shared" ref="U78" si="377">SUM(T78)*K78</f>
        <v>0</v>
      </c>
      <c r="V78" s="169"/>
      <c r="W78" s="170">
        <f t="shared" ref="W78" si="378">SUM(V78)*J78*5</f>
        <v>0</v>
      </c>
      <c r="X78" s="209"/>
      <c r="Y78" s="171">
        <f t="shared" ref="Y78" si="379">SUM(L78*5/100*J78)</f>
        <v>0</v>
      </c>
      <c r="Z78" s="169"/>
      <c r="AA78" s="170"/>
      <c r="AB78" s="169"/>
      <c r="AC78" s="182">
        <f>SUM(AB78)*3*H78/5</f>
        <v>0</v>
      </c>
      <c r="AD78" s="169">
        <v>1</v>
      </c>
      <c r="AE78" s="172">
        <f>SUM(AD78*H78*(15))</f>
        <v>105</v>
      </c>
      <c r="AF78" s="169"/>
      <c r="AG78" s="170">
        <f t="shared" ref="AG78" si="380">SUM(AF78*H78*3)</f>
        <v>0</v>
      </c>
      <c r="AH78" s="169"/>
      <c r="AI78" s="234">
        <f t="shared" ref="AI78" si="381">SUM(AH78*H78/3)</f>
        <v>0</v>
      </c>
      <c r="AJ78" s="169"/>
      <c r="AK78" s="234">
        <f t="shared" ref="AK78" si="382">SUM(AJ78*H78*2/3)</f>
        <v>0</v>
      </c>
      <c r="AL78" s="169"/>
      <c r="AM78" s="170">
        <f>SUM(AL78*H78*2)</f>
        <v>0</v>
      </c>
      <c r="AN78" s="169"/>
      <c r="AO78" s="170">
        <f t="shared" ref="AO78" si="383">SUM(AN78*J78)</f>
        <v>0</v>
      </c>
      <c r="AP78" s="169"/>
      <c r="AQ78" s="171">
        <f>SUM(AP78*H78*2)</f>
        <v>0</v>
      </c>
      <c r="AR78" s="169"/>
      <c r="AS78" s="234">
        <f>SUM(J78*AR78*6)</f>
        <v>0</v>
      </c>
      <c r="AT78" s="34"/>
      <c r="AU78" s="236">
        <f t="shared" ref="AU78" si="384">AT78*H78/3</f>
        <v>0</v>
      </c>
      <c r="AV78" s="169"/>
      <c r="AW78" s="233">
        <f>SUM(AV78*H78/3)</f>
        <v>0</v>
      </c>
      <c r="AX78" s="169"/>
      <c r="AY78" s="234">
        <f t="shared" ref="AY78" si="385">SUM(J78*AX78*8)</f>
        <v>0</v>
      </c>
      <c r="AZ78" s="169"/>
      <c r="BA78" s="209">
        <f t="shared" ref="BA78" si="386">SUM(AZ78*K78*5*6)</f>
        <v>0</v>
      </c>
      <c r="BB78" s="169"/>
      <c r="BC78" s="171">
        <f t="shared" ref="BC78" si="387">SUM(BB78*K78*4*6)</f>
        <v>0</v>
      </c>
      <c r="BD78" s="169"/>
      <c r="BE78" s="237">
        <f t="shared" ref="BE78" si="388">SUM(BD78*50)</f>
        <v>0</v>
      </c>
      <c r="BF78" s="236">
        <f t="shared" ref="BF78" si="389">O78+Q78+S78+U78+W78+X78+Y78+AA78+AC78+AE78+AG78+AI78+AK78+AM78+AO78+AQ78+AS78+AU78+AW78+AY78+BA78+BC78+BE78</f>
        <v>105</v>
      </c>
      <c r="BG78" s="22">
        <f>SUM(AO78+BE78+BC78+BA78+AY78+AW78+AS78+AQ78+AK78+AM78+AI78+AG78+AE78+AC78+AA78+Y78+X78+W78+U78+Q78+O78+S78+AU78)</f>
        <v>105</v>
      </c>
      <c r="BH78" s="22">
        <f t="shared" si="372"/>
        <v>0</v>
      </c>
      <c r="BI78" s="7"/>
      <c r="BJ78" s="7"/>
      <c r="BK78" s="7"/>
      <c r="BL78" s="60"/>
      <c r="BM78" s="164" t="s">
        <v>57</v>
      </c>
      <c r="BN78" s="229" t="s">
        <v>254</v>
      </c>
      <c r="BO78" s="211" t="s">
        <v>95</v>
      </c>
      <c r="BP78" s="211" t="s">
        <v>92</v>
      </c>
      <c r="BQ78" s="211" t="s">
        <v>96</v>
      </c>
      <c r="BR78" s="230" t="s">
        <v>195</v>
      </c>
      <c r="BS78" s="230">
        <v>10</v>
      </c>
      <c r="BT78" s="230">
        <v>7</v>
      </c>
      <c r="BU78" s="230">
        <v>1</v>
      </c>
      <c r="BV78" s="230">
        <v>5</v>
      </c>
      <c r="BW78" s="230">
        <v>5</v>
      </c>
      <c r="BX78" s="229"/>
      <c r="BY78" s="231">
        <f t="shared" si="358"/>
        <v>0</v>
      </c>
      <c r="BZ78" s="232"/>
      <c r="CA78" s="28">
        <f t="shared" ref="CA78" si="390">SUM(BZ78)*BU78</f>
        <v>0</v>
      </c>
      <c r="CB78" s="232"/>
      <c r="CC78" s="233">
        <f t="shared" si="359"/>
        <v>0</v>
      </c>
      <c r="CD78" s="232"/>
      <c r="CE78" s="233">
        <f t="shared" si="360"/>
        <v>0</v>
      </c>
      <c r="CF78" s="232"/>
      <c r="CG78" s="233">
        <f t="shared" si="361"/>
        <v>0</v>
      </c>
      <c r="CH78" s="232"/>
      <c r="CI78" s="233">
        <f t="shared" ref="CI78" si="391">SUM(CH78)*BV78*5</f>
        <v>0</v>
      </c>
      <c r="CJ78" s="234"/>
      <c r="CK78" s="182">
        <f t="shared" si="362"/>
        <v>0</v>
      </c>
      <c r="CL78" s="232"/>
      <c r="CM78" s="233"/>
      <c r="CN78" s="232"/>
      <c r="CO78" s="209">
        <f>SUM(CN78)*3*BT78/5</f>
        <v>0</v>
      </c>
      <c r="CP78" s="232">
        <v>1</v>
      </c>
      <c r="CQ78" s="235">
        <f>SUM(CP78*BT78*(15))</f>
        <v>105</v>
      </c>
      <c r="CR78" s="232"/>
      <c r="CS78" s="233">
        <f t="shared" si="364"/>
        <v>0</v>
      </c>
      <c r="CT78" s="232"/>
      <c r="CU78" s="234">
        <f t="shared" si="365"/>
        <v>0</v>
      </c>
      <c r="CV78" s="232"/>
      <c r="CW78" s="234">
        <f t="shared" si="366"/>
        <v>0</v>
      </c>
      <c r="CX78" s="232"/>
      <c r="CY78" s="233">
        <f>SUM(CX78*BT78*2)</f>
        <v>0</v>
      </c>
      <c r="CZ78" s="232"/>
      <c r="DA78" s="233">
        <f t="shared" ref="DA78" si="392">SUM(CZ78*BV78)</f>
        <v>0</v>
      </c>
      <c r="DB78" s="232"/>
      <c r="DC78" s="209">
        <f t="shared" ref="DC78" si="393">DB78*BT78/3</f>
        <v>0</v>
      </c>
      <c r="DD78" s="232"/>
      <c r="DE78" s="234">
        <f t="shared" ref="DE78" si="394">SUM(BV78*DD78*6)</f>
        <v>0</v>
      </c>
      <c r="DF78" s="34"/>
      <c r="DG78" s="236">
        <f t="shared" si="367"/>
        <v>0</v>
      </c>
      <c r="DH78" s="232"/>
      <c r="DI78" s="233">
        <f t="shared" ref="DI78" si="395">SUM(DH78*BT78/3)</f>
        <v>0</v>
      </c>
      <c r="DJ78" s="232"/>
      <c r="DK78" s="209">
        <f>SUM(BV78*DJ78*8)</f>
        <v>0</v>
      </c>
      <c r="DL78" s="232"/>
      <c r="DM78" s="209">
        <f>SUM(DL78*BW78*3*8)</f>
        <v>0</v>
      </c>
      <c r="DN78" s="232"/>
      <c r="DO78" s="234">
        <f t="shared" ref="DO78" si="396">SUM(DN78*BW78*4*6)</f>
        <v>0</v>
      </c>
      <c r="DP78" s="232"/>
      <c r="DQ78" s="237">
        <f t="shared" ref="DQ78" si="397">SUM(DP78*50)</f>
        <v>0</v>
      </c>
      <c r="DR78" s="236">
        <f t="shared" si="369"/>
        <v>105</v>
      </c>
      <c r="DS78" s="236">
        <f t="shared" si="370"/>
        <v>0</v>
      </c>
      <c r="DT78" s="7"/>
      <c r="DU78" s="7"/>
      <c r="DV78" s="7"/>
      <c r="DW78" s="60"/>
      <c r="DX78" s="164" t="s">
        <v>57</v>
      </c>
      <c r="DY78" s="7"/>
      <c r="DZ78" s="23"/>
      <c r="EA78" s="23"/>
      <c r="EB78" s="8"/>
      <c r="EC78" s="8"/>
      <c r="ED78" s="8"/>
      <c r="EE78" s="8"/>
      <c r="EF78" s="8"/>
      <c r="EG78" s="8"/>
      <c r="EH78" s="8"/>
      <c r="EI78" s="7"/>
      <c r="EJ78" s="7"/>
      <c r="EK78" s="7"/>
      <c r="EM78" s="20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20">
        <v>0</v>
      </c>
      <c r="EX78" s="7">
        <v>0</v>
      </c>
      <c r="EY78" s="7">
        <v>0</v>
      </c>
      <c r="EZ78" s="7">
        <v>0</v>
      </c>
      <c r="FA78" s="7">
        <v>0</v>
      </c>
      <c r="FB78" s="7">
        <v>2</v>
      </c>
      <c r="FC78" s="7">
        <v>210</v>
      </c>
      <c r="FD78" s="7">
        <v>0</v>
      </c>
      <c r="FE78" s="7">
        <v>0</v>
      </c>
      <c r="FF78" s="7">
        <v>0</v>
      </c>
      <c r="FG78" s="20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/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 t="e">
        <v>#REF!</v>
      </c>
      <c r="GE78" s="149">
        <v>210</v>
      </c>
      <c r="GF78" s="150">
        <v>0</v>
      </c>
      <c r="GG78" s="2"/>
      <c r="GH78" s="2"/>
      <c r="GI78" s="120"/>
      <c r="GK78" s="20"/>
      <c r="GL78" s="20"/>
      <c r="GM78" s="1"/>
      <c r="GN78" s="25"/>
      <c r="GO78" s="77"/>
      <c r="GP78" s="7"/>
      <c r="GQ78" s="87"/>
    </row>
    <row r="79" spans="1:199" ht="24.95" hidden="1" customHeight="1" x14ac:dyDescent="0.35">
      <c r="A79" s="164" t="s">
        <v>57</v>
      </c>
      <c r="B79" s="7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90">
        <f t="shared" si="371"/>
        <v>0</v>
      </c>
      <c r="N79" s="34"/>
      <c r="O79" s="22"/>
      <c r="P79" s="34"/>
      <c r="Q79" s="22"/>
      <c r="R79" s="34"/>
      <c r="S79" s="22"/>
      <c r="T79" s="34"/>
      <c r="U79" s="22"/>
      <c r="V79" s="91"/>
      <c r="W79" s="22"/>
      <c r="X79" s="22"/>
      <c r="Y79" s="22"/>
      <c r="Z79" s="91"/>
      <c r="AA79" s="22"/>
      <c r="AB79" s="91"/>
      <c r="AC79" s="22"/>
      <c r="AD79" s="91"/>
      <c r="AE79" s="26"/>
      <c r="AF79" s="91"/>
      <c r="AG79" s="22"/>
      <c r="AH79" s="91"/>
      <c r="AI79" s="22"/>
      <c r="AJ79" s="91"/>
      <c r="AK79" s="22"/>
      <c r="AL79" s="91"/>
      <c r="AM79" s="22"/>
      <c r="AN79" s="91"/>
      <c r="AO79" s="22"/>
      <c r="AP79" s="91"/>
      <c r="AQ79" s="22"/>
      <c r="AR79" s="91"/>
      <c r="AS79" s="22"/>
      <c r="AT79" s="91"/>
      <c r="AU79" s="22"/>
      <c r="AV79" s="91"/>
      <c r="AW79" s="22"/>
      <c r="AX79" s="91"/>
      <c r="AY79" s="22"/>
      <c r="AZ79" s="91"/>
      <c r="BA79" s="22"/>
      <c r="BB79" s="91"/>
      <c r="BC79" s="22"/>
      <c r="BD79" s="91"/>
      <c r="BE79" s="22"/>
      <c r="BF79" s="22"/>
      <c r="BG79" s="22">
        <f t="shared" ref="BG79:BG84" si="398">SUM(AO79+BE79+BC79+BA79+AY79+AW79+AS79+AQ79+AK79+AM79+AI79+AG79+AE79+AC79+AA79+Y79+X79+W79+U79+Q79+O79+S79+AU79)</f>
        <v>0</v>
      </c>
      <c r="BH79" s="22">
        <f t="shared" si="372"/>
        <v>0</v>
      </c>
      <c r="BI79" s="7"/>
      <c r="BJ79" s="7"/>
      <c r="BK79" s="7"/>
      <c r="BL79" s="60"/>
      <c r="BM79" s="164" t="s">
        <v>57</v>
      </c>
      <c r="BN79" s="539" t="s">
        <v>289</v>
      </c>
      <c r="BO79" s="540" t="s">
        <v>178</v>
      </c>
      <c r="BP79" s="541" t="s">
        <v>92</v>
      </c>
      <c r="BQ79" s="541" t="s">
        <v>175</v>
      </c>
      <c r="BR79" s="542" t="s">
        <v>179</v>
      </c>
      <c r="BS79" s="543">
        <v>4</v>
      </c>
      <c r="BT79" s="23">
        <v>1</v>
      </c>
      <c r="BU79" s="543">
        <v>1</v>
      </c>
      <c r="BV79" s="543">
        <v>1</v>
      </c>
      <c r="BW79" s="543">
        <v>1</v>
      </c>
      <c r="BX79" s="544"/>
      <c r="BY79" s="545">
        <f>SUM(BZ79+CB79+CD79+CF79+CH79)</f>
        <v>0</v>
      </c>
      <c r="BZ79" s="546"/>
      <c r="CA79" s="28">
        <f>SUM(BZ79)*BU79</f>
        <v>0</v>
      </c>
      <c r="CB79" s="546"/>
      <c r="CC79" s="547">
        <f>CB79*BV79</f>
        <v>0</v>
      </c>
      <c r="CD79" s="546"/>
      <c r="CE79" s="547">
        <f>SUM(CD79)*BV79</f>
        <v>0</v>
      </c>
      <c r="CF79" s="546"/>
      <c r="CG79" s="547">
        <f>SUM(CF79)*BW79</f>
        <v>0</v>
      </c>
      <c r="CH79" s="546"/>
      <c r="CI79" s="547">
        <f>SUM(CH79)*BV79*5</f>
        <v>0</v>
      </c>
      <c r="CJ79" s="548">
        <f>SUM(BV79*DJ79*2+BW79*DL79*2+BV79*DN79*2)</f>
        <v>0</v>
      </c>
      <c r="CK79" s="209">
        <f>SUM(BX79*5/100*BV79)</f>
        <v>0</v>
      </c>
      <c r="CL79" s="546"/>
      <c r="CM79" s="549"/>
      <c r="CN79" s="546">
        <v>6</v>
      </c>
      <c r="CO79" s="209">
        <f>CN79*BT79*4</f>
        <v>24</v>
      </c>
      <c r="CP79" s="550"/>
      <c r="CQ79" s="547">
        <f>SUM(CP79*BT79*(30+4))</f>
        <v>0</v>
      </c>
      <c r="CR79" s="546"/>
      <c r="CS79" s="539">
        <f>SUM(CR79*BT79*3)</f>
        <v>0</v>
      </c>
      <c r="CT79" s="549"/>
      <c r="CU79" s="548">
        <f>SUM(CT79*BT79/3)</f>
        <v>0</v>
      </c>
      <c r="CV79" s="546"/>
      <c r="CW79" s="548">
        <f>SUM(CV79*BT79*2/3)</f>
        <v>0</v>
      </c>
      <c r="CX79" s="546"/>
      <c r="CY79" s="547">
        <f>SUM(CX79*BT79)</f>
        <v>0</v>
      </c>
      <c r="CZ79" s="546"/>
      <c r="DA79" s="547">
        <f>SUM(CZ79*BV79)</f>
        <v>0</v>
      </c>
      <c r="DB79" s="550"/>
      <c r="DC79" s="209">
        <f>DB79*BT79/3</f>
        <v>0</v>
      </c>
      <c r="DD79" s="546"/>
      <c r="DE79" s="548">
        <f>SUM(DD79*BV79*2)</f>
        <v>0</v>
      </c>
      <c r="DF79" s="546"/>
      <c r="DG79" s="548">
        <f>DF79*BT79/3</f>
        <v>0</v>
      </c>
      <c r="DH79" s="550"/>
      <c r="DI79" s="539">
        <f>SUM(DH79*BT79/3)</f>
        <v>0</v>
      </c>
      <c r="DJ79" s="546"/>
      <c r="DK79" s="209">
        <f>SUM(DJ79*BT79/3)</f>
        <v>0</v>
      </c>
      <c r="DL79" s="546"/>
      <c r="DM79" s="209">
        <f>SUM(DL79*BW79*5*6)/2</f>
        <v>0</v>
      </c>
      <c r="DN79" s="550"/>
      <c r="DO79" s="548">
        <f>SUM(DN79*BV79*4)</f>
        <v>0</v>
      </c>
      <c r="DP79" s="550"/>
      <c r="DQ79" s="539">
        <f>SUM(DP79*25)/2</f>
        <v>0</v>
      </c>
      <c r="DR79" s="345">
        <f>CA79+CC79+CE79+CG79+CI79+CJ79+CK79+CM79+CO79+CQ79+CS79+CU79+CW79+CY79+DA79+DC79+DE79+DG79+DI79+DK79+DM79+DO79+DQ79</f>
        <v>24</v>
      </c>
      <c r="DS79" s="345">
        <f>DO79+DM79+DK79+DI79+DE79+DC79+CJ79+CI79+CG79+CE79+CC79+CA79</f>
        <v>0</v>
      </c>
      <c r="DT79" s="7"/>
      <c r="DU79" s="7"/>
      <c r="DV79" s="7"/>
      <c r="DW79" s="60"/>
      <c r="DX79" s="164" t="s">
        <v>57</v>
      </c>
      <c r="DY79" s="7"/>
      <c r="DZ79" s="23"/>
      <c r="EA79" s="23"/>
      <c r="EB79" s="8"/>
      <c r="EC79" s="8"/>
      <c r="ED79" s="8"/>
      <c r="EE79" s="8"/>
      <c r="EF79" s="8"/>
      <c r="EG79" s="8"/>
      <c r="EH79" s="8"/>
      <c r="EI79" s="7"/>
      <c r="EJ79" s="7"/>
      <c r="EK79" s="7"/>
      <c r="EM79" s="20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20">
        <v>0</v>
      </c>
      <c r="EX79" s="7">
        <v>0</v>
      </c>
      <c r="EY79" s="7">
        <v>0</v>
      </c>
      <c r="EZ79" s="7">
        <v>6</v>
      </c>
      <c r="FA79" s="7">
        <v>24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20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/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 t="e">
        <v>#REF!</v>
      </c>
      <c r="GE79" s="149">
        <v>24</v>
      </c>
      <c r="GF79" s="150">
        <v>0</v>
      </c>
      <c r="GG79" s="2"/>
      <c r="GH79" s="2"/>
      <c r="GI79" s="120"/>
      <c r="GK79" s="20"/>
      <c r="GL79" s="20"/>
      <c r="GM79" s="1"/>
      <c r="GN79" s="25"/>
      <c r="GO79" s="77"/>
      <c r="GP79" s="7"/>
      <c r="GQ79" s="87"/>
    </row>
    <row r="80" spans="1:199" ht="24.95" hidden="1" customHeight="1" x14ac:dyDescent="0.35">
      <c r="A80" s="164" t="s">
        <v>57</v>
      </c>
      <c r="B80" s="7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90">
        <f t="shared" si="371"/>
        <v>0</v>
      </c>
      <c r="N80" s="34"/>
      <c r="O80" s="22"/>
      <c r="P80" s="34"/>
      <c r="Q80" s="22"/>
      <c r="R80" s="34"/>
      <c r="S80" s="22"/>
      <c r="T80" s="34"/>
      <c r="U80" s="22"/>
      <c r="V80" s="91"/>
      <c r="W80" s="22"/>
      <c r="X80" s="22"/>
      <c r="Y80" s="22"/>
      <c r="Z80" s="91"/>
      <c r="AA80" s="22"/>
      <c r="AB80" s="91"/>
      <c r="AC80" s="22"/>
      <c r="AD80" s="91"/>
      <c r="AE80" s="26"/>
      <c r="AF80" s="91"/>
      <c r="AG80" s="22"/>
      <c r="AH80" s="91"/>
      <c r="AI80" s="22"/>
      <c r="AJ80" s="91"/>
      <c r="AK80" s="22"/>
      <c r="AL80" s="91"/>
      <c r="AM80" s="22"/>
      <c r="AN80" s="91"/>
      <c r="AO80" s="22"/>
      <c r="AP80" s="91"/>
      <c r="AQ80" s="22"/>
      <c r="AR80" s="91"/>
      <c r="AS80" s="22"/>
      <c r="AT80" s="91"/>
      <c r="AU80" s="22"/>
      <c r="AV80" s="91"/>
      <c r="AW80" s="22"/>
      <c r="AX80" s="91"/>
      <c r="AY80" s="22"/>
      <c r="AZ80" s="91"/>
      <c r="BA80" s="22"/>
      <c r="BB80" s="91"/>
      <c r="BC80" s="22"/>
      <c r="BD80" s="91"/>
      <c r="BE80" s="22"/>
      <c r="BF80" s="22"/>
      <c r="BG80" s="22">
        <f t="shared" si="398"/>
        <v>0</v>
      </c>
      <c r="BH80" s="22">
        <f t="shared" si="372"/>
        <v>0</v>
      </c>
      <c r="BI80" s="7"/>
      <c r="BJ80" s="7"/>
      <c r="BK80" s="7"/>
      <c r="BL80" s="60"/>
      <c r="BM80" s="164" t="s">
        <v>57</v>
      </c>
      <c r="BN80" s="539" t="s">
        <v>289</v>
      </c>
      <c r="BO80" s="551" t="s">
        <v>178</v>
      </c>
      <c r="BP80" s="541" t="s">
        <v>181</v>
      </c>
      <c r="BQ80" s="541" t="s">
        <v>175</v>
      </c>
      <c r="BR80" s="552" t="s">
        <v>182</v>
      </c>
      <c r="BS80" s="553">
        <v>6</v>
      </c>
      <c r="BT80" s="23">
        <v>2</v>
      </c>
      <c r="BU80" s="553">
        <v>1</v>
      </c>
      <c r="BV80" s="553">
        <v>1</v>
      </c>
      <c r="BW80" s="553">
        <v>1</v>
      </c>
      <c r="BX80" s="554"/>
      <c r="BY80" s="545">
        <f>SUM(BZ80+CB80+CD80+CF80+CH80)</f>
        <v>0</v>
      </c>
      <c r="BZ80" s="555"/>
      <c r="CA80" s="53">
        <f t="shared" ref="CA80" si="399">SUM(BZ80)*BU80</f>
        <v>0</v>
      </c>
      <c r="CB80" s="555"/>
      <c r="CC80" s="556">
        <f>CB80*BV80</f>
        <v>0</v>
      </c>
      <c r="CD80" s="555"/>
      <c r="CE80" s="556">
        <f t="shared" ref="CE80" si="400">SUM(CD80)*BV80</f>
        <v>0</v>
      </c>
      <c r="CF80" s="555"/>
      <c r="CG80" s="556">
        <f t="shared" ref="CG80" si="401">SUM(CF80)*BW80</f>
        <v>0</v>
      </c>
      <c r="CH80" s="555"/>
      <c r="CI80" s="556">
        <f t="shared" ref="CI80" si="402">SUM(CH80)*BV80*5</f>
        <v>0</v>
      </c>
      <c r="CJ80" s="548">
        <f>SUM(BV80*DJ80*2+BW80*DL80*2+BV80*DN80*2)</f>
        <v>0</v>
      </c>
      <c r="CK80" s="209">
        <f>SUM(BX80*5/100*BV80)</f>
        <v>0</v>
      </c>
      <c r="CL80" s="555"/>
      <c r="CM80" s="556"/>
      <c r="CN80" s="555">
        <v>6</v>
      </c>
      <c r="CO80" s="209">
        <f>CN80*BT80*4</f>
        <v>48</v>
      </c>
      <c r="CP80" s="555"/>
      <c r="CQ80" s="556">
        <f>SUM(CP80*BT80*(30+4))</f>
        <v>0</v>
      </c>
      <c r="CR80" s="555"/>
      <c r="CS80" s="539">
        <f t="shared" ref="CS80" si="403">SUM(CR80*BT80*3)</f>
        <v>0</v>
      </c>
      <c r="CT80" s="547"/>
      <c r="CU80" s="548">
        <f t="shared" ref="CU80" si="404">SUM(CT80*BT80/3)</f>
        <v>0</v>
      </c>
      <c r="CV80" s="546"/>
      <c r="CW80" s="548">
        <f>SUM(CV80*BT80*2/3)</f>
        <v>0</v>
      </c>
      <c r="CX80" s="555"/>
      <c r="CY80" s="556">
        <f>SUM(CX80*BT80)</f>
        <v>0</v>
      </c>
      <c r="CZ80" s="555"/>
      <c r="DA80" s="556">
        <f t="shared" ref="DA80" si="405">SUM(CZ80*BV80)</f>
        <v>0</v>
      </c>
      <c r="DB80" s="555"/>
      <c r="DC80" s="209">
        <f>DB80*BT80/3</f>
        <v>0</v>
      </c>
      <c r="DD80" s="546"/>
      <c r="DE80" s="548">
        <f>SUM(DD80*BV80*2)</f>
        <v>0</v>
      </c>
      <c r="DF80" s="546"/>
      <c r="DG80" s="548">
        <f t="shared" ref="DG80" si="406">DF80*BT80/3</f>
        <v>0</v>
      </c>
      <c r="DH80" s="546"/>
      <c r="DI80" s="539">
        <f>SUM(DH80*BT80/3)</f>
        <v>0</v>
      </c>
      <c r="DJ80" s="546"/>
      <c r="DK80" s="209">
        <f>SUM(DJ80*BT80/3)</f>
        <v>0</v>
      </c>
      <c r="DL80" s="546"/>
      <c r="DM80" s="209">
        <f>SUM(DL80*BW80*5*6)/2</f>
        <v>0</v>
      </c>
      <c r="DN80" s="546"/>
      <c r="DO80" s="548">
        <f>SUM(DN80*BV80*4)</f>
        <v>0</v>
      </c>
      <c r="DP80" s="546"/>
      <c r="DQ80" s="539">
        <f>SUM(DP80*25)/2</f>
        <v>0</v>
      </c>
      <c r="DR80" s="345">
        <f t="shared" ref="DR80" si="407">CA80+CC80+CE80+CG80+CI80+CJ80+CK80+CM80+CO80+CQ80+CS80+CU80+CW80+CY80+DA80+DC80+DE80+DG80+DI80+DK80+DM80+DO80+DQ80</f>
        <v>48</v>
      </c>
      <c r="DS80" s="345">
        <f t="shared" ref="DS80" si="408">DO80+DM80+DK80+DI80+DE80+DC80+CJ80+CI80+CG80+CE80+CC80+CA80</f>
        <v>0</v>
      </c>
      <c r="DT80" s="7"/>
      <c r="DU80" s="7"/>
      <c r="DV80" s="7"/>
      <c r="DW80" s="60"/>
      <c r="DX80" s="164" t="s">
        <v>57</v>
      </c>
      <c r="DY80" s="7"/>
      <c r="DZ80" s="23"/>
      <c r="EA80" s="23"/>
      <c r="EB80" s="8"/>
      <c r="EC80" s="8"/>
      <c r="ED80" s="8"/>
      <c r="EE80" s="8"/>
      <c r="EF80" s="8"/>
      <c r="EG80" s="8"/>
      <c r="EH80" s="8"/>
      <c r="EI80" s="7"/>
      <c r="EJ80" s="7"/>
      <c r="EK80" s="7"/>
      <c r="EM80" s="20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20">
        <v>0</v>
      </c>
      <c r="EX80" s="7">
        <v>0</v>
      </c>
      <c r="EY80" s="7">
        <v>0</v>
      </c>
      <c r="EZ80" s="7">
        <v>6</v>
      </c>
      <c r="FA80" s="7">
        <v>48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20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/>
      <c r="FS80" s="7">
        <v>0</v>
      </c>
      <c r="FT80" s="7">
        <v>0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 t="e">
        <v>#REF!</v>
      </c>
      <c r="GE80" s="149">
        <v>48</v>
      </c>
      <c r="GF80" s="150">
        <v>0</v>
      </c>
      <c r="GG80" s="2"/>
      <c r="GH80" s="2"/>
      <c r="GI80" s="120"/>
      <c r="GK80" s="20"/>
      <c r="GL80" s="20"/>
      <c r="GM80" s="1"/>
      <c r="GN80" s="25"/>
      <c r="GO80" s="77"/>
      <c r="GP80" s="7"/>
      <c r="GQ80" s="87"/>
    </row>
    <row r="81" spans="1:199" ht="24.95" hidden="1" customHeight="1" x14ac:dyDescent="0.35">
      <c r="A81" s="164" t="s">
        <v>57</v>
      </c>
      <c r="B81" s="7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90">
        <f t="shared" si="371"/>
        <v>0</v>
      </c>
      <c r="N81" s="34"/>
      <c r="O81" s="22"/>
      <c r="P81" s="34"/>
      <c r="Q81" s="22"/>
      <c r="R81" s="34"/>
      <c r="S81" s="22"/>
      <c r="T81" s="34"/>
      <c r="U81" s="22"/>
      <c r="V81" s="91"/>
      <c r="W81" s="22"/>
      <c r="X81" s="22"/>
      <c r="Y81" s="22"/>
      <c r="Z81" s="91"/>
      <c r="AA81" s="22"/>
      <c r="AB81" s="91"/>
      <c r="AC81" s="22"/>
      <c r="AD81" s="91"/>
      <c r="AE81" s="26"/>
      <c r="AF81" s="91"/>
      <c r="AG81" s="22"/>
      <c r="AH81" s="91"/>
      <c r="AI81" s="22"/>
      <c r="AJ81" s="91"/>
      <c r="AK81" s="22"/>
      <c r="AL81" s="91"/>
      <c r="AM81" s="22"/>
      <c r="AN81" s="91"/>
      <c r="AO81" s="22"/>
      <c r="AP81" s="91"/>
      <c r="AQ81" s="22"/>
      <c r="AR81" s="91"/>
      <c r="AS81" s="22"/>
      <c r="AT81" s="91"/>
      <c r="AU81" s="22"/>
      <c r="AV81" s="91"/>
      <c r="AW81" s="22"/>
      <c r="AX81" s="91"/>
      <c r="AY81" s="22"/>
      <c r="AZ81" s="91"/>
      <c r="BA81" s="22"/>
      <c r="BB81" s="91"/>
      <c r="BC81" s="22"/>
      <c r="BD81" s="91"/>
      <c r="BE81" s="22"/>
      <c r="BF81" s="22"/>
      <c r="BG81" s="22">
        <f t="shared" si="398"/>
        <v>0</v>
      </c>
      <c r="BH81" s="22">
        <f t="shared" si="372"/>
        <v>0</v>
      </c>
      <c r="BI81" s="7"/>
      <c r="BJ81" s="7"/>
      <c r="BK81" s="7"/>
      <c r="BL81" s="60"/>
      <c r="BM81" s="164" t="s">
        <v>57</v>
      </c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90">
        <f t="shared" ref="BY81:BY84" si="409">SUM(BZ81+CB81+CF81+CH81+DD81*2)</f>
        <v>0</v>
      </c>
      <c r="BZ81" s="34"/>
      <c r="CA81" s="22"/>
      <c r="CB81" s="34"/>
      <c r="CC81" s="247"/>
      <c r="CD81" s="34"/>
      <c r="CE81" s="22"/>
      <c r="CF81" s="34"/>
      <c r="CG81" s="22"/>
      <c r="CH81" s="91"/>
      <c r="CI81" s="22"/>
      <c r="CJ81" s="22"/>
      <c r="CK81" s="22"/>
      <c r="CL81" s="91"/>
      <c r="CM81" s="22"/>
      <c r="CN81" s="91"/>
      <c r="CO81" s="22"/>
      <c r="CP81" s="91"/>
      <c r="CQ81" s="26"/>
      <c r="CR81" s="91"/>
      <c r="CS81" s="22"/>
      <c r="CT81" s="91"/>
      <c r="CU81" s="22"/>
      <c r="CV81" s="91"/>
      <c r="CW81" s="22"/>
      <c r="CX81" s="91"/>
      <c r="CY81" s="22"/>
      <c r="CZ81" s="91"/>
      <c r="DA81" s="22"/>
      <c r="DB81" s="91"/>
      <c r="DC81" s="22"/>
      <c r="DD81" s="91"/>
      <c r="DE81" s="22"/>
      <c r="DF81" s="91"/>
      <c r="DG81" s="22"/>
      <c r="DH81" s="91"/>
      <c r="DI81" s="22"/>
      <c r="DJ81" s="91"/>
      <c r="DK81" s="22"/>
      <c r="DL81" s="91"/>
      <c r="DM81" s="22"/>
      <c r="DN81" s="91"/>
      <c r="DO81" s="22"/>
      <c r="DP81" s="91"/>
      <c r="DQ81" s="22"/>
      <c r="DR81" s="22">
        <f t="shared" ref="DR81:DR84" si="410">SUM(DA81+DQ81+DO81+DM81+DK81+DI81+DE81+DC81+CW81+CY81+CU81+CS81+CQ81+CO81+CM81+CK81+CJ81+CI81+CG81+CC81+CA81+CE81+DG81)</f>
        <v>0</v>
      </c>
      <c r="DS81" s="22">
        <f t="shared" ref="DS81:DS84" si="411">SUM(CA81+CC81+CG81+CI81+CJ81+DE81+DI81+DK81+DM81+DO81+CE81+DC81)</f>
        <v>0</v>
      </c>
      <c r="DT81" s="7"/>
      <c r="DU81" s="7"/>
      <c r="DV81" s="7"/>
      <c r="DW81" s="60"/>
      <c r="DX81" s="164" t="s">
        <v>57</v>
      </c>
      <c r="DY81" s="7"/>
      <c r="DZ81" s="23"/>
      <c r="EA81" s="23"/>
      <c r="EB81" s="8"/>
      <c r="EC81" s="8"/>
      <c r="ED81" s="8"/>
      <c r="EE81" s="8"/>
      <c r="EF81" s="8"/>
      <c r="EG81" s="8"/>
      <c r="EH81" s="8"/>
      <c r="EI81" s="7"/>
      <c r="EJ81" s="7"/>
      <c r="EK81" s="7"/>
      <c r="EM81" s="20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20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20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/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 t="e">
        <v>#REF!</v>
      </c>
      <c r="GE81" s="149">
        <v>0</v>
      </c>
      <c r="GF81" s="150">
        <v>0</v>
      </c>
      <c r="GG81" s="2"/>
      <c r="GH81" s="2"/>
      <c r="GI81" s="120"/>
      <c r="GK81" s="20"/>
      <c r="GL81" s="20"/>
      <c r="GM81" s="1"/>
      <c r="GN81" s="25"/>
      <c r="GO81" s="77"/>
      <c r="GP81" s="7"/>
      <c r="GQ81" s="87"/>
    </row>
    <row r="82" spans="1:199" ht="24.95" hidden="1" customHeight="1" x14ac:dyDescent="0.35">
      <c r="A82" s="164" t="s">
        <v>57</v>
      </c>
      <c r="B82" s="7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90">
        <f t="shared" si="371"/>
        <v>0</v>
      </c>
      <c r="N82" s="34"/>
      <c r="O82" s="22"/>
      <c r="P82" s="34"/>
      <c r="Q82" s="22"/>
      <c r="R82" s="34"/>
      <c r="S82" s="22"/>
      <c r="T82" s="34"/>
      <c r="U82" s="22"/>
      <c r="V82" s="91"/>
      <c r="W82" s="22"/>
      <c r="X82" s="22"/>
      <c r="Y82" s="22"/>
      <c r="Z82" s="91"/>
      <c r="AA82" s="22"/>
      <c r="AB82" s="91"/>
      <c r="AC82" s="22"/>
      <c r="AD82" s="91"/>
      <c r="AE82" s="26"/>
      <c r="AF82" s="91"/>
      <c r="AG82" s="22"/>
      <c r="AH82" s="91"/>
      <c r="AI82" s="22"/>
      <c r="AJ82" s="91"/>
      <c r="AK82" s="22"/>
      <c r="AL82" s="91"/>
      <c r="AM82" s="22"/>
      <c r="AN82" s="91"/>
      <c r="AO82" s="22"/>
      <c r="AP82" s="91"/>
      <c r="AQ82" s="22"/>
      <c r="AR82" s="91"/>
      <c r="AS82" s="22"/>
      <c r="AT82" s="91"/>
      <c r="AU82" s="22"/>
      <c r="AV82" s="91"/>
      <c r="AW82" s="22"/>
      <c r="AX82" s="91"/>
      <c r="AY82" s="22"/>
      <c r="AZ82" s="91"/>
      <c r="BA82" s="22"/>
      <c r="BB82" s="91"/>
      <c r="BC82" s="22"/>
      <c r="BD82" s="91"/>
      <c r="BE82" s="22"/>
      <c r="BF82" s="22"/>
      <c r="BG82" s="22">
        <f t="shared" si="398"/>
        <v>0</v>
      </c>
      <c r="BH82" s="22">
        <f t="shared" si="372"/>
        <v>0</v>
      </c>
      <c r="BI82" s="7"/>
      <c r="BJ82" s="7"/>
      <c r="BK82" s="7"/>
      <c r="BL82" s="60"/>
      <c r="BM82" s="164" t="s">
        <v>57</v>
      </c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90">
        <f t="shared" si="409"/>
        <v>0</v>
      </c>
      <c r="BZ82" s="34"/>
      <c r="CA82" s="22"/>
      <c r="CB82" s="34"/>
      <c r="CC82" s="247"/>
      <c r="CD82" s="34"/>
      <c r="CE82" s="22"/>
      <c r="CF82" s="34"/>
      <c r="CG82" s="22"/>
      <c r="CH82" s="91"/>
      <c r="CI82" s="22"/>
      <c r="CJ82" s="22"/>
      <c r="CK82" s="22"/>
      <c r="CL82" s="91"/>
      <c r="CM82" s="22"/>
      <c r="CN82" s="91"/>
      <c r="CO82" s="22"/>
      <c r="CP82" s="91"/>
      <c r="CQ82" s="26"/>
      <c r="CR82" s="91"/>
      <c r="CS82" s="22"/>
      <c r="CT82" s="91"/>
      <c r="CU82" s="22"/>
      <c r="CV82" s="91"/>
      <c r="CW82" s="22"/>
      <c r="CX82" s="91"/>
      <c r="CY82" s="22"/>
      <c r="CZ82" s="91"/>
      <c r="DA82" s="22"/>
      <c r="DB82" s="91"/>
      <c r="DC82" s="22"/>
      <c r="DD82" s="91"/>
      <c r="DE82" s="22"/>
      <c r="DF82" s="91"/>
      <c r="DG82" s="22"/>
      <c r="DH82" s="91"/>
      <c r="DI82" s="22"/>
      <c r="DJ82" s="91"/>
      <c r="DK82" s="22"/>
      <c r="DL82" s="91"/>
      <c r="DM82" s="22"/>
      <c r="DN82" s="91"/>
      <c r="DO82" s="22"/>
      <c r="DP82" s="91"/>
      <c r="DQ82" s="22"/>
      <c r="DR82" s="22">
        <f t="shared" si="410"/>
        <v>0</v>
      </c>
      <c r="DS82" s="22">
        <f t="shared" si="411"/>
        <v>0</v>
      </c>
      <c r="DT82" s="7"/>
      <c r="DU82" s="7"/>
      <c r="DV82" s="7"/>
      <c r="DW82" s="60"/>
      <c r="DX82" s="164" t="s">
        <v>57</v>
      </c>
      <c r="DY82" s="7"/>
      <c r="DZ82" s="23"/>
      <c r="EA82" s="23"/>
      <c r="EB82" s="8"/>
      <c r="EC82" s="8"/>
      <c r="ED82" s="8"/>
      <c r="EE82" s="8"/>
      <c r="EF82" s="8"/>
      <c r="EG82" s="8"/>
      <c r="EH82" s="8"/>
      <c r="EI82" s="7"/>
      <c r="EJ82" s="7"/>
      <c r="EK82" s="7"/>
      <c r="EM82" s="20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20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20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/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 t="e">
        <v>#REF!</v>
      </c>
      <c r="GE82" s="149">
        <v>0</v>
      </c>
      <c r="GF82" s="150">
        <v>0</v>
      </c>
      <c r="GG82" s="2"/>
      <c r="GH82" s="2"/>
      <c r="GI82" s="120"/>
      <c r="GK82" s="20"/>
      <c r="GL82" s="20"/>
      <c r="GM82" s="1"/>
      <c r="GN82" s="25"/>
      <c r="GO82" s="77"/>
      <c r="GP82" s="7"/>
      <c r="GQ82" s="87"/>
    </row>
    <row r="83" spans="1:199" ht="24.95" hidden="1" customHeight="1" x14ac:dyDescent="0.35">
      <c r="A83" s="164" t="s">
        <v>57</v>
      </c>
      <c r="B83" s="7"/>
      <c r="C83" s="23"/>
      <c r="D83" s="23"/>
      <c r="E83" s="23"/>
      <c r="F83" s="23"/>
      <c r="G83" s="23"/>
      <c r="H83" s="23"/>
      <c r="I83" s="23"/>
      <c r="J83" s="23"/>
      <c r="K83" s="23"/>
      <c r="L83" s="12"/>
      <c r="M83" s="90">
        <f t="shared" si="371"/>
        <v>0</v>
      </c>
      <c r="N83" s="34"/>
      <c r="O83" s="22"/>
      <c r="P83" s="34"/>
      <c r="Q83" s="22"/>
      <c r="R83" s="34"/>
      <c r="S83" s="22"/>
      <c r="T83" s="34"/>
      <c r="U83" s="22"/>
      <c r="V83" s="91"/>
      <c r="W83" s="22"/>
      <c r="X83" s="22"/>
      <c r="Y83" s="22"/>
      <c r="Z83" s="91"/>
      <c r="AA83" s="22"/>
      <c r="AB83" s="91"/>
      <c r="AC83" s="22"/>
      <c r="AD83" s="91"/>
      <c r="AE83" s="26"/>
      <c r="AF83" s="91"/>
      <c r="AG83" s="22"/>
      <c r="AH83" s="91"/>
      <c r="AI83" s="22"/>
      <c r="AJ83" s="91"/>
      <c r="AK83" s="22"/>
      <c r="AL83" s="91"/>
      <c r="AM83" s="22"/>
      <c r="AN83" s="91"/>
      <c r="AO83" s="22"/>
      <c r="AP83" s="91"/>
      <c r="AQ83" s="22"/>
      <c r="AR83" s="91"/>
      <c r="AS83" s="22"/>
      <c r="AT83" s="91"/>
      <c r="AU83" s="22"/>
      <c r="AV83" s="91"/>
      <c r="AW83" s="22"/>
      <c r="AX83" s="91"/>
      <c r="AY83" s="22"/>
      <c r="AZ83" s="91"/>
      <c r="BA83" s="22"/>
      <c r="BB83" s="91"/>
      <c r="BC83" s="22"/>
      <c r="BD83" s="91"/>
      <c r="BE83" s="22"/>
      <c r="BF83" s="22"/>
      <c r="BG83" s="22">
        <f t="shared" si="398"/>
        <v>0</v>
      </c>
      <c r="BH83" s="22">
        <f t="shared" si="372"/>
        <v>0</v>
      </c>
      <c r="BI83" s="7"/>
      <c r="BJ83" s="7"/>
      <c r="BK83" s="7"/>
      <c r="BL83" s="60"/>
      <c r="BM83" s="164" t="s">
        <v>57</v>
      </c>
      <c r="BN83" s="7"/>
      <c r="BO83" s="23"/>
      <c r="BP83" s="23"/>
      <c r="BQ83" s="23"/>
      <c r="BR83" s="23"/>
      <c r="BS83" s="23"/>
      <c r="BT83" s="23"/>
      <c r="BU83" s="23"/>
      <c r="BV83" s="23"/>
      <c r="BW83" s="23"/>
      <c r="BX83" s="12"/>
      <c r="BY83" s="90">
        <f t="shared" si="409"/>
        <v>0</v>
      </c>
      <c r="BZ83" s="34"/>
      <c r="CA83" s="22"/>
      <c r="CB83" s="34"/>
      <c r="CC83" s="247"/>
      <c r="CD83" s="34"/>
      <c r="CE83" s="22"/>
      <c r="CF83" s="34"/>
      <c r="CG83" s="22"/>
      <c r="CH83" s="91"/>
      <c r="CI83" s="22"/>
      <c r="CJ83" s="22"/>
      <c r="CK83" s="22"/>
      <c r="CL83" s="91"/>
      <c r="CM83" s="22"/>
      <c r="CN83" s="91"/>
      <c r="CO83" s="22"/>
      <c r="CP83" s="91"/>
      <c r="CQ83" s="26"/>
      <c r="CR83" s="91"/>
      <c r="CS83" s="22"/>
      <c r="CT83" s="91"/>
      <c r="CU83" s="22"/>
      <c r="CV83" s="91"/>
      <c r="CW83" s="22"/>
      <c r="CX83" s="91"/>
      <c r="CY83" s="22"/>
      <c r="CZ83" s="91"/>
      <c r="DA83" s="22"/>
      <c r="DB83" s="91"/>
      <c r="DC83" s="22"/>
      <c r="DD83" s="91"/>
      <c r="DE83" s="22"/>
      <c r="DF83" s="91"/>
      <c r="DG83" s="22"/>
      <c r="DH83" s="91"/>
      <c r="DI83" s="22"/>
      <c r="DJ83" s="91"/>
      <c r="DK83" s="22"/>
      <c r="DL83" s="91"/>
      <c r="DM83" s="22"/>
      <c r="DN83" s="91"/>
      <c r="DO83" s="22"/>
      <c r="DP83" s="91"/>
      <c r="DQ83" s="22"/>
      <c r="DR83" s="22">
        <f t="shared" si="410"/>
        <v>0</v>
      </c>
      <c r="DS83" s="22">
        <f t="shared" si="411"/>
        <v>0</v>
      </c>
      <c r="DT83" s="7"/>
      <c r="DU83" s="7"/>
      <c r="DV83" s="7"/>
      <c r="DW83" s="60"/>
      <c r="DX83" s="164" t="s">
        <v>57</v>
      </c>
      <c r="DY83" s="7"/>
      <c r="DZ83" s="23"/>
      <c r="EA83" s="23"/>
      <c r="EB83" s="8"/>
      <c r="EC83" s="8"/>
      <c r="ED83" s="8"/>
      <c r="EE83" s="8"/>
      <c r="EF83" s="8"/>
      <c r="EG83" s="8"/>
      <c r="EH83" s="8"/>
      <c r="EI83" s="7"/>
      <c r="EJ83" s="7"/>
      <c r="EK83" s="7"/>
      <c r="EM83" s="20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20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20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/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 t="e">
        <v>#REF!</v>
      </c>
      <c r="GE83" s="149">
        <v>0</v>
      </c>
      <c r="GF83" s="150">
        <v>0</v>
      </c>
      <c r="GG83" s="2"/>
      <c r="GH83" s="2"/>
      <c r="GI83" s="120"/>
      <c r="GK83" s="20"/>
      <c r="GL83" s="20"/>
      <c r="GM83" s="7"/>
      <c r="GN83" s="7"/>
      <c r="GO83" s="78"/>
      <c r="GP83" s="7"/>
      <c r="GQ83" s="87"/>
    </row>
    <row r="84" spans="1:199" ht="24.95" hidden="1" customHeight="1" x14ac:dyDescent="0.35">
      <c r="A84" s="164" t="s">
        <v>57</v>
      </c>
      <c r="B84" s="7"/>
      <c r="C84" s="23"/>
      <c r="D84" s="23"/>
      <c r="E84" s="23"/>
      <c r="F84" s="23"/>
      <c r="G84" s="23"/>
      <c r="H84" s="23"/>
      <c r="I84" s="23"/>
      <c r="J84" s="23"/>
      <c r="K84" s="23"/>
      <c r="L84" s="12"/>
      <c r="M84" s="90">
        <f t="shared" si="371"/>
        <v>0</v>
      </c>
      <c r="N84" s="34"/>
      <c r="O84" s="22"/>
      <c r="P84" s="34"/>
      <c r="Q84" s="22"/>
      <c r="R84" s="34"/>
      <c r="S84" s="22"/>
      <c r="T84" s="34"/>
      <c r="U84" s="22"/>
      <c r="V84" s="91"/>
      <c r="W84" s="22"/>
      <c r="X84" s="22"/>
      <c r="Y84" s="22"/>
      <c r="Z84" s="91"/>
      <c r="AA84" s="22"/>
      <c r="AB84" s="91"/>
      <c r="AC84" s="22"/>
      <c r="AD84" s="91"/>
      <c r="AE84" s="26"/>
      <c r="AF84" s="91"/>
      <c r="AG84" s="22"/>
      <c r="AH84" s="91"/>
      <c r="AI84" s="22"/>
      <c r="AJ84" s="91"/>
      <c r="AK84" s="22"/>
      <c r="AL84" s="91"/>
      <c r="AM84" s="22"/>
      <c r="AN84" s="91"/>
      <c r="AO84" s="22"/>
      <c r="AP84" s="91"/>
      <c r="AQ84" s="22"/>
      <c r="AR84" s="91"/>
      <c r="AS84" s="22"/>
      <c r="AT84" s="91"/>
      <c r="AU84" s="22"/>
      <c r="AV84" s="91"/>
      <c r="AW84" s="22"/>
      <c r="AX84" s="91"/>
      <c r="AY84" s="22"/>
      <c r="AZ84" s="91"/>
      <c r="BA84" s="22"/>
      <c r="BB84" s="91"/>
      <c r="BC84" s="22"/>
      <c r="BD84" s="91"/>
      <c r="BE84" s="22"/>
      <c r="BF84" s="22"/>
      <c r="BG84" s="22">
        <f t="shared" si="398"/>
        <v>0</v>
      </c>
      <c r="BH84" s="22">
        <f t="shared" si="372"/>
        <v>0</v>
      </c>
      <c r="BI84" s="7"/>
      <c r="BJ84" s="7"/>
      <c r="BK84" s="7"/>
      <c r="BL84" s="60"/>
      <c r="BM84" s="164" t="s">
        <v>57</v>
      </c>
      <c r="BN84" s="7"/>
      <c r="BO84" s="23"/>
      <c r="BP84" s="23"/>
      <c r="BQ84" s="23"/>
      <c r="BR84" s="23"/>
      <c r="BS84" s="23"/>
      <c r="BT84" s="23"/>
      <c r="BU84" s="23"/>
      <c r="BV84" s="23"/>
      <c r="BW84" s="23"/>
      <c r="BX84" s="12"/>
      <c r="BY84" s="90">
        <f t="shared" si="409"/>
        <v>0</v>
      </c>
      <c r="BZ84" s="34"/>
      <c r="CA84" s="22"/>
      <c r="CB84" s="34"/>
      <c r="CC84" s="247"/>
      <c r="CD84" s="34"/>
      <c r="CE84" s="22"/>
      <c r="CF84" s="34"/>
      <c r="CG84" s="22"/>
      <c r="CH84" s="91"/>
      <c r="CI84" s="22"/>
      <c r="CJ84" s="22"/>
      <c r="CK84" s="22"/>
      <c r="CL84" s="91"/>
      <c r="CM84" s="22"/>
      <c r="CN84" s="91"/>
      <c r="CO84" s="22"/>
      <c r="CP84" s="91"/>
      <c r="CQ84" s="26"/>
      <c r="CR84" s="91"/>
      <c r="CS84" s="22"/>
      <c r="CT84" s="91"/>
      <c r="CU84" s="22"/>
      <c r="CV84" s="91"/>
      <c r="CW84" s="22"/>
      <c r="CX84" s="91"/>
      <c r="CY84" s="22"/>
      <c r="CZ84" s="91"/>
      <c r="DA84" s="22"/>
      <c r="DB84" s="91"/>
      <c r="DC84" s="22"/>
      <c r="DD84" s="91"/>
      <c r="DE84" s="22"/>
      <c r="DF84" s="91"/>
      <c r="DG84" s="22"/>
      <c r="DH84" s="91"/>
      <c r="DI84" s="22"/>
      <c r="DJ84" s="91"/>
      <c r="DK84" s="22"/>
      <c r="DL84" s="91"/>
      <c r="DM84" s="22"/>
      <c r="DN84" s="91"/>
      <c r="DO84" s="22"/>
      <c r="DP84" s="91"/>
      <c r="DQ84" s="22"/>
      <c r="DR84" s="22">
        <f t="shared" si="410"/>
        <v>0</v>
      </c>
      <c r="DS84" s="22">
        <f t="shared" si="411"/>
        <v>0</v>
      </c>
      <c r="DT84" s="7"/>
      <c r="DU84" s="7"/>
      <c r="DV84" s="7"/>
      <c r="DW84" s="60"/>
      <c r="DX84" s="59"/>
      <c r="DY84" s="7"/>
      <c r="DZ84" s="23"/>
      <c r="EA84" s="23"/>
      <c r="EB84" s="8"/>
      <c r="EC84" s="8"/>
      <c r="ED84" s="8"/>
      <c r="EE84" s="8"/>
      <c r="EF84" s="8"/>
      <c r="EG84" s="8"/>
      <c r="EH84" s="8"/>
      <c r="EI84" s="7"/>
      <c r="EJ84" s="7"/>
      <c r="EK84" s="7"/>
      <c r="EM84" s="20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20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20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/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 t="e">
        <v>#REF!</v>
      </c>
      <c r="GE84" s="149">
        <v>0</v>
      </c>
      <c r="GF84" s="150">
        <v>0</v>
      </c>
      <c r="GG84" s="2"/>
      <c r="GH84" s="2"/>
      <c r="GI84" s="120"/>
      <c r="GK84" s="20"/>
      <c r="GL84" s="20"/>
      <c r="GM84" s="1"/>
      <c r="GN84" s="25"/>
      <c r="GO84" s="77"/>
      <c r="GP84" s="7"/>
      <c r="GQ84" s="87"/>
    </row>
    <row r="85" spans="1:199" ht="24.95" customHeight="1" x14ac:dyDescent="0.35">
      <c r="A85" s="61">
        <v>6</v>
      </c>
      <c r="B85" s="649" t="s">
        <v>58</v>
      </c>
      <c r="C85" s="21" t="s">
        <v>69</v>
      </c>
      <c r="D85" s="2"/>
      <c r="E85" s="2"/>
      <c r="F85" s="2"/>
      <c r="G85" s="2"/>
      <c r="H85" s="2"/>
      <c r="I85" s="2"/>
      <c r="J85" s="2"/>
      <c r="K85" s="2"/>
      <c r="L85" s="2">
        <f>SUM(L86:L102)</f>
        <v>172</v>
      </c>
      <c r="M85" s="2">
        <f t="shared" ref="M85:R85" si="412">SUM(M86:M102)</f>
        <v>94</v>
      </c>
      <c r="N85" s="2">
        <f t="shared" si="412"/>
        <v>26</v>
      </c>
      <c r="O85" s="2">
        <f t="shared" si="412"/>
        <v>14</v>
      </c>
      <c r="P85" s="2">
        <f t="shared" si="412"/>
        <v>62</v>
      </c>
      <c r="Q85" s="2">
        <f t="shared" si="412"/>
        <v>152</v>
      </c>
      <c r="R85" s="2">
        <f t="shared" si="412"/>
        <v>6</v>
      </c>
      <c r="S85" s="2">
        <f t="shared" ref="S85:BH85" si="413">SUM(S86:S102)</f>
        <v>24</v>
      </c>
      <c r="T85" s="2">
        <f t="shared" si="413"/>
        <v>0</v>
      </c>
      <c r="U85" s="2">
        <f t="shared" si="413"/>
        <v>0</v>
      </c>
      <c r="V85" s="2">
        <f t="shared" si="413"/>
        <v>0</v>
      </c>
      <c r="W85" s="2">
        <f t="shared" si="413"/>
        <v>0</v>
      </c>
      <c r="X85" s="2">
        <f t="shared" si="413"/>
        <v>0</v>
      </c>
      <c r="Y85" s="2">
        <f t="shared" si="413"/>
        <v>37.200000000000003</v>
      </c>
      <c r="Z85" s="2">
        <f t="shared" si="413"/>
        <v>0</v>
      </c>
      <c r="AA85" s="2">
        <f t="shared" si="413"/>
        <v>0</v>
      </c>
      <c r="AB85" s="2">
        <f t="shared" si="413"/>
        <v>33</v>
      </c>
      <c r="AC85" s="2">
        <f t="shared" si="413"/>
        <v>196</v>
      </c>
      <c r="AD85" s="2">
        <f t="shared" si="413"/>
        <v>0</v>
      </c>
      <c r="AE85" s="2">
        <f t="shared" si="413"/>
        <v>0</v>
      </c>
      <c r="AF85" s="2">
        <f t="shared" si="413"/>
        <v>1</v>
      </c>
      <c r="AG85" s="2">
        <f t="shared" si="413"/>
        <v>141</v>
      </c>
      <c r="AH85" s="2">
        <f t="shared" si="413"/>
        <v>0</v>
      </c>
      <c r="AI85" s="2">
        <f t="shared" si="413"/>
        <v>0</v>
      </c>
      <c r="AJ85" s="2">
        <f t="shared" si="413"/>
        <v>0</v>
      </c>
      <c r="AK85" s="2">
        <f t="shared" si="413"/>
        <v>0</v>
      </c>
      <c r="AL85" s="2">
        <f t="shared" si="413"/>
        <v>0</v>
      </c>
      <c r="AM85" s="2">
        <f t="shared" si="413"/>
        <v>0</v>
      </c>
      <c r="AN85" s="2">
        <f t="shared" si="413"/>
        <v>0</v>
      </c>
      <c r="AO85" s="2">
        <f t="shared" si="413"/>
        <v>0</v>
      </c>
      <c r="AP85" s="2">
        <f t="shared" si="413"/>
        <v>0</v>
      </c>
      <c r="AQ85" s="2">
        <f t="shared" si="413"/>
        <v>0</v>
      </c>
      <c r="AR85" s="2">
        <f t="shared" si="413"/>
        <v>1</v>
      </c>
      <c r="AS85" s="2">
        <f t="shared" si="413"/>
        <v>4</v>
      </c>
      <c r="AT85" s="2">
        <f t="shared" si="413"/>
        <v>0</v>
      </c>
      <c r="AU85" s="2">
        <f t="shared" si="413"/>
        <v>0</v>
      </c>
      <c r="AV85" s="2">
        <f t="shared" si="413"/>
        <v>0</v>
      </c>
      <c r="AW85" s="2">
        <f t="shared" si="413"/>
        <v>0</v>
      </c>
      <c r="AX85" s="2">
        <f t="shared" si="413"/>
        <v>3</v>
      </c>
      <c r="AY85" s="2">
        <f t="shared" si="413"/>
        <v>71.666666666666657</v>
      </c>
      <c r="AZ85" s="2">
        <f t="shared" si="413"/>
        <v>0</v>
      </c>
      <c r="BA85" s="2">
        <f t="shared" si="413"/>
        <v>0</v>
      </c>
      <c r="BB85" s="2">
        <f t="shared" si="413"/>
        <v>0</v>
      </c>
      <c r="BC85" s="2">
        <f t="shared" si="413"/>
        <v>0</v>
      </c>
      <c r="BD85" s="2">
        <f t="shared" si="413"/>
        <v>0</v>
      </c>
      <c r="BE85" s="2">
        <f t="shared" si="413"/>
        <v>0</v>
      </c>
      <c r="BF85" s="2">
        <f t="shared" si="413"/>
        <v>104</v>
      </c>
      <c r="BG85" s="16">
        <f t="shared" si="413"/>
        <v>639.86666666666667</v>
      </c>
      <c r="BH85" s="2">
        <f t="shared" si="413"/>
        <v>265.66666666666663</v>
      </c>
      <c r="BI85" s="2"/>
      <c r="BJ85" s="2"/>
      <c r="BK85" s="2"/>
      <c r="BL85" s="62"/>
      <c r="BM85" s="61">
        <v>6</v>
      </c>
      <c r="BN85" s="649" t="s">
        <v>58</v>
      </c>
      <c r="BO85" s="21" t="s">
        <v>69</v>
      </c>
      <c r="BP85" s="2">
        <v>1</v>
      </c>
      <c r="BQ85" s="2"/>
      <c r="BR85" s="2"/>
      <c r="BS85" s="2"/>
      <c r="BT85" s="2"/>
      <c r="BU85" s="2"/>
      <c r="BV85" s="2"/>
      <c r="BW85" s="2"/>
      <c r="BX85" s="306">
        <f t="shared" ref="BX85:BZ85" si="414">SUM(BX86:BX102)</f>
        <v>106</v>
      </c>
      <c r="BY85" s="306">
        <f t="shared" si="414"/>
        <v>102</v>
      </c>
      <c r="BZ85" s="306">
        <f t="shared" si="414"/>
        <v>32</v>
      </c>
      <c r="CA85" s="306">
        <f>SUM(CA86:CA102)</f>
        <v>16</v>
      </c>
      <c r="CB85" s="306">
        <f t="shared" ref="CB85:CC85" si="415">SUM(CB86:CB102)</f>
        <v>40</v>
      </c>
      <c r="CC85" s="306">
        <f t="shared" si="415"/>
        <v>40</v>
      </c>
      <c r="CD85" s="306">
        <f t="shared" ref="CD85" si="416">SUM(CD86:CD102)</f>
        <v>0</v>
      </c>
      <c r="CE85" s="306">
        <f t="shared" ref="CE85" si="417">SUM(CE86:CE102)</f>
        <v>0</v>
      </c>
      <c r="CF85" s="306">
        <f t="shared" ref="CF85" si="418">SUM(CF86:CF102)</f>
        <v>30</v>
      </c>
      <c r="CG85" s="306">
        <f t="shared" ref="CG85" si="419">SUM(CG86:CG102)</f>
        <v>30</v>
      </c>
      <c r="CH85" s="306">
        <f t="shared" ref="CH85" si="420">SUM(CH86:CH102)</f>
        <v>0</v>
      </c>
      <c r="CI85" s="306">
        <f t="shared" ref="CI85" si="421">SUM(CI86:CI102)</f>
        <v>0</v>
      </c>
      <c r="CJ85" s="306">
        <f t="shared" ref="CJ85" si="422">SUM(CJ86:CJ102)</f>
        <v>0</v>
      </c>
      <c r="CK85" s="306">
        <f t="shared" ref="CK85" si="423">SUM(CK86:CK102)</f>
        <v>8</v>
      </c>
      <c r="CL85" s="306">
        <f t="shared" ref="CL85" si="424">SUM(CL86:CL102)</f>
        <v>0</v>
      </c>
      <c r="CM85" s="306">
        <f t="shared" ref="CM85" si="425">SUM(CM86:CM102)</f>
        <v>0</v>
      </c>
      <c r="CN85" s="306">
        <f t="shared" ref="CN85" si="426">SUM(CN86:CN102)</f>
        <v>12</v>
      </c>
      <c r="CO85" s="306">
        <f t="shared" ref="CO85" si="427">SUM(CO86:CO102)</f>
        <v>48</v>
      </c>
      <c r="CP85" s="306">
        <f t="shared" ref="CP85" si="428">SUM(CP86:CP102)</f>
        <v>0</v>
      </c>
      <c r="CQ85" s="306">
        <f t="shared" ref="CQ85" si="429">SUM(CQ86:CQ102)</f>
        <v>0</v>
      </c>
      <c r="CR85" s="306">
        <f t="shared" ref="CR85" si="430">SUM(CR86:CR102)</f>
        <v>0</v>
      </c>
      <c r="CS85" s="306">
        <f t="shared" ref="CS85" si="431">SUM(CS86:CS102)</f>
        <v>0</v>
      </c>
      <c r="CT85" s="306">
        <f t="shared" ref="CT85" si="432">SUM(CT86:CT102)</f>
        <v>0</v>
      </c>
      <c r="CU85" s="306">
        <f t="shared" ref="CU85" si="433">SUM(CU86:CU102)</f>
        <v>0</v>
      </c>
      <c r="CV85" s="306">
        <f t="shared" ref="CV85" si="434">SUM(CV86:CV102)</f>
        <v>0</v>
      </c>
      <c r="CW85" s="306">
        <f t="shared" ref="CW85" si="435">SUM(CW86:CW102)</f>
        <v>0</v>
      </c>
      <c r="CX85" s="306">
        <f t="shared" ref="CX85" si="436">SUM(CX86:CX102)</f>
        <v>1</v>
      </c>
      <c r="CY85" s="306">
        <f t="shared" ref="CY85" si="437">SUM(CY86:CY102)</f>
        <v>28</v>
      </c>
      <c r="CZ85" s="306">
        <f t="shared" ref="CZ85" si="438">SUM(CZ86:CZ102)</f>
        <v>0</v>
      </c>
      <c r="DA85" s="306">
        <f t="shared" ref="DA85" si="439">SUM(DA86:DA102)</f>
        <v>0</v>
      </c>
      <c r="DB85" s="306">
        <f t="shared" ref="DB85" si="440">SUM(DB86:DB102)</f>
        <v>3</v>
      </c>
      <c r="DC85" s="306">
        <f t="shared" ref="DC85" si="441">SUM(DC86:DC102)</f>
        <v>12</v>
      </c>
      <c r="DD85" s="306">
        <f t="shared" ref="DD85" si="442">SUM(DD86:DD102)</f>
        <v>2</v>
      </c>
      <c r="DE85" s="306">
        <f t="shared" ref="DE85" si="443">SUM(DE86:DE102)</f>
        <v>12</v>
      </c>
      <c r="DF85" s="306">
        <f t="shared" ref="DF85" si="444">SUM(DF86:DF102)</f>
        <v>0</v>
      </c>
      <c r="DG85" s="306">
        <f t="shared" ref="DG85" si="445">SUM(DG86:DG102)</f>
        <v>0</v>
      </c>
      <c r="DH85" s="306">
        <f t="shared" ref="DH85" si="446">SUM(DH86:DH102)</f>
        <v>0</v>
      </c>
      <c r="DI85" s="306">
        <f t="shared" ref="DI85" si="447">SUM(DI86:DI102)</f>
        <v>0</v>
      </c>
      <c r="DJ85" s="306">
        <f t="shared" ref="DJ85" si="448">SUM(DJ86:DJ102)</f>
        <v>0</v>
      </c>
      <c r="DK85" s="306">
        <f t="shared" ref="DK85" si="449">SUM(DK86:DK102)</f>
        <v>0</v>
      </c>
      <c r="DL85" s="306">
        <f t="shared" ref="DL85" si="450">SUM(DL86:DL102)</f>
        <v>0</v>
      </c>
      <c r="DM85" s="306">
        <f t="shared" ref="DM85" si="451">SUM(DM86:DM102)</f>
        <v>0</v>
      </c>
      <c r="DN85" s="306">
        <f t="shared" ref="DN85" si="452">SUM(DN86:DN102)</f>
        <v>0</v>
      </c>
      <c r="DO85" s="306">
        <f t="shared" ref="DO85" si="453">SUM(DO86:DO102)</f>
        <v>0</v>
      </c>
      <c r="DP85" s="306">
        <f t="shared" ref="DP85" si="454">SUM(DP86:DP102)</f>
        <v>0</v>
      </c>
      <c r="DQ85" s="306">
        <f t="shared" ref="DQ85:DS85" si="455">SUM(DQ86:DQ102)</f>
        <v>0</v>
      </c>
      <c r="DR85" s="306">
        <f t="shared" si="455"/>
        <v>194</v>
      </c>
      <c r="DS85" s="306">
        <f t="shared" si="455"/>
        <v>110</v>
      </c>
      <c r="DT85" s="2"/>
      <c r="DU85" s="2"/>
      <c r="DV85" s="2"/>
      <c r="DW85" s="62"/>
      <c r="DX85" s="61">
        <v>6</v>
      </c>
      <c r="DY85" s="164" t="s">
        <v>58</v>
      </c>
      <c r="DZ85" s="21" t="s">
        <v>69</v>
      </c>
      <c r="EA85" s="2">
        <v>1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M85" s="2">
        <v>30</v>
      </c>
      <c r="EN85" s="2">
        <v>102</v>
      </c>
      <c r="EO85" s="2">
        <v>192</v>
      </c>
      <c r="EP85" s="2">
        <v>6</v>
      </c>
      <c r="EQ85" s="2">
        <v>24</v>
      </c>
      <c r="ER85" s="2">
        <v>30</v>
      </c>
      <c r="ES85" s="2">
        <v>30</v>
      </c>
      <c r="ET85" s="2">
        <v>0</v>
      </c>
      <c r="EU85" s="2">
        <v>0</v>
      </c>
      <c r="EV85" s="2">
        <v>0</v>
      </c>
      <c r="EW85" s="16">
        <v>45.2</v>
      </c>
      <c r="EX85" s="2">
        <v>0</v>
      </c>
      <c r="EY85" s="2">
        <v>0</v>
      </c>
      <c r="EZ85" s="2">
        <v>45</v>
      </c>
      <c r="FA85" s="2">
        <v>244</v>
      </c>
      <c r="FB85" s="2">
        <v>0</v>
      </c>
      <c r="FC85" s="2">
        <v>0</v>
      </c>
      <c r="FD85" s="2">
        <v>1</v>
      </c>
      <c r="FE85" s="2">
        <v>141</v>
      </c>
      <c r="FF85" s="2">
        <v>0</v>
      </c>
      <c r="FG85" s="16">
        <v>0</v>
      </c>
      <c r="FH85" s="2">
        <v>0</v>
      </c>
      <c r="FI85" s="2">
        <v>0</v>
      </c>
      <c r="FJ85" s="2">
        <v>1</v>
      </c>
      <c r="FK85" s="2">
        <v>28</v>
      </c>
      <c r="FL85" s="2">
        <v>0</v>
      </c>
      <c r="FM85" s="2">
        <v>0</v>
      </c>
      <c r="FN85" s="2">
        <v>3</v>
      </c>
      <c r="FO85" s="2">
        <v>12</v>
      </c>
      <c r="FP85" s="2">
        <v>3</v>
      </c>
      <c r="FQ85" s="2">
        <v>16</v>
      </c>
      <c r="FR85" s="2"/>
      <c r="FS85" s="2">
        <v>0</v>
      </c>
      <c r="FT85" s="2">
        <v>0</v>
      </c>
      <c r="FU85" s="2">
        <v>0</v>
      </c>
      <c r="FV85" s="2">
        <v>3</v>
      </c>
      <c r="FW85" s="2">
        <v>71.666666666666657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 t="e">
        <v>#REF!</v>
      </c>
      <c r="GE85" s="40">
        <v>833.86666666666667</v>
      </c>
      <c r="GF85" s="639">
        <v>375.66666666666663</v>
      </c>
      <c r="GG85" s="2"/>
      <c r="GH85" s="2"/>
      <c r="GI85" s="62"/>
      <c r="GK85" s="20"/>
      <c r="GL85" s="20"/>
      <c r="GM85" s="19"/>
      <c r="GN85" s="19"/>
      <c r="GO85" s="78"/>
      <c r="GP85" s="7"/>
      <c r="GQ85" s="87"/>
    </row>
    <row r="86" spans="1:199" ht="25.5" hidden="1" customHeight="1" x14ac:dyDescent="0.35">
      <c r="A86" s="164" t="s">
        <v>58</v>
      </c>
      <c r="B86" s="178" t="s">
        <v>90</v>
      </c>
      <c r="C86" s="179" t="s">
        <v>95</v>
      </c>
      <c r="D86" s="179" t="s">
        <v>92</v>
      </c>
      <c r="E86" s="179" t="s">
        <v>96</v>
      </c>
      <c r="F86" s="179" t="s">
        <v>97</v>
      </c>
      <c r="G86" s="179">
        <v>7</v>
      </c>
      <c r="H86" s="179">
        <v>141</v>
      </c>
      <c r="I86" s="179">
        <v>2</v>
      </c>
      <c r="J86" s="179"/>
      <c r="K86" s="179">
        <f>SUM(J86)*2</f>
        <v>0</v>
      </c>
      <c r="L86" s="180">
        <v>80</v>
      </c>
      <c r="M86" s="191">
        <f>SUM(N86+P86+R86+T86+V86)</f>
        <v>2</v>
      </c>
      <c r="N86" s="180">
        <v>2</v>
      </c>
      <c r="O86" s="180">
        <f>SUM(N86)*I86</f>
        <v>4</v>
      </c>
      <c r="P86" s="180"/>
      <c r="Q86" s="180">
        <f>P86*J86</f>
        <v>0</v>
      </c>
      <c r="R86" s="180"/>
      <c r="S86" s="180">
        <f>SUM(R86)*J86</f>
        <v>0</v>
      </c>
      <c r="T86" s="180"/>
      <c r="U86" s="35">
        <f>SUM(T86)*K86</f>
        <v>0</v>
      </c>
      <c r="V86" s="81"/>
      <c r="W86" s="35">
        <f>SUM(V86)*J86*3</f>
        <v>0</v>
      </c>
      <c r="X86" s="182">
        <f>SUM(J86*AX86*2+K86*AZ86*2)</f>
        <v>0</v>
      </c>
      <c r="Y86" s="182">
        <f>SUM(L86*5/100*J86)</f>
        <v>0</v>
      </c>
      <c r="Z86" s="187"/>
      <c r="AA86" s="35"/>
      <c r="AB86" s="81"/>
      <c r="AC86" s="182">
        <f>SUM(AB86)*3*H86/5</f>
        <v>0</v>
      </c>
      <c r="AD86" s="81"/>
      <c r="AE86" s="183">
        <f>SUM(AD86*H86*(30+4))</f>
        <v>0</v>
      </c>
      <c r="AF86" s="81"/>
      <c r="AG86" s="35">
        <f>SUM(AF86*H86*3)</f>
        <v>0</v>
      </c>
      <c r="AH86" s="81"/>
      <c r="AI86" s="182">
        <f>SUM(AH86*H86/3)</f>
        <v>0</v>
      </c>
      <c r="AJ86" s="187"/>
      <c r="AK86" s="182">
        <f>SUM(AJ86*H86*2/3)</f>
        <v>0</v>
      </c>
      <c r="AL86" s="81"/>
      <c r="AM86" s="35">
        <f>SUM(AL86*H86*2)</f>
        <v>0</v>
      </c>
      <c r="AN86" s="81"/>
      <c r="AO86" s="35">
        <f>SUM(AN86*J86*2)</f>
        <v>0</v>
      </c>
      <c r="AP86" s="81"/>
      <c r="AQ86" s="182">
        <f>SUM(AP86*H86*2)</f>
        <v>0</v>
      </c>
      <c r="AR86" s="81"/>
      <c r="AS86" s="182">
        <f>SUM(J86*AR86*6)</f>
        <v>0</v>
      </c>
      <c r="AT86" s="81"/>
      <c r="AU86" s="182">
        <f t="shared" ref="AU86:AU95" si="456">AT86*H86/3</f>
        <v>0</v>
      </c>
      <c r="AV86" s="187"/>
      <c r="AW86" s="35">
        <f>SUM(J86*AV86*6)</f>
        <v>0</v>
      </c>
      <c r="AX86" s="81"/>
      <c r="AY86" s="182">
        <f>SUM(J86*AX86*8)</f>
        <v>0</v>
      </c>
      <c r="AZ86" s="81"/>
      <c r="BA86" s="182">
        <f t="shared" ref="BA86:BA92" si="457">SUM(AZ86*K86*5*6)</f>
        <v>0</v>
      </c>
      <c r="BB86" s="81"/>
      <c r="BC86" s="182">
        <f>SUM(BB86*K86*4*6)</f>
        <v>0</v>
      </c>
      <c r="BD86" s="81"/>
      <c r="BE86" s="10">
        <f>SUM(BD86*50)</f>
        <v>0</v>
      </c>
      <c r="BF86" s="22"/>
      <c r="BG86" s="309">
        <f t="shared" ref="BG86:BG102" si="458">SUM(AO86+BE86+BC86+BA86+AY86+AW86+AS86+AQ86+AK86+AM86+AI86+AG86+AE86+AC86+AA86+Y86+X86+W86+U86+Q86+O86+S86+AU86)</f>
        <v>4</v>
      </c>
      <c r="BH86" s="22">
        <f t="shared" ref="BH86:BH102" si="459">SUM(O86+Q86+U86+W86+X86+AS86+AW86+AY86+BA86+BC86+S86+AQ86)</f>
        <v>4</v>
      </c>
      <c r="BI86" s="7"/>
      <c r="BJ86" s="7"/>
      <c r="BK86" s="7"/>
      <c r="BL86" s="60"/>
      <c r="BM86" s="164" t="s">
        <v>58</v>
      </c>
      <c r="BN86" s="274" t="s">
        <v>198</v>
      </c>
      <c r="BO86" s="45" t="s">
        <v>95</v>
      </c>
      <c r="BP86" s="45" t="s">
        <v>92</v>
      </c>
      <c r="BQ86" s="45" t="s">
        <v>96</v>
      </c>
      <c r="BR86" s="25" t="s">
        <v>195</v>
      </c>
      <c r="BS86" s="25">
        <v>10</v>
      </c>
      <c r="BT86" s="179">
        <v>14</v>
      </c>
      <c r="BU86" s="25"/>
      <c r="BV86" s="25">
        <v>1</v>
      </c>
      <c r="BW86" s="25">
        <v>1</v>
      </c>
      <c r="BX86" s="1">
        <v>40</v>
      </c>
      <c r="BY86" s="208">
        <f t="shared" ref="BY86:BY96" si="460">SUM(BZ86+CB86+CD86+CF86+CH86)</f>
        <v>40</v>
      </c>
      <c r="BZ86" s="34">
        <v>10</v>
      </c>
      <c r="CA86" s="28">
        <f t="shared" ref="CA86:CA95" si="461">SUM(BZ86)*BU86</f>
        <v>0</v>
      </c>
      <c r="CB86" s="34">
        <v>0</v>
      </c>
      <c r="CC86" s="28">
        <f t="shared" ref="CC86:CC96" si="462">CB86*BV86</f>
        <v>0</v>
      </c>
      <c r="CD86" s="34"/>
      <c r="CE86" s="28">
        <f t="shared" ref="CE86:CE96" si="463">SUM(CD86)*BV86</f>
        <v>0</v>
      </c>
      <c r="CF86" s="34">
        <v>30</v>
      </c>
      <c r="CG86" s="28">
        <f t="shared" ref="CG86:CG96" si="464">SUM(CF86)*BW86</f>
        <v>30</v>
      </c>
      <c r="CH86" s="200"/>
      <c r="CI86" s="28">
        <f t="shared" ref="CI86:CI95" si="465">SUM(CH86)*BV86*5</f>
        <v>0</v>
      </c>
      <c r="CJ86" s="209">
        <f>SUM(BV86*DJ86*2+BW86*DL86*2)</f>
        <v>0</v>
      </c>
      <c r="CK86" s="182">
        <f>SUM(BX86*5/100*BV86)</f>
        <v>2</v>
      </c>
      <c r="CL86" s="200"/>
      <c r="CM86" s="28"/>
      <c r="CN86" s="200"/>
      <c r="CO86" s="209">
        <f>SUM(CN86)*3*BT86/5</f>
        <v>0</v>
      </c>
      <c r="CP86" s="200"/>
      <c r="CQ86" s="210">
        <f t="shared" ref="CQ86:CQ95" si="466">SUM(CP86*BT86*(30+4))</f>
        <v>0</v>
      </c>
      <c r="CR86" s="34"/>
      <c r="CS86" s="28">
        <f t="shared" ref="CS86:CS96" si="467">SUM(CR86*BT86*3)</f>
        <v>0</v>
      </c>
      <c r="CT86" s="200"/>
      <c r="CU86" s="209">
        <f t="shared" ref="CU86:CU96" si="468">SUM(CT86*BT86/3)</f>
        <v>0</v>
      </c>
      <c r="CV86" s="200"/>
      <c r="CW86" s="209">
        <f>SUM(CV86*BT86*2/3)</f>
        <v>0</v>
      </c>
      <c r="CX86" s="34">
        <v>1</v>
      </c>
      <c r="CY86" s="201">
        <f>SUM(CX86*BT86)*2</f>
        <v>28</v>
      </c>
      <c r="CZ86" s="200"/>
      <c r="DA86" s="28">
        <f>SUM(CZ86*BV86)</f>
        <v>0</v>
      </c>
      <c r="DB86" s="200"/>
      <c r="DC86" s="209">
        <f>SUM(DB86*BT86*2)</f>
        <v>0</v>
      </c>
      <c r="DD86" s="34">
        <v>1</v>
      </c>
      <c r="DE86" s="605">
        <f>DD86*BV86*6</f>
        <v>6</v>
      </c>
      <c r="DF86" s="200"/>
      <c r="DG86" s="209">
        <f t="shared" ref="DG86:DG96" si="469">DF86*BT86/3</f>
        <v>0</v>
      </c>
      <c r="DH86" s="200"/>
      <c r="DI86" s="28">
        <f>SUM(BV86*DH86*6)</f>
        <v>0</v>
      </c>
      <c r="DJ86" s="34"/>
      <c r="DK86" s="209">
        <f>SUM(DJ86*BT86/3)</f>
        <v>0</v>
      </c>
      <c r="DL86" s="34"/>
      <c r="DM86" s="209">
        <f t="shared" ref="DM86:DM95" si="470">SUM(DL86*BW86*5*6)</f>
        <v>0</v>
      </c>
      <c r="DN86" s="34"/>
      <c r="DO86" s="209">
        <f t="shared" ref="DO86:DO95" si="471">SUM(DN86*BW86*4*6)</f>
        <v>0</v>
      </c>
      <c r="DP86" s="34"/>
      <c r="DQ86" s="22">
        <f t="shared" ref="DQ86:DQ95" si="472">SUM(DP86*50)</f>
        <v>0</v>
      </c>
      <c r="DR86" s="345">
        <f t="shared" ref="DR86:DR92" si="473">CA86+CC86+CE86+CG86+CI86+CJ86+CK86+CM86+CO86+CQ86+CS86+CU86+CW86+CY86+DA86+DC86+DE86+DG86+DI86+DK86+DM86+DO86+DQ86</f>
        <v>66</v>
      </c>
      <c r="DS86" s="209">
        <f t="shared" ref="DS86:DS95" si="474">DO86+DM86+DK86+DI86+DE86+DC86+CJ86+CI86+CG86+CE86+CC86+CA86</f>
        <v>36</v>
      </c>
      <c r="DT86" s="22"/>
      <c r="DU86" s="1"/>
      <c r="DV86" s="1"/>
      <c r="DW86" s="535">
        <v>502</v>
      </c>
      <c r="DX86" s="164" t="s">
        <v>58</v>
      </c>
      <c r="DY86" s="1"/>
      <c r="DZ86" s="25"/>
      <c r="EA86" s="25"/>
      <c r="EB86" s="7"/>
      <c r="EC86" s="7"/>
      <c r="ED86" s="7"/>
      <c r="EE86" s="7"/>
      <c r="EF86" s="7"/>
      <c r="EG86" s="7"/>
      <c r="EH86" s="7"/>
      <c r="EI86" s="7"/>
      <c r="EJ86" s="7"/>
      <c r="EK86" s="7"/>
      <c r="EM86" s="20">
        <v>4</v>
      </c>
      <c r="EN86" s="7">
        <v>0</v>
      </c>
      <c r="EO86" s="7">
        <v>0</v>
      </c>
      <c r="EP86" s="7">
        <v>0</v>
      </c>
      <c r="EQ86" s="7">
        <v>0</v>
      </c>
      <c r="ER86" s="7">
        <v>30</v>
      </c>
      <c r="ES86" s="7">
        <v>30</v>
      </c>
      <c r="ET86" s="7">
        <v>0</v>
      </c>
      <c r="EU86" s="7">
        <v>0</v>
      </c>
      <c r="EV86" s="7">
        <v>0</v>
      </c>
      <c r="EW86" s="20">
        <v>2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20">
        <v>0</v>
      </c>
      <c r="FH86" s="7">
        <v>0</v>
      </c>
      <c r="FI86" s="7">
        <v>0</v>
      </c>
      <c r="FJ86" s="7">
        <v>1</v>
      </c>
      <c r="FK86" s="7">
        <v>28</v>
      </c>
      <c r="FL86" s="7">
        <v>0</v>
      </c>
      <c r="FM86" s="7">
        <v>0</v>
      </c>
      <c r="FN86" s="7">
        <v>0</v>
      </c>
      <c r="FO86" s="7">
        <v>0</v>
      </c>
      <c r="FP86" s="7">
        <v>1</v>
      </c>
      <c r="FQ86" s="7">
        <v>6</v>
      </c>
      <c r="FR86" s="7"/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 t="e">
        <v>#REF!</v>
      </c>
      <c r="GE86" s="149">
        <v>70</v>
      </c>
      <c r="GF86" s="150">
        <v>40</v>
      </c>
      <c r="GG86" s="7"/>
      <c r="GH86" s="7"/>
      <c r="GI86" s="60"/>
      <c r="GK86" s="20"/>
      <c r="GL86" s="20"/>
      <c r="GM86" s="1"/>
      <c r="GN86" s="25"/>
      <c r="GO86" s="77"/>
      <c r="GP86" s="7"/>
      <c r="GQ86" s="87"/>
    </row>
    <row r="87" spans="1:199" ht="24.95" hidden="1" customHeight="1" x14ac:dyDescent="0.35">
      <c r="A87" s="164" t="s">
        <v>58</v>
      </c>
      <c r="B87" s="1" t="s">
        <v>90</v>
      </c>
      <c r="C87" s="25" t="s">
        <v>95</v>
      </c>
      <c r="D87" s="45" t="s">
        <v>150</v>
      </c>
      <c r="E87" s="25" t="s">
        <v>151</v>
      </c>
      <c r="F87" s="25" t="s">
        <v>233</v>
      </c>
      <c r="G87" s="25">
        <v>5</v>
      </c>
      <c r="H87" s="25">
        <v>47</v>
      </c>
      <c r="I87" s="25"/>
      <c r="J87" s="25">
        <v>2</v>
      </c>
      <c r="K87" s="25">
        <f>SUM(J87)*2</f>
        <v>4</v>
      </c>
      <c r="L87" s="1">
        <v>28</v>
      </c>
      <c r="M87" s="208">
        <f t="shared" ref="M87:M92" si="475">SUM(N87+P87+R87+T87+V87)</f>
        <v>28</v>
      </c>
      <c r="N87" s="359">
        <v>4</v>
      </c>
      <c r="O87" s="338">
        <f t="shared" ref="O87:O93" si="476">SUM(N87)*I87</f>
        <v>0</v>
      </c>
      <c r="P87" s="359">
        <v>24</v>
      </c>
      <c r="Q87" s="338">
        <f t="shared" ref="Q87:Q95" si="477">P87*J87</f>
        <v>48</v>
      </c>
      <c r="R87" s="359"/>
      <c r="S87" s="338">
        <f t="shared" ref="S87:S92" si="478">SUM(R87)*J87</f>
        <v>0</v>
      </c>
      <c r="T87" s="359"/>
      <c r="U87" s="338">
        <f t="shared" ref="U87:U92" si="479">SUM(T87)*K87</f>
        <v>0</v>
      </c>
      <c r="V87" s="34"/>
      <c r="W87" s="28">
        <f>SUM(V87)*J87*3</f>
        <v>0</v>
      </c>
      <c r="X87" s="209">
        <v>0</v>
      </c>
      <c r="Y87" s="182">
        <f t="shared" ref="Y87:Y92" si="480">SUM(L87*15/100*J87)</f>
        <v>8.4</v>
      </c>
      <c r="Z87" s="242"/>
      <c r="AA87" s="28"/>
      <c r="AB87" s="34"/>
      <c r="AC87" s="209">
        <f t="shared" ref="AC87:AC92" si="481">SUM(AB87)*3*H87/5</f>
        <v>0</v>
      </c>
      <c r="AD87" s="34"/>
      <c r="AE87" s="210">
        <f t="shared" ref="AE87:AE92" si="482">SUM(AD87*H87*(30+4))</f>
        <v>0</v>
      </c>
      <c r="AF87" s="34">
        <v>1</v>
      </c>
      <c r="AG87" s="28">
        <f t="shared" ref="AG87:AG95" si="483">SUM(AF87*H87*3)</f>
        <v>141</v>
      </c>
      <c r="AH87" s="34"/>
      <c r="AI87" s="209">
        <f t="shared" ref="AI87:AI95" si="484">SUM(AH87*H87/3)</f>
        <v>0</v>
      </c>
      <c r="AJ87" s="242"/>
      <c r="AK87" s="209">
        <f t="shared" ref="AK87:AK92" si="485">SUM(AJ87*H87*2/3)</f>
        <v>0</v>
      </c>
      <c r="AL87" s="34"/>
      <c r="AM87" s="28">
        <f>SUM(AL87*H87*2)</f>
        <v>0</v>
      </c>
      <c r="AN87" s="34"/>
      <c r="AO87" s="28">
        <f>SUM(AN87*J87*2)</f>
        <v>0</v>
      </c>
      <c r="AP87" s="34"/>
      <c r="AQ87" s="209">
        <f t="shared" ref="AQ87:AQ92" si="486">SUM(AP87*H87*2)</f>
        <v>0</v>
      </c>
      <c r="AR87" s="34"/>
      <c r="AS87" s="209">
        <f>SUM(J87*AR87*6)</f>
        <v>0</v>
      </c>
      <c r="AT87" s="34"/>
      <c r="AU87" s="209">
        <f t="shared" si="456"/>
        <v>0</v>
      </c>
      <c r="AV87" s="242"/>
      <c r="AW87" s="28">
        <f>SUM(J87*AV87*6)</f>
        <v>0</v>
      </c>
      <c r="AX87" s="34">
        <v>1</v>
      </c>
      <c r="AY87" s="202">
        <f>AX87*H87/3</f>
        <v>15.666666666666666</v>
      </c>
      <c r="AZ87" s="34"/>
      <c r="BA87" s="209">
        <f t="shared" si="457"/>
        <v>0</v>
      </c>
      <c r="BB87" s="34"/>
      <c r="BC87" s="209">
        <f t="shared" ref="BC87:BC92" si="487">SUM(BB87*K87*4*6)</f>
        <v>0</v>
      </c>
      <c r="BD87" s="34"/>
      <c r="BE87" s="22">
        <f t="shared" ref="BE87:BE95" si="488">SUM(BD87*50)</f>
        <v>0</v>
      </c>
      <c r="BF87" s="22"/>
      <c r="BG87" s="309">
        <f>SUM(AO87+BE87+BC87+BA87+AY87+AW87+AS87+AQ87+AK87+AM87+AI87+AG87+AE87+AC87+AA87+Y87+X87+W87+U87+Q87+O87+S87+AU87)</f>
        <v>213.06666666666666</v>
      </c>
      <c r="BH87" s="22">
        <f t="shared" si="459"/>
        <v>63.666666666666664</v>
      </c>
      <c r="BI87" s="1"/>
      <c r="BJ87" s="1"/>
      <c r="BK87" s="1"/>
      <c r="BL87" s="60"/>
      <c r="BM87" s="164" t="s">
        <v>58</v>
      </c>
      <c r="BN87" s="1" t="s">
        <v>187</v>
      </c>
      <c r="BO87" s="25" t="s">
        <v>168</v>
      </c>
      <c r="BP87" s="45" t="s">
        <v>156</v>
      </c>
      <c r="BQ87" s="25" t="s">
        <v>151</v>
      </c>
      <c r="BR87" s="25" t="s">
        <v>247</v>
      </c>
      <c r="BS87" s="25" t="s">
        <v>166</v>
      </c>
      <c r="BT87" s="25">
        <v>47</v>
      </c>
      <c r="BU87" s="25">
        <v>1</v>
      </c>
      <c r="BV87" s="25">
        <v>2</v>
      </c>
      <c r="BW87" s="25">
        <f>SUM(BV87)*2</f>
        <v>4</v>
      </c>
      <c r="BX87" s="357">
        <v>4</v>
      </c>
      <c r="BY87" s="208">
        <f t="shared" si="460"/>
        <v>4</v>
      </c>
      <c r="BZ87" s="34">
        <v>4</v>
      </c>
      <c r="CA87" s="28">
        <f t="shared" si="461"/>
        <v>4</v>
      </c>
      <c r="CB87" s="34"/>
      <c r="CC87" s="28">
        <f t="shared" si="462"/>
        <v>0</v>
      </c>
      <c r="CD87" s="34"/>
      <c r="CE87" s="28">
        <f t="shared" si="463"/>
        <v>0</v>
      </c>
      <c r="CF87" s="34"/>
      <c r="CG87" s="28">
        <f t="shared" si="464"/>
        <v>0</v>
      </c>
      <c r="CH87" s="232"/>
      <c r="CI87" s="28">
        <f t="shared" si="465"/>
        <v>0</v>
      </c>
      <c r="CJ87" s="209">
        <f>SUM(BV87*DJ87*2+BW87*DL87*2)</f>
        <v>0</v>
      </c>
      <c r="CK87" s="182">
        <f>SUM(BX87*15/100*BV87)</f>
        <v>1.2</v>
      </c>
      <c r="CL87" s="232"/>
      <c r="CM87" s="28"/>
      <c r="CN87" s="232"/>
      <c r="CO87" s="209">
        <f>SUM(CN87)*3*BT87/5</f>
        <v>0</v>
      </c>
      <c r="CP87" s="232"/>
      <c r="CQ87" s="210">
        <f t="shared" si="466"/>
        <v>0</v>
      </c>
      <c r="CR87" s="34"/>
      <c r="CS87" s="28">
        <f t="shared" si="467"/>
        <v>0</v>
      </c>
      <c r="CT87" s="232"/>
      <c r="CU87" s="209">
        <f t="shared" si="468"/>
        <v>0</v>
      </c>
      <c r="CV87" s="232"/>
      <c r="CW87" s="209">
        <f>SUM(CV87*BT87/3)</f>
        <v>0</v>
      </c>
      <c r="CX87" s="34"/>
      <c r="CY87" s="28">
        <f>SUM(CX87*BT87*2)</f>
        <v>0</v>
      </c>
      <c r="CZ87" s="232"/>
      <c r="DA87" s="28">
        <f>SUM(CZ87*BV87)</f>
        <v>0</v>
      </c>
      <c r="DB87" s="232"/>
      <c r="DC87" s="209">
        <f>SUM(DB87*BT87*2)</f>
        <v>0</v>
      </c>
      <c r="DD87" s="34"/>
      <c r="DE87" s="209">
        <f>SUM(BV87*DD87*6)</f>
        <v>0</v>
      </c>
      <c r="DF87" s="34"/>
      <c r="DG87" s="209">
        <f t="shared" si="469"/>
        <v>0</v>
      </c>
      <c r="DH87" s="232"/>
      <c r="DI87" s="28">
        <f>SUM(BV87*DH87*6)</f>
        <v>0</v>
      </c>
      <c r="DJ87" s="34"/>
      <c r="DK87" s="209">
        <f>SUM(BV87*DJ87*8)</f>
        <v>0</v>
      </c>
      <c r="DL87" s="34"/>
      <c r="DM87" s="209">
        <f t="shared" si="470"/>
        <v>0</v>
      </c>
      <c r="DN87" s="34"/>
      <c r="DO87" s="209">
        <f t="shared" si="471"/>
        <v>0</v>
      </c>
      <c r="DP87" s="34"/>
      <c r="DQ87" s="22">
        <f t="shared" si="472"/>
        <v>0</v>
      </c>
      <c r="DR87" s="345">
        <f t="shared" si="473"/>
        <v>5.2</v>
      </c>
      <c r="DS87" s="236">
        <f t="shared" si="474"/>
        <v>4</v>
      </c>
      <c r="DT87" s="7"/>
      <c r="DU87" s="7"/>
      <c r="DV87" s="7"/>
      <c r="DW87" s="60"/>
      <c r="DX87" s="164" t="s">
        <v>58</v>
      </c>
      <c r="DY87" s="1"/>
      <c r="DZ87" s="25"/>
      <c r="EA87" s="25"/>
      <c r="EB87" s="7"/>
      <c r="EC87" s="7"/>
      <c r="ED87" s="7"/>
      <c r="EE87" s="7"/>
      <c r="EF87" s="7"/>
      <c r="EG87" s="7"/>
      <c r="EH87" s="7"/>
      <c r="EI87" s="7"/>
      <c r="EJ87" s="7"/>
      <c r="EK87" s="7"/>
      <c r="EM87" s="20">
        <v>4</v>
      </c>
      <c r="EN87" s="7">
        <v>24</v>
      </c>
      <c r="EO87" s="7">
        <v>48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20">
        <v>9.6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1</v>
      </c>
      <c r="FE87" s="7">
        <v>141</v>
      </c>
      <c r="FF87" s="7">
        <v>0</v>
      </c>
      <c r="FG87" s="20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/>
      <c r="FS87" s="7">
        <v>0</v>
      </c>
      <c r="FT87" s="7">
        <v>0</v>
      </c>
      <c r="FU87" s="7">
        <v>0</v>
      </c>
      <c r="FV87" s="7">
        <v>1</v>
      </c>
      <c r="FW87" s="7">
        <v>15.666666666666666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 t="e">
        <v>#REF!</v>
      </c>
      <c r="GE87" s="149">
        <v>218.26666666666665</v>
      </c>
      <c r="GF87" s="150">
        <v>67.666666666666657</v>
      </c>
      <c r="GG87" s="7"/>
      <c r="GH87" s="7"/>
      <c r="GI87" s="60"/>
      <c r="GK87" s="20"/>
      <c r="GL87" s="20"/>
      <c r="GM87" s="1"/>
      <c r="GN87" s="25"/>
      <c r="GO87" s="77"/>
      <c r="GP87" s="7"/>
      <c r="GQ87" s="87"/>
    </row>
    <row r="88" spans="1:199" ht="24.95" hidden="1" customHeight="1" x14ac:dyDescent="0.35">
      <c r="A88" s="164" t="s">
        <v>58</v>
      </c>
      <c r="B88" s="1" t="s">
        <v>187</v>
      </c>
      <c r="C88" s="25" t="s">
        <v>95</v>
      </c>
      <c r="D88" s="45" t="s">
        <v>156</v>
      </c>
      <c r="E88" s="25" t="s">
        <v>151</v>
      </c>
      <c r="F88" s="25" t="s">
        <v>240</v>
      </c>
      <c r="G88" s="45">
        <v>7</v>
      </c>
      <c r="H88" s="25">
        <v>65</v>
      </c>
      <c r="I88" s="25"/>
      <c r="J88" s="25">
        <v>3</v>
      </c>
      <c r="K88" s="25">
        <f>SUM(J88)*2</f>
        <v>6</v>
      </c>
      <c r="L88" s="319">
        <v>34</v>
      </c>
      <c r="M88" s="208">
        <f t="shared" si="475"/>
        <v>34</v>
      </c>
      <c r="N88" s="34">
        <v>10</v>
      </c>
      <c r="O88" s="28">
        <f t="shared" si="476"/>
        <v>0</v>
      </c>
      <c r="P88" s="34">
        <v>24</v>
      </c>
      <c r="Q88" s="28">
        <f t="shared" si="477"/>
        <v>72</v>
      </c>
      <c r="R88" s="34"/>
      <c r="S88" s="28">
        <f t="shared" si="478"/>
        <v>0</v>
      </c>
      <c r="T88" s="34"/>
      <c r="U88" s="28">
        <f t="shared" si="479"/>
        <v>0</v>
      </c>
      <c r="V88" s="34"/>
      <c r="W88" s="28">
        <f t="shared" ref="W88:W92" si="489">SUM(V88)*J88*5</f>
        <v>0</v>
      </c>
      <c r="X88" s="209">
        <v>0</v>
      </c>
      <c r="Y88" s="182">
        <f t="shared" si="480"/>
        <v>15.299999999999999</v>
      </c>
      <c r="Z88" s="232"/>
      <c r="AA88" s="28"/>
      <c r="AB88" s="34"/>
      <c r="AC88" s="209">
        <f t="shared" si="481"/>
        <v>0</v>
      </c>
      <c r="AD88" s="34"/>
      <c r="AE88" s="210">
        <f t="shared" si="482"/>
        <v>0</v>
      </c>
      <c r="AF88" s="34"/>
      <c r="AG88" s="28">
        <f t="shared" si="483"/>
        <v>0</v>
      </c>
      <c r="AH88" s="34"/>
      <c r="AI88" s="209">
        <f t="shared" si="484"/>
        <v>0</v>
      </c>
      <c r="AJ88" s="232"/>
      <c r="AK88" s="209">
        <f t="shared" si="485"/>
        <v>0</v>
      </c>
      <c r="AL88" s="34"/>
      <c r="AM88" s="28">
        <f>SUM(AL88*H88)</f>
        <v>0</v>
      </c>
      <c r="AN88" s="34"/>
      <c r="AO88" s="28">
        <f>SUM(AN88*J88)</f>
        <v>0</v>
      </c>
      <c r="AP88" s="34"/>
      <c r="AQ88" s="209">
        <f t="shared" si="486"/>
        <v>0</v>
      </c>
      <c r="AR88" s="34"/>
      <c r="AS88" s="345">
        <f>SUM(J88*AR88*6)</f>
        <v>0</v>
      </c>
      <c r="AT88" s="34"/>
      <c r="AU88" s="209">
        <f t="shared" si="456"/>
        <v>0</v>
      </c>
      <c r="AV88" s="232"/>
      <c r="AW88" s="28">
        <f>SUM(J88*AV88*6)</f>
        <v>0</v>
      </c>
      <c r="AX88" s="34">
        <v>1</v>
      </c>
      <c r="AY88" s="202">
        <f>AX88*J88*8</f>
        <v>24</v>
      </c>
      <c r="AZ88" s="34"/>
      <c r="BA88" s="209">
        <f t="shared" si="457"/>
        <v>0</v>
      </c>
      <c r="BB88" s="34"/>
      <c r="BC88" s="209">
        <f t="shared" si="487"/>
        <v>0</v>
      </c>
      <c r="BD88" s="34"/>
      <c r="BE88" s="22">
        <f t="shared" si="488"/>
        <v>0</v>
      </c>
      <c r="BF88" s="22"/>
      <c r="BG88" s="361">
        <f t="shared" si="458"/>
        <v>111.3</v>
      </c>
      <c r="BH88" s="372">
        <f t="shared" si="459"/>
        <v>96</v>
      </c>
      <c r="BI88" s="7"/>
      <c r="BJ88" s="7"/>
      <c r="BK88" s="7"/>
      <c r="BL88" s="60"/>
      <c r="BM88" s="164" t="s">
        <v>58</v>
      </c>
      <c r="BN88" s="1" t="s">
        <v>187</v>
      </c>
      <c r="BO88" s="25" t="s">
        <v>103</v>
      </c>
      <c r="BP88" s="45" t="s">
        <v>156</v>
      </c>
      <c r="BQ88" s="25" t="s">
        <v>151</v>
      </c>
      <c r="BR88" s="25" t="s">
        <v>167</v>
      </c>
      <c r="BS88" s="25" t="s">
        <v>248</v>
      </c>
      <c r="BT88" s="25">
        <v>65</v>
      </c>
      <c r="BU88" s="25">
        <v>1</v>
      </c>
      <c r="BV88" s="25">
        <v>2</v>
      </c>
      <c r="BW88" s="25">
        <f>SUM(BV88)*2</f>
        <v>4</v>
      </c>
      <c r="BX88" s="1">
        <v>2</v>
      </c>
      <c r="BY88" s="208">
        <f t="shared" si="460"/>
        <v>2</v>
      </c>
      <c r="BZ88" s="34">
        <v>2</v>
      </c>
      <c r="CA88" s="28">
        <f t="shared" si="461"/>
        <v>2</v>
      </c>
      <c r="CB88" s="34"/>
      <c r="CC88" s="28">
        <f t="shared" si="462"/>
        <v>0</v>
      </c>
      <c r="CD88" s="34"/>
      <c r="CE88" s="28">
        <f t="shared" si="463"/>
        <v>0</v>
      </c>
      <c r="CF88" s="34"/>
      <c r="CG88" s="28">
        <f t="shared" si="464"/>
        <v>0</v>
      </c>
      <c r="CH88" s="232"/>
      <c r="CI88" s="28">
        <f t="shared" si="465"/>
        <v>0</v>
      </c>
      <c r="CJ88" s="209">
        <f>SUM(BV88*DJ88*2+BW88*DL88*2)</f>
        <v>0</v>
      </c>
      <c r="CK88" s="182">
        <f>SUM(BX88*15/100*BV88)</f>
        <v>0.6</v>
      </c>
      <c r="CL88" s="232"/>
      <c r="CM88" s="28"/>
      <c r="CN88" s="232"/>
      <c r="CO88" s="209">
        <f>SUM(CN88)*3*BT88/5</f>
        <v>0</v>
      </c>
      <c r="CP88" s="232"/>
      <c r="CQ88" s="210">
        <f t="shared" si="466"/>
        <v>0</v>
      </c>
      <c r="CR88" s="34"/>
      <c r="CS88" s="28">
        <f t="shared" si="467"/>
        <v>0</v>
      </c>
      <c r="CT88" s="232"/>
      <c r="CU88" s="209">
        <f t="shared" si="468"/>
        <v>0</v>
      </c>
      <c r="CV88" s="232"/>
      <c r="CW88" s="209">
        <f t="shared" ref="CW88:CW95" si="490">SUM(CV88*BT88*2/3)</f>
        <v>0</v>
      </c>
      <c r="CX88" s="34"/>
      <c r="CY88" s="28">
        <f>SUM(CX88*BT88)</f>
        <v>0</v>
      </c>
      <c r="CZ88" s="232"/>
      <c r="DA88" s="28">
        <f>SUM(CZ88*BV88)</f>
        <v>0</v>
      </c>
      <c r="DB88" s="232"/>
      <c r="DC88" s="209">
        <f>SUM(DB88*BT88*2)</f>
        <v>0</v>
      </c>
      <c r="DD88" s="34"/>
      <c r="DE88" s="209">
        <f>SUM(BV88*DD88*6)</f>
        <v>0</v>
      </c>
      <c r="DF88" s="34"/>
      <c r="DG88" s="209">
        <f t="shared" si="469"/>
        <v>0</v>
      </c>
      <c r="DH88" s="232"/>
      <c r="DI88" s="28">
        <f>SUM(BV88*DH88*6)</f>
        <v>0</v>
      </c>
      <c r="DJ88" s="34"/>
      <c r="DK88" s="209">
        <f>SUM(BV88*DJ88*8)</f>
        <v>0</v>
      </c>
      <c r="DL88" s="34"/>
      <c r="DM88" s="209">
        <f t="shared" si="470"/>
        <v>0</v>
      </c>
      <c r="DN88" s="34"/>
      <c r="DO88" s="209">
        <f t="shared" si="471"/>
        <v>0</v>
      </c>
      <c r="DP88" s="34"/>
      <c r="DQ88" s="22">
        <f t="shared" si="472"/>
        <v>0</v>
      </c>
      <c r="DR88" s="345">
        <f t="shared" si="473"/>
        <v>2.6</v>
      </c>
      <c r="DS88" s="209">
        <f t="shared" si="474"/>
        <v>2</v>
      </c>
      <c r="DT88" s="7"/>
      <c r="DU88" s="7"/>
      <c r="DV88" s="7"/>
      <c r="DW88" s="60"/>
      <c r="DX88" s="164" t="s">
        <v>58</v>
      </c>
      <c r="DY88" s="1"/>
      <c r="DZ88" s="25"/>
      <c r="EA88" s="25"/>
      <c r="EB88" s="7"/>
      <c r="EC88" s="7"/>
      <c r="ED88" s="7"/>
      <c r="EE88" s="7"/>
      <c r="EF88" s="7"/>
      <c r="EG88" s="7"/>
      <c r="EH88" s="7"/>
      <c r="EI88" s="7"/>
      <c r="EJ88" s="7"/>
      <c r="EK88" s="7"/>
      <c r="EM88" s="20">
        <v>2</v>
      </c>
      <c r="EN88" s="7">
        <v>24</v>
      </c>
      <c r="EO88" s="7">
        <v>72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20">
        <v>15.899999999999999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20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/>
      <c r="FS88" s="7">
        <v>0</v>
      </c>
      <c r="FT88" s="7">
        <v>0</v>
      </c>
      <c r="FU88" s="7">
        <v>0</v>
      </c>
      <c r="FV88" s="7">
        <v>1</v>
      </c>
      <c r="FW88" s="7">
        <v>24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 t="e">
        <v>#REF!</v>
      </c>
      <c r="GE88" s="149">
        <v>113.89999999999999</v>
      </c>
      <c r="GF88" s="150">
        <v>98</v>
      </c>
      <c r="GG88" s="7"/>
      <c r="GH88" s="7"/>
      <c r="GI88" s="60"/>
      <c r="GK88" s="20"/>
      <c r="GL88" s="20"/>
      <c r="GM88" s="1"/>
      <c r="GN88" s="25"/>
      <c r="GO88" s="77"/>
      <c r="GP88" s="7"/>
      <c r="GQ88" s="87"/>
    </row>
    <row r="89" spans="1:199" ht="24.95" hidden="1" customHeight="1" x14ac:dyDescent="0.35">
      <c r="A89" s="164" t="s">
        <v>58</v>
      </c>
      <c r="B89" s="1" t="s">
        <v>187</v>
      </c>
      <c r="C89" s="25" t="s">
        <v>95</v>
      </c>
      <c r="D89" s="45" t="s">
        <v>150</v>
      </c>
      <c r="E89" s="25" t="s">
        <v>151</v>
      </c>
      <c r="F89" s="25" t="s">
        <v>242</v>
      </c>
      <c r="G89" s="45">
        <v>5</v>
      </c>
      <c r="H89" s="25">
        <v>94</v>
      </c>
      <c r="I89" s="25">
        <v>1</v>
      </c>
      <c r="J89" s="25">
        <v>4</v>
      </c>
      <c r="K89" s="25">
        <f>SUM(J89)*2</f>
        <v>8</v>
      </c>
      <c r="L89" s="319">
        <v>16</v>
      </c>
      <c r="M89" s="208">
        <f t="shared" si="475"/>
        <v>16</v>
      </c>
      <c r="N89" s="34">
        <v>4</v>
      </c>
      <c r="O89" s="28">
        <f t="shared" si="476"/>
        <v>4</v>
      </c>
      <c r="P89" s="34">
        <v>6</v>
      </c>
      <c r="Q89" s="28">
        <f t="shared" si="477"/>
        <v>24</v>
      </c>
      <c r="R89" s="34">
        <v>6</v>
      </c>
      <c r="S89" s="28">
        <f t="shared" si="478"/>
        <v>24</v>
      </c>
      <c r="T89" s="34"/>
      <c r="U89" s="28">
        <f t="shared" si="479"/>
        <v>0</v>
      </c>
      <c r="V89" s="34"/>
      <c r="W89" s="28">
        <f t="shared" si="489"/>
        <v>0</v>
      </c>
      <c r="X89" s="209">
        <v>0</v>
      </c>
      <c r="Y89" s="182">
        <f t="shared" si="480"/>
        <v>9.6</v>
      </c>
      <c r="Z89" s="242"/>
      <c r="AA89" s="28"/>
      <c r="AB89" s="34"/>
      <c r="AC89" s="209">
        <f t="shared" si="481"/>
        <v>0</v>
      </c>
      <c r="AD89" s="34"/>
      <c r="AE89" s="210">
        <f t="shared" si="482"/>
        <v>0</v>
      </c>
      <c r="AF89" s="34"/>
      <c r="AG89" s="28">
        <f t="shared" si="483"/>
        <v>0</v>
      </c>
      <c r="AH89" s="34"/>
      <c r="AI89" s="209">
        <f t="shared" si="484"/>
        <v>0</v>
      </c>
      <c r="AJ89" s="242"/>
      <c r="AK89" s="209">
        <f t="shared" si="485"/>
        <v>0</v>
      </c>
      <c r="AL89" s="34"/>
      <c r="AM89" s="28">
        <f>SUM(AL89*H89)</f>
        <v>0</v>
      </c>
      <c r="AN89" s="34"/>
      <c r="AO89" s="28">
        <f>SUM(AN89*J89)</f>
        <v>0</v>
      </c>
      <c r="AP89" s="34"/>
      <c r="AQ89" s="209">
        <f t="shared" si="486"/>
        <v>0</v>
      </c>
      <c r="AR89" s="34"/>
      <c r="AS89" s="345">
        <f>SUM(J89*AR89*6)</f>
        <v>0</v>
      </c>
      <c r="AT89" s="34"/>
      <c r="AU89" s="209">
        <f t="shared" si="456"/>
        <v>0</v>
      </c>
      <c r="AV89" s="242"/>
      <c r="AW89" s="28">
        <f>SUM(J89*AV89*6)</f>
        <v>0</v>
      </c>
      <c r="AX89" s="34">
        <v>1</v>
      </c>
      <c r="AY89" s="202">
        <f>SUM(J89*AX89*8)</f>
        <v>32</v>
      </c>
      <c r="AZ89" s="34"/>
      <c r="BA89" s="209">
        <f t="shared" si="457"/>
        <v>0</v>
      </c>
      <c r="BB89" s="34"/>
      <c r="BC89" s="209">
        <f t="shared" si="487"/>
        <v>0</v>
      </c>
      <c r="BD89" s="34"/>
      <c r="BE89" s="22">
        <f t="shared" si="488"/>
        <v>0</v>
      </c>
      <c r="BF89" s="22"/>
      <c r="BG89" s="309">
        <f t="shared" si="458"/>
        <v>93.6</v>
      </c>
      <c r="BH89" s="22">
        <f t="shared" si="459"/>
        <v>84</v>
      </c>
      <c r="BI89" s="7"/>
      <c r="BJ89" s="7"/>
      <c r="BK89" s="7"/>
      <c r="BL89" s="60"/>
      <c r="BM89" s="164" t="s">
        <v>58</v>
      </c>
      <c r="BN89" s="1" t="s">
        <v>187</v>
      </c>
      <c r="BO89" s="25" t="s">
        <v>95</v>
      </c>
      <c r="BP89" s="45" t="s">
        <v>156</v>
      </c>
      <c r="BQ89" s="25" t="s">
        <v>151</v>
      </c>
      <c r="BR89" s="25" t="s">
        <v>250</v>
      </c>
      <c r="BS89" s="25" t="s">
        <v>166</v>
      </c>
      <c r="BT89" s="25">
        <v>94</v>
      </c>
      <c r="BU89" s="25">
        <v>1</v>
      </c>
      <c r="BV89" s="25">
        <v>3</v>
      </c>
      <c r="BW89" s="25">
        <f>SUM(BV89)*2</f>
        <v>6</v>
      </c>
      <c r="BX89" s="1">
        <v>8</v>
      </c>
      <c r="BY89" s="208">
        <f t="shared" si="460"/>
        <v>8</v>
      </c>
      <c r="BZ89" s="34">
        <v>8</v>
      </c>
      <c r="CA89" s="28">
        <f t="shared" si="461"/>
        <v>8</v>
      </c>
      <c r="CB89" s="34"/>
      <c r="CC89" s="28">
        <f t="shared" si="462"/>
        <v>0</v>
      </c>
      <c r="CD89" s="34"/>
      <c r="CE89" s="28">
        <f t="shared" si="463"/>
        <v>0</v>
      </c>
      <c r="CF89" s="34"/>
      <c r="CG89" s="28">
        <f t="shared" si="464"/>
        <v>0</v>
      </c>
      <c r="CH89" s="232"/>
      <c r="CI89" s="28">
        <f t="shared" si="465"/>
        <v>0</v>
      </c>
      <c r="CJ89" s="209">
        <f>SUM(BV89*DJ89*2+BW89*DL89*2)</f>
        <v>0</v>
      </c>
      <c r="CK89" s="182">
        <f>SUM(BX89*15/100*BV89)</f>
        <v>3.5999999999999996</v>
      </c>
      <c r="CL89" s="232"/>
      <c r="CM89" s="28"/>
      <c r="CN89" s="232"/>
      <c r="CO89" s="209">
        <f>SUM(CN89)*3*BT89/5</f>
        <v>0</v>
      </c>
      <c r="CP89" s="232"/>
      <c r="CQ89" s="210">
        <f t="shared" si="466"/>
        <v>0</v>
      </c>
      <c r="CR89" s="34"/>
      <c r="CS89" s="28">
        <f t="shared" si="467"/>
        <v>0</v>
      </c>
      <c r="CT89" s="232"/>
      <c r="CU89" s="209">
        <f t="shared" si="468"/>
        <v>0</v>
      </c>
      <c r="CV89" s="232"/>
      <c r="CW89" s="209">
        <f t="shared" si="490"/>
        <v>0</v>
      </c>
      <c r="CX89" s="34"/>
      <c r="CY89" s="28">
        <f>SUM(CX89*BT89)</f>
        <v>0</v>
      </c>
      <c r="CZ89" s="232"/>
      <c r="DA89" s="28">
        <f>SUM(CZ89*BV89)</f>
        <v>0</v>
      </c>
      <c r="DB89" s="232"/>
      <c r="DC89" s="209">
        <f>SUM(DB89*BT89*2)</f>
        <v>0</v>
      </c>
      <c r="DD89" s="34"/>
      <c r="DE89" s="209">
        <f>SUM(BV89*DD89*6)</f>
        <v>0</v>
      </c>
      <c r="DF89" s="34"/>
      <c r="DG89" s="209">
        <f t="shared" si="469"/>
        <v>0</v>
      </c>
      <c r="DH89" s="232"/>
      <c r="DI89" s="28">
        <f>SUM(BV89*DH89*6)</f>
        <v>0</v>
      </c>
      <c r="DJ89" s="34"/>
      <c r="DK89" s="209">
        <f>SUM(BV89*DJ89*8)</f>
        <v>0</v>
      </c>
      <c r="DL89" s="34"/>
      <c r="DM89" s="209">
        <f t="shared" si="470"/>
        <v>0</v>
      </c>
      <c r="DN89" s="34"/>
      <c r="DO89" s="209">
        <f t="shared" si="471"/>
        <v>0</v>
      </c>
      <c r="DP89" s="34"/>
      <c r="DQ89" s="22">
        <f t="shared" si="472"/>
        <v>0</v>
      </c>
      <c r="DR89" s="345">
        <f t="shared" si="473"/>
        <v>11.6</v>
      </c>
      <c r="DS89" s="209">
        <f t="shared" si="474"/>
        <v>8</v>
      </c>
      <c r="DT89" s="7"/>
      <c r="DU89" s="7"/>
      <c r="DV89" s="7"/>
      <c r="DW89" s="60"/>
      <c r="DX89" s="164" t="s">
        <v>58</v>
      </c>
      <c r="DY89" s="1"/>
      <c r="DZ89" s="25"/>
      <c r="EA89" s="25"/>
      <c r="EB89" s="7"/>
      <c r="EC89" s="7"/>
      <c r="ED89" s="7"/>
      <c r="EE89" s="7"/>
      <c r="EF89" s="7"/>
      <c r="EG89" s="7"/>
      <c r="EH89" s="7"/>
      <c r="EI89" s="7"/>
      <c r="EJ89" s="7"/>
      <c r="EK89" s="7"/>
      <c r="EM89" s="20">
        <v>12</v>
      </c>
      <c r="EN89" s="7">
        <v>6</v>
      </c>
      <c r="EO89" s="7">
        <v>24</v>
      </c>
      <c r="EP89" s="7">
        <v>6</v>
      </c>
      <c r="EQ89" s="7">
        <v>24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20">
        <v>13.2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20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/>
      <c r="FS89" s="7">
        <v>0</v>
      </c>
      <c r="FT89" s="7">
        <v>0</v>
      </c>
      <c r="FU89" s="7">
        <v>0</v>
      </c>
      <c r="FV89" s="7">
        <v>1</v>
      </c>
      <c r="FW89" s="7">
        <v>32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 t="e">
        <v>#REF!</v>
      </c>
      <c r="GE89" s="149">
        <v>105.19999999999999</v>
      </c>
      <c r="GF89" s="150">
        <v>92</v>
      </c>
      <c r="GG89" s="7"/>
      <c r="GH89" s="7"/>
      <c r="GI89" s="60"/>
      <c r="GK89" s="20"/>
      <c r="GL89" s="20"/>
      <c r="GM89" s="1"/>
      <c r="GN89" s="25"/>
      <c r="GO89" s="77"/>
      <c r="GP89" s="7"/>
      <c r="GQ89" s="87"/>
    </row>
    <row r="90" spans="1:199" ht="24.95" hidden="1" customHeight="1" x14ac:dyDescent="0.35">
      <c r="A90" s="164" t="s">
        <v>58</v>
      </c>
      <c r="B90" s="320" t="s">
        <v>198</v>
      </c>
      <c r="C90" s="321" t="s">
        <v>95</v>
      </c>
      <c r="D90" s="321" t="s">
        <v>150</v>
      </c>
      <c r="E90" s="321" t="s">
        <v>151</v>
      </c>
      <c r="F90" s="321" t="s">
        <v>233</v>
      </c>
      <c r="G90" s="239" t="s">
        <v>154</v>
      </c>
      <c r="H90" s="239">
        <v>93</v>
      </c>
      <c r="I90" s="239">
        <v>1</v>
      </c>
      <c r="J90" s="239">
        <v>4</v>
      </c>
      <c r="K90" s="239">
        <f>SUM(J90)*2</f>
        <v>8</v>
      </c>
      <c r="L90" s="238">
        <v>2</v>
      </c>
      <c r="M90" s="241">
        <f t="shared" si="475"/>
        <v>2</v>
      </c>
      <c r="N90" s="322">
        <v>2</v>
      </c>
      <c r="O90" s="243">
        <f t="shared" si="476"/>
        <v>2</v>
      </c>
      <c r="P90" s="322"/>
      <c r="Q90" s="28">
        <f t="shared" si="477"/>
        <v>0</v>
      </c>
      <c r="R90" s="322"/>
      <c r="S90" s="243">
        <f t="shared" si="478"/>
        <v>0</v>
      </c>
      <c r="T90" s="322"/>
      <c r="U90" s="243">
        <f t="shared" si="479"/>
        <v>0</v>
      </c>
      <c r="V90" s="322"/>
      <c r="W90" s="243">
        <f t="shared" si="489"/>
        <v>0</v>
      </c>
      <c r="X90" s="209">
        <f>SUM(J90*AX90*2+K90*AZ90*2)</f>
        <v>0</v>
      </c>
      <c r="Y90" s="244">
        <f t="shared" si="480"/>
        <v>1.2</v>
      </c>
      <c r="Z90" s="322"/>
      <c r="AA90" s="243"/>
      <c r="AB90" s="322"/>
      <c r="AC90" s="209">
        <f t="shared" si="481"/>
        <v>0</v>
      </c>
      <c r="AD90" s="322"/>
      <c r="AE90" s="323">
        <f t="shared" si="482"/>
        <v>0</v>
      </c>
      <c r="AF90" s="322"/>
      <c r="AG90" s="243">
        <f t="shared" si="483"/>
        <v>0</v>
      </c>
      <c r="AH90" s="322"/>
      <c r="AI90" s="244">
        <f t="shared" si="484"/>
        <v>0</v>
      </c>
      <c r="AJ90" s="322"/>
      <c r="AK90" s="244">
        <f t="shared" si="485"/>
        <v>0</v>
      </c>
      <c r="AL90" s="322"/>
      <c r="AM90" s="243">
        <f>SUM(AL90*H90)*2</f>
        <v>0</v>
      </c>
      <c r="AN90" s="322"/>
      <c r="AO90" s="243">
        <f>SUM(AN90*J90)</f>
        <v>0</v>
      </c>
      <c r="AP90" s="322"/>
      <c r="AQ90" s="244">
        <f t="shared" si="486"/>
        <v>0</v>
      </c>
      <c r="AR90" s="322"/>
      <c r="AS90" s="244">
        <f>SUM(J90*AR90*8)</f>
        <v>0</v>
      </c>
      <c r="AT90" s="34"/>
      <c r="AU90" s="236">
        <f t="shared" si="456"/>
        <v>0</v>
      </c>
      <c r="AV90" s="322"/>
      <c r="AW90" s="243">
        <f>SUM(J90*AV90*6)</f>
        <v>0</v>
      </c>
      <c r="AX90" s="322"/>
      <c r="AY90" s="244">
        <f>SUM(AX90*H90/3)</f>
        <v>0</v>
      </c>
      <c r="AZ90" s="322"/>
      <c r="BA90" s="209">
        <f t="shared" si="457"/>
        <v>0</v>
      </c>
      <c r="BB90" s="322"/>
      <c r="BC90" s="244">
        <f t="shared" si="487"/>
        <v>0</v>
      </c>
      <c r="BD90" s="322"/>
      <c r="BE90" s="247">
        <f t="shared" si="488"/>
        <v>0</v>
      </c>
      <c r="BF90" s="22"/>
      <c r="BG90" s="309">
        <f t="shared" si="458"/>
        <v>3.2</v>
      </c>
      <c r="BH90" s="22">
        <f t="shared" si="459"/>
        <v>2</v>
      </c>
      <c r="BI90" s="7"/>
      <c r="BJ90" s="7"/>
      <c r="BK90" s="7"/>
      <c r="BL90" s="60"/>
      <c r="BM90" s="164" t="s">
        <v>58</v>
      </c>
      <c r="BN90" s="362" t="s">
        <v>184</v>
      </c>
      <c r="BO90" s="25" t="s">
        <v>95</v>
      </c>
      <c r="BP90" s="45" t="s">
        <v>156</v>
      </c>
      <c r="BQ90" s="25" t="s">
        <v>151</v>
      </c>
      <c r="BR90" s="25" t="s">
        <v>236</v>
      </c>
      <c r="BS90" s="25" t="s">
        <v>237</v>
      </c>
      <c r="BT90" s="239">
        <v>93</v>
      </c>
      <c r="BU90" s="25">
        <v>1</v>
      </c>
      <c r="BV90" s="25">
        <v>2</v>
      </c>
      <c r="BW90" s="25">
        <v>1</v>
      </c>
      <c r="BX90" s="349">
        <v>2</v>
      </c>
      <c r="BY90" s="208">
        <f t="shared" si="460"/>
        <v>2</v>
      </c>
      <c r="BZ90" s="34">
        <v>2</v>
      </c>
      <c r="CA90" s="28">
        <f t="shared" si="461"/>
        <v>2</v>
      </c>
      <c r="CB90" s="34"/>
      <c r="CC90" s="28">
        <f t="shared" si="462"/>
        <v>0</v>
      </c>
      <c r="CD90" s="34"/>
      <c r="CE90" s="28">
        <f t="shared" si="463"/>
        <v>0</v>
      </c>
      <c r="CF90" s="34"/>
      <c r="CG90" s="28">
        <f t="shared" si="464"/>
        <v>0</v>
      </c>
      <c r="CH90" s="232"/>
      <c r="CI90" s="28">
        <f t="shared" si="465"/>
        <v>0</v>
      </c>
      <c r="CJ90" s="209">
        <f>SUM(BV90*DJ90*2+BW90*DL90*2)</f>
        <v>0</v>
      </c>
      <c r="CK90" s="182">
        <f>SUM(BX90*15/100*BV90)</f>
        <v>0.6</v>
      </c>
      <c r="CL90" s="232"/>
      <c r="CM90" s="28"/>
      <c r="CN90" s="232"/>
      <c r="CO90" s="209">
        <f>SUM(CN90)*3*BT90/5</f>
        <v>0</v>
      </c>
      <c r="CP90" s="232"/>
      <c r="CQ90" s="210">
        <f t="shared" si="466"/>
        <v>0</v>
      </c>
      <c r="CR90" s="34"/>
      <c r="CS90" s="28">
        <f t="shared" si="467"/>
        <v>0</v>
      </c>
      <c r="CT90" s="232"/>
      <c r="CU90" s="209">
        <f t="shared" si="468"/>
        <v>0</v>
      </c>
      <c r="CV90" s="232"/>
      <c r="CW90" s="209">
        <f t="shared" si="490"/>
        <v>0</v>
      </c>
      <c r="CX90" s="34"/>
      <c r="CY90" s="28">
        <f>SUM(CX90*BT90*2)</f>
        <v>0</v>
      </c>
      <c r="CZ90" s="232"/>
      <c r="DA90" s="28">
        <f>SUM(CZ90*BV90*2)</f>
        <v>0</v>
      </c>
      <c r="DB90" s="232"/>
      <c r="DC90" s="209">
        <f>SUM(DB90*BT90*2)</f>
        <v>0</v>
      </c>
      <c r="DD90" s="34"/>
      <c r="DE90" s="209">
        <f>BT90*DD90/3</f>
        <v>0</v>
      </c>
      <c r="DF90" s="34"/>
      <c r="DG90" s="209">
        <f t="shared" si="469"/>
        <v>0</v>
      </c>
      <c r="DH90" s="232"/>
      <c r="DI90" s="28">
        <f>SUM(DH90*BT90/3)</f>
        <v>0</v>
      </c>
      <c r="DJ90" s="34"/>
      <c r="DK90" s="209">
        <f>SUM(BV90*DJ90*8)</f>
        <v>0</v>
      </c>
      <c r="DL90" s="34"/>
      <c r="DM90" s="209">
        <f t="shared" si="470"/>
        <v>0</v>
      </c>
      <c r="DN90" s="34"/>
      <c r="DO90" s="209">
        <f t="shared" si="471"/>
        <v>0</v>
      </c>
      <c r="DP90" s="34"/>
      <c r="DQ90" s="22">
        <f t="shared" si="472"/>
        <v>0</v>
      </c>
      <c r="DR90" s="345">
        <f t="shared" si="473"/>
        <v>2.6</v>
      </c>
      <c r="DS90" s="236">
        <f t="shared" si="474"/>
        <v>2</v>
      </c>
      <c r="DT90" s="7"/>
      <c r="DU90" s="7"/>
      <c r="DV90" s="7"/>
      <c r="DW90" s="60"/>
      <c r="DX90" s="164" t="s">
        <v>58</v>
      </c>
      <c r="DY90" s="1"/>
      <c r="DZ90" s="25"/>
      <c r="EA90" s="25"/>
      <c r="EB90" s="7"/>
      <c r="EC90" s="7"/>
      <c r="ED90" s="7"/>
      <c r="EE90" s="7"/>
      <c r="EF90" s="7"/>
      <c r="EG90" s="7"/>
      <c r="EH90" s="7"/>
      <c r="EI90" s="7"/>
      <c r="EJ90" s="7"/>
      <c r="EK90" s="7"/>
      <c r="EM90" s="20">
        <v>4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20">
        <v>1.7999999999999998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20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/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 t="e">
        <v>#REF!</v>
      </c>
      <c r="GE90" s="149">
        <v>5.8000000000000007</v>
      </c>
      <c r="GF90" s="150">
        <v>4</v>
      </c>
      <c r="GG90" s="7"/>
      <c r="GH90" s="7"/>
      <c r="GI90" s="60"/>
      <c r="GK90" s="20"/>
      <c r="GL90" s="20"/>
      <c r="GM90" s="1"/>
      <c r="GN90" s="25"/>
      <c r="GO90" s="77"/>
      <c r="GP90" s="7"/>
      <c r="GQ90" s="87"/>
    </row>
    <row r="91" spans="1:199" ht="24.95" hidden="1" customHeight="1" x14ac:dyDescent="0.35">
      <c r="A91" s="164" t="s">
        <v>58</v>
      </c>
      <c r="B91" s="324" t="s">
        <v>184</v>
      </c>
      <c r="C91" s="325" t="s">
        <v>95</v>
      </c>
      <c r="D91" s="326" t="s">
        <v>156</v>
      </c>
      <c r="E91" s="325" t="s">
        <v>151</v>
      </c>
      <c r="F91" s="325" t="s">
        <v>232</v>
      </c>
      <c r="G91" s="325">
        <v>11</v>
      </c>
      <c r="H91" s="239">
        <v>12</v>
      </c>
      <c r="I91" s="239">
        <v>1</v>
      </c>
      <c r="J91" s="239">
        <v>1</v>
      </c>
      <c r="K91" s="239">
        <v>1</v>
      </c>
      <c r="L91" s="327">
        <v>10</v>
      </c>
      <c r="M91" s="328">
        <f t="shared" si="475"/>
        <v>10</v>
      </c>
      <c r="N91" s="329">
        <v>2</v>
      </c>
      <c r="O91" s="314">
        <f t="shared" si="476"/>
        <v>2</v>
      </c>
      <c r="P91" s="329">
        <v>8</v>
      </c>
      <c r="Q91" s="35">
        <f t="shared" si="477"/>
        <v>8</v>
      </c>
      <c r="R91" s="329"/>
      <c r="S91" s="314">
        <f t="shared" si="478"/>
        <v>0</v>
      </c>
      <c r="T91" s="329"/>
      <c r="U91" s="314">
        <f t="shared" si="479"/>
        <v>0</v>
      </c>
      <c r="V91" s="329"/>
      <c r="W91" s="314">
        <f t="shared" si="489"/>
        <v>0</v>
      </c>
      <c r="X91" s="209">
        <f>SUM(J91*AX91*2+K91*AZ91*2)</f>
        <v>0</v>
      </c>
      <c r="Y91" s="245">
        <f t="shared" si="480"/>
        <v>1.5</v>
      </c>
      <c r="Z91" s="329"/>
      <c r="AA91" s="314"/>
      <c r="AB91" s="329"/>
      <c r="AC91" s="182">
        <f t="shared" si="481"/>
        <v>0</v>
      </c>
      <c r="AD91" s="329"/>
      <c r="AE91" s="330">
        <f t="shared" si="482"/>
        <v>0</v>
      </c>
      <c r="AF91" s="329"/>
      <c r="AG91" s="314">
        <f t="shared" si="483"/>
        <v>0</v>
      </c>
      <c r="AH91" s="329"/>
      <c r="AI91" s="244">
        <f t="shared" si="484"/>
        <v>0</v>
      </c>
      <c r="AJ91" s="329"/>
      <c r="AK91" s="244">
        <f t="shared" si="485"/>
        <v>0</v>
      </c>
      <c r="AL91" s="329"/>
      <c r="AM91" s="314">
        <f>SUM(AL91*H91*2)</f>
        <v>0</v>
      </c>
      <c r="AN91" s="329"/>
      <c r="AO91" s="314">
        <f>SUM(AN91*J91*2)</f>
        <v>0</v>
      </c>
      <c r="AP91" s="329"/>
      <c r="AQ91" s="245">
        <f t="shared" si="486"/>
        <v>0</v>
      </c>
      <c r="AR91" s="329">
        <v>1</v>
      </c>
      <c r="AS91" s="244">
        <f>H91*AR91/3</f>
        <v>4</v>
      </c>
      <c r="AT91" s="34"/>
      <c r="AU91" s="236">
        <f t="shared" si="456"/>
        <v>0</v>
      </c>
      <c r="AV91" s="329"/>
      <c r="AW91" s="243">
        <f>SUM(AV91*H91/3)</f>
        <v>0</v>
      </c>
      <c r="AX91" s="329"/>
      <c r="AY91" s="244">
        <f>SUM(J91*AX91*8)</f>
        <v>0</v>
      </c>
      <c r="AZ91" s="329"/>
      <c r="BA91" s="209">
        <f t="shared" si="457"/>
        <v>0</v>
      </c>
      <c r="BB91" s="329"/>
      <c r="BC91" s="245">
        <f t="shared" si="487"/>
        <v>0</v>
      </c>
      <c r="BD91" s="329"/>
      <c r="BE91" s="247">
        <f t="shared" si="488"/>
        <v>0</v>
      </c>
      <c r="BF91" s="22"/>
      <c r="BG91" s="309">
        <f t="shared" si="458"/>
        <v>15.5</v>
      </c>
      <c r="BH91" s="22">
        <f t="shared" si="459"/>
        <v>14</v>
      </c>
      <c r="BI91" s="7"/>
      <c r="BJ91" s="7"/>
      <c r="BK91" s="7"/>
      <c r="BL91" s="60"/>
      <c r="BM91" s="164" t="s">
        <v>58</v>
      </c>
      <c r="BN91" s="238" t="s">
        <v>255</v>
      </c>
      <c r="BO91" s="239" t="s">
        <v>95</v>
      </c>
      <c r="BP91" s="240" t="s">
        <v>156</v>
      </c>
      <c r="BQ91" s="239" t="s">
        <v>151</v>
      </c>
      <c r="BR91" s="239" t="s">
        <v>232</v>
      </c>
      <c r="BS91" s="240">
        <v>12</v>
      </c>
      <c r="BT91" s="239">
        <v>6</v>
      </c>
      <c r="BU91" s="239">
        <v>1</v>
      </c>
      <c r="BV91" s="239">
        <v>1</v>
      </c>
      <c r="BW91" s="239">
        <v>1</v>
      </c>
      <c r="BX91" s="238"/>
      <c r="BY91" s="241">
        <f t="shared" si="460"/>
        <v>0</v>
      </c>
      <c r="BZ91" s="242"/>
      <c r="CA91" s="28">
        <f t="shared" si="461"/>
        <v>0</v>
      </c>
      <c r="CB91" s="242"/>
      <c r="CC91" s="243">
        <f t="shared" si="462"/>
        <v>0</v>
      </c>
      <c r="CD91" s="242"/>
      <c r="CE91" s="243">
        <f t="shared" si="463"/>
        <v>0</v>
      </c>
      <c r="CF91" s="242"/>
      <c r="CG91" s="243">
        <f t="shared" si="464"/>
        <v>0</v>
      </c>
      <c r="CH91" s="242"/>
      <c r="CI91" s="28">
        <f t="shared" si="465"/>
        <v>0</v>
      </c>
      <c r="CJ91" s="244">
        <f>SUM(BX91)*BV91*5/100+DJ91*BV91*2+DL91*BV91*2</f>
        <v>0</v>
      </c>
      <c r="CK91" s="182">
        <f>SUM(BX91*5/100*BV91)</f>
        <v>0</v>
      </c>
      <c r="CL91" s="242"/>
      <c r="CM91" s="243"/>
      <c r="CN91" s="242">
        <v>9</v>
      </c>
      <c r="CO91" s="345">
        <f>CN91*BV91*4</f>
        <v>36</v>
      </c>
      <c r="CP91" s="242"/>
      <c r="CQ91" s="246">
        <f t="shared" si="466"/>
        <v>0</v>
      </c>
      <c r="CR91" s="242"/>
      <c r="CS91" s="243">
        <f t="shared" si="467"/>
        <v>0</v>
      </c>
      <c r="CT91" s="242"/>
      <c r="CU91" s="244">
        <f t="shared" si="468"/>
        <v>0</v>
      </c>
      <c r="CV91" s="242"/>
      <c r="CW91" s="244">
        <f t="shared" si="490"/>
        <v>0</v>
      </c>
      <c r="CX91" s="242"/>
      <c r="CY91" s="243">
        <f>SUM(CX91*BT91)</f>
        <v>0</v>
      </c>
      <c r="CZ91" s="242"/>
      <c r="DA91" s="243">
        <f>SUM(CZ91*BV91)</f>
        <v>0</v>
      </c>
      <c r="DB91" s="242">
        <v>1</v>
      </c>
      <c r="DC91" s="209">
        <f>DB91*BT91/3</f>
        <v>2</v>
      </c>
      <c r="DD91" s="242"/>
      <c r="DE91" s="244">
        <f>SUM(BV91*DD91*6)</f>
        <v>0</v>
      </c>
      <c r="DF91" s="34"/>
      <c r="DG91" s="236">
        <f t="shared" si="469"/>
        <v>0</v>
      </c>
      <c r="DH91" s="242"/>
      <c r="DI91" s="243">
        <f>SUM(DH91*BT91/3)</f>
        <v>0</v>
      </c>
      <c r="DJ91" s="242"/>
      <c r="DK91" s="209">
        <f>SUM(DJ91*BT91/3)</f>
        <v>0</v>
      </c>
      <c r="DL91" s="242"/>
      <c r="DM91" s="209">
        <f t="shared" si="470"/>
        <v>0</v>
      </c>
      <c r="DN91" s="242"/>
      <c r="DO91" s="244">
        <f t="shared" si="471"/>
        <v>0</v>
      </c>
      <c r="DP91" s="242"/>
      <c r="DQ91" s="247">
        <f t="shared" si="472"/>
        <v>0</v>
      </c>
      <c r="DR91" s="345">
        <f t="shared" si="473"/>
        <v>38</v>
      </c>
      <c r="DS91" s="236">
        <f t="shared" si="474"/>
        <v>2</v>
      </c>
      <c r="DT91" s="7"/>
      <c r="DU91" s="7"/>
      <c r="DV91" s="7"/>
      <c r="DW91" s="60"/>
      <c r="DX91" s="164" t="s">
        <v>58</v>
      </c>
      <c r="DY91" s="1"/>
      <c r="DZ91" s="25"/>
      <c r="EA91" s="25"/>
      <c r="EB91" s="7"/>
      <c r="EC91" s="7"/>
      <c r="ED91" s="7"/>
      <c r="EE91" s="7"/>
      <c r="EF91" s="7"/>
      <c r="EG91" s="7"/>
      <c r="EH91" s="7"/>
      <c r="EI91" s="7"/>
      <c r="EJ91" s="7"/>
      <c r="EK91" s="7"/>
      <c r="EM91" s="20">
        <v>2</v>
      </c>
      <c r="EN91" s="7">
        <v>8</v>
      </c>
      <c r="EO91" s="7">
        <v>8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20">
        <v>1.5</v>
      </c>
      <c r="EX91" s="7">
        <v>0</v>
      </c>
      <c r="EY91" s="7">
        <v>0</v>
      </c>
      <c r="EZ91" s="7">
        <v>9</v>
      </c>
      <c r="FA91" s="7">
        <v>36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20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1</v>
      </c>
      <c r="FO91" s="7">
        <v>2</v>
      </c>
      <c r="FP91" s="7">
        <v>1</v>
      </c>
      <c r="FQ91" s="7">
        <v>4</v>
      </c>
      <c r="FR91" s="7"/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 t="e">
        <v>#REF!</v>
      </c>
      <c r="GE91" s="149">
        <v>53.5</v>
      </c>
      <c r="GF91" s="150">
        <v>16</v>
      </c>
      <c r="GG91" s="7"/>
      <c r="GH91" s="7"/>
      <c r="GI91" s="60"/>
      <c r="GK91" s="20"/>
      <c r="GL91" s="20"/>
      <c r="GM91" s="1"/>
      <c r="GN91" s="25"/>
      <c r="GO91" s="77"/>
      <c r="GP91" s="7"/>
      <c r="GQ91" s="87"/>
    </row>
    <row r="92" spans="1:199" ht="24.95" hidden="1" customHeight="1" x14ac:dyDescent="0.35">
      <c r="A92" s="164" t="s">
        <v>58</v>
      </c>
      <c r="B92" s="331" t="s">
        <v>252</v>
      </c>
      <c r="C92" s="239" t="s">
        <v>95</v>
      </c>
      <c r="D92" s="240" t="s">
        <v>150</v>
      </c>
      <c r="E92" s="239" t="s">
        <v>151</v>
      </c>
      <c r="F92" s="239" t="s">
        <v>233</v>
      </c>
      <c r="G92" s="240" t="s">
        <v>154</v>
      </c>
      <c r="H92" s="239">
        <v>93</v>
      </c>
      <c r="I92" s="239">
        <v>1</v>
      </c>
      <c r="J92" s="239">
        <v>4</v>
      </c>
      <c r="K92" s="239">
        <f>SUM(J92)*2</f>
        <v>8</v>
      </c>
      <c r="L92" s="332">
        <v>2</v>
      </c>
      <c r="M92" s="241">
        <f t="shared" si="475"/>
        <v>2</v>
      </c>
      <c r="N92" s="242">
        <v>2</v>
      </c>
      <c r="O92" s="243">
        <f t="shared" si="476"/>
        <v>2</v>
      </c>
      <c r="P92" s="242"/>
      <c r="Q92" s="28">
        <f t="shared" si="477"/>
        <v>0</v>
      </c>
      <c r="R92" s="242"/>
      <c r="S92" s="243">
        <f t="shared" si="478"/>
        <v>0</v>
      </c>
      <c r="T92" s="242"/>
      <c r="U92" s="243">
        <f t="shared" si="479"/>
        <v>0</v>
      </c>
      <c r="V92" s="242"/>
      <c r="W92" s="243">
        <f t="shared" si="489"/>
        <v>0</v>
      </c>
      <c r="X92" s="209">
        <f>SUM(J92*AX92*2+K92*AZ92*2)</f>
        <v>0</v>
      </c>
      <c r="Y92" s="245">
        <f t="shared" si="480"/>
        <v>1.2</v>
      </c>
      <c r="Z92" s="242"/>
      <c r="AA92" s="243"/>
      <c r="AB92" s="242"/>
      <c r="AC92" s="209">
        <f t="shared" si="481"/>
        <v>0</v>
      </c>
      <c r="AD92" s="242"/>
      <c r="AE92" s="246">
        <f t="shared" si="482"/>
        <v>0</v>
      </c>
      <c r="AF92" s="242"/>
      <c r="AG92" s="243">
        <f t="shared" si="483"/>
        <v>0</v>
      </c>
      <c r="AH92" s="242"/>
      <c r="AI92" s="244">
        <f t="shared" si="484"/>
        <v>0</v>
      </c>
      <c r="AJ92" s="242"/>
      <c r="AK92" s="244">
        <f t="shared" si="485"/>
        <v>0</v>
      </c>
      <c r="AL92" s="242"/>
      <c r="AM92" s="243">
        <f>SUM(AL92*H92)*2</f>
        <v>0</v>
      </c>
      <c r="AN92" s="242"/>
      <c r="AO92" s="243">
        <f>SUM(AN92*J92)</f>
        <v>0</v>
      </c>
      <c r="AP92" s="242"/>
      <c r="AQ92" s="244">
        <f t="shared" si="486"/>
        <v>0</v>
      </c>
      <c r="AR92" s="242"/>
      <c r="AS92" s="244">
        <f>SUM(J92*AR92*8)</f>
        <v>0</v>
      </c>
      <c r="AT92" s="34"/>
      <c r="AU92" s="236">
        <f t="shared" si="456"/>
        <v>0</v>
      </c>
      <c r="AV92" s="242"/>
      <c r="AW92" s="243">
        <f>SUM(J92*AV92*6)</f>
        <v>0</v>
      </c>
      <c r="AX92" s="242"/>
      <c r="AY92" s="244">
        <f>SUM(AX92*H92/3)</f>
        <v>0</v>
      </c>
      <c r="AZ92" s="242"/>
      <c r="BA92" s="209">
        <f t="shared" si="457"/>
        <v>0</v>
      </c>
      <c r="BB92" s="242"/>
      <c r="BC92" s="244">
        <f t="shared" si="487"/>
        <v>0</v>
      </c>
      <c r="BD92" s="242"/>
      <c r="BE92" s="247">
        <f t="shared" si="488"/>
        <v>0</v>
      </c>
      <c r="BF92" s="22"/>
      <c r="BG92" s="309">
        <f t="shared" si="458"/>
        <v>3.2</v>
      </c>
      <c r="BH92" s="22">
        <f t="shared" si="459"/>
        <v>2</v>
      </c>
      <c r="BI92" s="7"/>
      <c r="BJ92" s="7"/>
      <c r="BK92" s="7"/>
      <c r="BL92" s="60"/>
      <c r="BM92" s="164" t="s">
        <v>58</v>
      </c>
      <c r="BN92" s="1" t="s">
        <v>256</v>
      </c>
      <c r="BO92" s="25" t="s">
        <v>95</v>
      </c>
      <c r="BP92" s="25" t="s">
        <v>156</v>
      </c>
      <c r="BQ92" s="25" t="s">
        <v>151</v>
      </c>
      <c r="BR92" s="25" t="s">
        <v>236</v>
      </c>
      <c r="BS92" s="25">
        <v>10</v>
      </c>
      <c r="BT92" s="239">
        <v>15</v>
      </c>
      <c r="BU92" s="25">
        <v>1</v>
      </c>
      <c r="BV92" s="25">
        <v>2</v>
      </c>
      <c r="BW92" s="25">
        <v>1</v>
      </c>
      <c r="BX92" s="354"/>
      <c r="BY92" s="208">
        <f t="shared" si="460"/>
        <v>0</v>
      </c>
      <c r="BZ92" s="355"/>
      <c r="CA92" s="28">
        <f t="shared" si="461"/>
        <v>0</v>
      </c>
      <c r="CB92" s="355"/>
      <c r="CC92" s="28">
        <f t="shared" si="462"/>
        <v>0</v>
      </c>
      <c r="CD92" s="355"/>
      <c r="CE92" s="28">
        <f t="shared" si="463"/>
        <v>0</v>
      </c>
      <c r="CF92" s="355"/>
      <c r="CG92" s="28">
        <f t="shared" si="464"/>
        <v>0</v>
      </c>
      <c r="CH92" s="335"/>
      <c r="CI92" s="28">
        <f t="shared" si="465"/>
        <v>0</v>
      </c>
      <c r="CJ92" s="209">
        <f>SUM(BX92)*BV92*5/100+DJ92*BV92*2+DL92*BW92*2</f>
        <v>0</v>
      </c>
      <c r="CK92" s="182">
        <f>SUM(BX92*15/100*BV92)</f>
        <v>0</v>
      </c>
      <c r="CL92" s="335"/>
      <c r="CM92" s="28"/>
      <c r="CN92" s="335"/>
      <c r="CO92" s="209">
        <f>BT92*CN92/3</f>
        <v>0</v>
      </c>
      <c r="CP92" s="335"/>
      <c r="CQ92" s="356">
        <f t="shared" si="466"/>
        <v>0</v>
      </c>
      <c r="CR92" s="355"/>
      <c r="CS92" s="28">
        <f t="shared" si="467"/>
        <v>0</v>
      </c>
      <c r="CT92" s="335"/>
      <c r="CU92" s="209">
        <f t="shared" si="468"/>
        <v>0</v>
      </c>
      <c r="CV92" s="335"/>
      <c r="CW92" s="209">
        <f t="shared" si="490"/>
        <v>0</v>
      </c>
      <c r="CX92" s="355"/>
      <c r="CY92" s="28">
        <f>SUM(CX92*BT92)</f>
        <v>0</v>
      </c>
      <c r="CZ92" s="335"/>
      <c r="DA92" s="28">
        <f>SUM(CZ92*BV92)</f>
        <v>0</v>
      </c>
      <c r="DB92" s="335">
        <v>2</v>
      </c>
      <c r="DC92" s="209">
        <f>DB92*BT92/3</f>
        <v>10</v>
      </c>
      <c r="DD92" s="355"/>
      <c r="DE92" s="209">
        <f>SUM(BV92*DD92*6)</f>
        <v>0</v>
      </c>
      <c r="DF92" s="34"/>
      <c r="DG92" s="209">
        <f t="shared" si="469"/>
        <v>0</v>
      </c>
      <c r="DH92" s="335"/>
      <c r="DI92" s="28">
        <f>SUM(DH92*BT92/3)</f>
        <v>0</v>
      </c>
      <c r="DJ92" s="355"/>
      <c r="DK92" s="209">
        <f>SUM(DJ92*BT92/3)</f>
        <v>0</v>
      </c>
      <c r="DL92" s="355"/>
      <c r="DM92" s="209">
        <f t="shared" si="470"/>
        <v>0</v>
      </c>
      <c r="DN92" s="355"/>
      <c r="DO92" s="209">
        <f t="shared" si="471"/>
        <v>0</v>
      </c>
      <c r="DP92" s="355"/>
      <c r="DQ92" s="22">
        <f t="shared" si="472"/>
        <v>0</v>
      </c>
      <c r="DR92" s="363">
        <f t="shared" si="473"/>
        <v>10</v>
      </c>
      <c r="DS92" s="209">
        <f t="shared" si="474"/>
        <v>10</v>
      </c>
      <c r="DT92" s="7"/>
      <c r="DU92" s="7"/>
      <c r="DV92" s="7"/>
      <c r="DW92" s="60"/>
      <c r="DX92" s="164" t="s">
        <v>58</v>
      </c>
      <c r="DY92" s="1"/>
      <c r="DZ92" s="25"/>
      <c r="EA92" s="25"/>
      <c r="EB92" s="7"/>
      <c r="EC92" s="7"/>
      <c r="ED92" s="7"/>
      <c r="EE92" s="7"/>
      <c r="EF92" s="7"/>
      <c r="EG92" s="7"/>
      <c r="EH92" s="7"/>
      <c r="EI92" s="7"/>
      <c r="EJ92" s="7"/>
      <c r="EK92" s="7"/>
      <c r="EM92" s="20">
        <v>2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20">
        <v>1.2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20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2</v>
      </c>
      <c r="FO92" s="7">
        <v>10</v>
      </c>
      <c r="FP92" s="7">
        <v>0</v>
      </c>
      <c r="FQ92" s="7">
        <v>0</v>
      </c>
      <c r="FR92" s="7"/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 t="e">
        <v>#REF!</v>
      </c>
      <c r="GE92" s="149">
        <v>13.2</v>
      </c>
      <c r="GF92" s="150">
        <v>12</v>
      </c>
      <c r="GG92" s="7"/>
      <c r="GH92" s="7"/>
      <c r="GI92" s="60"/>
      <c r="GK92" s="20"/>
      <c r="GL92" s="20"/>
      <c r="GM92" s="1"/>
      <c r="GN92" s="25"/>
      <c r="GO92" s="77"/>
      <c r="GP92" s="7"/>
      <c r="GQ92" s="87"/>
    </row>
    <row r="93" spans="1:199" ht="24.95" hidden="1" customHeight="1" x14ac:dyDescent="0.35">
      <c r="A93" s="164" t="s">
        <v>58</v>
      </c>
      <c r="B93" s="1" t="s">
        <v>260</v>
      </c>
      <c r="C93" s="25" t="s">
        <v>95</v>
      </c>
      <c r="D93" s="25" t="s">
        <v>156</v>
      </c>
      <c r="E93" s="25" t="s">
        <v>151</v>
      </c>
      <c r="F93" s="25" t="s">
        <v>236</v>
      </c>
      <c r="G93" s="45">
        <v>9</v>
      </c>
      <c r="H93" s="25">
        <v>45</v>
      </c>
      <c r="I93" s="25">
        <v>1</v>
      </c>
      <c r="J93" s="25">
        <v>1</v>
      </c>
      <c r="K93" s="230">
        <v>2</v>
      </c>
      <c r="L93" s="250"/>
      <c r="M93" s="231">
        <f>SUM(N93+P93+R93+T93+V93)</f>
        <v>0</v>
      </c>
      <c r="N93" s="232"/>
      <c r="O93" s="28">
        <f t="shared" si="476"/>
        <v>0</v>
      </c>
      <c r="P93" s="232"/>
      <c r="Q93" s="28">
        <f t="shared" ref="Q93" si="491">P93*J93</f>
        <v>0</v>
      </c>
      <c r="R93" s="232"/>
      <c r="S93" s="28">
        <f t="shared" ref="S93" si="492">SUM(R93)*J93</f>
        <v>0</v>
      </c>
      <c r="T93" s="232"/>
      <c r="U93" s="28">
        <f t="shared" ref="U93" si="493">SUM(T93)*K93</f>
        <v>0</v>
      </c>
      <c r="V93" s="232"/>
      <c r="W93" s="28">
        <f t="shared" ref="W93" si="494">SUM(V93)*J93*5</f>
        <v>0</v>
      </c>
      <c r="X93" s="209">
        <f>SUM(L93)*J93*5/100+AX93*J93*2+AZ93*K93*2</f>
        <v>0</v>
      </c>
      <c r="Y93" s="182">
        <f>SUM(L93*15/100*J93)</f>
        <v>0</v>
      </c>
      <c r="Z93" s="232"/>
      <c r="AA93" s="28"/>
      <c r="AB93" s="34">
        <v>13</v>
      </c>
      <c r="AC93" s="209">
        <f>AB93*J93*8</f>
        <v>104</v>
      </c>
      <c r="AD93" s="232"/>
      <c r="AE93" s="210">
        <f>SUM(AD93*H93*(30+4))</f>
        <v>0</v>
      </c>
      <c r="AF93" s="232"/>
      <c r="AG93" s="28">
        <f t="shared" ref="AG93" si="495">SUM(AF93*H93*3)</f>
        <v>0</v>
      </c>
      <c r="AH93" s="232"/>
      <c r="AI93" s="209">
        <f t="shared" ref="AI93" si="496">SUM(AH93*H93/3)</f>
        <v>0</v>
      </c>
      <c r="AJ93" s="232"/>
      <c r="AK93" s="209">
        <f t="shared" ref="AK93" si="497">SUM(AJ93*H93*2/3)</f>
        <v>0</v>
      </c>
      <c r="AL93" s="232"/>
      <c r="AM93" s="28">
        <f>SUM(AL93*H93)</f>
        <v>0</v>
      </c>
      <c r="AN93" s="232"/>
      <c r="AO93" s="28">
        <f t="shared" ref="AO93" si="498">SUM(AN93*J93)</f>
        <v>0</v>
      </c>
      <c r="AP93" s="232"/>
      <c r="AQ93" s="209">
        <f>AP93*H93/3</f>
        <v>0</v>
      </c>
      <c r="AR93" s="232"/>
      <c r="AS93" s="209">
        <f>SUM(J93*AR93*6)</f>
        <v>0</v>
      </c>
      <c r="AT93" s="34"/>
      <c r="AU93" s="209">
        <f t="shared" ref="AU93" si="499">AT93*H93/3</f>
        <v>0</v>
      </c>
      <c r="AV93" s="232"/>
      <c r="AW93" s="28">
        <f>SUM(AV93*H93/3)</f>
        <v>0</v>
      </c>
      <c r="AX93" s="232"/>
      <c r="AY93" s="209">
        <f>SUM(AX93*H93/3)</f>
        <v>0</v>
      </c>
      <c r="AZ93" s="232"/>
      <c r="BA93" s="209">
        <f t="shared" ref="BA93" si="500">SUM(AZ93*K93*5*6)</f>
        <v>0</v>
      </c>
      <c r="BB93" s="232"/>
      <c r="BC93" s="209">
        <f t="shared" ref="BC93" si="501">SUM(BB93*K93*4*6)</f>
        <v>0</v>
      </c>
      <c r="BD93" s="232"/>
      <c r="BE93" s="22">
        <f t="shared" ref="BE93" si="502">SUM(BD93*50)</f>
        <v>0</v>
      </c>
      <c r="BF93" s="236">
        <f t="shared" ref="BF93" si="503">O93+Q93+S93+U93+W93+X93+Y93+AA93+AC93+AE93+AG93+AI93+AK93+AM93+AO93+AQ93+AS93+AU93+AW93+AY93+BA93+BC93+BE93</f>
        <v>104</v>
      </c>
      <c r="BG93" s="309">
        <f t="shared" ref="BG93" si="504">SUM(AO93+BE93+BC93+BA93+AY93+AW93+AS93+AQ93+AK93+AM93+AI93+AG93+AE93+AC93+AA93+Y93+X93+W93+U93+Q93+O93+S93+AU93)</f>
        <v>104</v>
      </c>
      <c r="BH93" s="22">
        <f t="shared" ref="BH93" si="505">SUM(O93+Q93+U93+W93+X93+AS93+AW93+AY93+BA93+BC93+S93+AQ93)</f>
        <v>0</v>
      </c>
      <c r="BI93" s="7"/>
      <c r="BJ93" s="7"/>
      <c r="BK93" s="7"/>
      <c r="BL93" s="7"/>
      <c r="BM93" s="533" t="s">
        <v>58</v>
      </c>
      <c r="BN93" s="496"/>
      <c r="BO93" s="497"/>
      <c r="BP93" s="500"/>
      <c r="BQ93" s="497"/>
      <c r="BR93" s="497"/>
      <c r="BS93" s="500"/>
      <c r="BT93" s="25">
        <v>45</v>
      </c>
      <c r="BU93" s="497"/>
      <c r="BV93" s="497"/>
      <c r="BW93" s="497"/>
      <c r="BX93" s="496"/>
      <c r="BY93" s="208">
        <f t="shared" si="460"/>
        <v>0</v>
      </c>
      <c r="BZ93" s="34"/>
      <c r="CA93" s="28"/>
      <c r="CB93" s="34"/>
      <c r="CC93" s="503"/>
      <c r="CD93" s="34"/>
      <c r="CE93" s="503"/>
      <c r="CF93" s="34"/>
      <c r="CG93" s="503"/>
      <c r="CH93" s="232"/>
      <c r="CI93" s="503"/>
      <c r="CJ93" s="504"/>
      <c r="CK93" s="209"/>
      <c r="CL93" s="232"/>
      <c r="CM93" s="503"/>
      <c r="CN93" s="232"/>
      <c r="CO93" s="209"/>
      <c r="CP93" s="232"/>
      <c r="CQ93" s="506"/>
      <c r="CR93" s="34"/>
      <c r="CS93" s="28"/>
      <c r="CT93" s="232"/>
      <c r="CU93" s="209"/>
      <c r="CV93" s="232"/>
      <c r="CW93" s="209"/>
      <c r="CX93" s="34"/>
      <c r="CY93" s="28"/>
      <c r="CZ93" s="232"/>
      <c r="DA93" s="28"/>
      <c r="DB93" s="232"/>
      <c r="DC93" s="209"/>
      <c r="DD93" s="34"/>
      <c r="DE93" s="209"/>
      <c r="DF93" s="34"/>
      <c r="DG93" s="209"/>
      <c r="DH93" s="232"/>
      <c r="DI93" s="28"/>
      <c r="DJ93" s="34"/>
      <c r="DK93" s="209"/>
      <c r="DL93" s="34"/>
      <c r="DM93" s="209"/>
      <c r="DN93" s="34"/>
      <c r="DO93" s="209"/>
      <c r="DP93" s="34"/>
      <c r="DQ93" s="22"/>
      <c r="DR93" s="345"/>
      <c r="DS93" s="236"/>
      <c r="DT93" s="7"/>
      <c r="DU93" s="7"/>
      <c r="DV93" s="7"/>
      <c r="DW93" s="60"/>
      <c r="DX93" s="164" t="s">
        <v>58</v>
      </c>
      <c r="DY93" s="19"/>
      <c r="DZ93" s="19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M93" s="20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20">
        <v>0</v>
      </c>
      <c r="EX93" s="7">
        <v>0</v>
      </c>
      <c r="EY93" s="7">
        <v>0</v>
      </c>
      <c r="EZ93" s="7">
        <v>13</v>
      </c>
      <c r="FA93" s="7">
        <v>104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20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/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 t="e">
        <v>#REF!</v>
      </c>
      <c r="GE93" s="149">
        <v>104</v>
      </c>
      <c r="GF93" s="150">
        <v>0</v>
      </c>
      <c r="GG93" s="7"/>
      <c r="GH93" s="7"/>
      <c r="GI93" s="60"/>
      <c r="GK93" s="20"/>
      <c r="GL93" s="20"/>
      <c r="GM93" s="1"/>
      <c r="GN93" s="25"/>
      <c r="GO93" s="77"/>
      <c r="GP93" s="7"/>
      <c r="GQ93" s="87"/>
    </row>
    <row r="94" spans="1:199" ht="24.95" hidden="1" customHeight="1" x14ac:dyDescent="0.35">
      <c r="A94" s="164" t="s">
        <v>58</v>
      </c>
      <c r="B94" s="1" t="s">
        <v>257</v>
      </c>
      <c r="C94" s="25" t="s">
        <v>95</v>
      </c>
      <c r="D94" s="25" t="s">
        <v>156</v>
      </c>
      <c r="E94" s="25" t="s">
        <v>151</v>
      </c>
      <c r="F94" s="25" t="s">
        <v>236</v>
      </c>
      <c r="G94" s="45">
        <v>9</v>
      </c>
      <c r="H94" s="25">
        <v>45</v>
      </c>
      <c r="I94" s="25">
        <v>1</v>
      </c>
      <c r="J94" s="25">
        <v>1</v>
      </c>
      <c r="K94" s="7"/>
      <c r="L94" s="7"/>
      <c r="M94" s="90">
        <f t="shared" ref="M94:M102" si="506">SUM(N94+P94+T94+V94+AR94*2)</f>
        <v>0</v>
      </c>
      <c r="N94" s="34"/>
      <c r="O94" s="28">
        <f t="shared" ref="O94" si="507">SUM(N94)*I94</f>
        <v>0</v>
      </c>
      <c r="P94" s="34"/>
      <c r="Q94" s="28">
        <f t="shared" si="477"/>
        <v>0</v>
      </c>
      <c r="R94" s="34"/>
      <c r="S94" s="28">
        <f t="shared" ref="S94" si="508">SUM(R94)*J94</f>
        <v>0</v>
      </c>
      <c r="T94" s="34"/>
      <c r="U94" s="28">
        <f t="shared" ref="U94" si="509">SUM(T94)*K94</f>
        <v>0</v>
      </c>
      <c r="V94" s="91"/>
      <c r="W94" s="28">
        <f t="shared" ref="W94" si="510">SUM(V94)*J94*5</f>
        <v>0</v>
      </c>
      <c r="X94" s="209">
        <f>SUM(L94)*J94*5/100+AX94*J94*2+AZ94*K94*2</f>
        <v>0</v>
      </c>
      <c r="Y94" s="182">
        <f>SUM(L94*15/100*J94)</f>
        <v>0</v>
      </c>
      <c r="Z94" s="91"/>
      <c r="AA94" s="28"/>
      <c r="AB94" s="34">
        <v>3</v>
      </c>
      <c r="AC94" s="209">
        <f>AB94*J94*8</f>
        <v>24</v>
      </c>
      <c r="AD94" s="91"/>
      <c r="AE94" s="210">
        <f>SUM(AD94*H94*(30+4))</f>
        <v>0</v>
      </c>
      <c r="AF94" s="91"/>
      <c r="AG94" s="28">
        <f t="shared" si="483"/>
        <v>0</v>
      </c>
      <c r="AH94" s="91"/>
      <c r="AI94" s="209">
        <f t="shared" si="484"/>
        <v>0</v>
      </c>
      <c r="AJ94" s="91"/>
      <c r="AK94" s="209">
        <f t="shared" ref="AK94" si="511">SUM(AJ94*H94*2/3)</f>
        <v>0</v>
      </c>
      <c r="AL94" s="91"/>
      <c r="AM94" s="28">
        <f>SUM(AL94*H94)</f>
        <v>0</v>
      </c>
      <c r="AN94" s="91"/>
      <c r="AO94" s="28">
        <f t="shared" ref="AO94" si="512">SUM(AN94*J94)</f>
        <v>0</v>
      </c>
      <c r="AP94" s="91"/>
      <c r="AQ94" s="209">
        <f>AP94*H94/3</f>
        <v>0</v>
      </c>
      <c r="AR94" s="91"/>
      <c r="AS94" s="209">
        <f>SUM(J94*AR94*6)</f>
        <v>0</v>
      </c>
      <c r="AT94" s="91"/>
      <c r="AU94" s="209">
        <f t="shared" si="456"/>
        <v>0</v>
      </c>
      <c r="AV94" s="91"/>
      <c r="AW94" s="28">
        <f>SUM(AV94*H94/3)</f>
        <v>0</v>
      </c>
      <c r="AX94" s="91"/>
      <c r="AY94" s="209">
        <f>SUM(AX94*H94/3)</f>
        <v>0</v>
      </c>
      <c r="AZ94" s="91"/>
      <c r="BA94" s="209">
        <f t="shared" ref="BA94" si="513">SUM(AZ94*K94*5*6)</f>
        <v>0</v>
      </c>
      <c r="BB94" s="91"/>
      <c r="BC94" s="209">
        <f t="shared" ref="BC94" si="514">SUM(BB94*K94*4*6)</f>
        <v>0</v>
      </c>
      <c r="BD94" s="91"/>
      <c r="BE94" s="22">
        <f t="shared" si="488"/>
        <v>0</v>
      </c>
      <c r="BF94" s="22"/>
      <c r="BG94" s="309">
        <f t="shared" si="458"/>
        <v>24</v>
      </c>
      <c r="BH94" s="22">
        <f t="shared" si="459"/>
        <v>0</v>
      </c>
      <c r="BI94" s="7"/>
      <c r="BJ94" s="7"/>
      <c r="BK94" s="7"/>
      <c r="BL94" s="60" t="s">
        <v>293</v>
      </c>
      <c r="BM94" s="164" t="s">
        <v>58</v>
      </c>
      <c r="BN94" s="139"/>
      <c r="BO94" s="103"/>
      <c r="BP94" s="364"/>
      <c r="BQ94" s="103"/>
      <c r="BR94" s="103"/>
      <c r="BS94" s="364"/>
      <c r="BT94" s="25">
        <v>45</v>
      </c>
      <c r="BU94" s="103"/>
      <c r="BV94" s="103"/>
      <c r="BW94" s="103"/>
      <c r="BX94" s="139"/>
      <c r="BY94" s="365">
        <f t="shared" si="460"/>
        <v>0</v>
      </c>
      <c r="BZ94" s="93"/>
      <c r="CA94" s="366"/>
      <c r="CB94" s="93"/>
      <c r="CC94" s="366"/>
      <c r="CD94" s="93"/>
      <c r="CE94" s="366"/>
      <c r="CF94" s="93"/>
      <c r="CG94" s="366"/>
      <c r="CH94" s="336"/>
      <c r="CI94" s="366"/>
      <c r="CJ94" s="367"/>
      <c r="CK94" s="182"/>
      <c r="CL94" s="336"/>
      <c r="CM94" s="366"/>
      <c r="CN94" s="336"/>
      <c r="CO94" s="209"/>
      <c r="CP94" s="336"/>
      <c r="CQ94" s="368"/>
      <c r="CR94" s="93"/>
      <c r="CS94" s="366"/>
      <c r="CT94" s="336"/>
      <c r="CU94" s="367"/>
      <c r="CV94" s="336"/>
      <c r="CW94" s="367"/>
      <c r="CX94" s="93"/>
      <c r="CY94" s="366"/>
      <c r="CZ94" s="336"/>
      <c r="DA94" s="366"/>
      <c r="DB94" s="336"/>
      <c r="DC94" s="367"/>
      <c r="DD94" s="93"/>
      <c r="DE94" s="367"/>
      <c r="DF94" s="34"/>
      <c r="DG94" s="209"/>
      <c r="DH94" s="336"/>
      <c r="DI94" s="366"/>
      <c r="DJ94" s="93"/>
      <c r="DK94" s="367"/>
      <c r="DL94" s="93"/>
      <c r="DM94" s="367"/>
      <c r="DN94" s="93"/>
      <c r="DO94" s="367"/>
      <c r="DP94" s="93"/>
      <c r="DQ94" s="151"/>
      <c r="DR94" s="369"/>
      <c r="DS94" s="337"/>
      <c r="DT94" s="7"/>
      <c r="DU94" s="7"/>
      <c r="DV94" s="7"/>
      <c r="DW94" s="60"/>
      <c r="DX94" s="164" t="s">
        <v>58</v>
      </c>
      <c r="DY94" s="7"/>
      <c r="DZ94" s="7"/>
      <c r="EA94" s="7"/>
      <c r="EB94" s="8"/>
      <c r="EC94" s="8"/>
      <c r="ED94" s="8"/>
      <c r="EE94" s="8"/>
      <c r="EF94" s="8"/>
      <c r="EG94" s="8"/>
      <c r="EH94" s="8"/>
      <c r="EI94" s="7"/>
      <c r="EJ94" s="7"/>
      <c r="EK94" s="7"/>
      <c r="EM94" s="20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20">
        <v>0</v>
      </c>
      <c r="EX94" s="7">
        <v>0</v>
      </c>
      <c r="EY94" s="7">
        <v>0</v>
      </c>
      <c r="EZ94" s="7">
        <v>3</v>
      </c>
      <c r="FA94" s="7">
        <v>24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20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/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 t="e">
        <v>#REF!</v>
      </c>
      <c r="GE94" s="149">
        <v>24</v>
      </c>
      <c r="GF94" s="150">
        <v>0</v>
      </c>
      <c r="GG94" s="8"/>
      <c r="GH94" s="8"/>
      <c r="GI94" s="120"/>
      <c r="GK94" s="20"/>
      <c r="GL94" s="20"/>
      <c r="GM94" s="1"/>
      <c r="GN94" s="25"/>
      <c r="GO94" s="77"/>
      <c r="GP94" s="7"/>
      <c r="GQ94" s="87"/>
    </row>
    <row r="95" spans="1:199" ht="24.95" hidden="1" customHeight="1" x14ac:dyDescent="0.35">
      <c r="A95" s="164" t="s">
        <v>58</v>
      </c>
      <c r="B95" s="413" t="s">
        <v>261</v>
      </c>
      <c r="C95" s="211" t="s">
        <v>95</v>
      </c>
      <c r="D95" s="211" t="s">
        <v>92</v>
      </c>
      <c r="E95" s="211" t="s">
        <v>96</v>
      </c>
      <c r="F95" s="230" t="s">
        <v>195</v>
      </c>
      <c r="G95" s="230">
        <v>9</v>
      </c>
      <c r="H95" s="607">
        <v>8</v>
      </c>
      <c r="I95" s="230">
        <v>2</v>
      </c>
      <c r="J95" s="230">
        <v>6</v>
      </c>
      <c r="K95" s="230">
        <f>SUM(J95)*2</f>
        <v>12</v>
      </c>
      <c r="L95" s="229"/>
      <c r="M95" s="231">
        <f t="shared" ref="M95" si="515">SUM(N95+P95+R95+T95+V95)</f>
        <v>0</v>
      </c>
      <c r="N95" s="232"/>
      <c r="O95" s="233">
        <f>SUM(N95)*I95</f>
        <v>0</v>
      </c>
      <c r="P95" s="232"/>
      <c r="Q95" s="233">
        <f t="shared" si="477"/>
        <v>0</v>
      </c>
      <c r="R95" s="232"/>
      <c r="S95" s="233">
        <f>SUM(R95)*J95</f>
        <v>0</v>
      </c>
      <c r="T95" s="232"/>
      <c r="U95" s="233">
        <f>SUM(T95)*K95</f>
        <v>0</v>
      </c>
      <c r="V95" s="232"/>
      <c r="W95" s="233">
        <f t="shared" ref="W95" si="516">SUM(V95)*J95*5</f>
        <v>0</v>
      </c>
      <c r="X95" s="209">
        <f>SUM(L95)*J95*5/100+AX95*J95*2+AZ95*J95*2</f>
        <v>0</v>
      </c>
      <c r="Y95" s="171">
        <f>SUM(L95*5/100*J95)</f>
        <v>0</v>
      </c>
      <c r="Z95" s="232"/>
      <c r="AA95" s="233"/>
      <c r="AB95" s="232">
        <v>17</v>
      </c>
      <c r="AC95" s="209">
        <v>68</v>
      </c>
      <c r="AD95" s="232"/>
      <c r="AE95" s="235">
        <f>SUM(AD95*H95*(30+4))</f>
        <v>0</v>
      </c>
      <c r="AF95" s="232"/>
      <c r="AG95" s="233">
        <f t="shared" si="483"/>
        <v>0</v>
      </c>
      <c r="AH95" s="232"/>
      <c r="AI95" s="234">
        <f t="shared" si="484"/>
        <v>0</v>
      </c>
      <c r="AJ95" s="232"/>
      <c r="AK95" s="234">
        <f>SUM(AJ95*H95*2/3)</f>
        <v>0</v>
      </c>
      <c r="AL95" s="232"/>
      <c r="AM95" s="233">
        <f>SUM(AL95*H95)</f>
        <v>0</v>
      </c>
      <c r="AN95" s="232"/>
      <c r="AO95" s="233">
        <f>SUM(AN95*J95)</f>
        <v>0</v>
      </c>
      <c r="AP95" s="232"/>
      <c r="AQ95" s="234">
        <f>AP95*H95/3</f>
        <v>0</v>
      </c>
      <c r="AR95" s="232"/>
      <c r="AS95" s="234">
        <f>SUM(J95*AR95*6)</f>
        <v>0</v>
      </c>
      <c r="AT95" s="34"/>
      <c r="AU95" s="236">
        <f t="shared" si="456"/>
        <v>0</v>
      </c>
      <c r="AV95" s="232"/>
      <c r="AW95" s="233">
        <f>SUM(AV95*H95/3)</f>
        <v>0</v>
      </c>
      <c r="AX95" s="232"/>
      <c r="AY95" s="234">
        <f>SUM(AX95*H95/3)</f>
        <v>0</v>
      </c>
      <c r="AZ95" s="232"/>
      <c r="BA95" s="209">
        <f>SUM(AZ95*K95*5*6)</f>
        <v>0</v>
      </c>
      <c r="BB95" s="232"/>
      <c r="BC95" s="234">
        <f>SUM(BB95*K95*4*6)</f>
        <v>0</v>
      </c>
      <c r="BD95" s="232"/>
      <c r="BE95" s="237">
        <f t="shared" si="488"/>
        <v>0</v>
      </c>
      <c r="BF95" s="209"/>
      <c r="BG95" s="396">
        <f t="shared" si="458"/>
        <v>68</v>
      </c>
      <c r="BH95" s="22">
        <f t="shared" si="459"/>
        <v>0</v>
      </c>
      <c r="BI95" s="7"/>
      <c r="BJ95" s="7"/>
      <c r="BK95" s="7"/>
      <c r="BL95" s="7" t="s">
        <v>316</v>
      </c>
      <c r="BM95" s="164" t="s">
        <v>58</v>
      </c>
      <c r="BN95" s="536" t="s">
        <v>255</v>
      </c>
      <c r="BO95" s="211" t="s">
        <v>95</v>
      </c>
      <c r="BP95" s="211" t="s">
        <v>92</v>
      </c>
      <c r="BQ95" s="211" t="s">
        <v>96</v>
      </c>
      <c r="BR95" s="230" t="s">
        <v>195</v>
      </c>
      <c r="BS95" s="230">
        <v>10</v>
      </c>
      <c r="BT95" s="607">
        <v>8</v>
      </c>
      <c r="BU95" s="230">
        <v>8</v>
      </c>
      <c r="BV95" s="230">
        <v>6</v>
      </c>
      <c r="BW95" s="230">
        <f>SUM(BV95)*2</f>
        <v>12</v>
      </c>
      <c r="BX95" s="229"/>
      <c r="BY95" s="231">
        <f t="shared" si="460"/>
        <v>0</v>
      </c>
      <c r="BZ95" s="232"/>
      <c r="CA95" s="28">
        <f t="shared" si="461"/>
        <v>0</v>
      </c>
      <c r="CB95" s="232"/>
      <c r="CC95" s="233">
        <f t="shared" si="462"/>
        <v>0</v>
      </c>
      <c r="CD95" s="232"/>
      <c r="CE95" s="233">
        <f t="shared" si="463"/>
        <v>0</v>
      </c>
      <c r="CF95" s="232"/>
      <c r="CG95" s="233">
        <f t="shared" si="464"/>
        <v>0</v>
      </c>
      <c r="CH95" s="232"/>
      <c r="CI95" s="28">
        <f t="shared" si="465"/>
        <v>0</v>
      </c>
      <c r="CJ95" s="234">
        <f>SUM(BX95)*BV95*5/100+DJ95*BV95*2+DL95*BV95*2</f>
        <v>0</v>
      </c>
      <c r="CK95" s="182">
        <f>SUM(BX95*5/100*BV95)</f>
        <v>0</v>
      </c>
      <c r="CL95" s="232"/>
      <c r="CM95" s="233"/>
      <c r="CN95" s="232">
        <v>3</v>
      </c>
      <c r="CO95" s="345">
        <f>8*0.5*CN95</f>
        <v>12</v>
      </c>
      <c r="CP95" s="232"/>
      <c r="CQ95" s="235">
        <f t="shared" si="466"/>
        <v>0</v>
      </c>
      <c r="CR95" s="232"/>
      <c r="CS95" s="233">
        <f t="shared" si="467"/>
        <v>0</v>
      </c>
      <c r="CT95" s="232"/>
      <c r="CU95" s="234">
        <f t="shared" si="468"/>
        <v>0</v>
      </c>
      <c r="CV95" s="232"/>
      <c r="CW95" s="234">
        <f t="shared" si="490"/>
        <v>0</v>
      </c>
      <c r="CX95" s="232"/>
      <c r="CY95" s="233">
        <f>SUM(CX95*BT95)</f>
        <v>0</v>
      </c>
      <c r="CZ95" s="232"/>
      <c r="DA95" s="233">
        <f>SUM(CZ95*BV95)</f>
        <v>0</v>
      </c>
      <c r="DB95" s="232"/>
      <c r="DC95" s="209"/>
      <c r="DD95" s="232"/>
      <c r="DE95" s="234">
        <f>SUM(BV95*DD95*6)</f>
        <v>0</v>
      </c>
      <c r="DF95" s="34"/>
      <c r="DG95" s="236">
        <f t="shared" si="469"/>
        <v>0</v>
      </c>
      <c r="DH95" s="232"/>
      <c r="DI95" s="233">
        <f>SUM(DH95*BT95/3)</f>
        <v>0</v>
      </c>
      <c r="DJ95" s="232"/>
      <c r="DK95" s="209">
        <f>SUM(DJ95*BT95/3)</f>
        <v>0</v>
      </c>
      <c r="DL95" s="232"/>
      <c r="DM95" s="209">
        <f t="shared" si="470"/>
        <v>0</v>
      </c>
      <c r="DN95" s="232"/>
      <c r="DO95" s="234">
        <f t="shared" si="471"/>
        <v>0</v>
      </c>
      <c r="DP95" s="232"/>
      <c r="DQ95" s="237">
        <f t="shared" si="472"/>
        <v>0</v>
      </c>
      <c r="DR95" s="309">
        <f t="shared" ref="DR95:DR96" si="517">SUM(DA95+DQ95+DO95+DM95+DK95+DI95+DE95+DC95+CW95+CY95+CU95+CS95+CQ95+CO95+CM95+CK95+CJ95+CI95+CG95+CC95+CA95+CE95+DG95)</f>
        <v>12</v>
      </c>
      <c r="DS95" s="236">
        <f t="shared" si="474"/>
        <v>0</v>
      </c>
      <c r="DT95" s="7"/>
      <c r="DU95" s="7"/>
      <c r="DV95" s="7"/>
      <c r="DW95" s="60"/>
      <c r="DX95" s="164" t="s">
        <v>58</v>
      </c>
      <c r="DY95" s="7"/>
      <c r="DZ95" s="7"/>
      <c r="EA95" s="7"/>
      <c r="EB95" s="8"/>
      <c r="EC95" s="8"/>
      <c r="ED95" s="8"/>
      <c r="EE95" s="8"/>
      <c r="EF95" s="8"/>
      <c r="EG95" s="8"/>
      <c r="EH95" s="8"/>
      <c r="EI95" s="7"/>
      <c r="EJ95" s="7"/>
      <c r="EK95" s="7"/>
      <c r="EM95" s="20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20">
        <v>0</v>
      </c>
      <c r="EX95" s="7">
        <v>0</v>
      </c>
      <c r="EY95" s="7">
        <v>0</v>
      </c>
      <c r="EZ95" s="7">
        <v>20</v>
      </c>
      <c r="FA95" s="7">
        <v>80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20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/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 t="e">
        <v>#REF!</v>
      </c>
      <c r="GE95" s="149">
        <v>80</v>
      </c>
      <c r="GF95" s="150">
        <v>0</v>
      </c>
      <c r="GG95" s="8"/>
      <c r="GH95" s="8"/>
      <c r="GI95" s="120"/>
      <c r="GK95" s="20"/>
      <c r="GL95" s="20"/>
      <c r="GM95" s="1"/>
      <c r="GN95" s="25"/>
      <c r="GO95" s="77"/>
      <c r="GP95" s="7"/>
      <c r="GQ95" s="87"/>
    </row>
    <row r="96" spans="1:199" ht="24.95" hidden="1" customHeight="1" x14ac:dyDescent="0.35">
      <c r="A96" s="164" t="s">
        <v>58</v>
      </c>
      <c r="B96" s="1"/>
      <c r="C96" s="45"/>
      <c r="D96" s="45"/>
      <c r="E96" s="45"/>
      <c r="F96" s="25"/>
      <c r="G96" s="25"/>
      <c r="H96" s="25"/>
      <c r="I96" s="25"/>
      <c r="J96" s="25"/>
      <c r="K96" s="25"/>
      <c r="L96" s="1"/>
      <c r="M96" s="208"/>
      <c r="N96" s="34"/>
      <c r="O96" s="28"/>
      <c r="P96" s="34"/>
      <c r="Q96" s="28"/>
      <c r="R96" s="34"/>
      <c r="S96" s="28"/>
      <c r="T96" s="34"/>
      <c r="U96" s="28"/>
      <c r="V96" s="34"/>
      <c r="W96" s="28"/>
      <c r="X96" s="209"/>
      <c r="Y96" s="182"/>
      <c r="Z96" s="34"/>
      <c r="AA96" s="28"/>
      <c r="AB96" s="34"/>
      <c r="AC96" s="209"/>
      <c r="AD96" s="34"/>
      <c r="AE96" s="210"/>
      <c r="AF96" s="34"/>
      <c r="AG96" s="28"/>
      <c r="AH96" s="34"/>
      <c r="AI96" s="209"/>
      <c r="AJ96" s="34"/>
      <c r="AK96" s="209"/>
      <c r="AL96" s="34"/>
      <c r="AM96" s="28"/>
      <c r="AN96" s="34"/>
      <c r="AO96" s="28"/>
      <c r="AP96" s="34"/>
      <c r="AQ96" s="209"/>
      <c r="AR96" s="34"/>
      <c r="AS96" s="209"/>
      <c r="AT96" s="34"/>
      <c r="AU96" s="209"/>
      <c r="AV96" s="34"/>
      <c r="AW96" s="28"/>
      <c r="AX96" s="34"/>
      <c r="AY96" s="209"/>
      <c r="AZ96" s="34"/>
      <c r="BA96" s="209"/>
      <c r="BB96" s="34"/>
      <c r="BC96" s="209"/>
      <c r="BD96" s="34"/>
      <c r="BE96" s="22"/>
      <c r="BF96" s="209"/>
      <c r="BG96" s="22"/>
      <c r="BH96" s="22"/>
      <c r="BI96" s="7"/>
      <c r="BJ96" s="7"/>
      <c r="BK96" s="7"/>
      <c r="BL96" s="7"/>
      <c r="BM96" s="164" t="s">
        <v>58</v>
      </c>
      <c r="BN96" s="229" t="s">
        <v>90</v>
      </c>
      <c r="BO96" s="230" t="s">
        <v>95</v>
      </c>
      <c r="BP96" s="211" t="s">
        <v>156</v>
      </c>
      <c r="BQ96" s="230" t="s">
        <v>151</v>
      </c>
      <c r="BR96" s="230" t="s">
        <v>236</v>
      </c>
      <c r="BS96" s="230">
        <v>10</v>
      </c>
      <c r="BT96" s="25"/>
      <c r="BU96" s="230">
        <v>1</v>
      </c>
      <c r="BV96" s="230">
        <v>1</v>
      </c>
      <c r="BW96" s="230">
        <v>1</v>
      </c>
      <c r="BX96" s="269">
        <v>50</v>
      </c>
      <c r="BY96" s="231">
        <f t="shared" si="460"/>
        <v>46</v>
      </c>
      <c r="BZ96" s="232">
        <v>6</v>
      </c>
      <c r="CA96" s="28"/>
      <c r="CB96" s="232">
        <v>40</v>
      </c>
      <c r="CC96" s="233">
        <f t="shared" si="462"/>
        <v>40</v>
      </c>
      <c r="CD96" s="232"/>
      <c r="CE96" s="233">
        <f t="shared" si="463"/>
        <v>0</v>
      </c>
      <c r="CF96" s="232"/>
      <c r="CG96" s="233">
        <f t="shared" si="464"/>
        <v>0</v>
      </c>
      <c r="CH96" s="232"/>
      <c r="CI96" s="28">
        <f>SUM(CH96)*BV96*3</f>
        <v>0</v>
      </c>
      <c r="CJ96" s="234">
        <f>SUM(BV96*DJ96*2+BW96*DL96*2)</f>
        <v>0</v>
      </c>
      <c r="CK96" s="182"/>
      <c r="CL96" s="232"/>
      <c r="CM96" s="233"/>
      <c r="CN96" s="232"/>
      <c r="CO96" s="209">
        <f t="shared" ref="CO96" si="518">SUM(CN96)*3*BT96/5</f>
        <v>0</v>
      </c>
      <c r="CP96" s="232"/>
      <c r="CQ96" s="235">
        <f>SUM(CP96*BT96*(30+4))</f>
        <v>0</v>
      </c>
      <c r="CR96" s="232"/>
      <c r="CS96" s="233">
        <f t="shared" si="467"/>
        <v>0</v>
      </c>
      <c r="CT96" s="232"/>
      <c r="CU96" s="234">
        <f t="shared" si="468"/>
        <v>0</v>
      </c>
      <c r="CV96" s="232"/>
      <c r="CW96" s="234">
        <f t="shared" ref="CW96" si="519">SUM(CV96*BT96*2/3)</f>
        <v>0</v>
      </c>
      <c r="CX96" s="232"/>
      <c r="CY96" s="233">
        <f>SUM(CX96*BT96*2)</f>
        <v>0</v>
      </c>
      <c r="CZ96" s="232"/>
      <c r="DA96" s="233">
        <f>SUM(CZ96*BV96*2)</f>
        <v>0</v>
      </c>
      <c r="DB96" s="232"/>
      <c r="DC96" s="209">
        <f>SUM(DB96*BT96*2)</f>
        <v>0</v>
      </c>
      <c r="DD96" s="232">
        <v>1</v>
      </c>
      <c r="DE96" s="605">
        <f>DD96*BV96*6</f>
        <v>6</v>
      </c>
      <c r="DF96" s="34"/>
      <c r="DG96" s="236">
        <f t="shared" si="469"/>
        <v>0</v>
      </c>
      <c r="DH96" s="232"/>
      <c r="DI96" s="233">
        <f>SUM(BV96*DH96*6)</f>
        <v>0</v>
      </c>
      <c r="DJ96" s="232"/>
      <c r="DK96" s="209">
        <f>SUM(BV96*DJ96*8)</f>
        <v>0</v>
      </c>
      <c r="DL96" s="232"/>
      <c r="DM96" s="209">
        <f>SUM(DL96*BW96*5*6)</f>
        <v>0</v>
      </c>
      <c r="DN96" s="232"/>
      <c r="DO96" s="234">
        <f>SUM(DN96*BW96*4*6)</f>
        <v>0</v>
      </c>
      <c r="DP96" s="232"/>
      <c r="DQ96" s="20"/>
      <c r="DR96" s="309">
        <f t="shared" si="517"/>
        <v>46</v>
      </c>
      <c r="DS96" s="22">
        <f t="shared" ref="DS96" si="520">SUM(CA96+CC96+CG96+CI96+CJ96+DE96+DI96+DK96+DM96+DO96+CE96+DC96)</f>
        <v>46</v>
      </c>
      <c r="DT96" s="7"/>
      <c r="DU96" s="7"/>
      <c r="DV96" s="7"/>
      <c r="DW96" s="60"/>
      <c r="DX96" s="164" t="s">
        <v>58</v>
      </c>
      <c r="DY96" s="7"/>
      <c r="DZ96" s="7"/>
      <c r="EA96" s="7"/>
      <c r="EB96" s="8"/>
      <c r="EC96" s="8"/>
      <c r="ED96" s="8"/>
      <c r="EE96" s="8"/>
      <c r="EF96" s="8"/>
      <c r="EG96" s="8"/>
      <c r="EH96" s="8"/>
      <c r="EI96" s="7"/>
      <c r="EJ96" s="7"/>
      <c r="EK96" s="7"/>
      <c r="EM96" s="20">
        <v>0</v>
      </c>
      <c r="EN96" s="7">
        <v>40</v>
      </c>
      <c r="EO96" s="7">
        <v>40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20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20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1</v>
      </c>
      <c r="FQ96" s="7">
        <v>6</v>
      </c>
      <c r="FR96" s="7"/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 t="e">
        <v>#REF!</v>
      </c>
      <c r="GE96" s="149">
        <v>46</v>
      </c>
      <c r="GF96" s="150">
        <v>46</v>
      </c>
      <c r="GG96" s="8"/>
      <c r="GH96" s="8"/>
      <c r="GI96" s="120"/>
      <c r="GK96" s="20"/>
      <c r="GL96" s="20"/>
      <c r="GM96" s="1"/>
      <c r="GN96" s="25"/>
      <c r="GO96" s="77"/>
      <c r="GP96" s="7"/>
      <c r="GQ96" s="87"/>
    </row>
    <row r="97" spans="1:199" ht="24.95" hidden="1" customHeight="1" x14ac:dyDescent="0.35">
      <c r="A97" s="164" t="s">
        <v>58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90">
        <f t="shared" si="506"/>
        <v>0</v>
      </c>
      <c r="N97" s="34"/>
      <c r="O97" s="22"/>
      <c r="P97" s="34"/>
      <c r="Q97" s="22"/>
      <c r="R97" s="34"/>
      <c r="S97" s="22"/>
      <c r="T97" s="34"/>
      <c r="U97" s="22"/>
      <c r="V97" s="91"/>
      <c r="W97" s="22"/>
      <c r="X97" s="22"/>
      <c r="Y97" s="22"/>
      <c r="Z97" s="91"/>
      <c r="AA97" s="22"/>
      <c r="AB97" s="91"/>
      <c r="AC97" s="22"/>
      <c r="AD97" s="91"/>
      <c r="AE97" s="26"/>
      <c r="AF97" s="91"/>
      <c r="AG97" s="22"/>
      <c r="AH97" s="91"/>
      <c r="AI97" s="22"/>
      <c r="AJ97" s="91"/>
      <c r="AK97" s="22"/>
      <c r="AL97" s="91"/>
      <c r="AM97" s="22"/>
      <c r="AN97" s="91"/>
      <c r="AO97" s="22"/>
      <c r="AP97" s="91"/>
      <c r="AQ97" s="22"/>
      <c r="AR97" s="91"/>
      <c r="AS97" s="22"/>
      <c r="AT97" s="91"/>
      <c r="AU97" s="22"/>
      <c r="AV97" s="91"/>
      <c r="AW97" s="22"/>
      <c r="AX97" s="91"/>
      <c r="AY97" s="22"/>
      <c r="AZ97" s="91"/>
      <c r="BA97" s="22"/>
      <c r="BB97" s="91"/>
      <c r="BC97" s="22"/>
      <c r="BD97" s="91"/>
      <c r="BE97" s="22"/>
      <c r="BF97" s="22"/>
      <c r="BG97" s="22">
        <f t="shared" si="458"/>
        <v>0</v>
      </c>
      <c r="BH97" s="22">
        <f t="shared" si="459"/>
        <v>0</v>
      </c>
      <c r="BI97" s="7"/>
      <c r="BJ97" s="7"/>
      <c r="BK97" s="7"/>
      <c r="BL97" s="60"/>
      <c r="BM97" s="164" t="s">
        <v>58</v>
      </c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90">
        <f t="shared" ref="BY97:BY102" si="521">SUM(BZ97+CB97+CF97+CH97+DD97*2)</f>
        <v>0</v>
      </c>
      <c r="BZ97" s="34"/>
      <c r="CA97" s="22"/>
      <c r="CB97" s="34"/>
      <c r="CC97" s="247"/>
      <c r="CD97" s="34"/>
      <c r="CE97" s="22"/>
      <c r="CF97" s="34"/>
      <c r="CG97" s="22"/>
      <c r="CH97" s="91"/>
      <c r="CI97" s="22"/>
      <c r="CJ97" s="22"/>
      <c r="CK97" s="22"/>
      <c r="CL97" s="91"/>
      <c r="CM97" s="22"/>
      <c r="CN97" s="91"/>
      <c r="CO97" s="22"/>
      <c r="CP97" s="91"/>
      <c r="CQ97" s="26"/>
      <c r="CR97" s="91"/>
      <c r="CS97" s="22"/>
      <c r="CT97" s="91"/>
      <c r="CU97" s="22"/>
      <c r="CV97" s="91"/>
      <c r="CW97" s="22"/>
      <c r="CX97" s="91"/>
      <c r="CY97" s="22"/>
      <c r="CZ97" s="91"/>
      <c r="DA97" s="22"/>
      <c r="DB97" s="91"/>
      <c r="DC97" s="22"/>
      <c r="DD97" s="91"/>
      <c r="DE97" s="22"/>
      <c r="DF97" s="91"/>
      <c r="DG97" s="22"/>
      <c r="DH97" s="91"/>
      <c r="DI97" s="22"/>
      <c r="DJ97" s="91"/>
      <c r="DK97" s="22"/>
      <c r="DL97" s="91"/>
      <c r="DM97" s="22"/>
      <c r="DN97" s="91"/>
      <c r="DO97" s="22"/>
      <c r="DP97" s="91"/>
      <c r="DQ97" s="22"/>
      <c r="DR97" s="22">
        <f t="shared" ref="DR97:DR102" si="522">SUM(DA97+DQ97+DO97+DM97+DK97+DI97+DE97+DC97+CW97+CY97+CU97+CS97+CQ97+CO97+CM97+CK97+CJ97+CI97+CG97+CC97+CA97+CE97+DG97)</f>
        <v>0</v>
      </c>
      <c r="DS97" s="22">
        <f t="shared" ref="DS97:DS102" si="523">SUM(CA97+CC97+CG97+CI97+CJ97+DE97+DI97+DK97+DM97+DO97+CE97+DC97)</f>
        <v>0</v>
      </c>
      <c r="DT97" s="7"/>
      <c r="DU97" s="7"/>
      <c r="DV97" s="7"/>
      <c r="DW97" s="60"/>
      <c r="DX97" s="164" t="s">
        <v>58</v>
      </c>
      <c r="DY97" s="7"/>
      <c r="DZ97" s="7"/>
      <c r="EA97" s="7"/>
      <c r="EB97" s="8"/>
      <c r="EC97" s="8"/>
      <c r="ED97" s="8"/>
      <c r="EE97" s="8"/>
      <c r="EF97" s="8"/>
      <c r="EG97" s="8"/>
      <c r="EH97" s="8"/>
      <c r="EI97" s="7"/>
      <c r="EJ97" s="7"/>
      <c r="EK97" s="7"/>
      <c r="EM97" s="20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20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20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/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 t="e">
        <v>#REF!</v>
      </c>
      <c r="GE97" s="149">
        <v>0</v>
      </c>
      <c r="GF97" s="150">
        <v>0</v>
      </c>
      <c r="GG97" s="8"/>
      <c r="GH97" s="8"/>
      <c r="GI97" s="120"/>
      <c r="GK97" s="20"/>
      <c r="GL97" s="20"/>
      <c r="GM97" s="1"/>
      <c r="GN97" s="25"/>
      <c r="GO97" s="77"/>
      <c r="GP97" s="7"/>
      <c r="GQ97" s="87"/>
    </row>
    <row r="98" spans="1:199" ht="24.95" hidden="1" customHeight="1" x14ac:dyDescent="0.35">
      <c r="A98" s="164" t="s">
        <v>58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90">
        <f t="shared" si="506"/>
        <v>0</v>
      </c>
      <c r="N98" s="34"/>
      <c r="O98" s="22"/>
      <c r="P98" s="34"/>
      <c r="Q98" s="22"/>
      <c r="R98" s="34"/>
      <c r="S98" s="22"/>
      <c r="T98" s="34"/>
      <c r="U98" s="22"/>
      <c r="V98" s="91"/>
      <c r="W98" s="22"/>
      <c r="X98" s="22"/>
      <c r="Y98" s="22"/>
      <c r="Z98" s="91"/>
      <c r="AA98" s="22"/>
      <c r="AB98" s="91"/>
      <c r="AC98" s="22"/>
      <c r="AD98" s="91"/>
      <c r="AE98" s="26"/>
      <c r="AF98" s="91"/>
      <c r="AG98" s="22"/>
      <c r="AH98" s="91"/>
      <c r="AI98" s="22"/>
      <c r="AJ98" s="91"/>
      <c r="AK98" s="22"/>
      <c r="AL98" s="91"/>
      <c r="AM98" s="22"/>
      <c r="AN98" s="91"/>
      <c r="AO98" s="22"/>
      <c r="AP98" s="91"/>
      <c r="AQ98" s="22"/>
      <c r="AR98" s="91"/>
      <c r="AS98" s="22"/>
      <c r="AT98" s="91"/>
      <c r="AU98" s="22"/>
      <c r="AV98" s="91"/>
      <c r="AW98" s="22"/>
      <c r="AX98" s="91"/>
      <c r="AY98" s="22"/>
      <c r="AZ98" s="91"/>
      <c r="BA98" s="22"/>
      <c r="BB98" s="91"/>
      <c r="BC98" s="22"/>
      <c r="BD98" s="91"/>
      <c r="BE98" s="22"/>
      <c r="BF98" s="22"/>
      <c r="BG98" s="22">
        <f t="shared" si="458"/>
        <v>0</v>
      </c>
      <c r="BH98" s="22">
        <f t="shared" si="459"/>
        <v>0</v>
      </c>
      <c r="BI98" s="7"/>
      <c r="BJ98" s="7"/>
      <c r="BK98" s="7"/>
      <c r="BL98" s="60"/>
      <c r="BM98" s="164" t="s">
        <v>58</v>
      </c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90">
        <f t="shared" si="521"/>
        <v>0</v>
      </c>
      <c r="BZ98" s="34"/>
      <c r="CA98" s="22"/>
      <c r="CB98" s="34"/>
      <c r="CC98" s="247"/>
      <c r="CD98" s="34"/>
      <c r="CE98" s="22"/>
      <c r="CF98" s="34"/>
      <c r="CG98" s="22"/>
      <c r="CH98" s="91"/>
      <c r="CI98" s="22"/>
      <c r="CJ98" s="22"/>
      <c r="CK98" s="22"/>
      <c r="CL98" s="91"/>
      <c r="CM98" s="22"/>
      <c r="CN98" s="91"/>
      <c r="CO98" s="22"/>
      <c r="CP98" s="91"/>
      <c r="CQ98" s="26"/>
      <c r="CR98" s="91"/>
      <c r="CS98" s="22"/>
      <c r="CT98" s="91"/>
      <c r="CU98" s="22"/>
      <c r="CV98" s="91"/>
      <c r="CW98" s="22"/>
      <c r="CX98" s="91"/>
      <c r="CY98" s="22"/>
      <c r="CZ98" s="91"/>
      <c r="DA98" s="22"/>
      <c r="DB98" s="91"/>
      <c r="DC98" s="22"/>
      <c r="DD98" s="91"/>
      <c r="DE98" s="22"/>
      <c r="DF98" s="91"/>
      <c r="DG98" s="22"/>
      <c r="DH98" s="91"/>
      <c r="DI98" s="22"/>
      <c r="DJ98" s="91"/>
      <c r="DK98" s="22"/>
      <c r="DL98" s="91"/>
      <c r="DM98" s="22"/>
      <c r="DN98" s="91"/>
      <c r="DO98" s="22"/>
      <c r="DP98" s="91"/>
      <c r="DQ98" s="22"/>
      <c r="DR98" s="22">
        <f t="shared" si="522"/>
        <v>0</v>
      </c>
      <c r="DS98" s="22">
        <f t="shared" si="523"/>
        <v>0</v>
      </c>
      <c r="DT98" s="7"/>
      <c r="DU98" s="7"/>
      <c r="DV98" s="7"/>
      <c r="DW98" s="60"/>
      <c r="DX98" s="164" t="s">
        <v>58</v>
      </c>
      <c r="DY98" s="7"/>
      <c r="DZ98" s="7"/>
      <c r="EA98" s="7"/>
      <c r="EB98" s="8"/>
      <c r="EC98" s="8"/>
      <c r="ED98" s="8"/>
      <c r="EE98" s="8"/>
      <c r="EF98" s="8"/>
      <c r="EG98" s="8"/>
      <c r="EH98" s="8"/>
      <c r="EI98" s="7"/>
      <c r="EJ98" s="7"/>
      <c r="EK98" s="7"/>
      <c r="EM98" s="20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20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20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/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 t="e">
        <v>#REF!</v>
      </c>
      <c r="GE98" s="149">
        <v>0</v>
      </c>
      <c r="GF98" s="150">
        <v>0</v>
      </c>
      <c r="GG98" s="8"/>
      <c r="GH98" s="8"/>
      <c r="GI98" s="120"/>
      <c r="GK98" s="20"/>
      <c r="GL98" s="20"/>
      <c r="GM98" s="1"/>
      <c r="GN98" s="25"/>
      <c r="GO98" s="77"/>
      <c r="GP98" s="7"/>
      <c r="GQ98" s="87"/>
    </row>
    <row r="99" spans="1:199" ht="24.95" hidden="1" customHeight="1" x14ac:dyDescent="0.35">
      <c r="A99" s="164" t="s">
        <v>58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90">
        <f t="shared" si="506"/>
        <v>0</v>
      </c>
      <c r="N99" s="34"/>
      <c r="O99" s="22"/>
      <c r="P99" s="34"/>
      <c r="Q99" s="22"/>
      <c r="R99" s="34"/>
      <c r="S99" s="22"/>
      <c r="T99" s="34"/>
      <c r="U99" s="22"/>
      <c r="V99" s="91"/>
      <c r="W99" s="22"/>
      <c r="X99" s="22"/>
      <c r="Y99" s="22"/>
      <c r="Z99" s="91"/>
      <c r="AA99" s="22"/>
      <c r="AB99" s="91"/>
      <c r="AC99" s="22"/>
      <c r="AD99" s="91"/>
      <c r="AE99" s="26"/>
      <c r="AF99" s="91"/>
      <c r="AG99" s="22"/>
      <c r="AH99" s="91"/>
      <c r="AI99" s="22"/>
      <c r="AJ99" s="91"/>
      <c r="AK99" s="22"/>
      <c r="AL99" s="91"/>
      <c r="AM99" s="22"/>
      <c r="AN99" s="91"/>
      <c r="AO99" s="22"/>
      <c r="AP99" s="91"/>
      <c r="AQ99" s="22"/>
      <c r="AR99" s="91"/>
      <c r="AS99" s="22"/>
      <c r="AT99" s="91"/>
      <c r="AU99" s="22"/>
      <c r="AV99" s="91"/>
      <c r="AW99" s="22"/>
      <c r="AX99" s="91"/>
      <c r="AY99" s="22"/>
      <c r="AZ99" s="91"/>
      <c r="BA99" s="22"/>
      <c r="BB99" s="91"/>
      <c r="BC99" s="22"/>
      <c r="BD99" s="91"/>
      <c r="BE99" s="22"/>
      <c r="BF99" s="22"/>
      <c r="BG99" s="22">
        <f t="shared" si="458"/>
        <v>0</v>
      </c>
      <c r="BH99" s="22">
        <f t="shared" si="459"/>
        <v>0</v>
      </c>
      <c r="BI99" s="7"/>
      <c r="BJ99" s="7"/>
      <c r="BK99" s="7"/>
      <c r="BL99" s="60"/>
      <c r="BM99" s="164" t="s">
        <v>58</v>
      </c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90">
        <f t="shared" si="521"/>
        <v>0</v>
      </c>
      <c r="BZ99" s="34"/>
      <c r="CA99" s="22"/>
      <c r="CB99" s="34"/>
      <c r="CC99" s="247"/>
      <c r="CD99" s="34"/>
      <c r="CE99" s="22"/>
      <c r="CF99" s="34"/>
      <c r="CG99" s="22"/>
      <c r="CH99" s="91"/>
      <c r="CI99" s="22"/>
      <c r="CJ99" s="22"/>
      <c r="CK99" s="22"/>
      <c r="CL99" s="91"/>
      <c r="CM99" s="22"/>
      <c r="CN99" s="91"/>
      <c r="CO99" s="22"/>
      <c r="CP99" s="91"/>
      <c r="CQ99" s="26"/>
      <c r="CR99" s="91"/>
      <c r="CS99" s="22"/>
      <c r="CT99" s="91"/>
      <c r="CU99" s="22"/>
      <c r="CV99" s="91"/>
      <c r="CW99" s="22"/>
      <c r="CX99" s="91"/>
      <c r="CY99" s="22"/>
      <c r="CZ99" s="91"/>
      <c r="DA99" s="22"/>
      <c r="DB99" s="91"/>
      <c r="DC99" s="22"/>
      <c r="DD99" s="91"/>
      <c r="DE99" s="22"/>
      <c r="DF99" s="91"/>
      <c r="DG99" s="22"/>
      <c r="DH99" s="91"/>
      <c r="DI99" s="22"/>
      <c r="DJ99" s="91"/>
      <c r="DK99" s="22"/>
      <c r="DL99" s="91"/>
      <c r="DM99" s="22"/>
      <c r="DN99" s="91"/>
      <c r="DO99" s="22"/>
      <c r="DP99" s="91"/>
      <c r="DQ99" s="22"/>
      <c r="DR99" s="22">
        <f t="shared" si="522"/>
        <v>0</v>
      </c>
      <c r="DS99" s="22">
        <f t="shared" si="523"/>
        <v>0</v>
      </c>
      <c r="DT99" s="7"/>
      <c r="DU99" s="7"/>
      <c r="DV99" s="7"/>
      <c r="DW99" s="60"/>
      <c r="DX99" s="164" t="s">
        <v>58</v>
      </c>
      <c r="DY99" s="7"/>
      <c r="DZ99" s="7"/>
      <c r="EA99" s="7"/>
      <c r="EB99" s="8"/>
      <c r="EC99" s="8"/>
      <c r="ED99" s="8"/>
      <c r="EE99" s="8"/>
      <c r="EF99" s="8"/>
      <c r="EG99" s="8"/>
      <c r="EH99" s="8"/>
      <c r="EI99" s="7"/>
      <c r="EJ99" s="7"/>
      <c r="EK99" s="7"/>
      <c r="EM99" s="20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20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20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/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 t="e">
        <v>#REF!</v>
      </c>
      <c r="GE99" s="149">
        <v>0</v>
      </c>
      <c r="GF99" s="150">
        <v>0</v>
      </c>
      <c r="GG99" s="8"/>
      <c r="GH99" s="8"/>
      <c r="GI99" s="120"/>
      <c r="GK99" s="20"/>
      <c r="GL99" s="20"/>
      <c r="GM99" s="1"/>
      <c r="GN99" s="25"/>
      <c r="GO99" s="77"/>
      <c r="GP99" s="7"/>
      <c r="GQ99" s="87"/>
    </row>
    <row r="100" spans="1:199" ht="24.95" hidden="1" customHeight="1" x14ac:dyDescent="0.35">
      <c r="A100" s="164" t="s">
        <v>58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90">
        <f t="shared" si="506"/>
        <v>0</v>
      </c>
      <c r="N100" s="34"/>
      <c r="O100" s="22"/>
      <c r="P100" s="34"/>
      <c r="Q100" s="22"/>
      <c r="R100" s="34"/>
      <c r="S100" s="22"/>
      <c r="T100" s="34"/>
      <c r="U100" s="22"/>
      <c r="V100" s="91"/>
      <c r="W100" s="22"/>
      <c r="X100" s="22"/>
      <c r="Y100" s="22"/>
      <c r="Z100" s="91"/>
      <c r="AA100" s="22"/>
      <c r="AB100" s="91"/>
      <c r="AC100" s="22"/>
      <c r="AD100" s="91"/>
      <c r="AE100" s="26"/>
      <c r="AF100" s="91"/>
      <c r="AG100" s="22"/>
      <c r="AH100" s="91"/>
      <c r="AI100" s="22"/>
      <c r="AJ100" s="91"/>
      <c r="AK100" s="22"/>
      <c r="AL100" s="91"/>
      <c r="AM100" s="22"/>
      <c r="AN100" s="91"/>
      <c r="AO100" s="22"/>
      <c r="AP100" s="91"/>
      <c r="AQ100" s="22"/>
      <c r="AR100" s="91"/>
      <c r="AS100" s="22"/>
      <c r="AT100" s="91"/>
      <c r="AU100" s="22"/>
      <c r="AV100" s="91"/>
      <c r="AW100" s="22"/>
      <c r="AX100" s="91"/>
      <c r="AY100" s="22"/>
      <c r="AZ100" s="91"/>
      <c r="BA100" s="22"/>
      <c r="BB100" s="91"/>
      <c r="BC100" s="22"/>
      <c r="BD100" s="91"/>
      <c r="BE100" s="22"/>
      <c r="BF100" s="22"/>
      <c r="BG100" s="22">
        <f t="shared" si="458"/>
        <v>0</v>
      </c>
      <c r="BH100" s="22">
        <f t="shared" si="459"/>
        <v>0</v>
      </c>
      <c r="BI100" s="7"/>
      <c r="BJ100" s="7"/>
      <c r="BK100" s="7"/>
      <c r="BL100" s="60"/>
      <c r="BM100" s="164" t="s">
        <v>58</v>
      </c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90">
        <f t="shared" si="521"/>
        <v>0</v>
      </c>
      <c r="BZ100" s="34"/>
      <c r="CA100" s="22"/>
      <c r="CB100" s="34"/>
      <c r="CC100" s="247"/>
      <c r="CD100" s="34"/>
      <c r="CE100" s="22"/>
      <c r="CF100" s="34"/>
      <c r="CG100" s="22"/>
      <c r="CH100" s="91"/>
      <c r="CI100" s="22"/>
      <c r="CJ100" s="22"/>
      <c r="CK100" s="22"/>
      <c r="CL100" s="91"/>
      <c r="CM100" s="22"/>
      <c r="CN100" s="91"/>
      <c r="CO100" s="22"/>
      <c r="CP100" s="91"/>
      <c r="CQ100" s="26"/>
      <c r="CR100" s="91"/>
      <c r="CS100" s="22"/>
      <c r="CT100" s="91"/>
      <c r="CU100" s="22"/>
      <c r="CV100" s="91"/>
      <c r="CW100" s="22"/>
      <c r="CX100" s="91"/>
      <c r="CY100" s="22"/>
      <c r="CZ100" s="91"/>
      <c r="DA100" s="22"/>
      <c r="DB100" s="91"/>
      <c r="DC100" s="22"/>
      <c r="DD100" s="91"/>
      <c r="DE100" s="22"/>
      <c r="DF100" s="91"/>
      <c r="DG100" s="22"/>
      <c r="DH100" s="91"/>
      <c r="DI100" s="22"/>
      <c r="DJ100" s="91"/>
      <c r="DK100" s="22"/>
      <c r="DL100" s="91"/>
      <c r="DM100" s="22"/>
      <c r="DN100" s="91"/>
      <c r="DO100" s="22"/>
      <c r="DP100" s="91"/>
      <c r="DQ100" s="22"/>
      <c r="DR100" s="22">
        <f t="shared" si="522"/>
        <v>0</v>
      </c>
      <c r="DS100" s="22">
        <f t="shared" si="523"/>
        <v>0</v>
      </c>
      <c r="DT100" s="7"/>
      <c r="DU100" s="7"/>
      <c r="DV100" s="7"/>
      <c r="DW100" s="60"/>
      <c r="DX100" s="59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M100" s="20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20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20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/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 t="e">
        <v>#REF!</v>
      </c>
      <c r="GE100" s="149">
        <v>0</v>
      </c>
      <c r="GF100" s="150">
        <v>0</v>
      </c>
      <c r="GG100" s="7"/>
      <c r="GH100" s="7"/>
      <c r="GI100" s="60"/>
      <c r="GK100" s="20"/>
      <c r="GL100" s="20"/>
      <c r="GM100" s="1"/>
      <c r="GN100" s="25"/>
      <c r="GO100" s="77"/>
      <c r="GP100" s="7"/>
      <c r="GQ100" s="87"/>
    </row>
    <row r="101" spans="1:199" s="7" customFormat="1" ht="24.95" hidden="1" customHeight="1" x14ac:dyDescent="0.35">
      <c r="A101" s="164" t="s">
        <v>58</v>
      </c>
      <c r="M101" s="90">
        <f t="shared" si="506"/>
        <v>0</v>
      </c>
      <c r="N101" s="34"/>
      <c r="O101" s="22"/>
      <c r="P101" s="34"/>
      <c r="Q101" s="22"/>
      <c r="R101" s="34"/>
      <c r="S101" s="22"/>
      <c r="T101" s="34"/>
      <c r="U101" s="22"/>
      <c r="V101" s="91"/>
      <c r="W101" s="22"/>
      <c r="X101" s="22"/>
      <c r="Y101" s="22"/>
      <c r="Z101" s="91"/>
      <c r="AA101" s="22"/>
      <c r="AB101" s="91"/>
      <c r="AC101" s="22"/>
      <c r="AD101" s="91"/>
      <c r="AE101" s="26"/>
      <c r="AF101" s="91"/>
      <c r="AG101" s="22"/>
      <c r="AH101" s="91"/>
      <c r="AI101" s="22"/>
      <c r="AJ101" s="91"/>
      <c r="AK101" s="22"/>
      <c r="AL101" s="91"/>
      <c r="AM101" s="22"/>
      <c r="AN101" s="91"/>
      <c r="AO101" s="22"/>
      <c r="AP101" s="91"/>
      <c r="AQ101" s="22"/>
      <c r="AR101" s="91"/>
      <c r="AS101" s="22"/>
      <c r="AT101" s="91"/>
      <c r="AU101" s="22"/>
      <c r="AV101" s="91"/>
      <c r="AW101" s="22"/>
      <c r="AX101" s="91"/>
      <c r="AY101" s="22"/>
      <c r="AZ101" s="91"/>
      <c r="BA101" s="22"/>
      <c r="BB101" s="91"/>
      <c r="BC101" s="22"/>
      <c r="BD101" s="91"/>
      <c r="BE101" s="22"/>
      <c r="BF101" s="22"/>
      <c r="BG101" s="22">
        <f t="shared" si="458"/>
        <v>0</v>
      </c>
      <c r="BH101" s="22">
        <f t="shared" si="459"/>
        <v>0</v>
      </c>
      <c r="BL101" s="60"/>
      <c r="BM101" s="164" t="s">
        <v>58</v>
      </c>
      <c r="BY101" s="90">
        <f t="shared" si="521"/>
        <v>0</v>
      </c>
      <c r="BZ101" s="34"/>
      <c r="CA101" s="22"/>
      <c r="CB101" s="34"/>
      <c r="CC101" s="247"/>
      <c r="CD101" s="34"/>
      <c r="CE101" s="22"/>
      <c r="CF101" s="34"/>
      <c r="CG101" s="22"/>
      <c r="CH101" s="91"/>
      <c r="CI101" s="22"/>
      <c r="CJ101" s="22"/>
      <c r="CK101" s="22"/>
      <c r="CL101" s="91"/>
      <c r="CM101" s="22"/>
      <c r="CN101" s="91"/>
      <c r="CO101" s="22"/>
      <c r="CP101" s="91"/>
      <c r="CQ101" s="26"/>
      <c r="CR101" s="91"/>
      <c r="CS101" s="22"/>
      <c r="CT101" s="91"/>
      <c r="CU101" s="22"/>
      <c r="CV101" s="91"/>
      <c r="CW101" s="22"/>
      <c r="CX101" s="91"/>
      <c r="CY101" s="22"/>
      <c r="CZ101" s="91"/>
      <c r="DA101" s="22"/>
      <c r="DB101" s="91"/>
      <c r="DC101" s="22"/>
      <c r="DD101" s="91"/>
      <c r="DE101" s="22"/>
      <c r="DF101" s="91"/>
      <c r="DG101" s="22"/>
      <c r="DH101" s="91"/>
      <c r="DI101" s="22"/>
      <c r="DJ101" s="91"/>
      <c r="DK101" s="22"/>
      <c r="DL101" s="91"/>
      <c r="DM101" s="22"/>
      <c r="DN101" s="91"/>
      <c r="DO101" s="22"/>
      <c r="DP101" s="91"/>
      <c r="DQ101" s="22"/>
      <c r="DR101" s="22">
        <f t="shared" si="522"/>
        <v>0</v>
      </c>
      <c r="DS101" s="22">
        <f t="shared" si="523"/>
        <v>0</v>
      </c>
      <c r="DW101" s="60"/>
      <c r="DX101" s="59"/>
      <c r="EM101" s="20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20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20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 t="e">
        <v>#REF!</v>
      </c>
      <c r="GE101" s="149">
        <v>0</v>
      </c>
      <c r="GF101" s="150">
        <v>0</v>
      </c>
      <c r="GI101" s="60"/>
      <c r="GK101" s="20"/>
      <c r="GL101" s="20"/>
      <c r="GN101" s="25"/>
      <c r="GO101" s="77"/>
      <c r="GQ101" s="87"/>
    </row>
    <row r="102" spans="1:199" ht="24.95" hidden="1" customHeight="1" x14ac:dyDescent="0.35">
      <c r="A102" s="164" t="s">
        <v>58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90">
        <f t="shared" si="506"/>
        <v>0</v>
      </c>
      <c r="N102" s="34"/>
      <c r="O102" s="22"/>
      <c r="P102" s="34"/>
      <c r="Q102" s="22"/>
      <c r="R102" s="34"/>
      <c r="S102" s="22"/>
      <c r="T102" s="34"/>
      <c r="U102" s="22"/>
      <c r="V102" s="91"/>
      <c r="W102" s="22"/>
      <c r="X102" s="22"/>
      <c r="Y102" s="22"/>
      <c r="Z102" s="91"/>
      <c r="AA102" s="22"/>
      <c r="AB102" s="91"/>
      <c r="AC102" s="22"/>
      <c r="AD102" s="91"/>
      <c r="AE102" s="26"/>
      <c r="AF102" s="91"/>
      <c r="AG102" s="22"/>
      <c r="AH102" s="91"/>
      <c r="AI102" s="22"/>
      <c r="AJ102" s="91"/>
      <c r="AK102" s="22"/>
      <c r="AL102" s="91"/>
      <c r="AM102" s="22"/>
      <c r="AN102" s="91"/>
      <c r="AO102" s="22"/>
      <c r="AP102" s="91"/>
      <c r="AQ102" s="22"/>
      <c r="AR102" s="91"/>
      <c r="AS102" s="22"/>
      <c r="AT102" s="91"/>
      <c r="AU102" s="22"/>
      <c r="AV102" s="91"/>
      <c r="AW102" s="22"/>
      <c r="AX102" s="91"/>
      <c r="AY102" s="22"/>
      <c r="AZ102" s="91"/>
      <c r="BA102" s="22"/>
      <c r="BB102" s="91"/>
      <c r="BC102" s="22"/>
      <c r="BD102" s="91"/>
      <c r="BE102" s="22"/>
      <c r="BF102" s="22"/>
      <c r="BG102" s="22">
        <f t="shared" si="458"/>
        <v>0</v>
      </c>
      <c r="BH102" s="22">
        <f t="shared" si="459"/>
        <v>0</v>
      </c>
      <c r="BI102" s="7"/>
      <c r="BJ102" s="7"/>
      <c r="BK102" s="7"/>
      <c r="BL102" s="60"/>
      <c r="BM102" s="59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90">
        <f t="shared" si="521"/>
        <v>0</v>
      </c>
      <c r="BZ102" s="34"/>
      <c r="CA102" s="22"/>
      <c r="CB102" s="34"/>
      <c r="CC102" s="247"/>
      <c r="CD102" s="34"/>
      <c r="CE102" s="22"/>
      <c r="CF102" s="34"/>
      <c r="CG102" s="22"/>
      <c r="CH102" s="91"/>
      <c r="CI102" s="22"/>
      <c r="CJ102" s="22"/>
      <c r="CK102" s="22"/>
      <c r="CL102" s="91"/>
      <c r="CM102" s="22"/>
      <c r="CN102" s="91"/>
      <c r="CO102" s="22"/>
      <c r="CP102" s="91"/>
      <c r="CQ102" s="26"/>
      <c r="CR102" s="91"/>
      <c r="CS102" s="22"/>
      <c r="CT102" s="91"/>
      <c r="CU102" s="22"/>
      <c r="CV102" s="91"/>
      <c r="CW102" s="22"/>
      <c r="CX102" s="91"/>
      <c r="CY102" s="22"/>
      <c r="CZ102" s="91"/>
      <c r="DA102" s="22"/>
      <c r="DB102" s="91"/>
      <c r="DC102" s="22"/>
      <c r="DD102" s="91"/>
      <c r="DE102" s="22"/>
      <c r="DF102" s="91"/>
      <c r="DG102" s="22"/>
      <c r="DH102" s="91"/>
      <c r="DI102" s="22"/>
      <c r="DJ102" s="91"/>
      <c r="DK102" s="22"/>
      <c r="DL102" s="91"/>
      <c r="DM102" s="22"/>
      <c r="DN102" s="91"/>
      <c r="DO102" s="22"/>
      <c r="DP102" s="91"/>
      <c r="DQ102" s="22"/>
      <c r="DR102" s="22">
        <f t="shared" si="522"/>
        <v>0</v>
      </c>
      <c r="DS102" s="22">
        <f t="shared" si="523"/>
        <v>0</v>
      </c>
      <c r="DT102" s="7"/>
      <c r="DU102" s="7"/>
      <c r="DV102" s="7"/>
      <c r="DW102" s="60"/>
      <c r="DX102" s="59"/>
      <c r="DY102" s="7"/>
      <c r="DZ102" s="7"/>
      <c r="EA102" s="7"/>
      <c r="EB102" s="8"/>
      <c r="EC102" s="8"/>
      <c r="ED102" s="8"/>
      <c r="EE102" s="8"/>
      <c r="EF102" s="8"/>
      <c r="EG102" s="8"/>
      <c r="EH102" s="8"/>
      <c r="EI102" s="7"/>
      <c r="EJ102" s="7"/>
      <c r="EK102" s="7"/>
      <c r="EM102" s="20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20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20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/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 t="e">
        <v>#REF!</v>
      </c>
      <c r="GE102" s="149">
        <v>0</v>
      </c>
      <c r="GF102" s="150">
        <v>0</v>
      </c>
      <c r="GG102" s="8"/>
      <c r="GH102" s="8"/>
      <c r="GI102" s="120"/>
      <c r="GK102" s="20"/>
      <c r="GL102" s="20"/>
      <c r="GM102" s="1"/>
      <c r="GN102" s="25"/>
      <c r="GO102" s="77"/>
      <c r="GP102" s="7"/>
      <c r="GQ102" s="87"/>
    </row>
    <row r="103" spans="1:199" ht="24.95" customHeight="1" x14ac:dyDescent="0.35">
      <c r="A103" s="61">
        <v>7</v>
      </c>
      <c r="B103" s="649" t="s">
        <v>59</v>
      </c>
      <c r="C103" s="21" t="s">
        <v>68</v>
      </c>
      <c r="D103" s="461"/>
      <c r="E103" s="461"/>
      <c r="F103" s="461"/>
      <c r="G103" s="461"/>
      <c r="H103" s="461"/>
      <c r="I103" s="461"/>
      <c r="J103" s="461"/>
      <c r="K103" s="2"/>
      <c r="L103" s="2">
        <f t="shared" ref="L103:BH103" si="524">SUM(L104:L113)</f>
        <v>0</v>
      </c>
      <c r="M103" s="2">
        <f t="shared" si="524"/>
        <v>0</v>
      </c>
      <c r="N103" s="2">
        <f t="shared" si="524"/>
        <v>0</v>
      </c>
      <c r="O103" s="16">
        <f>SUM(O104:O116)</f>
        <v>0</v>
      </c>
      <c r="P103" s="2">
        <f t="shared" si="524"/>
        <v>0</v>
      </c>
      <c r="Q103" s="2">
        <f t="shared" si="524"/>
        <v>0</v>
      </c>
      <c r="R103" s="2">
        <f>SUM(R104:R113)</f>
        <v>0</v>
      </c>
      <c r="S103" s="2">
        <f>SUM(S104:S113)</f>
        <v>0</v>
      </c>
      <c r="T103" s="2">
        <f t="shared" si="524"/>
        <v>0</v>
      </c>
      <c r="U103" s="2">
        <f t="shared" si="524"/>
        <v>0</v>
      </c>
      <c r="V103" s="2">
        <f t="shared" si="524"/>
        <v>0</v>
      </c>
      <c r="W103" s="2">
        <f t="shared" si="524"/>
        <v>0</v>
      </c>
      <c r="X103" s="2">
        <f t="shared" si="524"/>
        <v>0</v>
      </c>
      <c r="Y103" s="16">
        <f>SUM(Y104:Y116)</f>
        <v>0</v>
      </c>
      <c r="Z103" s="2">
        <f t="shared" si="524"/>
        <v>0</v>
      </c>
      <c r="AA103" s="2">
        <f t="shared" si="524"/>
        <v>0</v>
      </c>
      <c r="AB103" s="2">
        <f t="shared" si="524"/>
        <v>17</v>
      </c>
      <c r="AC103" s="2">
        <f t="shared" si="524"/>
        <v>76.5</v>
      </c>
      <c r="AD103" s="2">
        <f t="shared" si="524"/>
        <v>1</v>
      </c>
      <c r="AE103" s="2">
        <f t="shared" si="524"/>
        <v>30</v>
      </c>
      <c r="AF103" s="2">
        <f t="shared" si="524"/>
        <v>0</v>
      </c>
      <c r="AG103" s="2">
        <f t="shared" si="524"/>
        <v>0</v>
      </c>
      <c r="AH103" s="2">
        <f t="shared" si="524"/>
        <v>0</v>
      </c>
      <c r="AI103" s="16">
        <f t="shared" si="524"/>
        <v>0</v>
      </c>
      <c r="AJ103" s="2">
        <f t="shared" si="524"/>
        <v>0</v>
      </c>
      <c r="AK103" s="2">
        <f t="shared" si="524"/>
        <v>0</v>
      </c>
      <c r="AL103" s="2">
        <f t="shared" si="524"/>
        <v>0</v>
      </c>
      <c r="AM103" s="2">
        <f t="shared" si="524"/>
        <v>0</v>
      </c>
      <c r="AN103" s="2">
        <f>SUM(AN104:AN113)</f>
        <v>0</v>
      </c>
      <c r="AO103" s="2">
        <f t="shared" si="524"/>
        <v>0</v>
      </c>
      <c r="AP103" s="2">
        <f t="shared" si="524"/>
        <v>0</v>
      </c>
      <c r="AQ103" s="2">
        <f t="shared" si="524"/>
        <v>0</v>
      </c>
      <c r="AR103" s="2">
        <f t="shared" si="524"/>
        <v>0</v>
      </c>
      <c r="AS103" s="2">
        <f t="shared" si="524"/>
        <v>0</v>
      </c>
      <c r="AT103" s="2">
        <f>SUM(AT104:AT113)</f>
        <v>0</v>
      </c>
      <c r="AU103" s="2">
        <f>SUM(AU104:AU113)</f>
        <v>0</v>
      </c>
      <c r="AV103" s="2">
        <f t="shared" si="524"/>
        <v>0</v>
      </c>
      <c r="AW103" s="2">
        <f t="shared" si="524"/>
        <v>0</v>
      </c>
      <c r="AX103" s="2">
        <f t="shared" si="524"/>
        <v>0</v>
      </c>
      <c r="AY103" s="2">
        <f t="shared" si="524"/>
        <v>0</v>
      </c>
      <c r="AZ103" s="2">
        <f t="shared" si="524"/>
        <v>0</v>
      </c>
      <c r="BA103" s="2">
        <f t="shared" si="524"/>
        <v>0</v>
      </c>
      <c r="BB103" s="2">
        <f t="shared" si="524"/>
        <v>0</v>
      </c>
      <c r="BC103" s="2">
        <f t="shared" si="524"/>
        <v>0</v>
      </c>
      <c r="BD103" s="2">
        <f t="shared" si="524"/>
        <v>0</v>
      </c>
      <c r="BE103" s="2">
        <f t="shared" si="524"/>
        <v>0</v>
      </c>
      <c r="BF103" s="2">
        <f t="shared" si="524"/>
        <v>30</v>
      </c>
      <c r="BG103" s="16">
        <f t="shared" si="524"/>
        <v>106.5</v>
      </c>
      <c r="BH103" s="16">
        <f t="shared" si="524"/>
        <v>0</v>
      </c>
      <c r="BI103" s="2"/>
      <c r="BJ103" s="2"/>
      <c r="BK103" s="2"/>
      <c r="BL103" s="62"/>
      <c r="BM103" s="61">
        <v>7</v>
      </c>
      <c r="BN103" s="649" t="s">
        <v>59</v>
      </c>
      <c r="BO103" s="21" t="s">
        <v>68</v>
      </c>
      <c r="BP103" s="461">
        <v>0.25</v>
      </c>
      <c r="BQ103" s="461"/>
      <c r="BR103" s="461"/>
      <c r="BS103" s="461"/>
      <c r="BT103" s="461"/>
      <c r="BU103" s="461"/>
      <c r="BV103" s="461"/>
      <c r="BW103" s="461"/>
      <c r="BX103" s="461">
        <f t="shared" ref="BX103:CY103" si="525">SUM(BX104:BX113)</f>
        <v>70</v>
      </c>
      <c r="BY103" s="2">
        <f t="shared" si="525"/>
        <v>62</v>
      </c>
      <c r="BZ103" s="2">
        <f t="shared" si="525"/>
        <v>10</v>
      </c>
      <c r="CA103" s="2">
        <f t="shared" si="525"/>
        <v>8</v>
      </c>
      <c r="CB103" s="2">
        <f t="shared" si="525"/>
        <v>26</v>
      </c>
      <c r="CC103" s="2">
        <f t="shared" si="525"/>
        <v>0</v>
      </c>
      <c r="CD103" s="2">
        <f t="shared" si="525"/>
        <v>26</v>
      </c>
      <c r="CE103" s="2">
        <f t="shared" si="525"/>
        <v>0</v>
      </c>
      <c r="CF103" s="2">
        <f t="shared" si="525"/>
        <v>0</v>
      </c>
      <c r="CG103" s="2">
        <f t="shared" si="525"/>
        <v>0</v>
      </c>
      <c r="CH103" s="2">
        <f t="shared" si="525"/>
        <v>0</v>
      </c>
      <c r="CI103" s="2">
        <f t="shared" si="525"/>
        <v>0</v>
      </c>
      <c r="CJ103" s="2">
        <f t="shared" si="525"/>
        <v>0</v>
      </c>
      <c r="CK103" s="2">
        <f t="shared" si="525"/>
        <v>0</v>
      </c>
      <c r="CL103" s="2">
        <f t="shared" si="525"/>
        <v>0</v>
      </c>
      <c r="CM103" s="2">
        <f t="shared" si="525"/>
        <v>0</v>
      </c>
      <c r="CN103" s="2">
        <f t="shared" si="525"/>
        <v>3</v>
      </c>
      <c r="CO103" s="2">
        <f t="shared" si="525"/>
        <v>13.5</v>
      </c>
      <c r="CP103" s="2">
        <f t="shared" si="525"/>
        <v>1</v>
      </c>
      <c r="CQ103" s="2">
        <f t="shared" si="525"/>
        <v>30</v>
      </c>
      <c r="CR103" s="2">
        <f t="shared" si="525"/>
        <v>0</v>
      </c>
      <c r="CS103" s="2">
        <f t="shared" si="525"/>
        <v>0</v>
      </c>
      <c r="CT103" s="2">
        <f t="shared" si="525"/>
        <v>0</v>
      </c>
      <c r="CU103" s="16">
        <f t="shared" si="525"/>
        <v>0</v>
      </c>
      <c r="CV103" s="2">
        <f t="shared" si="525"/>
        <v>0</v>
      </c>
      <c r="CW103" s="2">
        <f t="shared" si="525"/>
        <v>0</v>
      </c>
      <c r="CX103" s="2">
        <f t="shared" si="525"/>
        <v>0</v>
      </c>
      <c r="CY103" s="2">
        <f t="shared" si="525"/>
        <v>0</v>
      </c>
      <c r="CZ103" s="2">
        <f>SUM(CZ104:CZ113)</f>
        <v>0</v>
      </c>
      <c r="DA103" s="2">
        <f t="shared" ref="DA103:DS103" si="526">SUM(DA104:DA113)</f>
        <v>0</v>
      </c>
      <c r="DB103" s="2">
        <f t="shared" si="526"/>
        <v>1</v>
      </c>
      <c r="DC103" s="2">
        <f t="shared" si="526"/>
        <v>0</v>
      </c>
      <c r="DD103" s="2">
        <f t="shared" si="526"/>
        <v>0</v>
      </c>
      <c r="DE103" s="2">
        <f t="shared" si="526"/>
        <v>0</v>
      </c>
      <c r="DF103" s="2">
        <f t="shared" si="526"/>
        <v>0</v>
      </c>
      <c r="DG103" s="2">
        <f t="shared" si="526"/>
        <v>0</v>
      </c>
      <c r="DH103" s="2">
        <f t="shared" si="526"/>
        <v>0</v>
      </c>
      <c r="DI103" s="2">
        <f t="shared" si="526"/>
        <v>0</v>
      </c>
      <c r="DJ103" s="2">
        <f t="shared" si="526"/>
        <v>0</v>
      </c>
      <c r="DK103" s="2">
        <f t="shared" si="526"/>
        <v>0</v>
      </c>
      <c r="DL103" s="2">
        <f t="shared" si="526"/>
        <v>0</v>
      </c>
      <c r="DM103" s="2">
        <f t="shared" si="526"/>
        <v>0</v>
      </c>
      <c r="DN103" s="461">
        <f t="shared" si="526"/>
        <v>0</v>
      </c>
      <c r="DO103" s="2">
        <f t="shared" si="526"/>
        <v>0</v>
      </c>
      <c r="DP103" s="2">
        <f t="shared" si="526"/>
        <v>0</v>
      </c>
      <c r="DQ103" s="2">
        <f t="shared" si="526"/>
        <v>0</v>
      </c>
      <c r="DR103" s="16">
        <f t="shared" si="526"/>
        <v>51.5</v>
      </c>
      <c r="DS103" s="16">
        <f t="shared" si="526"/>
        <v>8</v>
      </c>
      <c r="DT103" s="2"/>
      <c r="DU103" s="2"/>
      <c r="DV103" s="2"/>
      <c r="DW103" s="62"/>
      <c r="DX103" s="61">
        <v>7</v>
      </c>
      <c r="DY103" s="164" t="s">
        <v>59</v>
      </c>
      <c r="DZ103" s="21" t="s">
        <v>68</v>
      </c>
      <c r="EA103" s="2">
        <v>0.25</v>
      </c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M103" s="2">
        <v>8</v>
      </c>
      <c r="EN103" s="2">
        <v>26</v>
      </c>
      <c r="EO103" s="2">
        <v>0</v>
      </c>
      <c r="EP103" s="2">
        <v>26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16">
        <v>0</v>
      </c>
      <c r="EX103" s="2">
        <v>0</v>
      </c>
      <c r="EY103" s="2">
        <v>0</v>
      </c>
      <c r="EZ103" s="2">
        <v>20</v>
      </c>
      <c r="FA103" s="2">
        <v>90</v>
      </c>
      <c r="FB103" s="2">
        <v>2</v>
      </c>
      <c r="FC103" s="2">
        <v>60</v>
      </c>
      <c r="FD103" s="2">
        <v>0</v>
      </c>
      <c r="FE103" s="2">
        <v>0</v>
      </c>
      <c r="FF103" s="2">
        <v>0</v>
      </c>
      <c r="FG103" s="16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1</v>
      </c>
      <c r="FO103" s="2">
        <v>0</v>
      </c>
      <c r="FP103" s="2">
        <v>0</v>
      </c>
      <c r="FQ103" s="2">
        <v>0</v>
      </c>
      <c r="FR103" s="2"/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 t="e">
        <v>#REF!</v>
      </c>
      <c r="GE103" s="40">
        <v>158</v>
      </c>
      <c r="GF103" s="639">
        <v>8</v>
      </c>
      <c r="GG103" s="2"/>
      <c r="GH103" s="2"/>
      <c r="GI103" s="62"/>
      <c r="GK103" s="20"/>
      <c r="GL103" s="20"/>
      <c r="GM103" s="19"/>
      <c r="GN103" s="19"/>
      <c r="GO103" s="78"/>
      <c r="GP103" s="7"/>
      <c r="GQ103" s="87"/>
    </row>
    <row r="104" spans="1:199" ht="24.95" hidden="1" customHeight="1" x14ac:dyDescent="0.35">
      <c r="A104" s="164" t="s">
        <v>59</v>
      </c>
      <c r="B104" s="1"/>
      <c r="C104" s="45"/>
      <c r="D104" s="45"/>
      <c r="E104" s="45"/>
      <c r="F104" s="25"/>
      <c r="G104" s="25"/>
      <c r="H104" s="25"/>
      <c r="I104" s="25"/>
      <c r="J104" s="25"/>
      <c r="K104" s="25"/>
      <c r="L104" s="1"/>
      <c r="M104" s="208"/>
      <c r="N104" s="34"/>
      <c r="O104" s="28"/>
      <c r="P104" s="34"/>
      <c r="Q104" s="28"/>
      <c r="R104" s="34"/>
      <c r="S104" s="28"/>
      <c r="T104" s="34"/>
      <c r="U104" s="28"/>
      <c r="V104" s="34"/>
      <c r="W104" s="28"/>
      <c r="X104" s="209"/>
      <c r="Y104" s="182"/>
      <c r="Z104" s="34"/>
      <c r="AA104" s="28"/>
      <c r="AB104" s="34"/>
      <c r="AC104" s="209"/>
      <c r="AD104" s="232"/>
      <c r="AE104" s="210"/>
      <c r="AF104" s="34"/>
      <c r="AG104" s="28"/>
      <c r="AH104" s="34"/>
      <c r="AI104" s="209"/>
      <c r="AJ104" s="34"/>
      <c r="AK104" s="209"/>
      <c r="AL104" s="34"/>
      <c r="AM104" s="28"/>
      <c r="AN104" s="34"/>
      <c r="AO104" s="28"/>
      <c r="AP104" s="34"/>
      <c r="AQ104" s="209"/>
      <c r="AR104" s="34"/>
      <c r="AS104" s="209"/>
      <c r="AT104" s="34"/>
      <c r="AU104" s="209"/>
      <c r="AV104" s="34"/>
      <c r="AW104" s="28"/>
      <c r="AX104" s="34"/>
      <c r="AY104" s="209"/>
      <c r="AZ104" s="34"/>
      <c r="BA104" s="209"/>
      <c r="BB104" s="34"/>
      <c r="BC104" s="209"/>
      <c r="BD104" s="34"/>
      <c r="BE104" s="22"/>
      <c r="BF104" s="209"/>
      <c r="BG104" s="22"/>
      <c r="BH104" s="22"/>
      <c r="BI104" s="7"/>
      <c r="BJ104" s="7"/>
      <c r="BK104" s="7"/>
      <c r="BL104" s="7"/>
      <c r="BM104" s="164" t="s">
        <v>59</v>
      </c>
      <c r="BN104" s="1"/>
      <c r="BO104" s="54"/>
      <c r="BP104" s="25"/>
      <c r="BQ104" s="88"/>
      <c r="BR104" s="88"/>
      <c r="BS104" s="25"/>
      <c r="BT104" s="25"/>
      <c r="BU104" s="25"/>
      <c r="BV104" s="25"/>
      <c r="BW104" s="25"/>
      <c r="BX104" s="1"/>
      <c r="BY104" s="208">
        <f>SUM(BZ104+CB104+CD104+CF104+CH104)</f>
        <v>16</v>
      </c>
      <c r="BZ104" s="34">
        <v>6</v>
      </c>
      <c r="CA104" s="28"/>
      <c r="CB104" s="34">
        <v>6</v>
      </c>
      <c r="CC104" s="28"/>
      <c r="CD104" s="34">
        <v>4</v>
      </c>
      <c r="CE104" s="28"/>
      <c r="CF104" s="34"/>
      <c r="CG104" s="28"/>
      <c r="CH104" s="34"/>
      <c r="CI104" s="28"/>
      <c r="CJ104" s="209"/>
      <c r="CK104" s="209"/>
      <c r="CL104" s="34"/>
      <c r="CM104" s="28"/>
      <c r="CN104" s="34"/>
      <c r="CO104" s="209"/>
      <c r="CP104" s="34"/>
      <c r="CQ104" s="210"/>
      <c r="CR104" s="34"/>
      <c r="CS104" s="28"/>
      <c r="CT104" s="34"/>
      <c r="CU104" s="209"/>
      <c r="CV104" s="34"/>
      <c r="CW104" s="209"/>
      <c r="CX104" s="34"/>
      <c r="CY104" s="28"/>
      <c r="CZ104" s="34"/>
      <c r="DA104" s="28"/>
      <c r="DB104" s="34"/>
      <c r="DC104" s="209"/>
      <c r="DD104" s="34"/>
      <c r="DE104" s="209"/>
      <c r="DF104" s="34"/>
      <c r="DG104" s="209"/>
      <c r="DH104" s="34"/>
      <c r="DI104" s="28"/>
      <c r="DJ104" s="34"/>
      <c r="DK104" s="209"/>
      <c r="DL104" s="34"/>
      <c r="DM104" s="209"/>
      <c r="DN104" s="34"/>
      <c r="DO104" s="209"/>
      <c r="DP104" s="34"/>
      <c r="DQ104" s="22"/>
      <c r="DR104" s="209"/>
      <c r="DS104" s="209"/>
      <c r="DT104" s="31"/>
      <c r="DU104" s="1"/>
      <c r="DV104" s="1"/>
      <c r="DW104" s="63"/>
      <c r="DX104" s="164" t="s">
        <v>59</v>
      </c>
      <c r="DY104" s="1"/>
      <c r="DZ104" s="25"/>
      <c r="EA104" s="25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M104" s="20">
        <v>0</v>
      </c>
      <c r="EN104" s="7">
        <v>6</v>
      </c>
      <c r="EO104" s="7">
        <v>0</v>
      </c>
      <c r="EP104" s="7">
        <v>4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20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20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/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 t="e">
        <v>#REF!</v>
      </c>
      <c r="GE104" s="149">
        <v>0</v>
      </c>
      <c r="GF104" s="150">
        <v>0</v>
      </c>
      <c r="GG104" s="7"/>
      <c r="GH104" s="7"/>
      <c r="GI104" s="60"/>
      <c r="GK104" s="20"/>
      <c r="GL104" s="20"/>
      <c r="GM104" s="1"/>
      <c r="GN104" s="25"/>
      <c r="GO104" s="77"/>
      <c r="GP104" s="7"/>
      <c r="GQ104" s="87"/>
    </row>
    <row r="105" spans="1:199" ht="24.95" hidden="1" customHeight="1" x14ac:dyDescent="0.35">
      <c r="A105" s="164" t="s">
        <v>59</v>
      </c>
      <c r="B105" s="178"/>
      <c r="C105" s="45"/>
      <c r="D105" s="207"/>
      <c r="E105" s="207"/>
      <c r="F105" s="179"/>
      <c r="G105" s="179"/>
      <c r="H105" s="25"/>
      <c r="I105" s="25"/>
      <c r="J105" s="25"/>
      <c r="K105" s="25"/>
      <c r="L105" s="178"/>
      <c r="M105" s="181"/>
      <c r="N105" s="81"/>
      <c r="O105" s="35"/>
      <c r="P105" s="81"/>
      <c r="Q105" s="35"/>
      <c r="R105" s="81"/>
      <c r="S105" s="35"/>
      <c r="T105" s="81"/>
      <c r="U105" s="35"/>
      <c r="V105" s="81"/>
      <c r="W105" s="35"/>
      <c r="X105" s="209"/>
      <c r="Y105" s="182"/>
      <c r="Z105" s="81"/>
      <c r="AA105" s="35"/>
      <c r="AB105" s="81"/>
      <c r="AC105" s="182"/>
      <c r="AD105" s="81"/>
      <c r="AE105" s="183"/>
      <c r="AF105" s="81"/>
      <c r="AG105" s="35"/>
      <c r="AH105" s="81"/>
      <c r="AI105" s="209"/>
      <c r="AJ105" s="81"/>
      <c r="AK105" s="209"/>
      <c r="AL105" s="81"/>
      <c r="AM105" s="35"/>
      <c r="AN105" s="81"/>
      <c r="AO105" s="35"/>
      <c r="AP105" s="81"/>
      <c r="AQ105" s="182"/>
      <c r="AR105" s="81"/>
      <c r="AS105" s="209"/>
      <c r="AT105" s="34"/>
      <c r="AU105" s="209"/>
      <c r="AV105" s="81"/>
      <c r="AW105" s="28"/>
      <c r="AX105" s="81"/>
      <c r="AY105" s="209"/>
      <c r="AZ105" s="81"/>
      <c r="BA105" s="209"/>
      <c r="BB105" s="81"/>
      <c r="BC105" s="182"/>
      <c r="BD105" s="81"/>
      <c r="BE105" s="22"/>
      <c r="BF105" s="236"/>
      <c r="BG105" s="22"/>
      <c r="BH105" s="22"/>
      <c r="BI105" s="1"/>
      <c r="BJ105" s="1"/>
      <c r="BK105" s="1"/>
      <c r="BL105" s="63"/>
      <c r="BM105" s="164" t="s">
        <v>59</v>
      </c>
      <c r="BN105" s="1" t="s">
        <v>90</v>
      </c>
      <c r="BO105" s="45" t="s">
        <v>95</v>
      </c>
      <c r="BP105" s="45" t="s">
        <v>92</v>
      </c>
      <c r="BQ105" s="45" t="s">
        <v>96</v>
      </c>
      <c r="BR105" s="25" t="s">
        <v>97</v>
      </c>
      <c r="BS105" s="25">
        <v>8</v>
      </c>
      <c r="BT105" s="25"/>
      <c r="BU105" s="25">
        <v>2</v>
      </c>
      <c r="BV105" s="25"/>
      <c r="BW105" s="25">
        <f>SUM(BV105)*2</f>
        <v>0</v>
      </c>
      <c r="BX105" s="24">
        <v>70</v>
      </c>
      <c r="BY105" s="226">
        <f>SUM(BZ105+CB105+CD105+CF105+CH105)</f>
        <v>46</v>
      </c>
      <c r="BZ105" s="24">
        <v>4</v>
      </c>
      <c r="CA105" s="24">
        <f>SUM(BZ105)*BU105</f>
        <v>8</v>
      </c>
      <c r="CB105" s="24">
        <v>20</v>
      </c>
      <c r="CC105" s="278">
        <f>CB105*BV105</f>
        <v>0</v>
      </c>
      <c r="CD105" s="216">
        <v>22</v>
      </c>
      <c r="CE105" s="24">
        <f>SUM(CD105)*BV105</f>
        <v>0</v>
      </c>
      <c r="CF105" s="216"/>
      <c r="CG105" s="28">
        <f>SUM(CF105)*BW105</f>
        <v>0</v>
      </c>
      <c r="CH105" s="223"/>
      <c r="CI105" s="28">
        <f>SUM(CH105)*BV105*5</f>
        <v>0</v>
      </c>
      <c r="CJ105" s="209">
        <f>SUM(BV105*DJ105*2+BW105*DL105*2)</f>
        <v>0</v>
      </c>
      <c r="CK105" s="209">
        <f>SUM(BX105*5/100*BV105)</f>
        <v>0</v>
      </c>
      <c r="CL105" s="223"/>
      <c r="CM105" s="28"/>
      <c r="CN105" s="223"/>
      <c r="CO105" s="209">
        <f>SUM(CN105)*3*BT105/5</f>
        <v>0</v>
      </c>
      <c r="CP105" s="223"/>
      <c r="CQ105" s="210">
        <f>SUM(CP105*BT105*(30+4))</f>
        <v>0</v>
      </c>
      <c r="CR105" s="34"/>
      <c r="CS105" s="28">
        <f>SUM(CR105*BT105*3)</f>
        <v>0</v>
      </c>
      <c r="CT105" s="223"/>
      <c r="CU105" s="209">
        <f>SUM(CT105*BT105/3)</f>
        <v>0</v>
      </c>
      <c r="CV105" s="223"/>
      <c r="CW105" s="209">
        <f>SUM(CV105*BT105*2/3)</f>
        <v>0</v>
      </c>
      <c r="CX105" s="34"/>
      <c r="CY105" s="28">
        <f>SUM(CX105*BT105*2)</f>
        <v>0</v>
      </c>
      <c r="CZ105" s="223"/>
      <c r="DA105" s="28">
        <f>SUM(CZ105*BV105*2)</f>
        <v>0</v>
      </c>
      <c r="DB105" s="223"/>
      <c r="DC105" s="209">
        <f>SUM(DB105*BT105*2)</f>
        <v>0</v>
      </c>
      <c r="DD105" s="223"/>
      <c r="DE105" s="209">
        <f>SUM(BV105*DD105*6)</f>
        <v>0</v>
      </c>
      <c r="DF105" s="223"/>
      <c r="DG105" s="209">
        <f>DF105*BT105/3</f>
        <v>0</v>
      </c>
      <c r="DH105" s="223"/>
      <c r="DI105" s="28">
        <f>SUM(BV105*DH105*6)</f>
        <v>0</v>
      </c>
      <c r="DJ105" s="34"/>
      <c r="DK105" s="209">
        <f>DJ105*BT105/3</f>
        <v>0</v>
      </c>
      <c r="DL105" s="34"/>
      <c r="DM105" s="209">
        <f>SUM(DL105*BW105*5*6)</f>
        <v>0</v>
      </c>
      <c r="DN105" s="34"/>
      <c r="DO105" s="209">
        <f>SUM(DN105*BW105*4*6)</f>
        <v>0</v>
      </c>
      <c r="DP105" s="34"/>
      <c r="DQ105" s="22">
        <f>SUM(DP105*50)</f>
        <v>0</v>
      </c>
      <c r="DR105" s="345">
        <f>CA105+CC105+CE105+CG105+CI105+CJ105+CK105+CM105+CO105+CQ105+CS105+CU105+CW105+CY105+DA105+DC105+DE105+DG105+DI105+DK105+DM105+DO105+DQ105</f>
        <v>8</v>
      </c>
      <c r="DS105" s="209">
        <f>DO105+DM105+DK105+DI105+DE105+DC105+CJ105+CI105+CG105+CE105+CC105+CA105</f>
        <v>8</v>
      </c>
      <c r="DT105" s="7"/>
      <c r="DU105" s="7"/>
      <c r="DV105" s="7"/>
      <c r="DW105" s="271">
        <v>57.58</v>
      </c>
      <c r="DX105" s="164" t="s">
        <v>59</v>
      </c>
      <c r="DY105" s="1"/>
      <c r="DZ105" s="25"/>
      <c r="EA105" s="25"/>
      <c r="EB105" s="7"/>
      <c r="EC105" s="7"/>
      <c r="ED105" s="7"/>
      <c r="EE105" s="7"/>
      <c r="EF105" s="7"/>
      <c r="EG105" s="7"/>
      <c r="EH105" s="7"/>
      <c r="EI105" s="6"/>
      <c r="EJ105" s="6"/>
      <c r="EK105" s="7"/>
      <c r="EM105" s="20">
        <v>8</v>
      </c>
      <c r="EN105" s="7">
        <v>20</v>
      </c>
      <c r="EO105" s="7">
        <v>0</v>
      </c>
      <c r="EP105" s="7">
        <v>22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20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20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/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 t="e">
        <v>#REF!</v>
      </c>
      <c r="GE105" s="149">
        <v>8</v>
      </c>
      <c r="GF105" s="150">
        <v>8</v>
      </c>
      <c r="GG105" s="7"/>
      <c r="GH105" s="7"/>
      <c r="GI105" s="60"/>
      <c r="GK105" s="20"/>
      <c r="GL105" s="20"/>
      <c r="GM105" s="1"/>
      <c r="GN105" s="25"/>
      <c r="GO105" s="77"/>
      <c r="GP105" s="7"/>
      <c r="GQ105" s="87"/>
    </row>
    <row r="106" spans="1:199" s="613" customFormat="1" ht="24.95" hidden="1" customHeight="1" x14ac:dyDescent="0.35">
      <c r="A106" s="608" t="s">
        <v>59</v>
      </c>
      <c r="B106" s="389" t="s">
        <v>261</v>
      </c>
      <c r="C106" s="387" t="s">
        <v>95</v>
      </c>
      <c r="D106" s="387" t="s">
        <v>92</v>
      </c>
      <c r="E106" s="387" t="s">
        <v>96</v>
      </c>
      <c r="F106" s="388" t="s">
        <v>195</v>
      </c>
      <c r="G106" s="388">
        <v>9</v>
      </c>
      <c r="H106" s="388">
        <v>9</v>
      </c>
      <c r="I106" s="388">
        <v>2</v>
      </c>
      <c r="J106" s="388">
        <v>6</v>
      </c>
      <c r="K106" s="230">
        <f>SUM(J106)*2</f>
        <v>12</v>
      </c>
      <c r="L106" s="229"/>
      <c r="M106" s="231">
        <f>SUM(N106+P106+R106+T106+V106)</f>
        <v>0</v>
      </c>
      <c r="N106" s="232"/>
      <c r="O106" s="392">
        <f>SUM(N106)*I106</f>
        <v>0</v>
      </c>
      <c r="P106" s="232"/>
      <c r="Q106" s="392">
        <f>P106*J106</f>
        <v>0</v>
      </c>
      <c r="R106" s="232"/>
      <c r="S106" s="392">
        <f>SUM(R106)*J106</f>
        <v>0</v>
      </c>
      <c r="T106" s="232"/>
      <c r="U106" s="392">
        <f>SUM(T106)*K106</f>
        <v>0</v>
      </c>
      <c r="V106" s="232"/>
      <c r="W106" s="392">
        <f>SUM(V106)*J106*5</f>
        <v>0</v>
      </c>
      <c r="X106" s="209">
        <f>SUM(L106)*J106*5/100+AX106*J106*2+AZ106*J106*2</f>
        <v>0</v>
      </c>
      <c r="Y106" s="394">
        <f>SUM(L106*5/100*J106)</f>
        <v>0</v>
      </c>
      <c r="Z106" s="232"/>
      <c r="AA106" s="392"/>
      <c r="AB106" s="391">
        <v>17</v>
      </c>
      <c r="AC106" s="209">
        <v>76.5</v>
      </c>
      <c r="AD106" s="232"/>
      <c r="AE106" s="395">
        <f>SUM(AD106*H106*(30+4))</f>
        <v>0</v>
      </c>
      <c r="AF106" s="232"/>
      <c r="AG106" s="392">
        <f>SUM(AF106*H106*3)</f>
        <v>0</v>
      </c>
      <c r="AH106" s="232"/>
      <c r="AI106" s="393">
        <f>SUM(AH106*H106/3)</f>
        <v>0</v>
      </c>
      <c r="AJ106" s="232"/>
      <c r="AK106" s="393">
        <f>SUM(AJ106*H106*2/3)</f>
        <v>0</v>
      </c>
      <c r="AL106" s="232"/>
      <c r="AM106" s="392">
        <f>SUM(AL106*H106)</f>
        <v>0</v>
      </c>
      <c r="AN106" s="232"/>
      <c r="AO106" s="392">
        <f>SUM(AN106*J106)</f>
        <v>0</v>
      </c>
      <c r="AP106" s="232"/>
      <c r="AQ106" s="393">
        <f>AP106*H106/3</f>
        <v>0</v>
      </c>
      <c r="AR106" s="232"/>
      <c r="AS106" s="393">
        <f>SUM(J106*AR106*6)</f>
        <v>0</v>
      </c>
      <c r="AT106" s="34"/>
      <c r="AU106" s="393">
        <f>AT106*H106/3</f>
        <v>0</v>
      </c>
      <c r="AV106" s="232"/>
      <c r="AW106" s="392">
        <f>SUM(AV106*H106/3)</f>
        <v>0</v>
      </c>
      <c r="AX106" s="232"/>
      <c r="AY106" s="393">
        <f>SUM(AX106*H106/3)</f>
        <v>0</v>
      </c>
      <c r="AZ106" s="232"/>
      <c r="BA106" s="209">
        <f>SUM(AZ106*K106*5*6)</f>
        <v>0</v>
      </c>
      <c r="BB106" s="232"/>
      <c r="BC106" s="393">
        <f>SUM(BB106*K106*4*6)</f>
        <v>0</v>
      </c>
      <c r="BD106" s="232"/>
      <c r="BE106" s="396">
        <f>SUM(BD106*50)</f>
        <v>0</v>
      </c>
      <c r="BF106" s="209"/>
      <c r="BG106" s="396">
        <f>SUM(AO106+BE106+BC106+BA106+AY106+AW106+AS106+AQ106+AK106+AM106+AI106+AG106+AE106+AC106+AA106+Y106+X106+W106+U106+Q106+O106+S106+AU106)</f>
        <v>76.5</v>
      </c>
      <c r="BH106" s="396">
        <f>SUM(O106+Q106+U106+W106+X106+AS106+AW106+AY106+BA106+BC106+S106+AQ106)</f>
        <v>0</v>
      </c>
      <c r="BI106" s="7"/>
      <c r="BJ106" s="7"/>
      <c r="BK106" s="7"/>
      <c r="BL106" s="407" t="s">
        <v>303</v>
      </c>
      <c r="BM106" s="164" t="s">
        <v>59</v>
      </c>
      <c r="BN106" s="389" t="s">
        <v>255</v>
      </c>
      <c r="BO106" s="387" t="s">
        <v>95</v>
      </c>
      <c r="BP106" s="387" t="s">
        <v>92</v>
      </c>
      <c r="BQ106" s="387" t="s">
        <v>96</v>
      </c>
      <c r="BR106" s="388" t="s">
        <v>195</v>
      </c>
      <c r="BS106" s="388">
        <v>10</v>
      </c>
      <c r="BT106" s="388">
        <v>9</v>
      </c>
      <c r="BU106" s="388">
        <v>2</v>
      </c>
      <c r="BV106" s="388">
        <v>6</v>
      </c>
      <c r="BW106" s="388">
        <f>SUM(BV106)*2</f>
        <v>12</v>
      </c>
      <c r="BX106" s="389"/>
      <c r="BY106" s="231">
        <f>SUM(BZ106+CB106+CD106+CF106+CH106)</f>
        <v>0</v>
      </c>
      <c r="BZ106" s="232"/>
      <c r="CA106" s="392">
        <f>SUM(BZ106)*BU106</f>
        <v>0</v>
      </c>
      <c r="CB106" s="391"/>
      <c r="CC106" s="392">
        <f>CB106*BV106</f>
        <v>0</v>
      </c>
      <c r="CD106" s="232"/>
      <c r="CE106" s="392">
        <f>SUM(CD106)*BV106</f>
        <v>0</v>
      </c>
      <c r="CF106" s="232"/>
      <c r="CG106" s="392">
        <f>SUM(CF106)*BW106</f>
        <v>0</v>
      </c>
      <c r="CH106" s="232"/>
      <c r="CI106" s="392">
        <f>SUM(CH106)*BV106*5</f>
        <v>0</v>
      </c>
      <c r="CJ106" s="393">
        <f>SUM(BX106)*BV106*5/100+DJ106*BV106*2+DL106*BV106*2</f>
        <v>0</v>
      </c>
      <c r="CK106" s="394">
        <f>SUM(BX106*5/100*BV106)</f>
        <v>0</v>
      </c>
      <c r="CL106" s="232"/>
      <c r="CM106" s="392"/>
      <c r="CN106" s="391">
        <v>3</v>
      </c>
      <c r="CO106" s="345">
        <v>13.5</v>
      </c>
      <c r="CP106" s="232"/>
      <c r="CQ106" s="395">
        <f>SUM(CP106*BT106*(30+4))</f>
        <v>0</v>
      </c>
      <c r="CR106" s="232"/>
      <c r="CS106" s="392">
        <f>SUM(CR106*BT106*3)</f>
        <v>0</v>
      </c>
      <c r="CT106" s="232"/>
      <c r="CU106" s="393">
        <f>SUM(CT106*BT106/3)</f>
        <v>0</v>
      </c>
      <c r="CV106" s="232"/>
      <c r="CW106" s="393">
        <f>SUM(CV106*BT106*2/3)</f>
        <v>0</v>
      </c>
      <c r="CX106" s="391"/>
      <c r="CY106" s="392">
        <f>SUM(CX106*BT106)</f>
        <v>0</v>
      </c>
      <c r="CZ106" s="232"/>
      <c r="DA106" s="392">
        <f>SUM(CZ106*BV106)</f>
        <v>0</v>
      </c>
      <c r="DB106" s="34">
        <v>1</v>
      </c>
      <c r="DC106" s="209"/>
      <c r="DD106" s="391"/>
      <c r="DE106" s="393">
        <f>SUM(BV106*DD106*6)</f>
        <v>0</v>
      </c>
      <c r="DF106" s="34"/>
      <c r="DG106" s="393">
        <f>DF106*BT106/3</f>
        <v>0</v>
      </c>
      <c r="DH106" s="232"/>
      <c r="DI106" s="392">
        <f>SUM(DH106*BT106/3)</f>
        <v>0</v>
      </c>
      <c r="DJ106" s="391"/>
      <c r="DK106" s="393">
        <f>SUM(DJ106*BT106/3)</f>
        <v>0</v>
      </c>
      <c r="DL106" s="391"/>
      <c r="DM106" s="209">
        <f>SUM(DL106*BW106*5*6)</f>
        <v>0</v>
      </c>
      <c r="DN106" s="391"/>
      <c r="DO106" s="393">
        <f>SUM(DN106*BW106*4*6)</f>
        <v>0</v>
      </c>
      <c r="DP106" s="232"/>
      <c r="DQ106" s="396">
        <f>SUM(DP106*50)</f>
        <v>0</v>
      </c>
      <c r="DR106" s="393">
        <f>CA106+CC106+CE106+CG106+CI106+CJ106+CK106+CM106+CO106+CQ106+CS106+CU106+CW106+CY106+DA106+DC106+DE106+DG106+DI106+DK106+DM106+DO106+DQ106</f>
        <v>13.5</v>
      </c>
      <c r="DS106" s="393">
        <f>DO106+DM106+DK106+DI106+DE106+DC106+CJ106+CI106+CG106+CE106+CC106+CA106</f>
        <v>0</v>
      </c>
      <c r="DT106" s="7"/>
      <c r="DU106" s="7"/>
      <c r="DV106" s="7"/>
      <c r="DW106" s="408"/>
      <c r="DX106" s="608" t="s">
        <v>59</v>
      </c>
      <c r="DY106" s="389"/>
      <c r="DZ106" s="388"/>
      <c r="EA106" s="388"/>
      <c r="EB106" s="7"/>
      <c r="EC106" s="7"/>
      <c r="ED106" s="7"/>
      <c r="EE106" s="7"/>
      <c r="EF106" s="7"/>
      <c r="EG106" s="7"/>
      <c r="EH106" s="7"/>
      <c r="EI106" s="6"/>
      <c r="EJ106" s="6"/>
      <c r="EK106" s="7"/>
      <c r="EM106" s="610">
        <v>0</v>
      </c>
      <c r="EN106" s="7">
        <v>0</v>
      </c>
      <c r="EO106" s="7">
        <v>0</v>
      </c>
      <c r="EP106" s="7">
        <v>0</v>
      </c>
      <c r="EQ106" s="407">
        <v>0</v>
      </c>
      <c r="ER106" s="7">
        <v>0</v>
      </c>
      <c r="ES106" s="407">
        <v>0</v>
      </c>
      <c r="ET106" s="7">
        <v>0</v>
      </c>
      <c r="EU106" s="407">
        <v>0</v>
      </c>
      <c r="EV106" s="7">
        <v>0</v>
      </c>
      <c r="EW106" s="610">
        <v>0</v>
      </c>
      <c r="EX106" s="7">
        <v>0</v>
      </c>
      <c r="EY106" s="407">
        <v>0</v>
      </c>
      <c r="EZ106" s="7">
        <v>20</v>
      </c>
      <c r="FA106" s="7">
        <v>90</v>
      </c>
      <c r="FB106" s="7">
        <v>0</v>
      </c>
      <c r="FC106" s="407">
        <v>0</v>
      </c>
      <c r="FD106" s="7">
        <v>0</v>
      </c>
      <c r="FE106" s="407">
        <v>0</v>
      </c>
      <c r="FF106" s="7">
        <v>0</v>
      </c>
      <c r="FG106" s="610">
        <v>0</v>
      </c>
      <c r="FH106" s="7">
        <v>0</v>
      </c>
      <c r="FI106" s="407">
        <v>0</v>
      </c>
      <c r="FJ106" s="7">
        <v>0</v>
      </c>
      <c r="FK106" s="407">
        <v>0</v>
      </c>
      <c r="FL106" s="7">
        <v>0</v>
      </c>
      <c r="FM106" s="407">
        <v>0</v>
      </c>
      <c r="FN106" s="7">
        <v>1</v>
      </c>
      <c r="FO106" s="7">
        <v>0</v>
      </c>
      <c r="FP106" s="7">
        <v>0</v>
      </c>
      <c r="FQ106" s="407">
        <v>0</v>
      </c>
      <c r="FR106" s="7"/>
      <c r="FS106" s="407">
        <v>0</v>
      </c>
      <c r="FT106" s="407">
        <v>0</v>
      </c>
      <c r="FU106" s="407">
        <v>0</v>
      </c>
      <c r="FV106" s="7">
        <v>0</v>
      </c>
      <c r="FW106" s="407">
        <v>0</v>
      </c>
      <c r="FX106" s="7">
        <v>0</v>
      </c>
      <c r="FY106" s="7">
        <v>0</v>
      </c>
      <c r="FZ106" s="7">
        <v>0</v>
      </c>
      <c r="GA106" s="407">
        <v>0</v>
      </c>
      <c r="GB106" s="7">
        <v>0</v>
      </c>
      <c r="GC106" s="407">
        <v>0</v>
      </c>
      <c r="GD106" s="7" t="e">
        <v>#REF!</v>
      </c>
      <c r="GE106" s="149">
        <v>90</v>
      </c>
      <c r="GF106" s="611">
        <v>0</v>
      </c>
      <c r="GG106" s="7"/>
      <c r="GH106" s="7"/>
      <c r="GI106" s="408"/>
      <c r="GK106" s="610"/>
      <c r="GL106" s="610"/>
      <c r="GM106" s="389"/>
      <c r="GN106" s="388"/>
      <c r="GO106" s="614"/>
      <c r="GP106" s="407"/>
      <c r="GQ106" s="615"/>
    </row>
    <row r="107" spans="1:199" ht="24.95" hidden="1" customHeight="1" x14ac:dyDescent="0.35">
      <c r="A107" s="164" t="s">
        <v>59</v>
      </c>
      <c r="B107" s="165" t="s">
        <v>259</v>
      </c>
      <c r="C107" s="211" t="s">
        <v>95</v>
      </c>
      <c r="D107" s="248" t="s">
        <v>92</v>
      </c>
      <c r="E107" s="248" t="s">
        <v>96</v>
      </c>
      <c r="F107" s="166" t="s">
        <v>195</v>
      </c>
      <c r="G107" s="166">
        <v>9</v>
      </c>
      <c r="H107" s="230">
        <v>2</v>
      </c>
      <c r="I107" s="230">
        <v>1</v>
      </c>
      <c r="J107" s="230">
        <v>5</v>
      </c>
      <c r="K107" s="230">
        <v>5</v>
      </c>
      <c r="L107" s="165"/>
      <c r="M107" s="168">
        <f t="shared" ref="M107" si="527">SUM(N107+P107+R107+T107+V107)</f>
        <v>0</v>
      </c>
      <c r="N107" s="169"/>
      <c r="O107" s="170">
        <f t="shared" ref="O107" si="528">SUM(N107)*I107</f>
        <v>0</v>
      </c>
      <c r="P107" s="169"/>
      <c r="Q107" s="170">
        <f t="shared" ref="Q107" si="529">P107*J107</f>
        <v>0</v>
      </c>
      <c r="R107" s="169"/>
      <c r="S107" s="170">
        <f t="shared" ref="S107" si="530">SUM(R107)*J107</f>
        <v>0</v>
      </c>
      <c r="T107" s="169"/>
      <c r="U107" s="170">
        <f t="shared" ref="U107" si="531">SUM(T107)*K107</f>
        <v>0</v>
      </c>
      <c r="V107" s="169"/>
      <c r="W107" s="170">
        <f t="shared" ref="W107" si="532">SUM(V107)*J107*5</f>
        <v>0</v>
      </c>
      <c r="X107" s="209"/>
      <c r="Y107" s="171">
        <f t="shared" ref="Y107" si="533">SUM(L107*5/100*J107)</f>
        <v>0</v>
      </c>
      <c r="Z107" s="169"/>
      <c r="AA107" s="170"/>
      <c r="AB107" s="169"/>
      <c r="AC107" s="182">
        <f>SUM(AB107)*3*H107/5</f>
        <v>0</v>
      </c>
      <c r="AD107" s="169">
        <v>1</v>
      </c>
      <c r="AE107" s="172">
        <f>SUM(AD107*H107*(15))</f>
        <v>30</v>
      </c>
      <c r="AF107" s="169"/>
      <c r="AG107" s="170">
        <f t="shared" ref="AG107" si="534">SUM(AF107*H107*3)</f>
        <v>0</v>
      </c>
      <c r="AH107" s="169"/>
      <c r="AI107" s="234">
        <f t="shared" ref="AI107" si="535">SUM(AH107*H107/3)</f>
        <v>0</v>
      </c>
      <c r="AJ107" s="169"/>
      <c r="AK107" s="234">
        <f t="shared" ref="AK107" si="536">SUM(AJ107*H107*2/3)</f>
        <v>0</v>
      </c>
      <c r="AL107" s="169"/>
      <c r="AM107" s="170">
        <f>SUM(AL107*H107*2)</f>
        <v>0</v>
      </c>
      <c r="AN107" s="169"/>
      <c r="AO107" s="170">
        <f t="shared" ref="AO107" si="537">SUM(AN107*J107)</f>
        <v>0</v>
      </c>
      <c r="AP107" s="169"/>
      <c r="AQ107" s="171">
        <f>SUM(AP107*H107*2)</f>
        <v>0</v>
      </c>
      <c r="AR107" s="169"/>
      <c r="AS107" s="234">
        <f>SUM(J107*AR107*6)</f>
        <v>0</v>
      </c>
      <c r="AT107" s="34"/>
      <c r="AU107" s="236">
        <f t="shared" ref="AU107" si="538">AT107*H107/3</f>
        <v>0</v>
      </c>
      <c r="AV107" s="169"/>
      <c r="AW107" s="233">
        <f>SUM(AV107*H107/3)</f>
        <v>0</v>
      </c>
      <c r="AX107" s="169"/>
      <c r="AY107" s="234">
        <f t="shared" ref="AY107" si="539">SUM(J107*AX107*8)</f>
        <v>0</v>
      </c>
      <c r="AZ107" s="169"/>
      <c r="BA107" s="209">
        <f t="shared" ref="BA107" si="540">SUM(AZ107*K107*5*6)</f>
        <v>0</v>
      </c>
      <c r="BB107" s="169"/>
      <c r="BC107" s="171">
        <f t="shared" ref="BC107" si="541">SUM(BB107*K107*4*6)</f>
        <v>0</v>
      </c>
      <c r="BD107" s="169"/>
      <c r="BE107" s="237">
        <f t="shared" ref="BE107" si="542">SUM(BD107*50)</f>
        <v>0</v>
      </c>
      <c r="BF107" s="236">
        <f t="shared" ref="BF107" si="543">O107+Q107+S107+U107+W107+X107+Y107+AA107+AC107+AE107+AG107+AI107+AK107+AM107+AO107+AQ107+AS107+AU107+AW107+AY107+BA107+BC107+BE107</f>
        <v>30</v>
      </c>
      <c r="BG107" s="22">
        <f>SUM(AO107+BE107+BC107+BA107+AY107+AW107+AS107+AQ107+AK107+AM107+AI107+AG107+AE107+AC107+AA107+Y107+X107+W107+U107+Q107+O107+S107+AU107)</f>
        <v>30</v>
      </c>
      <c r="BH107" s="22">
        <f t="shared" ref="BH107:BH116" si="544">SUM(O107+Q107+U107+W107+X107+AS107+AW107+AY107+BA107+BC107+S107+AQ107)</f>
        <v>0</v>
      </c>
      <c r="BI107" s="7"/>
      <c r="BJ107" s="7"/>
      <c r="BK107" s="7"/>
      <c r="BL107" s="60"/>
      <c r="BM107" s="164" t="s">
        <v>59</v>
      </c>
      <c r="BN107" s="229" t="s">
        <v>254</v>
      </c>
      <c r="BO107" s="211" t="s">
        <v>95</v>
      </c>
      <c r="BP107" s="211" t="s">
        <v>92</v>
      </c>
      <c r="BQ107" s="211" t="s">
        <v>96</v>
      </c>
      <c r="BR107" s="230" t="s">
        <v>195</v>
      </c>
      <c r="BS107" s="230">
        <v>10</v>
      </c>
      <c r="BT107" s="230">
        <v>2</v>
      </c>
      <c r="BU107" s="230">
        <v>1</v>
      </c>
      <c r="BV107" s="230">
        <v>5</v>
      </c>
      <c r="BW107" s="230">
        <v>5</v>
      </c>
      <c r="BX107" s="229"/>
      <c r="BY107" s="231">
        <f t="shared" ref="BY107" si="545">SUM(BZ107+CB107+CD107+CF107+CH107)</f>
        <v>0</v>
      </c>
      <c r="BZ107" s="232"/>
      <c r="CA107" s="28">
        <f t="shared" ref="CA107" si="546">SUM(BZ107)*BU107</f>
        <v>0</v>
      </c>
      <c r="CB107" s="232"/>
      <c r="CC107" s="233">
        <f t="shared" ref="CC107" si="547">CB107*BV107</f>
        <v>0</v>
      </c>
      <c r="CD107" s="232"/>
      <c r="CE107" s="233">
        <f t="shared" ref="CE107" si="548">SUM(CD107)*BV107</f>
        <v>0</v>
      </c>
      <c r="CF107" s="232"/>
      <c r="CG107" s="233">
        <f t="shared" ref="CG107" si="549">SUM(CF107)*BW107</f>
        <v>0</v>
      </c>
      <c r="CH107" s="232"/>
      <c r="CI107" s="233">
        <f t="shared" ref="CI107" si="550">SUM(CH107)*BV107*5</f>
        <v>0</v>
      </c>
      <c r="CJ107" s="234"/>
      <c r="CK107" s="182">
        <f t="shared" ref="CK107" si="551">SUM(BX107*5/100*BV107)</f>
        <v>0</v>
      </c>
      <c r="CL107" s="232"/>
      <c r="CM107" s="233"/>
      <c r="CN107" s="232"/>
      <c r="CO107" s="209">
        <f>SUM(CN107)*3*BT107/5</f>
        <v>0</v>
      </c>
      <c r="CP107" s="232">
        <v>1</v>
      </c>
      <c r="CQ107" s="235">
        <f>SUM(CP107*BT107*(15))</f>
        <v>30</v>
      </c>
      <c r="CR107" s="232"/>
      <c r="CS107" s="233">
        <f t="shared" ref="CS107" si="552">SUM(CR107*BT107*3)</f>
        <v>0</v>
      </c>
      <c r="CT107" s="232"/>
      <c r="CU107" s="234">
        <f t="shared" ref="CU107" si="553">SUM(CT107*BT107/3)</f>
        <v>0</v>
      </c>
      <c r="CV107" s="232"/>
      <c r="CW107" s="234">
        <f t="shared" ref="CW107" si="554">SUM(CV107*BT107*2/3)</f>
        <v>0</v>
      </c>
      <c r="CX107" s="232"/>
      <c r="CY107" s="233">
        <f>SUM(CX107*BT107*2)</f>
        <v>0</v>
      </c>
      <c r="CZ107" s="232"/>
      <c r="DA107" s="233">
        <f t="shared" ref="DA107" si="555">SUM(CZ107*BV107)</f>
        <v>0</v>
      </c>
      <c r="DB107" s="232"/>
      <c r="DC107" s="209">
        <f t="shared" ref="DC107" si="556">DB107*BT107/3</f>
        <v>0</v>
      </c>
      <c r="DD107" s="232"/>
      <c r="DE107" s="234">
        <f t="shared" ref="DE107" si="557">SUM(BV107*DD107*6)</f>
        <v>0</v>
      </c>
      <c r="DF107" s="34"/>
      <c r="DG107" s="236">
        <f t="shared" ref="DG107" si="558">DF107*BT107/3</f>
        <v>0</v>
      </c>
      <c r="DH107" s="232"/>
      <c r="DI107" s="233">
        <f t="shared" ref="DI107" si="559">SUM(DH107*BT107/3)</f>
        <v>0</v>
      </c>
      <c r="DJ107" s="232"/>
      <c r="DK107" s="209">
        <f>SUM(BV107*DJ107*8)</f>
        <v>0</v>
      </c>
      <c r="DL107" s="232"/>
      <c r="DM107" s="209">
        <f>SUM(DL107*BW107*3*8)</f>
        <v>0</v>
      </c>
      <c r="DN107" s="232"/>
      <c r="DO107" s="234">
        <f t="shared" ref="DO107" si="560">SUM(DN107*BW107*4*6)</f>
        <v>0</v>
      </c>
      <c r="DP107" s="232"/>
      <c r="DQ107" s="237">
        <f t="shared" ref="DQ107" si="561">SUM(DP107*50)</f>
        <v>0</v>
      </c>
      <c r="DR107" s="236">
        <f t="shared" ref="DR107" si="562">CA107+CC107+CE107+CG107+CI107+CJ107+CK107+CM107+CO107+CQ107+CS107+CU107+CW107+CY107+DA107+DC107+DE107+DG107+DI107+DK107+DM107+DO107+DQ107</f>
        <v>30</v>
      </c>
      <c r="DS107" s="236">
        <f t="shared" ref="DS107" si="563">DO107+DM107+DK107+DI107+DE107+DC107+CJ107+CI107+CG107+CE107+CC107+CA107</f>
        <v>0</v>
      </c>
      <c r="DT107" s="7"/>
      <c r="DU107" s="7"/>
      <c r="DV107" s="7"/>
      <c r="DW107" s="60"/>
      <c r="DX107" s="164" t="s">
        <v>59</v>
      </c>
      <c r="DY107" s="19"/>
      <c r="DZ107" s="19"/>
      <c r="EA107" s="7"/>
      <c r="EB107" s="7"/>
      <c r="EC107" s="7"/>
      <c r="ED107" s="7"/>
      <c r="EE107" s="7"/>
      <c r="EF107" s="7"/>
      <c r="EG107" s="7"/>
      <c r="EH107" s="7"/>
      <c r="EI107" s="6"/>
      <c r="EJ107" s="6"/>
      <c r="EK107" s="7"/>
      <c r="EM107" s="20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20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2</v>
      </c>
      <c r="FC107" s="7">
        <v>60</v>
      </c>
      <c r="FD107" s="7">
        <v>0</v>
      </c>
      <c r="FE107" s="7">
        <v>0</v>
      </c>
      <c r="FF107" s="7">
        <v>0</v>
      </c>
      <c r="FG107" s="20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/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 t="e">
        <v>#REF!</v>
      </c>
      <c r="GE107" s="149">
        <v>60</v>
      </c>
      <c r="GF107" s="150">
        <v>0</v>
      </c>
      <c r="GG107" s="7"/>
      <c r="GH107" s="7"/>
      <c r="GI107" s="60"/>
      <c r="GK107" s="20"/>
      <c r="GL107" s="20"/>
      <c r="GM107" s="1"/>
      <c r="GN107" s="25"/>
      <c r="GO107" s="77"/>
      <c r="GP107" s="7"/>
      <c r="GQ107" s="87"/>
    </row>
    <row r="108" spans="1:199" ht="24.95" hidden="1" customHeight="1" x14ac:dyDescent="0.35">
      <c r="A108" s="164" t="s">
        <v>59</v>
      </c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90">
        <f t="shared" ref="M108:M116" si="564">SUM(N108+P108+T108+V108+AR108*2)</f>
        <v>0</v>
      </c>
      <c r="N108" s="34"/>
      <c r="O108" s="22"/>
      <c r="P108" s="34"/>
      <c r="Q108" s="22"/>
      <c r="R108" s="34"/>
      <c r="S108" s="22"/>
      <c r="T108" s="34"/>
      <c r="U108" s="22"/>
      <c r="V108" s="91"/>
      <c r="W108" s="22"/>
      <c r="X108" s="22"/>
      <c r="Y108" s="22"/>
      <c r="Z108" s="91"/>
      <c r="AA108" s="22"/>
      <c r="AB108" s="91"/>
      <c r="AC108" s="22"/>
      <c r="AD108" s="91"/>
      <c r="AE108" s="26"/>
      <c r="AF108" s="91"/>
      <c r="AG108" s="22"/>
      <c r="AH108" s="91"/>
      <c r="AI108" s="22"/>
      <c r="AJ108" s="91"/>
      <c r="AK108" s="22"/>
      <c r="AL108" s="91"/>
      <c r="AM108" s="22"/>
      <c r="AN108" s="91"/>
      <c r="AO108" s="22"/>
      <c r="AP108" s="91"/>
      <c r="AQ108" s="22"/>
      <c r="AR108" s="91"/>
      <c r="AS108" s="22"/>
      <c r="AT108" s="91"/>
      <c r="AU108" s="22"/>
      <c r="AV108" s="91"/>
      <c r="AW108" s="22"/>
      <c r="AX108" s="91"/>
      <c r="AY108" s="22"/>
      <c r="AZ108" s="91"/>
      <c r="BA108" s="22"/>
      <c r="BB108" s="91"/>
      <c r="BC108" s="22"/>
      <c r="BD108" s="91"/>
      <c r="BE108" s="22"/>
      <c r="BF108" s="22"/>
      <c r="BG108" s="22">
        <f t="shared" ref="BG108:BG116" si="565">SUM(AO108+BE108+BC108+BA108+AY108+AW108+AS108+AQ108+AK108+AM108+AI108+AG108+AE108+AC108+AA108+Y108+X108+W108+U108+Q108+O108+S108+AU108)</f>
        <v>0</v>
      </c>
      <c r="BH108" s="22">
        <f t="shared" si="544"/>
        <v>0</v>
      </c>
      <c r="BI108" s="7"/>
      <c r="BJ108" s="7"/>
      <c r="BK108" s="7"/>
      <c r="BL108" s="60"/>
      <c r="BM108" s="164" t="s">
        <v>59</v>
      </c>
      <c r="BN108" s="19"/>
      <c r="BO108" s="19"/>
      <c r="BP108" s="7"/>
      <c r="BQ108" s="7"/>
      <c r="BR108" s="7"/>
      <c r="BS108" s="7"/>
      <c r="BT108" s="7"/>
      <c r="BU108" s="7"/>
      <c r="BV108" s="7"/>
      <c r="BW108" s="7"/>
      <c r="BX108" s="7"/>
      <c r="BY108" s="90">
        <f t="shared" ref="BY108:BY116" si="566">SUM(BZ108+CB108+CF108+CH108+DD108*2)</f>
        <v>0</v>
      </c>
      <c r="BZ108" s="34"/>
      <c r="CA108" s="22"/>
      <c r="CB108" s="34"/>
      <c r="CC108" s="247"/>
      <c r="CD108" s="34"/>
      <c r="CE108" s="22"/>
      <c r="CF108" s="34"/>
      <c r="CG108" s="22"/>
      <c r="CH108" s="91"/>
      <c r="CI108" s="22"/>
      <c r="CJ108" s="22"/>
      <c r="CK108" s="22"/>
      <c r="CL108" s="91"/>
      <c r="CM108" s="22"/>
      <c r="CN108" s="91"/>
      <c r="CO108" s="22"/>
      <c r="CP108" s="91"/>
      <c r="CQ108" s="26"/>
      <c r="CR108" s="91"/>
      <c r="CS108" s="22"/>
      <c r="CT108" s="91"/>
      <c r="CU108" s="22"/>
      <c r="CV108" s="91"/>
      <c r="CW108" s="22"/>
      <c r="CX108" s="91"/>
      <c r="CY108" s="22"/>
      <c r="CZ108" s="91"/>
      <c r="DA108" s="22"/>
      <c r="DB108" s="91"/>
      <c r="DC108" s="22"/>
      <c r="DD108" s="91"/>
      <c r="DE108" s="22"/>
      <c r="DF108" s="91"/>
      <c r="DG108" s="22"/>
      <c r="DH108" s="91"/>
      <c r="DI108" s="22"/>
      <c r="DJ108" s="91"/>
      <c r="DK108" s="22"/>
      <c r="DL108" s="91"/>
      <c r="DM108" s="22"/>
      <c r="DN108" s="91"/>
      <c r="DO108" s="22"/>
      <c r="DP108" s="91"/>
      <c r="DQ108" s="22"/>
      <c r="DR108" s="22">
        <f t="shared" ref="DR108:DR116" si="567">SUM(DA108+DQ108+DO108+DM108+DK108+DI108+DE108+DC108+CW108+CY108+CU108+CS108+CQ108+CO108+CM108+CK108+CJ108+CI108+CG108+CC108+CA108+CE108+DG108)</f>
        <v>0</v>
      </c>
      <c r="DS108" s="22">
        <f t="shared" ref="DS108:DS116" si="568">SUM(CA108+CC108+CG108+CI108+CJ108+DE108+DI108+DK108+DM108+DO108+CE108+DC108)</f>
        <v>0</v>
      </c>
      <c r="DT108" s="7"/>
      <c r="DU108" s="7"/>
      <c r="DV108" s="7"/>
      <c r="DW108" s="60"/>
      <c r="DX108" s="164" t="s">
        <v>59</v>
      </c>
      <c r="DY108" s="19"/>
      <c r="DZ108" s="19"/>
      <c r="EA108" s="7"/>
      <c r="EB108" s="7"/>
      <c r="EC108" s="7"/>
      <c r="ED108" s="7"/>
      <c r="EE108" s="7"/>
      <c r="EF108" s="7"/>
      <c r="EG108" s="7"/>
      <c r="EH108" s="7"/>
      <c r="EI108" s="6"/>
      <c r="EJ108" s="6"/>
      <c r="EK108" s="7"/>
      <c r="EM108" s="20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20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20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/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 t="e">
        <v>#REF!</v>
      </c>
      <c r="GE108" s="149">
        <v>0</v>
      </c>
      <c r="GF108" s="150">
        <v>0</v>
      </c>
      <c r="GG108" s="7"/>
      <c r="GH108" s="7"/>
      <c r="GI108" s="60"/>
      <c r="GK108" s="20"/>
      <c r="GL108" s="20"/>
      <c r="GM108" s="1"/>
      <c r="GN108" s="25"/>
      <c r="GO108" s="77"/>
      <c r="GP108" s="7"/>
      <c r="GQ108" s="87"/>
    </row>
    <row r="109" spans="1:199" ht="24.95" hidden="1" customHeight="1" x14ac:dyDescent="0.35">
      <c r="A109" s="164" t="s">
        <v>59</v>
      </c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90">
        <f t="shared" si="564"/>
        <v>0</v>
      </c>
      <c r="N109" s="34"/>
      <c r="O109" s="22"/>
      <c r="P109" s="34"/>
      <c r="Q109" s="22"/>
      <c r="R109" s="34"/>
      <c r="S109" s="22"/>
      <c r="T109" s="34"/>
      <c r="U109" s="22"/>
      <c r="V109" s="91"/>
      <c r="W109" s="22"/>
      <c r="X109" s="22"/>
      <c r="Y109" s="22"/>
      <c r="Z109" s="91"/>
      <c r="AA109" s="22"/>
      <c r="AB109" s="91"/>
      <c r="AC109" s="22"/>
      <c r="AD109" s="91"/>
      <c r="AE109" s="26"/>
      <c r="AF109" s="91"/>
      <c r="AG109" s="22"/>
      <c r="AH109" s="91"/>
      <c r="AI109" s="22"/>
      <c r="AJ109" s="91"/>
      <c r="AK109" s="22"/>
      <c r="AL109" s="91"/>
      <c r="AM109" s="22"/>
      <c r="AN109" s="91"/>
      <c r="AO109" s="22"/>
      <c r="AP109" s="91"/>
      <c r="AQ109" s="22"/>
      <c r="AR109" s="91"/>
      <c r="AS109" s="22"/>
      <c r="AT109" s="91"/>
      <c r="AU109" s="22"/>
      <c r="AV109" s="91"/>
      <c r="AW109" s="22"/>
      <c r="AX109" s="91"/>
      <c r="AY109" s="22"/>
      <c r="AZ109" s="91"/>
      <c r="BA109" s="22"/>
      <c r="BB109" s="91"/>
      <c r="BC109" s="22"/>
      <c r="BD109" s="91"/>
      <c r="BE109" s="22"/>
      <c r="BF109" s="22"/>
      <c r="BG109" s="22">
        <f t="shared" si="565"/>
        <v>0</v>
      </c>
      <c r="BH109" s="22">
        <f t="shared" si="544"/>
        <v>0</v>
      </c>
      <c r="BI109" s="7"/>
      <c r="BJ109" s="7"/>
      <c r="BK109" s="7"/>
      <c r="BL109" s="60"/>
      <c r="BM109" s="164" t="s">
        <v>59</v>
      </c>
      <c r="BN109" s="19"/>
      <c r="BO109" s="19"/>
      <c r="BP109" s="7"/>
      <c r="BQ109" s="7"/>
      <c r="BR109" s="7"/>
      <c r="BS109" s="7"/>
      <c r="BT109" s="7"/>
      <c r="BU109" s="7"/>
      <c r="BV109" s="7"/>
      <c r="BW109" s="7"/>
      <c r="BX109" s="7"/>
      <c r="BY109" s="90">
        <f t="shared" si="566"/>
        <v>0</v>
      </c>
      <c r="BZ109" s="34"/>
      <c r="CA109" s="22"/>
      <c r="CB109" s="34"/>
      <c r="CC109" s="247"/>
      <c r="CD109" s="34"/>
      <c r="CE109" s="22"/>
      <c r="CF109" s="34"/>
      <c r="CG109" s="22"/>
      <c r="CH109" s="91"/>
      <c r="CI109" s="22"/>
      <c r="CJ109" s="22"/>
      <c r="CK109" s="22"/>
      <c r="CL109" s="91"/>
      <c r="CM109" s="22"/>
      <c r="CN109" s="91"/>
      <c r="CO109" s="22"/>
      <c r="CP109" s="91"/>
      <c r="CQ109" s="26"/>
      <c r="CR109" s="91"/>
      <c r="CS109" s="22"/>
      <c r="CT109" s="91"/>
      <c r="CU109" s="22"/>
      <c r="CV109" s="91"/>
      <c r="CW109" s="22"/>
      <c r="CX109" s="91"/>
      <c r="CY109" s="22"/>
      <c r="CZ109" s="91"/>
      <c r="DA109" s="22"/>
      <c r="DB109" s="91"/>
      <c r="DC109" s="22"/>
      <c r="DD109" s="91"/>
      <c r="DE109" s="22"/>
      <c r="DF109" s="91"/>
      <c r="DG109" s="22"/>
      <c r="DH109" s="91"/>
      <c r="DI109" s="22"/>
      <c r="DJ109" s="91"/>
      <c r="DK109" s="22"/>
      <c r="DL109" s="91"/>
      <c r="DM109" s="22"/>
      <c r="DN109" s="91"/>
      <c r="DO109" s="22"/>
      <c r="DP109" s="91"/>
      <c r="DQ109" s="22"/>
      <c r="DR109" s="22">
        <f t="shared" si="567"/>
        <v>0</v>
      </c>
      <c r="DS109" s="22">
        <f t="shared" si="568"/>
        <v>0</v>
      </c>
      <c r="DT109" s="7"/>
      <c r="DU109" s="7"/>
      <c r="DV109" s="7"/>
      <c r="DW109" s="60"/>
      <c r="DX109" s="164" t="s">
        <v>59</v>
      </c>
      <c r="DY109" s="19"/>
      <c r="DZ109" s="19"/>
      <c r="EA109" s="7"/>
      <c r="EB109" s="7"/>
      <c r="EC109" s="7"/>
      <c r="ED109" s="7"/>
      <c r="EE109" s="7"/>
      <c r="EF109" s="7"/>
      <c r="EG109" s="7"/>
      <c r="EH109" s="7"/>
      <c r="EI109" s="6"/>
      <c r="EJ109" s="6"/>
      <c r="EK109" s="7"/>
      <c r="EM109" s="20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20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20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/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 t="e">
        <v>#REF!</v>
      </c>
      <c r="GE109" s="149">
        <v>0</v>
      </c>
      <c r="GF109" s="150">
        <v>0</v>
      </c>
      <c r="GG109" s="7"/>
      <c r="GH109" s="7"/>
      <c r="GI109" s="60"/>
      <c r="GK109" s="20"/>
      <c r="GL109" s="20"/>
      <c r="GM109" s="1"/>
      <c r="GN109" s="25"/>
      <c r="GO109" s="77"/>
      <c r="GP109" s="7"/>
      <c r="GQ109" s="87"/>
    </row>
    <row r="110" spans="1:199" ht="24.95" hidden="1" customHeight="1" x14ac:dyDescent="0.35">
      <c r="A110" s="164" t="s">
        <v>59</v>
      </c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90">
        <f t="shared" si="564"/>
        <v>0</v>
      </c>
      <c r="N110" s="34"/>
      <c r="O110" s="22"/>
      <c r="P110" s="34"/>
      <c r="Q110" s="22"/>
      <c r="R110" s="34"/>
      <c r="S110" s="22"/>
      <c r="T110" s="34"/>
      <c r="U110" s="22"/>
      <c r="V110" s="91"/>
      <c r="W110" s="22"/>
      <c r="X110" s="22"/>
      <c r="Y110" s="22"/>
      <c r="Z110" s="91"/>
      <c r="AA110" s="22"/>
      <c r="AB110" s="91"/>
      <c r="AC110" s="22"/>
      <c r="AD110" s="91"/>
      <c r="AE110" s="26"/>
      <c r="AF110" s="91"/>
      <c r="AG110" s="22"/>
      <c r="AH110" s="91"/>
      <c r="AI110" s="22"/>
      <c r="AJ110" s="91"/>
      <c r="AK110" s="22"/>
      <c r="AL110" s="91"/>
      <c r="AM110" s="22"/>
      <c r="AN110" s="91"/>
      <c r="AO110" s="22"/>
      <c r="AP110" s="91"/>
      <c r="AQ110" s="22"/>
      <c r="AR110" s="91"/>
      <c r="AS110" s="22"/>
      <c r="AT110" s="91"/>
      <c r="AU110" s="22"/>
      <c r="AV110" s="91"/>
      <c r="AW110" s="22"/>
      <c r="AX110" s="91"/>
      <c r="AY110" s="22"/>
      <c r="AZ110" s="91"/>
      <c r="BA110" s="22"/>
      <c r="BB110" s="91"/>
      <c r="BC110" s="22"/>
      <c r="BD110" s="91"/>
      <c r="BE110" s="22"/>
      <c r="BF110" s="22"/>
      <c r="BG110" s="22">
        <f t="shared" si="565"/>
        <v>0</v>
      </c>
      <c r="BH110" s="22">
        <f t="shared" si="544"/>
        <v>0</v>
      </c>
      <c r="BI110" s="7"/>
      <c r="BJ110" s="7"/>
      <c r="BK110" s="7"/>
      <c r="BL110" s="60"/>
      <c r="BM110" s="164" t="s">
        <v>59</v>
      </c>
      <c r="BN110" s="19"/>
      <c r="BO110" s="19"/>
      <c r="BP110" s="7"/>
      <c r="BQ110" s="7"/>
      <c r="BR110" s="7"/>
      <c r="BS110" s="7"/>
      <c r="BT110" s="7"/>
      <c r="BU110" s="7"/>
      <c r="BV110" s="7"/>
      <c r="BW110" s="7"/>
      <c r="BX110" s="7"/>
      <c r="BY110" s="90">
        <f t="shared" si="566"/>
        <v>0</v>
      </c>
      <c r="BZ110" s="34"/>
      <c r="CA110" s="22"/>
      <c r="CB110" s="34"/>
      <c r="CC110" s="247"/>
      <c r="CD110" s="34"/>
      <c r="CE110" s="22"/>
      <c r="CF110" s="34"/>
      <c r="CG110" s="22"/>
      <c r="CH110" s="91"/>
      <c r="CI110" s="22"/>
      <c r="CJ110" s="22"/>
      <c r="CK110" s="22"/>
      <c r="CL110" s="91"/>
      <c r="CM110" s="22"/>
      <c r="CN110" s="91"/>
      <c r="CO110" s="22"/>
      <c r="CP110" s="91"/>
      <c r="CQ110" s="26"/>
      <c r="CR110" s="91"/>
      <c r="CS110" s="22"/>
      <c r="CT110" s="91"/>
      <c r="CU110" s="22"/>
      <c r="CV110" s="91"/>
      <c r="CW110" s="22"/>
      <c r="CX110" s="91"/>
      <c r="CY110" s="22"/>
      <c r="CZ110" s="91"/>
      <c r="DA110" s="22"/>
      <c r="DB110" s="91"/>
      <c r="DC110" s="22"/>
      <c r="DD110" s="91"/>
      <c r="DE110" s="22"/>
      <c r="DF110" s="91"/>
      <c r="DG110" s="22"/>
      <c r="DH110" s="91"/>
      <c r="DI110" s="22"/>
      <c r="DJ110" s="91"/>
      <c r="DK110" s="22"/>
      <c r="DL110" s="91"/>
      <c r="DM110" s="22"/>
      <c r="DN110" s="91"/>
      <c r="DO110" s="22"/>
      <c r="DP110" s="91"/>
      <c r="DQ110" s="22"/>
      <c r="DR110" s="22">
        <f t="shared" si="567"/>
        <v>0</v>
      </c>
      <c r="DS110" s="22">
        <f t="shared" si="568"/>
        <v>0</v>
      </c>
      <c r="DT110" s="7"/>
      <c r="DU110" s="7"/>
      <c r="DV110" s="7"/>
      <c r="DW110" s="60"/>
      <c r="DX110" s="164" t="s">
        <v>59</v>
      </c>
      <c r="DY110" s="19"/>
      <c r="DZ110" s="19"/>
      <c r="EA110" s="7"/>
      <c r="EB110" s="7"/>
      <c r="EC110" s="7"/>
      <c r="ED110" s="7"/>
      <c r="EE110" s="7"/>
      <c r="EF110" s="7"/>
      <c r="EG110" s="7"/>
      <c r="EH110" s="7"/>
      <c r="EI110" s="6"/>
      <c r="EJ110" s="6"/>
      <c r="EK110" s="7"/>
      <c r="EM110" s="20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20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20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/>
      <c r="FS110" s="7">
        <v>0</v>
      </c>
      <c r="FT110" s="7">
        <v>0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 t="e">
        <v>#REF!</v>
      </c>
      <c r="GE110" s="149">
        <v>0</v>
      </c>
      <c r="GF110" s="150">
        <v>0</v>
      </c>
      <c r="GG110" s="7"/>
      <c r="GH110" s="7"/>
      <c r="GI110" s="60"/>
      <c r="GK110" s="20"/>
      <c r="GL110" s="20"/>
      <c r="GM110" s="1"/>
      <c r="GN110" s="25"/>
      <c r="GO110" s="77"/>
      <c r="GP110" s="7"/>
      <c r="GQ110" s="87"/>
    </row>
    <row r="111" spans="1:199" ht="24.95" hidden="1" customHeight="1" x14ac:dyDescent="0.35">
      <c r="A111" s="164" t="s">
        <v>59</v>
      </c>
      <c r="B111" s="19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90">
        <f t="shared" si="564"/>
        <v>0</v>
      </c>
      <c r="N111" s="34"/>
      <c r="O111" s="22"/>
      <c r="P111" s="34"/>
      <c r="Q111" s="22"/>
      <c r="R111" s="34"/>
      <c r="S111" s="22"/>
      <c r="T111" s="34"/>
      <c r="U111" s="22"/>
      <c r="V111" s="91"/>
      <c r="W111" s="22"/>
      <c r="X111" s="22"/>
      <c r="Y111" s="22"/>
      <c r="Z111" s="91"/>
      <c r="AA111" s="22"/>
      <c r="AB111" s="91"/>
      <c r="AC111" s="22"/>
      <c r="AD111" s="91"/>
      <c r="AE111" s="26"/>
      <c r="AF111" s="91"/>
      <c r="AG111" s="22"/>
      <c r="AH111" s="91"/>
      <c r="AI111" s="22"/>
      <c r="AJ111" s="91"/>
      <c r="AK111" s="22"/>
      <c r="AL111" s="91"/>
      <c r="AM111" s="22"/>
      <c r="AN111" s="91"/>
      <c r="AO111" s="22"/>
      <c r="AP111" s="91"/>
      <c r="AQ111" s="22"/>
      <c r="AR111" s="91"/>
      <c r="AS111" s="22"/>
      <c r="AT111" s="91"/>
      <c r="AU111" s="22"/>
      <c r="AV111" s="91"/>
      <c r="AW111" s="22"/>
      <c r="AX111" s="91"/>
      <c r="AY111" s="22"/>
      <c r="AZ111" s="91"/>
      <c r="BA111" s="22"/>
      <c r="BB111" s="91"/>
      <c r="BC111" s="22"/>
      <c r="BD111" s="91"/>
      <c r="BE111" s="22"/>
      <c r="BF111" s="22"/>
      <c r="BG111" s="22">
        <f t="shared" si="565"/>
        <v>0</v>
      </c>
      <c r="BH111" s="22">
        <f t="shared" si="544"/>
        <v>0</v>
      </c>
      <c r="BI111" s="7"/>
      <c r="BJ111" s="7"/>
      <c r="BK111" s="7"/>
      <c r="BL111" s="60"/>
      <c r="BM111" s="164" t="s">
        <v>59</v>
      </c>
      <c r="BN111" s="19"/>
      <c r="BO111" s="19"/>
      <c r="BP111" s="7"/>
      <c r="BQ111" s="7"/>
      <c r="BR111" s="7"/>
      <c r="BS111" s="7"/>
      <c r="BT111" s="7"/>
      <c r="BU111" s="7"/>
      <c r="BV111" s="7"/>
      <c r="BW111" s="7"/>
      <c r="BX111" s="7"/>
      <c r="BY111" s="90">
        <f t="shared" si="566"/>
        <v>0</v>
      </c>
      <c r="BZ111" s="34"/>
      <c r="CA111" s="22"/>
      <c r="CB111" s="34"/>
      <c r="CC111" s="247"/>
      <c r="CD111" s="34"/>
      <c r="CE111" s="22"/>
      <c r="CF111" s="34"/>
      <c r="CG111" s="22"/>
      <c r="CH111" s="91"/>
      <c r="CI111" s="22"/>
      <c r="CJ111" s="22"/>
      <c r="CK111" s="22"/>
      <c r="CL111" s="91"/>
      <c r="CM111" s="22"/>
      <c r="CN111" s="91"/>
      <c r="CO111" s="22"/>
      <c r="CP111" s="91"/>
      <c r="CQ111" s="26"/>
      <c r="CR111" s="91"/>
      <c r="CS111" s="22"/>
      <c r="CT111" s="91"/>
      <c r="CU111" s="22"/>
      <c r="CV111" s="91"/>
      <c r="CW111" s="22"/>
      <c r="CX111" s="91"/>
      <c r="CY111" s="22"/>
      <c r="CZ111" s="91"/>
      <c r="DA111" s="22"/>
      <c r="DB111" s="91"/>
      <c r="DC111" s="22"/>
      <c r="DD111" s="91"/>
      <c r="DE111" s="22"/>
      <c r="DF111" s="91"/>
      <c r="DG111" s="22"/>
      <c r="DH111" s="91"/>
      <c r="DI111" s="22"/>
      <c r="DJ111" s="91"/>
      <c r="DK111" s="22"/>
      <c r="DL111" s="91"/>
      <c r="DM111" s="22"/>
      <c r="DN111" s="91"/>
      <c r="DO111" s="22"/>
      <c r="DP111" s="91"/>
      <c r="DQ111" s="22"/>
      <c r="DR111" s="22">
        <f t="shared" si="567"/>
        <v>0</v>
      </c>
      <c r="DS111" s="22">
        <f t="shared" si="568"/>
        <v>0</v>
      </c>
      <c r="DT111" s="7"/>
      <c r="DU111" s="7"/>
      <c r="DV111" s="7"/>
      <c r="DW111" s="60"/>
      <c r="DX111" s="164" t="s">
        <v>59</v>
      </c>
      <c r="DY111" s="19"/>
      <c r="DZ111" s="19"/>
      <c r="EA111" s="7"/>
      <c r="EB111" s="7"/>
      <c r="EC111" s="7"/>
      <c r="ED111" s="7"/>
      <c r="EE111" s="7"/>
      <c r="EF111" s="7"/>
      <c r="EG111" s="7"/>
      <c r="EH111" s="7"/>
      <c r="EI111" s="6"/>
      <c r="EJ111" s="6"/>
      <c r="EK111" s="7"/>
      <c r="EM111" s="20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20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20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/>
      <c r="FS111" s="7">
        <v>0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D111" s="7" t="e">
        <v>#REF!</v>
      </c>
      <c r="GE111" s="149">
        <v>0</v>
      </c>
      <c r="GF111" s="150">
        <v>0</v>
      </c>
      <c r="GG111" s="7"/>
      <c r="GH111" s="7"/>
      <c r="GI111" s="60"/>
      <c r="GK111" s="20"/>
      <c r="GL111" s="20"/>
      <c r="GM111" s="1"/>
      <c r="GN111" s="25"/>
      <c r="GO111" s="77"/>
      <c r="GP111" s="7"/>
      <c r="GQ111" s="87"/>
    </row>
    <row r="112" spans="1:199" ht="24.95" hidden="1" customHeight="1" x14ac:dyDescent="0.35">
      <c r="A112" s="164" t="s">
        <v>59</v>
      </c>
      <c r="B112" s="19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90">
        <f t="shared" si="564"/>
        <v>0</v>
      </c>
      <c r="N112" s="34"/>
      <c r="O112" s="22"/>
      <c r="P112" s="34"/>
      <c r="Q112" s="22"/>
      <c r="R112" s="34"/>
      <c r="S112" s="22"/>
      <c r="T112" s="34"/>
      <c r="U112" s="22"/>
      <c r="V112" s="91"/>
      <c r="W112" s="22"/>
      <c r="X112" s="22"/>
      <c r="Y112" s="22"/>
      <c r="Z112" s="91"/>
      <c r="AA112" s="22"/>
      <c r="AB112" s="91"/>
      <c r="AC112" s="22"/>
      <c r="AD112" s="91"/>
      <c r="AE112" s="26"/>
      <c r="AF112" s="91"/>
      <c r="AG112" s="22"/>
      <c r="AH112" s="91"/>
      <c r="AI112" s="22"/>
      <c r="AJ112" s="91"/>
      <c r="AK112" s="22"/>
      <c r="AL112" s="91"/>
      <c r="AM112" s="22"/>
      <c r="AN112" s="91"/>
      <c r="AO112" s="22"/>
      <c r="AP112" s="91"/>
      <c r="AQ112" s="22"/>
      <c r="AR112" s="91"/>
      <c r="AS112" s="22"/>
      <c r="AT112" s="91"/>
      <c r="AU112" s="22"/>
      <c r="AV112" s="91"/>
      <c r="AW112" s="22"/>
      <c r="AX112" s="91"/>
      <c r="AY112" s="22"/>
      <c r="AZ112" s="91"/>
      <c r="BA112" s="22"/>
      <c r="BB112" s="91"/>
      <c r="BC112" s="22"/>
      <c r="BD112" s="91"/>
      <c r="BE112" s="22"/>
      <c r="BF112" s="22"/>
      <c r="BG112" s="22">
        <f t="shared" si="565"/>
        <v>0</v>
      </c>
      <c r="BH112" s="22">
        <f t="shared" si="544"/>
        <v>0</v>
      </c>
      <c r="BI112" s="7"/>
      <c r="BJ112" s="7"/>
      <c r="BK112" s="7"/>
      <c r="BL112" s="60"/>
      <c r="BM112" s="164" t="s">
        <v>59</v>
      </c>
      <c r="BN112" s="19"/>
      <c r="BO112" s="19"/>
      <c r="BP112" s="7"/>
      <c r="BQ112" s="7"/>
      <c r="BR112" s="7"/>
      <c r="BS112" s="7"/>
      <c r="BT112" s="7"/>
      <c r="BU112" s="7"/>
      <c r="BV112" s="7"/>
      <c r="BW112" s="7"/>
      <c r="BX112" s="7"/>
      <c r="BY112" s="90">
        <f t="shared" si="566"/>
        <v>0</v>
      </c>
      <c r="BZ112" s="34"/>
      <c r="CA112" s="22"/>
      <c r="CB112" s="34"/>
      <c r="CC112" s="247"/>
      <c r="CD112" s="34"/>
      <c r="CE112" s="22"/>
      <c r="CF112" s="34"/>
      <c r="CG112" s="22"/>
      <c r="CH112" s="91"/>
      <c r="CI112" s="22"/>
      <c r="CJ112" s="22"/>
      <c r="CK112" s="22"/>
      <c r="CL112" s="91"/>
      <c r="CM112" s="22"/>
      <c r="CN112" s="91"/>
      <c r="CO112" s="22"/>
      <c r="CP112" s="91"/>
      <c r="CQ112" s="26"/>
      <c r="CR112" s="91"/>
      <c r="CS112" s="22"/>
      <c r="CT112" s="91"/>
      <c r="CU112" s="22"/>
      <c r="CV112" s="91"/>
      <c r="CW112" s="22"/>
      <c r="CX112" s="91"/>
      <c r="CY112" s="22"/>
      <c r="CZ112" s="91"/>
      <c r="DA112" s="22"/>
      <c r="DB112" s="91"/>
      <c r="DC112" s="22"/>
      <c r="DD112" s="91"/>
      <c r="DE112" s="22"/>
      <c r="DF112" s="91"/>
      <c r="DG112" s="22"/>
      <c r="DH112" s="91"/>
      <c r="DI112" s="22"/>
      <c r="DJ112" s="91"/>
      <c r="DK112" s="22"/>
      <c r="DL112" s="91"/>
      <c r="DM112" s="22"/>
      <c r="DN112" s="91"/>
      <c r="DO112" s="22"/>
      <c r="DP112" s="91"/>
      <c r="DQ112" s="22"/>
      <c r="DR112" s="22">
        <f t="shared" si="567"/>
        <v>0</v>
      </c>
      <c r="DS112" s="22">
        <f t="shared" si="568"/>
        <v>0</v>
      </c>
      <c r="DT112" s="7"/>
      <c r="DU112" s="7"/>
      <c r="DV112" s="7"/>
      <c r="DW112" s="60"/>
      <c r="DX112" s="164" t="s">
        <v>59</v>
      </c>
      <c r="DY112" s="19"/>
      <c r="DZ112" s="19"/>
      <c r="EA112" s="7"/>
      <c r="EB112" s="7"/>
      <c r="EC112" s="7"/>
      <c r="ED112" s="7"/>
      <c r="EE112" s="7"/>
      <c r="EF112" s="7"/>
      <c r="EG112" s="7"/>
      <c r="EH112" s="7"/>
      <c r="EI112" s="6"/>
      <c r="EJ112" s="6"/>
      <c r="EK112" s="7"/>
      <c r="EM112" s="20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20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20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/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 t="e">
        <v>#REF!</v>
      </c>
      <c r="GE112" s="149">
        <v>0</v>
      </c>
      <c r="GF112" s="150">
        <v>0</v>
      </c>
      <c r="GG112" s="7"/>
      <c r="GH112" s="7"/>
      <c r="GI112" s="60"/>
      <c r="GK112" s="20"/>
      <c r="GL112" s="20"/>
      <c r="GM112" s="1"/>
      <c r="GN112" s="25"/>
      <c r="GO112" s="77"/>
      <c r="GP112" s="7"/>
      <c r="GQ112" s="87"/>
    </row>
    <row r="113" spans="1:199" ht="24.95" hidden="1" customHeight="1" x14ac:dyDescent="0.35">
      <c r="A113" s="164" t="s">
        <v>59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90">
        <f t="shared" si="564"/>
        <v>0</v>
      </c>
      <c r="N113" s="34"/>
      <c r="O113" s="22"/>
      <c r="P113" s="34"/>
      <c r="Q113" s="22"/>
      <c r="R113" s="34"/>
      <c r="S113" s="22"/>
      <c r="T113" s="34"/>
      <c r="U113" s="22"/>
      <c r="V113" s="91"/>
      <c r="W113" s="22"/>
      <c r="X113" s="22"/>
      <c r="Y113" s="22"/>
      <c r="Z113" s="91"/>
      <c r="AA113" s="22"/>
      <c r="AB113" s="91"/>
      <c r="AC113" s="22"/>
      <c r="AD113" s="91"/>
      <c r="AE113" s="26"/>
      <c r="AF113" s="91"/>
      <c r="AG113" s="22"/>
      <c r="AH113" s="91"/>
      <c r="AI113" s="22"/>
      <c r="AJ113" s="91"/>
      <c r="AK113" s="22"/>
      <c r="AL113" s="91"/>
      <c r="AM113" s="22"/>
      <c r="AN113" s="91"/>
      <c r="AO113" s="22"/>
      <c r="AP113" s="91"/>
      <c r="AQ113" s="22"/>
      <c r="AR113" s="91"/>
      <c r="AS113" s="22"/>
      <c r="AT113" s="91"/>
      <c r="AU113" s="22"/>
      <c r="AV113" s="91"/>
      <c r="AW113" s="22"/>
      <c r="AX113" s="91"/>
      <c r="AY113" s="22"/>
      <c r="AZ113" s="91"/>
      <c r="BA113" s="22"/>
      <c r="BB113" s="91"/>
      <c r="BC113" s="22"/>
      <c r="BD113" s="91"/>
      <c r="BE113" s="22"/>
      <c r="BF113" s="22"/>
      <c r="BG113" s="22">
        <f t="shared" si="565"/>
        <v>0</v>
      </c>
      <c r="BH113" s="22">
        <f t="shared" si="544"/>
        <v>0</v>
      </c>
      <c r="BI113" s="7"/>
      <c r="BJ113" s="7"/>
      <c r="BK113" s="7"/>
      <c r="BL113" s="60"/>
      <c r="BM113" s="164" t="s">
        <v>59</v>
      </c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90">
        <f t="shared" si="566"/>
        <v>0</v>
      </c>
      <c r="BZ113" s="34"/>
      <c r="CA113" s="22"/>
      <c r="CB113" s="34"/>
      <c r="CC113" s="247"/>
      <c r="CD113" s="34"/>
      <c r="CE113" s="22"/>
      <c r="CF113" s="34"/>
      <c r="CG113" s="22"/>
      <c r="CH113" s="91"/>
      <c r="CI113" s="22"/>
      <c r="CJ113" s="22"/>
      <c r="CK113" s="22"/>
      <c r="CL113" s="91"/>
      <c r="CM113" s="22"/>
      <c r="CN113" s="91"/>
      <c r="CO113" s="22"/>
      <c r="CP113" s="91"/>
      <c r="CQ113" s="26"/>
      <c r="CR113" s="91"/>
      <c r="CS113" s="22"/>
      <c r="CT113" s="91"/>
      <c r="CU113" s="22"/>
      <c r="CV113" s="91"/>
      <c r="CW113" s="22"/>
      <c r="CX113" s="91"/>
      <c r="CY113" s="22"/>
      <c r="CZ113" s="91"/>
      <c r="DA113" s="22"/>
      <c r="DB113" s="91"/>
      <c r="DC113" s="22"/>
      <c r="DD113" s="91"/>
      <c r="DE113" s="22"/>
      <c r="DF113" s="91"/>
      <c r="DG113" s="22"/>
      <c r="DH113" s="91"/>
      <c r="DI113" s="22"/>
      <c r="DJ113" s="91"/>
      <c r="DK113" s="22"/>
      <c r="DL113" s="91"/>
      <c r="DM113" s="22"/>
      <c r="DN113" s="91"/>
      <c r="DO113" s="22"/>
      <c r="DP113" s="91"/>
      <c r="DQ113" s="22"/>
      <c r="DR113" s="22">
        <f t="shared" si="567"/>
        <v>0</v>
      </c>
      <c r="DS113" s="22">
        <f t="shared" si="568"/>
        <v>0</v>
      </c>
      <c r="DT113" s="7"/>
      <c r="DU113" s="7"/>
      <c r="DV113" s="7"/>
      <c r="DW113" s="60"/>
      <c r="DX113" s="164" t="s">
        <v>59</v>
      </c>
      <c r="DY113" s="7"/>
      <c r="DZ113" s="7"/>
      <c r="EA113" s="7"/>
      <c r="EB113" s="8"/>
      <c r="EC113" s="8"/>
      <c r="ED113" s="8"/>
      <c r="EE113" s="8"/>
      <c r="EF113" s="8"/>
      <c r="EG113" s="8"/>
      <c r="EH113" s="8"/>
      <c r="EI113" s="7"/>
      <c r="EJ113" s="7"/>
      <c r="EK113" s="7"/>
      <c r="EM113" s="20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20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20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/>
      <c r="FS113" s="7">
        <v>0</v>
      </c>
      <c r="FT113" s="7">
        <v>0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 t="e">
        <v>#REF!</v>
      </c>
      <c r="GE113" s="149">
        <v>0</v>
      </c>
      <c r="GF113" s="150">
        <v>0</v>
      </c>
      <c r="GG113" s="8"/>
      <c r="GH113" s="8"/>
      <c r="GI113" s="120"/>
      <c r="GK113" s="20"/>
      <c r="GL113" s="20"/>
      <c r="GM113" s="1"/>
      <c r="GN113" s="25"/>
      <c r="GO113" s="77"/>
      <c r="GP113" s="7"/>
      <c r="GQ113" s="87"/>
    </row>
    <row r="114" spans="1:199" ht="24.95" hidden="1" customHeight="1" x14ac:dyDescent="0.35">
      <c r="A114" s="164" t="s">
        <v>59</v>
      </c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90">
        <f t="shared" si="564"/>
        <v>0</v>
      </c>
      <c r="N114" s="34"/>
      <c r="O114" s="22"/>
      <c r="P114" s="34"/>
      <c r="Q114" s="22"/>
      <c r="R114" s="34"/>
      <c r="S114" s="22"/>
      <c r="T114" s="34"/>
      <c r="U114" s="22"/>
      <c r="V114" s="91"/>
      <c r="W114" s="22"/>
      <c r="X114" s="22"/>
      <c r="Y114" s="22"/>
      <c r="Z114" s="91"/>
      <c r="AA114" s="22"/>
      <c r="AB114" s="91"/>
      <c r="AC114" s="22"/>
      <c r="AD114" s="91"/>
      <c r="AE114" s="26"/>
      <c r="AF114" s="91"/>
      <c r="AG114" s="22"/>
      <c r="AH114" s="91"/>
      <c r="AI114" s="22"/>
      <c r="AJ114" s="91"/>
      <c r="AK114" s="22"/>
      <c r="AL114" s="91"/>
      <c r="AM114" s="22"/>
      <c r="AN114" s="91"/>
      <c r="AO114" s="22"/>
      <c r="AP114" s="91"/>
      <c r="AQ114" s="22"/>
      <c r="AR114" s="91"/>
      <c r="AS114" s="22"/>
      <c r="AT114" s="91"/>
      <c r="AU114" s="22"/>
      <c r="AV114" s="91"/>
      <c r="AW114" s="22"/>
      <c r="AX114" s="91"/>
      <c r="AY114" s="22"/>
      <c r="AZ114" s="91"/>
      <c r="BA114" s="22"/>
      <c r="BB114" s="91"/>
      <c r="BC114" s="22"/>
      <c r="BD114" s="91"/>
      <c r="BE114" s="22"/>
      <c r="BF114" s="22"/>
      <c r="BG114" s="22">
        <f t="shared" si="565"/>
        <v>0</v>
      </c>
      <c r="BH114" s="22">
        <f t="shared" si="544"/>
        <v>0</v>
      </c>
      <c r="BI114" s="7"/>
      <c r="BJ114" s="7"/>
      <c r="BK114" s="7"/>
      <c r="BL114" s="60"/>
      <c r="BM114" s="164" t="s">
        <v>59</v>
      </c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90">
        <f t="shared" si="566"/>
        <v>0</v>
      </c>
      <c r="BZ114" s="34"/>
      <c r="CA114" s="22"/>
      <c r="CB114" s="34"/>
      <c r="CC114" s="247"/>
      <c r="CD114" s="34"/>
      <c r="CE114" s="22"/>
      <c r="CF114" s="34"/>
      <c r="CG114" s="22"/>
      <c r="CH114" s="91"/>
      <c r="CI114" s="22"/>
      <c r="CJ114" s="22"/>
      <c r="CK114" s="22"/>
      <c r="CL114" s="91"/>
      <c r="CM114" s="22"/>
      <c r="CN114" s="91"/>
      <c r="CO114" s="22"/>
      <c r="CP114" s="91"/>
      <c r="CQ114" s="26"/>
      <c r="CR114" s="91"/>
      <c r="CS114" s="22"/>
      <c r="CT114" s="91"/>
      <c r="CU114" s="22"/>
      <c r="CV114" s="91"/>
      <c r="CW114" s="22"/>
      <c r="CX114" s="91"/>
      <c r="CY114" s="22"/>
      <c r="CZ114" s="91"/>
      <c r="DA114" s="22"/>
      <c r="DB114" s="91"/>
      <c r="DC114" s="22"/>
      <c r="DD114" s="91"/>
      <c r="DE114" s="22"/>
      <c r="DF114" s="91"/>
      <c r="DG114" s="22"/>
      <c r="DH114" s="91"/>
      <c r="DI114" s="22"/>
      <c r="DJ114" s="91"/>
      <c r="DK114" s="22"/>
      <c r="DL114" s="91"/>
      <c r="DM114" s="22"/>
      <c r="DN114" s="91"/>
      <c r="DO114" s="22"/>
      <c r="DP114" s="91"/>
      <c r="DQ114" s="22"/>
      <c r="DR114" s="22">
        <f t="shared" si="567"/>
        <v>0</v>
      </c>
      <c r="DS114" s="22">
        <f t="shared" si="568"/>
        <v>0</v>
      </c>
      <c r="DT114" s="7"/>
      <c r="DU114" s="7"/>
      <c r="DV114" s="7"/>
      <c r="DW114" s="60"/>
      <c r="DX114" s="164" t="s">
        <v>59</v>
      </c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M114" s="20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20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20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/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 t="e">
        <v>#REF!</v>
      </c>
      <c r="GE114" s="149">
        <v>0</v>
      </c>
      <c r="GF114" s="150">
        <v>0</v>
      </c>
      <c r="GG114" s="7"/>
      <c r="GH114" s="7"/>
      <c r="GI114" s="60"/>
      <c r="GK114" s="20"/>
      <c r="GL114" s="20"/>
      <c r="GM114" s="1"/>
      <c r="GN114" s="25"/>
      <c r="GO114" s="77"/>
      <c r="GP114" s="7"/>
      <c r="GQ114" s="87"/>
    </row>
    <row r="115" spans="1:199" ht="24.95" hidden="1" customHeight="1" x14ac:dyDescent="0.35">
      <c r="A115" s="164" t="s">
        <v>59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90">
        <f t="shared" si="564"/>
        <v>0</v>
      </c>
      <c r="N115" s="34"/>
      <c r="O115" s="22"/>
      <c r="P115" s="34"/>
      <c r="Q115" s="22"/>
      <c r="R115" s="34"/>
      <c r="S115" s="22"/>
      <c r="T115" s="34"/>
      <c r="U115" s="22"/>
      <c r="V115" s="91"/>
      <c r="W115" s="22"/>
      <c r="X115" s="22"/>
      <c r="Y115" s="22"/>
      <c r="Z115" s="91"/>
      <c r="AA115" s="22"/>
      <c r="AB115" s="91"/>
      <c r="AC115" s="22"/>
      <c r="AD115" s="91"/>
      <c r="AE115" s="26"/>
      <c r="AF115" s="91"/>
      <c r="AG115" s="22"/>
      <c r="AH115" s="91"/>
      <c r="AI115" s="22"/>
      <c r="AJ115" s="91"/>
      <c r="AK115" s="22"/>
      <c r="AL115" s="91"/>
      <c r="AM115" s="22"/>
      <c r="AN115" s="91"/>
      <c r="AO115" s="22"/>
      <c r="AP115" s="91"/>
      <c r="AQ115" s="22"/>
      <c r="AR115" s="91"/>
      <c r="AS115" s="22"/>
      <c r="AT115" s="91"/>
      <c r="AU115" s="22"/>
      <c r="AV115" s="91"/>
      <c r="AW115" s="22"/>
      <c r="AX115" s="91"/>
      <c r="AY115" s="22"/>
      <c r="AZ115" s="91"/>
      <c r="BA115" s="22"/>
      <c r="BB115" s="91"/>
      <c r="BC115" s="22"/>
      <c r="BD115" s="91"/>
      <c r="BE115" s="22"/>
      <c r="BF115" s="22"/>
      <c r="BG115" s="22">
        <f t="shared" si="565"/>
        <v>0</v>
      </c>
      <c r="BH115" s="22">
        <f t="shared" si="544"/>
        <v>0</v>
      </c>
      <c r="BI115" s="7"/>
      <c r="BJ115" s="7"/>
      <c r="BK115" s="7"/>
      <c r="BL115" s="60"/>
      <c r="BM115" s="164" t="s">
        <v>59</v>
      </c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90">
        <f t="shared" si="566"/>
        <v>0</v>
      </c>
      <c r="BZ115" s="34"/>
      <c r="CA115" s="22"/>
      <c r="CB115" s="34"/>
      <c r="CC115" s="247"/>
      <c r="CD115" s="34"/>
      <c r="CE115" s="22"/>
      <c r="CF115" s="34"/>
      <c r="CG115" s="22"/>
      <c r="CH115" s="91"/>
      <c r="CI115" s="22"/>
      <c r="CJ115" s="22"/>
      <c r="CK115" s="22"/>
      <c r="CL115" s="91"/>
      <c r="CM115" s="22"/>
      <c r="CN115" s="91"/>
      <c r="CO115" s="22"/>
      <c r="CP115" s="91"/>
      <c r="CQ115" s="26"/>
      <c r="CR115" s="91"/>
      <c r="CS115" s="22"/>
      <c r="CT115" s="91"/>
      <c r="CU115" s="22"/>
      <c r="CV115" s="91"/>
      <c r="CW115" s="22"/>
      <c r="CX115" s="91"/>
      <c r="CY115" s="22"/>
      <c r="CZ115" s="91"/>
      <c r="DA115" s="22"/>
      <c r="DB115" s="91"/>
      <c r="DC115" s="22"/>
      <c r="DD115" s="91"/>
      <c r="DE115" s="22"/>
      <c r="DF115" s="91"/>
      <c r="DG115" s="22"/>
      <c r="DH115" s="91"/>
      <c r="DI115" s="22"/>
      <c r="DJ115" s="91"/>
      <c r="DK115" s="22"/>
      <c r="DL115" s="91"/>
      <c r="DM115" s="22"/>
      <c r="DN115" s="91"/>
      <c r="DO115" s="22"/>
      <c r="DP115" s="91"/>
      <c r="DQ115" s="22"/>
      <c r="DR115" s="22">
        <f t="shared" si="567"/>
        <v>0</v>
      </c>
      <c r="DS115" s="22">
        <f t="shared" si="568"/>
        <v>0</v>
      </c>
      <c r="DT115" s="7"/>
      <c r="DU115" s="7"/>
      <c r="DV115" s="7"/>
      <c r="DW115" s="60"/>
      <c r="DX115" s="164" t="s">
        <v>59</v>
      </c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M115" s="20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20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20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/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 t="e">
        <v>#REF!</v>
      </c>
      <c r="GE115" s="149">
        <v>0</v>
      </c>
      <c r="GF115" s="150">
        <v>0</v>
      </c>
      <c r="GG115" s="7"/>
      <c r="GH115" s="7"/>
      <c r="GI115" s="60"/>
      <c r="GK115" s="20"/>
      <c r="GL115" s="20"/>
      <c r="GM115" s="1"/>
      <c r="GN115" s="25"/>
      <c r="GO115" s="77"/>
      <c r="GP115" s="7"/>
      <c r="GQ115" s="87"/>
    </row>
    <row r="116" spans="1:199" ht="24.95" hidden="1" customHeight="1" x14ac:dyDescent="0.35">
      <c r="A116" s="164" t="s">
        <v>59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90">
        <f t="shared" si="564"/>
        <v>0</v>
      </c>
      <c r="N116" s="34"/>
      <c r="O116" s="22"/>
      <c r="P116" s="34"/>
      <c r="Q116" s="22"/>
      <c r="R116" s="34"/>
      <c r="S116" s="22"/>
      <c r="T116" s="34"/>
      <c r="U116" s="22"/>
      <c r="V116" s="91"/>
      <c r="W116" s="22"/>
      <c r="X116" s="22"/>
      <c r="Y116" s="22"/>
      <c r="Z116" s="91"/>
      <c r="AA116" s="22"/>
      <c r="AB116" s="91"/>
      <c r="AC116" s="22"/>
      <c r="AD116" s="91"/>
      <c r="AE116" s="26"/>
      <c r="AF116" s="91"/>
      <c r="AG116" s="22"/>
      <c r="AH116" s="91"/>
      <c r="AI116" s="22"/>
      <c r="AJ116" s="91"/>
      <c r="AK116" s="22"/>
      <c r="AL116" s="91"/>
      <c r="AM116" s="22"/>
      <c r="AN116" s="91"/>
      <c r="AO116" s="22"/>
      <c r="AP116" s="91"/>
      <c r="AQ116" s="22"/>
      <c r="AR116" s="91"/>
      <c r="AS116" s="22"/>
      <c r="AT116" s="91"/>
      <c r="AU116" s="22"/>
      <c r="AV116" s="91"/>
      <c r="AW116" s="22"/>
      <c r="AX116" s="91"/>
      <c r="AY116" s="22"/>
      <c r="AZ116" s="91"/>
      <c r="BA116" s="22"/>
      <c r="BB116" s="91"/>
      <c r="BC116" s="22"/>
      <c r="BD116" s="91"/>
      <c r="BE116" s="22"/>
      <c r="BF116" s="22"/>
      <c r="BG116" s="22">
        <f t="shared" si="565"/>
        <v>0</v>
      </c>
      <c r="BH116" s="22">
        <f t="shared" si="544"/>
        <v>0</v>
      </c>
      <c r="BI116" s="7"/>
      <c r="BJ116" s="7"/>
      <c r="BK116" s="7"/>
      <c r="BL116" s="60"/>
      <c r="BM116" s="59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90">
        <f t="shared" si="566"/>
        <v>0</v>
      </c>
      <c r="BZ116" s="34"/>
      <c r="CA116" s="22"/>
      <c r="CB116" s="34"/>
      <c r="CC116" s="247"/>
      <c r="CD116" s="34"/>
      <c r="CE116" s="22"/>
      <c r="CF116" s="34"/>
      <c r="CG116" s="22"/>
      <c r="CH116" s="91"/>
      <c r="CI116" s="22"/>
      <c r="CJ116" s="22"/>
      <c r="CK116" s="22"/>
      <c r="CL116" s="91"/>
      <c r="CM116" s="22"/>
      <c r="CN116" s="91"/>
      <c r="CO116" s="22"/>
      <c r="CP116" s="91"/>
      <c r="CQ116" s="26"/>
      <c r="CR116" s="91"/>
      <c r="CS116" s="22"/>
      <c r="CT116" s="91"/>
      <c r="CU116" s="22"/>
      <c r="CV116" s="91"/>
      <c r="CW116" s="22"/>
      <c r="CX116" s="91"/>
      <c r="CY116" s="22"/>
      <c r="CZ116" s="91"/>
      <c r="DA116" s="22"/>
      <c r="DB116" s="91"/>
      <c r="DC116" s="22"/>
      <c r="DD116" s="91"/>
      <c r="DE116" s="22"/>
      <c r="DF116" s="91"/>
      <c r="DG116" s="22"/>
      <c r="DH116" s="91"/>
      <c r="DI116" s="22"/>
      <c r="DJ116" s="91"/>
      <c r="DK116" s="22"/>
      <c r="DL116" s="91"/>
      <c r="DM116" s="22"/>
      <c r="DN116" s="91"/>
      <c r="DO116" s="22"/>
      <c r="DP116" s="91"/>
      <c r="DQ116" s="22"/>
      <c r="DR116" s="22">
        <f t="shared" si="567"/>
        <v>0</v>
      </c>
      <c r="DS116" s="22">
        <f t="shared" si="568"/>
        <v>0</v>
      </c>
      <c r="DT116" s="7"/>
      <c r="DU116" s="7"/>
      <c r="DV116" s="7"/>
      <c r="DW116" s="60"/>
      <c r="DX116" s="59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M116" s="20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20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20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/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D116" s="7" t="e">
        <v>#REF!</v>
      </c>
      <c r="GE116" s="149">
        <v>0</v>
      </c>
      <c r="GF116" s="150">
        <v>0</v>
      </c>
      <c r="GG116" s="7"/>
      <c r="GH116" s="7"/>
      <c r="GI116" s="60"/>
      <c r="GK116" s="20"/>
      <c r="GL116" s="20"/>
      <c r="GM116" s="1"/>
      <c r="GN116" s="25"/>
      <c r="GO116" s="77"/>
      <c r="GP116" s="7"/>
      <c r="GQ116" s="87"/>
    </row>
    <row r="117" spans="1:199" ht="24.95" customHeight="1" x14ac:dyDescent="0.35">
      <c r="A117" s="61">
        <v>8</v>
      </c>
      <c r="B117" s="655" t="s">
        <v>60</v>
      </c>
      <c r="C117" s="21" t="s">
        <v>67</v>
      </c>
      <c r="D117" s="2"/>
      <c r="E117" s="2"/>
      <c r="F117" s="2"/>
      <c r="G117" s="2"/>
      <c r="H117" s="2"/>
      <c r="I117" s="2"/>
      <c r="J117" s="2"/>
      <c r="K117" s="2"/>
      <c r="L117" s="2">
        <f>SUM(L118:L132)</f>
        <v>126</v>
      </c>
      <c r="M117" s="2">
        <f>SUM(M118:M132)</f>
        <v>102</v>
      </c>
      <c r="N117" s="2">
        <f t="shared" ref="N117:X117" si="569">SUM(N118:N132)</f>
        <v>0</v>
      </c>
      <c r="O117" s="2">
        <f t="shared" si="569"/>
        <v>0</v>
      </c>
      <c r="P117" s="2">
        <f t="shared" si="569"/>
        <v>28</v>
      </c>
      <c r="Q117" s="2">
        <f t="shared" si="569"/>
        <v>28</v>
      </c>
      <c r="R117" s="2">
        <f t="shared" si="569"/>
        <v>32</v>
      </c>
      <c r="S117" s="2">
        <f t="shared" si="569"/>
        <v>32</v>
      </c>
      <c r="T117" s="2">
        <f t="shared" si="569"/>
        <v>42</v>
      </c>
      <c r="U117" s="2">
        <f t="shared" si="569"/>
        <v>42</v>
      </c>
      <c r="V117" s="2">
        <f t="shared" si="569"/>
        <v>0</v>
      </c>
      <c r="W117" s="2">
        <f t="shared" si="569"/>
        <v>0</v>
      </c>
      <c r="X117" s="2">
        <f t="shared" si="569"/>
        <v>2</v>
      </c>
      <c r="Y117" s="2">
        <f t="shared" ref="Y117:BH117" si="570">SUM(Y118:Y132)</f>
        <v>6.3</v>
      </c>
      <c r="Z117" s="2">
        <f t="shared" si="570"/>
        <v>0</v>
      </c>
      <c r="AA117" s="2">
        <f t="shared" si="570"/>
        <v>0</v>
      </c>
      <c r="AB117" s="2">
        <f t="shared" si="570"/>
        <v>17</v>
      </c>
      <c r="AC117" s="2">
        <f t="shared" si="570"/>
        <v>136</v>
      </c>
      <c r="AD117" s="2">
        <f t="shared" si="570"/>
        <v>1</v>
      </c>
      <c r="AE117" s="2">
        <f t="shared" si="570"/>
        <v>60</v>
      </c>
      <c r="AF117" s="2">
        <f t="shared" si="570"/>
        <v>0</v>
      </c>
      <c r="AG117" s="2">
        <f t="shared" si="570"/>
        <v>0</v>
      </c>
      <c r="AH117" s="2">
        <f t="shared" si="570"/>
        <v>0</v>
      </c>
      <c r="AI117" s="2">
        <f t="shared" si="570"/>
        <v>0</v>
      </c>
      <c r="AJ117" s="2">
        <f t="shared" si="570"/>
        <v>0</v>
      </c>
      <c r="AK117" s="2">
        <f t="shared" si="570"/>
        <v>0</v>
      </c>
      <c r="AL117" s="2">
        <f t="shared" si="570"/>
        <v>1</v>
      </c>
      <c r="AM117" s="2">
        <f t="shared" si="570"/>
        <v>48</v>
      </c>
      <c r="AN117" s="2">
        <f t="shared" si="570"/>
        <v>0</v>
      </c>
      <c r="AO117" s="2">
        <f t="shared" si="570"/>
        <v>0</v>
      </c>
      <c r="AP117" s="2">
        <f t="shared" si="570"/>
        <v>0</v>
      </c>
      <c r="AQ117" s="2">
        <f t="shared" si="570"/>
        <v>0</v>
      </c>
      <c r="AR117" s="2">
        <f t="shared" si="570"/>
        <v>0</v>
      </c>
      <c r="AS117" s="2">
        <f t="shared" si="570"/>
        <v>0</v>
      </c>
      <c r="AT117" s="2">
        <f t="shared" si="570"/>
        <v>1</v>
      </c>
      <c r="AU117" s="2">
        <f t="shared" si="570"/>
        <v>8</v>
      </c>
      <c r="AV117" s="2">
        <f t="shared" si="570"/>
        <v>0</v>
      </c>
      <c r="AW117" s="2">
        <f t="shared" si="570"/>
        <v>0</v>
      </c>
      <c r="AX117" s="2">
        <f t="shared" si="570"/>
        <v>1</v>
      </c>
      <c r="AY117" s="2">
        <f t="shared" si="570"/>
        <v>8</v>
      </c>
      <c r="AZ117" s="2">
        <f t="shared" si="570"/>
        <v>0</v>
      </c>
      <c r="BA117" s="2">
        <f t="shared" si="570"/>
        <v>0</v>
      </c>
      <c r="BB117" s="2">
        <f t="shared" si="570"/>
        <v>0</v>
      </c>
      <c r="BC117" s="2">
        <f t="shared" si="570"/>
        <v>0</v>
      </c>
      <c r="BD117" s="2">
        <f t="shared" si="570"/>
        <v>0</v>
      </c>
      <c r="BE117" s="2">
        <f t="shared" si="570"/>
        <v>0</v>
      </c>
      <c r="BF117" s="2">
        <f t="shared" si="570"/>
        <v>60</v>
      </c>
      <c r="BG117" s="2">
        <f t="shared" si="570"/>
        <v>370.3</v>
      </c>
      <c r="BH117" s="2">
        <f t="shared" si="570"/>
        <v>112</v>
      </c>
      <c r="BI117" s="2"/>
      <c r="BJ117" s="2"/>
      <c r="BK117" s="2"/>
      <c r="BL117" s="62"/>
      <c r="BM117" s="61">
        <v>8</v>
      </c>
      <c r="BN117" s="21" t="s">
        <v>60</v>
      </c>
      <c r="BO117" s="21" t="s">
        <v>67</v>
      </c>
      <c r="BP117" s="2">
        <v>1</v>
      </c>
      <c r="BQ117" s="2"/>
      <c r="BR117" s="2"/>
      <c r="BS117" s="2"/>
      <c r="BT117" s="2"/>
      <c r="BU117" s="2"/>
      <c r="BV117" s="2"/>
      <c r="BW117" s="2"/>
      <c r="BX117" s="2">
        <f t="shared" ref="BX117:CC117" si="571">SUM(BX118:BX127)</f>
        <v>200</v>
      </c>
      <c r="BY117" s="2">
        <f t="shared" si="571"/>
        <v>200</v>
      </c>
      <c r="BZ117" s="2">
        <f t="shared" si="571"/>
        <v>44</v>
      </c>
      <c r="CA117" s="2">
        <f t="shared" si="571"/>
        <v>32</v>
      </c>
      <c r="CB117" s="2">
        <f t="shared" si="571"/>
        <v>20</v>
      </c>
      <c r="CC117" s="2">
        <f t="shared" si="571"/>
        <v>20</v>
      </c>
      <c r="CD117" s="2">
        <f>SUM(CD118:CD127)</f>
        <v>136</v>
      </c>
      <c r="CE117" s="2">
        <f>SUM(CE118:CE127)</f>
        <v>136</v>
      </c>
      <c r="CF117" s="2">
        <f t="shared" ref="CF117:CY117" si="572">SUM(CF118:CF127)</f>
        <v>0</v>
      </c>
      <c r="CG117" s="2">
        <f t="shared" si="572"/>
        <v>0</v>
      </c>
      <c r="CH117" s="2">
        <f t="shared" si="572"/>
        <v>0</v>
      </c>
      <c r="CI117" s="2">
        <f t="shared" si="572"/>
        <v>0</v>
      </c>
      <c r="CJ117" s="2">
        <f t="shared" si="572"/>
        <v>2</v>
      </c>
      <c r="CK117" s="2">
        <f t="shared" si="572"/>
        <v>10</v>
      </c>
      <c r="CL117" s="2">
        <f t="shared" si="572"/>
        <v>0</v>
      </c>
      <c r="CM117" s="2">
        <f t="shared" si="572"/>
        <v>0</v>
      </c>
      <c r="CN117" s="2">
        <f t="shared" si="572"/>
        <v>3</v>
      </c>
      <c r="CO117" s="2">
        <f t="shared" si="572"/>
        <v>24</v>
      </c>
      <c r="CP117" s="2">
        <f t="shared" si="572"/>
        <v>1</v>
      </c>
      <c r="CQ117" s="2">
        <f t="shared" si="572"/>
        <v>60</v>
      </c>
      <c r="CR117" s="2">
        <f t="shared" si="572"/>
        <v>1</v>
      </c>
      <c r="CS117" s="2">
        <f t="shared" si="572"/>
        <v>72</v>
      </c>
      <c r="CT117" s="2">
        <f t="shared" si="572"/>
        <v>0</v>
      </c>
      <c r="CU117" s="16">
        <f t="shared" si="572"/>
        <v>0</v>
      </c>
      <c r="CV117" s="2">
        <f t="shared" si="572"/>
        <v>0</v>
      </c>
      <c r="CW117" s="2">
        <f t="shared" si="572"/>
        <v>0</v>
      </c>
      <c r="CX117" s="2">
        <f t="shared" si="572"/>
        <v>2</v>
      </c>
      <c r="CY117" s="2">
        <f t="shared" si="572"/>
        <v>100</v>
      </c>
      <c r="CZ117" s="2">
        <f>SUM(CZ118:CZ127)</f>
        <v>0</v>
      </c>
      <c r="DA117" s="2">
        <f t="shared" ref="DA117:DS117" si="573">SUM(DA118:DA127)</f>
        <v>0</v>
      </c>
      <c r="DB117" s="2">
        <f t="shared" si="573"/>
        <v>1</v>
      </c>
      <c r="DC117" s="2">
        <f t="shared" si="573"/>
        <v>18.66</v>
      </c>
      <c r="DD117" s="2">
        <f t="shared" si="573"/>
        <v>2</v>
      </c>
      <c r="DE117" s="2">
        <f t="shared" si="573"/>
        <v>12</v>
      </c>
      <c r="DF117" s="2">
        <f t="shared" si="573"/>
        <v>0</v>
      </c>
      <c r="DG117" s="2">
        <f t="shared" si="573"/>
        <v>0</v>
      </c>
      <c r="DH117" s="2">
        <f t="shared" si="573"/>
        <v>0</v>
      </c>
      <c r="DI117" s="2">
        <f t="shared" si="573"/>
        <v>0</v>
      </c>
      <c r="DJ117" s="2">
        <f t="shared" si="573"/>
        <v>1</v>
      </c>
      <c r="DK117" s="2">
        <f t="shared" si="573"/>
        <v>8</v>
      </c>
      <c r="DL117" s="2">
        <f t="shared" si="573"/>
        <v>0</v>
      </c>
      <c r="DM117" s="2">
        <f t="shared" si="573"/>
        <v>0</v>
      </c>
      <c r="DN117" s="2">
        <f t="shared" si="573"/>
        <v>0</v>
      </c>
      <c r="DO117" s="2">
        <f t="shared" si="573"/>
        <v>0</v>
      </c>
      <c r="DP117" s="2">
        <f t="shared" si="573"/>
        <v>0</v>
      </c>
      <c r="DQ117" s="2">
        <f t="shared" si="573"/>
        <v>0</v>
      </c>
      <c r="DR117" s="16">
        <f t="shared" si="573"/>
        <v>494.65999999999997</v>
      </c>
      <c r="DS117" s="16">
        <f t="shared" si="573"/>
        <v>228.66</v>
      </c>
      <c r="DT117" s="2"/>
      <c r="DU117" s="2"/>
      <c r="DV117" s="2"/>
      <c r="DW117" s="62"/>
      <c r="DX117" s="61">
        <v>8</v>
      </c>
      <c r="DY117" s="287" t="s">
        <v>60</v>
      </c>
      <c r="DZ117" s="21" t="s">
        <v>67</v>
      </c>
      <c r="EA117" s="2">
        <v>1</v>
      </c>
      <c r="EB117" s="2"/>
      <c r="EC117" s="2"/>
      <c r="ED117" s="2"/>
      <c r="EE117" s="2"/>
      <c r="EF117" s="2"/>
      <c r="EG117" s="2"/>
      <c r="EH117" s="2"/>
      <c r="EI117" s="16"/>
      <c r="EJ117" s="16"/>
      <c r="EK117" s="16"/>
      <c r="EM117" s="16">
        <v>32</v>
      </c>
      <c r="EN117" s="16">
        <v>48</v>
      </c>
      <c r="EO117" s="16">
        <v>48</v>
      </c>
      <c r="EP117" s="16">
        <v>168</v>
      </c>
      <c r="EQ117" s="16">
        <v>168</v>
      </c>
      <c r="ER117" s="16">
        <v>42</v>
      </c>
      <c r="ES117" s="16">
        <v>42</v>
      </c>
      <c r="ET117" s="16">
        <v>0</v>
      </c>
      <c r="EU117" s="16">
        <v>0</v>
      </c>
      <c r="EV117" s="16">
        <v>4</v>
      </c>
      <c r="EW117" s="16">
        <v>16.3</v>
      </c>
      <c r="EX117" s="16">
        <v>0</v>
      </c>
      <c r="EY117" s="16">
        <v>0</v>
      </c>
      <c r="EZ117" s="16">
        <v>20</v>
      </c>
      <c r="FA117" s="16">
        <v>160</v>
      </c>
      <c r="FB117" s="16">
        <v>2</v>
      </c>
      <c r="FC117" s="16">
        <v>120</v>
      </c>
      <c r="FD117" s="16">
        <v>1</v>
      </c>
      <c r="FE117" s="16">
        <v>72</v>
      </c>
      <c r="FF117" s="16">
        <v>0</v>
      </c>
      <c r="FG117" s="16">
        <v>0</v>
      </c>
      <c r="FH117" s="16">
        <v>0</v>
      </c>
      <c r="FI117" s="16">
        <v>0</v>
      </c>
      <c r="FJ117" s="16">
        <v>3</v>
      </c>
      <c r="FK117" s="16">
        <v>148</v>
      </c>
      <c r="FL117" s="16">
        <v>0</v>
      </c>
      <c r="FM117" s="16">
        <v>0</v>
      </c>
      <c r="FN117" s="16">
        <v>1</v>
      </c>
      <c r="FO117" s="16">
        <v>18.66</v>
      </c>
      <c r="FP117" s="16">
        <v>2</v>
      </c>
      <c r="FQ117" s="16">
        <v>12</v>
      </c>
      <c r="FR117" s="16"/>
      <c r="FS117" s="16">
        <v>8</v>
      </c>
      <c r="FT117" s="16">
        <v>0</v>
      </c>
      <c r="FU117" s="16">
        <v>0</v>
      </c>
      <c r="FV117" s="16">
        <v>2</v>
      </c>
      <c r="FW117" s="16">
        <v>16</v>
      </c>
      <c r="FX117" s="16">
        <v>0</v>
      </c>
      <c r="FY117" s="16">
        <v>0</v>
      </c>
      <c r="FZ117" s="16">
        <v>0</v>
      </c>
      <c r="GA117" s="16">
        <v>0</v>
      </c>
      <c r="GB117" s="16">
        <v>0</v>
      </c>
      <c r="GC117" s="16">
        <v>0</v>
      </c>
      <c r="GD117" s="16" t="e">
        <v>#REF!</v>
      </c>
      <c r="GE117" s="40">
        <v>864.95999999999992</v>
      </c>
      <c r="GF117" s="639">
        <v>340.66</v>
      </c>
      <c r="GG117" s="2"/>
      <c r="GH117" s="2"/>
      <c r="GI117" s="62"/>
      <c r="GK117" s="20"/>
      <c r="GL117" s="20"/>
      <c r="GM117" s="19"/>
      <c r="GN117" s="19"/>
      <c r="GO117" s="78"/>
      <c r="GP117" s="7"/>
      <c r="GQ117" s="87"/>
    </row>
    <row r="118" spans="1:199" ht="24.75" hidden="1" customHeight="1" x14ac:dyDescent="0.35">
      <c r="A118" s="21" t="s">
        <v>60</v>
      </c>
      <c r="B118" s="178" t="s">
        <v>90</v>
      </c>
      <c r="C118" s="179" t="s">
        <v>95</v>
      </c>
      <c r="D118" s="179" t="s">
        <v>92</v>
      </c>
      <c r="E118" s="179" t="s">
        <v>96</v>
      </c>
      <c r="F118" s="179" t="s">
        <v>97</v>
      </c>
      <c r="G118" s="179">
        <v>7</v>
      </c>
      <c r="H118" s="179">
        <v>24</v>
      </c>
      <c r="I118" s="179">
        <v>2</v>
      </c>
      <c r="J118" s="179">
        <v>1</v>
      </c>
      <c r="K118" s="179">
        <f>SUM(J118)*2</f>
        <v>2</v>
      </c>
      <c r="L118" s="180">
        <v>80</v>
      </c>
      <c r="M118" s="191">
        <f>SUM(N118+P118+R118+T118+V118)</f>
        <v>58</v>
      </c>
      <c r="N118" s="180"/>
      <c r="O118" s="180">
        <f>SUM(N118)*I118</f>
        <v>0</v>
      </c>
      <c r="P118" s="180">
        <v>28</v>
      </c>
      <c r="Q118" s="180">
        <f>P118*J118</f>
        <v>28</v>
      </c>
      <c r="R118" s="180">
        <v>30</v>
      </c>
      <c r="S118" s="180">
        <f>SUM(R118)*J118</f>
        <v>30</v>
      </c>
      <c r="T118" s="180"/>
      <c r="U118" s="35">
        <f>SUM(T118)*K118</f>
        <v>0</v>
      </c>
      <c r="V118" s="81"/>
      <c r="W118" s="35">
        <f>SUM(V118)*J118*3</f>
        <v>0</v>
      </c>
      <c r="X118" s="182">
        <f>SUM(J118*AX118*2+K118*AZ118*2)</f>
        <v>0</v>
      </c>
      <c r="Y118" s="182">
        <f>SUM(L118*5/100*J118)</f>
        <v>4</v>
      </c>
      <c r="Z118" s="187"/>
      <c r="AA118" s="35"/>
      <c r="AB118" s="81"/>
      <c r="AC118" s="182">
        <f>SUM(AB118)*3*H118/5</f>
        <v>0</v>
      </c>
      <c r="AD118" s="81"/>
      <c r="AE118" s="183">
        <f>SUM(AD118*H118*(30+4))</f>
        <v>0</v>
      </c>
      <c r="AF118" s="81"/>
      <c r="AG118" s="35">
        <f>SUM(AF118*H118*3)</f>
        <v>0</v>
      </c>
      <c r="AH118" s="81"/>
      <c r="AI118" s="182">
        <f>SUM(AH118*H118/3)</f>
        <v>0</v>
      </c>
      <c r="AJ118" s="187"/>
      <c r="AK118" s="182">
        <f>SUM(AJ118*H118*2/3)</f>
        <v>0</v>
      </c>
      <c r="AL118" s="81">
        <v>1</v>
      </c>
      <c r="AM118" s="35">
        <f>SUM(AL118*H118*2)</f>
        <v>48</v>
      </c>
      <c r="AN118" s="81"/>
      <c r="AO118" s="35">
        <f>SUM(AN118*J118*2)</f>
        <v>0</v>
      </c>
      <c r="AP118" s="81"/>
      <c r="AQ118" s="182">
        <f>SUM(AP118*H118*2)</f>
        <v>0</v>
      </c>
      <c r="AR118" s="81"/>
      <c r="AS118" s="182">
        <f>SUM(J118*AR118*6)</f>
        <v>0</v>
      </c>
      <c r="AT118" s="81">
        <v>1</v>
      </c>
      <c r="AU118" s="182">
        <f>AT118*H118/3</f>
        <v>8</v>
      </c>
      <c r="AV118" s="187"/>
      <c r="AW118" s="35">
        <f>SUM(J118*AV118*6)</f>
        <v>0</v>
      </c>
      <c r="AX118" s="81"/>
      <c r="AY118" s="182">
        <f>SUM(J118*AX118*8)</f>
        <v>0</v>
      </c>
      <c r="AZ118" s="81"/>
      <c r="BA118" s="182">
        <f>SUM(AZ118*K118*5*6)</f>
        <v>0</v>
      </c>
      <c r="BB118" s="81"/>
      <c r="BC118" s="182">
        <f>SUM(BB118*K118*4*6)</f>
        <v>0</v>
      </c>
      <c r="BD118" s="81"/>
      <c r="BE118" s="10">
        <f>SUM(BD118*50)</f>
        <v>0</v>
      </c>
      <c r="BF118" s="22"/>
      <c r="BG118" s="309">
        <f>SUM(AO118+BE118+BC118+BA118+AY118+AW118+AS118+AQ118+AK118+AM118+AI118+AG118+AE118+AC118+AA118+Y118+X118+W118+U118+Q118+O118+S118+AU118)</f>
        <v>118</v>
      </c>
      <c r="BH118" s="22">
        <f>SUM(O118+Q118+U118+W118+X118+AS118+AW118+AY118+BA118+BC118+S118+AQ118)</f>
        <v>58</v>
      </c>
      <c r="BI118" s="7"/>
      <c r="BJ118" s="7"/>
      <c r="BK118" s="7"/>
      <c r="BL118" s="60">
        <v>401</v>
      </c>
      <c r="BM118" s="21" t="s">
        <v>60</v>
      </c>
      <c r="BN118" s="1" t="s">
        <v>90</v>
      </c>
      <c r="BO118" s="45" t="s">
        <v>95</v>
      </c>
      <c r="BP118" s="45" t="s">
        <v>92</v>
      </c>
      <c r="BQ118" s="45" t="s">
        <v>96</v>
      </c>
      <c r="BR118" s="25" t="s">
        <v>97</v>
      </c>
      <c r="BS118" s="25">
        <v>8</v>
      </c>
      <c r="BT118" s="179">
        <v>24</v>
      </c>
      <c r="BU118" s="25"/>
      <c r="BV118" s="25">
        <v>1</v>
      </c>
      <c r="BW118" s="25">
        <f>SUM(BV118)*2</f>
        <v>2</v>
      </c>
      <c r="BX118" s="24">
        <v>70</v>
      </c>
      <c r="BY118" s="226">
        <f>SUM(BZ118+CB118+CD118+CF118+CH118)</f>
        <v>70</v>
      </c>
      <c r="BZ118" s="24">
        <v>28</v>
      </c>
      <c r="CA118" s="24">
        <f>SUM(BZ118)*BU118</f>
        <v>0</v>
      </c>
      <c r="CB118" s="24">
        <v>20</v>
      </c>
      <c r="CC118" s="278">
        <f>CB118*BV118</f>
        <v>20</v>
      </c>
      <c r="CD118" s="216">
        <v>22</v>
      </c>
      <c r="CE118" s="24">
        <f>SUM(CD118)*BV118</f>
        <v>22</v>
      </c>
      <c r="CF118" s="216"/>
      <c r="CG118" s="28">
        <f>SUM(CF118)*BW118</f>
        <v>0</v>
      </c>
      <c r="CH118" s="223"/>
      <c r="CI118" s="28">
        <f>SUM(CH118)*BV118*5</f>
        <v>0</v>
      </c>
      <c r="CJ118" s="209">
        <f>SUM(BV118*DJ118*2+BW118*DL118*2)</f>
        <v>2</v>
      </c>
      <c r="CK118" s="209">
        <f>SUM(BX118*5/100*BV118)</f>
        <v>3.5</v>
      </c>
      <c r="CL118" s="223"/>
      <c r="CM118" s="28"/>
      <c r="CN118" s="223"/>
      <c r="CO118" s="209">
        <f>SUM(CN118)*3*BT118/5</f>
        <v>0</v>
      </c>
      <c r="CP118" s="223"/>
      <c r="CQ118" s="210">
        <f>SUM(CP118*BT118*(30+4))</f>
        <v>0</v>
      </c>
      <c r="CR118" s="34">
        <v>1</v>
      </c>
      <c r="CS118" s="28">
        <f>SUM(CR118*BT118*3)</f>
        <v>72</v>
      </c>
      <c r="CT118" s="223"/>
      <c r="CU118" s="209">
        <f>SUM(CT118*BT118/3)</f>
        <v>0</v>
      </c>
      <c r="CV118" s="223"/>
      <c r="CW118" s="209">
        <f>SUM(CV118*BT118*2/3)</f>
        <v>0</v>
      </c>
      <c r="CX118" s="34"/>
      <c r="CY118" s="28">
        <f>SUM(CX118*BT118*2)</f>
        <v>0</v>
      </c>
      <c r="CZ118" s="223"/>
      <c r="DA118" s="28">
        <f>SUM(CZ118*BV118*2)</f>
        <v>0</v>
      </c>
      <c r="DB118" s="223"/>
      <c r="DC118" s="209">
        <f>SUM(DB118*BT118*2)</f>
        <v>0</v>
      </c>
      <c r="DD118" s="223"/>
      <c r="DE118" s="209">
        <f>SUM(BV118*DD118*6)</f>
        <v>0</v>
      </c>
      <c r="DF118" s="223"/>
      <c r="DG118" s="209">
        <f>DF118*BT118/3</f>
        <v>0</v>
      </c>
      <c r="DH118" s="223"/>
      <c r="DI118" s="28">
        <f>SUM(BV118*DH118*6)</f>
        <v>0</v>
      </c>
      <c r="DJ118" s="34">
        <v>1</v>
      </c>
      <c r="DK118" s="209">
        <f>DJ118*BT118/3</f>
        <v>8</v>
      </c>
      <c r="DL118" s="34"/>
      <c r="DM118" s="209">
        <f>SUM(DL118*BW118*5*6)</f>
        <v>0</v>
      </c>
      <c r="DN118" s="34"/>
      <c r="DO118" s="209">
        <f>SUM(DN118*BW118*4*6)</f>
        <v>0</v>
      </c>
      <c r="DP118" s="34"/>
      <c r="DQ118" s="22">
        <f>SUM(DP118*50)</f>
        <v>0</v>
      </c>
      <c r="DR118" s="345">
        <f>CA118+CC118+CE118+CG118+CI118+CJ118+CK118+CM118+CO118+CQ118+CS118+CU118+CW118+CY118+DA118+DC118+DE118+DG118+DI118+DK118+DM118+DO118+DQ118</f>
        <v>127.5</v>
      </c>
      <c r="DS118" s="209">
        <f>DO118+DM118+DK118+DI118+DE118+DC118+CJ118+CI118+CG118+CE118+CC118+CA118</f>
        <v>52</v>
      </c>
      <c r="DT118" s="7"/>
      <c r="DU118" s="7"/>
      <c r="DV118" s="7"/>
      <c r="DW118" s="60">
        <v>401</v>
      </c>
      <c r="DX118" s="21" t="s">
        <v>60</v>
      </c>
      <c r="DY118" s="288"/>
      <c r="DZ118" s="98"/>
      <c r="EA118" s="25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M118" s="20">
        <v>0</v>
      </c>
      <c r="EN118" s="7">
        <v>48</v>
      </c>
      <c r="EO118" s="7">
        <v>48</v>
      </c>
      <c r="EP118" s="7">
        <v>52</v>
      </c>
      <c r="EQ118" s="7">
        <v>52</v>
      </c>
      <c r="ER118" s="7">
        <v>0</v>
      </c>
      <c r="ES118" s="7">
        <v>0</v>
      </c>
      <c r="ET118" s="7">
        <v>0</v>
      </c>
      <c r="EU118" s="7">
        <v>0</v>
      </c>
      <c r="EV118" s="7">
        <v>2</v>
      </c>
      <c r="EW118" s="20">
        <v>7.5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1</v>
      </c>
      <c r="FE118" s="7">
        <v>72</v>
      </c>
      <c r="FF118" s="7">
        <v>0</v>
      </c>
      <c r="FG118" s="20">
        <v>0</v>
      </c>
      <c r="FH118" s="7">
        <v>0</v>
      </c>
      <c r="FI118" s="7">
        <v>0</v>
      </c>
      <c r="FJ118" s="7">
        <v>1</v>
      </c>
      <c r="FK118" s="7">
        <v>48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/>
      <c r="FS118" s="7">
        <v>8</v>
      </c>
      <c r="FT118" s="7">
        <v>0</v>
      </c>
      <c r="FU118" s="7">
        <v>0</v>
      </c>
      <c r="FV118" s="7">
        <v>1</v>
      </c>
      <c r="FW118" s="7">
        <v>8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 t="e">
        <v>#REF!</v>
      </c>
      <c r="GE118" s="149">
        <v>245.5</v>
      </c>
      <c r="GF118" s="150">
        <v>110</v>
      </c>
      <c r="GG118" s="7"/>
      <c r="GH118" s="7"/>
      <c r="GI118" s="60"/>
      <c r="GK118" s="20"/>
      <c r="GL118" s="20"/>
      <c r="GM118" s="1"/>
      <c r="GN118" s="25"/>
      <c r="GO118" s="77"/>
      <c r="GP118" s="7"/>
      <c r="GQ118" s="87"/>
    </row>
    <row r="119" spans="1:199" ht="24.95" hidden="1" customHeight="1" x14ac:dyDescent="0.35">
      <c r="A119" s="21" t="s">
        <v>60</v>
      </c>
      <c r="B119" s="178" t="s">
        <v>112</v>
      </c>
      <c r="C119" s="179" t="s">
        <v>95</v>
      </c>
      <c r="D119" s="179" t="s">
        <v>92</v>
      </c>
      <c r="E119" s="179" t="s">
        <v>96</v>
      </c>
      <c r="F119" s="179" t="s">
        <v>97</v>
      </c>
      <c r="G119" s="179">
        <v>7</v>
      </c>
      <c r="H119" s="179">
        <v>24</v>
      </c>
      <c r="I119" s="179">
        <v>2</v>
      </c>
      <c r="J119" s="179">
        <v>1</v>
      </c>
      <c r="K119" s="179">
        <v>1</v>
      </c>
      <c r="L119" s="180">
        <v>46</v>
      </c>
      <c r="M119" s="191">
        <f>SUM(N119+P119+R119+T119+V119)</f>
        <v>44</v>
      </c>
      <c r="N119" s="180"/>
      <c r="O119" s="180">
        <f>SUM(N119)*I119</f>
        <v>0</v>
      </c>
      <c r="P119" s="180"/>
      <c r="Q119" s="180">
        <f>P119*J119</f>
        <v>0</v>
      </c>
      <c r="R119" s="180">
        <v>2</v>
      </c>
      <c r="S119" s="180">
        <f>SUM(R119)*J119</f>
        <v>2</v>
      </c>
      <c r="T119" s="180">
        <v>42</v>
      </c>
      <c r="U119" s="180">
        <f>SUM(T119)*K119</f>
        <v>42</v>
      </c>
      <c r="V119" s="81"/>
      <c r="W119" s="35">
        <f>SUM(V119)*J119*5</f>
        <v>0</v>
      </c>
      <c r="X119" s="182">
        <f>SUM(J119*AX119*2+K119*AZ119*2)</f>
        <v>2</v>
      </c>
      <c r="Y119" s="182">
        <f>SUM(L119*5/100*J119)</f>
        <v>2.2999999999999998</v>
      </c>
      <c r="Z119" s="194"/>
      <c r="AA119" s="35"/>
      <c r="AB119" s="81"/>
      <c r="AC119" s="182">
        <f>SUM(AB119)*3*H119/5</f>
        <v>0</v>
      </c>
      <c r="AD119" s="81"/>
      <c r="AE119" s="183">
        <f>SUM(AD119*H119*(30+4))</f>
        <v>0</v>
      </c>
      <c r="AF119" s="81"/>
      <c r="AG119" s="35">
        <f>SUM(AF119*H119*3)</f>
        <v>0</v>
      </c>
      <c r="AH119" s="81"/>
      <c r="AI119" s="182">
        <f>SUM(AH119*H119/3)</f>
        <v>0</v>
      </c>
      <c r="AJ119" s="194"/>
      <c r="AK119" s="182">
        <f>SUM(AJ119*H119/3)</f>
        <v>0</v>
      </c>
      <c r="AL119" s="81"/>
      <c r="AM119" s="35">
        <f>SUM(AL119*H119*2)</f>
        <v>0</v>
      </c>
      <c r="AN119" s="81"/>
      <c r="AO119" s="35">
        <f>SUM(AN119*J119)</f>
        <v>0</v>
      </c>
      <c r="AP119" s="81"/>
      <c r="AQ119" s="182">
        <f>SUM(AP119*H119*2)</f>
        <v>0</v>
      </c>
      <c r="AR119" s="81"/>
      <c r="AS119" s="415">
        <f>SUM(J119*AR119*6)*2</f>
        <v>0</v>
      </c>
      <c r="AT119" s="81"/>
      <c r="AU119" s="182">
        <f>AT119*H119/3</f>
        <v>0</v>
      </c>
      <c r="AV119" s="194"/>
      <c r="AW119" s="35">
        <f>SUM(J119*AV119*6)</f>
        <v>0</v>
      </c>
      <c r="AX119" s="81">
        <v>1</v>
      </c>
      <c r="AY119" s="195">
        <f>AX119*H119/3</f>
        <v>8</v>
      </c>
      <c r="AZ119" s="81"/>
      <c r="BA119" s="182">
        <f>SUM(AZ119*K119*5*6)</f>
        <v>0</v>
      </c>
      <c r="BB119" s="81"/>
      <c r="BC119" s="182">
        <f>SUM(BB119*K119*4*6)</f>
        <v>0</v>
      </c>
      <c r="BD119" s="81"/>
      <c r="BE119" s="10">
        <f>SUM(BD119*50)</f>
        <v>0</v>
      </c>
      <c r="BF119" s="22"/>
      <c r="BG119" s="309">
        <f>SUM(AO119+BE119+BC119+BA119+AY119+AW119+AS119+AQ119+AK119+AM119+AI119+AG119+AE119+AC119+AA119+Y119+X119+W119+U119+Q119+O119+S119+AU119)</f>
        <v>56.3</v>
      </c>
      <c r="BH119" s="22">
        <f>SUM(O119+Q119+U119+W119+X119+AS119+AW119+AY119+BA119+BC119+S119+AQ119)</f>
        <v>54</v>
      </c>
      <c r="BI119" s="1"/>
      <c r="BJ119" s="1"/>
      <c r="BK119" s="1"/>
      <c r="BL119" s="60">
        <v>401</v>
      </c>
      <c r="BM119" s="21" t="s">
        <v>60</v>
      </c>
      <c r="BN119" s="386" t="s">
        <v>197</v>
      </c>
      <c r="BO119" s="387" t="s">
        <v>95</v>
      </c>
      <c r="BP119" s="387" t="s">
        <v>92</v>
      </c>
      <c r="BQ119" s="387" t="s">
        <v>96</v>
      </c>
      <c r="BR119" s="388" t="s">
        <v>195</v>
      </c>
      <c r="BS119" s="388">
        <v>10</v>
      </c>
      <c r="BT119" s="179">
        <v>27</v>
      </c>
      <c r="BU119" s="388">
        <v>2</v>
      </c>
      <c r="BV119" s="388">
        <v>1</v>
      </c>
      <c r="BW119" s="388">
        <f>SUM(BV119)*2</f>
        <v>2</v>
      </c>
      <c r="BX119" s="389">
        <v>50</v>
      </c>
      <c r="BY119" s="390">
        <f>SUM(BZ119+CB119+CD119+CF119+CH119)</f>
        <v>50</v>
      </c>
      <c r="BZ119" s="391">
        <v>6</v>
      </c>
      <c r="CA119" s="28">
        <f>SUM(BZ119)*BU119</f>
        <v>12</v>
      </c>
      <c r="CB119" s="391"/>
      <c r="CC119" s="392">
        <f>CB119*BV119</f>
        <v>0</v>
      </c>
      <c r="CD119" s="391">
        <v>44</v>
      </c>
      <c r="CE119" s="392">
        <f>SUM(CD119)*BV119</f>
        <v>44</v>
      </c>
      <c r="CF119" s="391"/>
      <c r="CG119" s="392">
        <f>SUM(CF119)*BW119</f>
        <v>0</v>
      </c>
      <c r="CH119" s="391"/>
      <c r="CI119" s="28">
        <f>SUM(CH119)*BV119*5</f>
        <v>0</v>
      </c>
      <c r="CJ119" s="393">
        <f>SUM(BV119*DJ119*2+BW119*DL119*2)</f>
        <v>0</v>
      </c>
      <c r="CK119" s="182">
        <f>SUM(BX119*5/100*BV119)</f>
        <v>2.5</v>
      </c>
      <c r="CL119" s="391"/>
      <c r="CM119" s="392"/>
      <c r="CN119" s="391"/>
      <c r="CO119" s="209">
        <f>SUM(CN119)*3*BT119/5</f>
        <v>0</v>
      </c>
      <c r="CP119" s="391"/>
      <c r="CQ119" s="395">
        <f>SUM(CP119*BT119*(30+4))</f>
        <v>0</v>
      </c>
      <c r="CR119" s="391"/>
      <c r="CS119" s="392">
        <f>SUM(CR119*BT119*3)</f>
        <v>0</v>
      </c>
      <c r="CT119" s="391"/>
      <c r="CU119" s="393">
        <f>SUM(CT119*BT119/3)</f>
        <v>0</v>
      </c>
      <c r="CV119" s="391"/>
      <c r="CW119" s="393">
        <f>SUM(CV119*BT119*2/3)</f>
        <v>0</v>
      </c>
      <c r="CX119" s="391">
        <v>1</v>
      </c>
      <c r="CY119" s="427">
        <f>SUM(CX119*BT119*2)</f>
        <v>54</v>
      </c>
      <c r="CZ119" s="391"/>
      <c r="DA119" s="392">
        <f>SUM(CZ119*BV119)</f>
        <v>0</v>
      </c>
      <c r="DB119" s="391"/>
      <c r="DC119" s="209">
        <f>SUM(DB119*BT119*2)</f>
        <v>0</v>
      </c>
      <c r="DD119" s="391">
        <v>1</v>
      </c>
      <c r="DE119" s="605">
        <f>DD119*BV119*6</f>
        <v>6</v>
      </c>
      <c r="DF119" s="391"/>
      <c r="DG119" s="393">
        <f>DF119*BT119/3</f>
        <v>0</v>
      </c>
      <c r="DH119" s="391"/>
      <c r="DI119" s="392">
        <f>DH119*BT119/3</f>
        <v>0</v>
      </c>
      <c r="DJ119" s="391"/>
      <c r="DK119" s="209">
        <f>SUM(DJ119*BT119/3)</f>
        <v>0</v>
      </c>
      <c r="DL119" s="391"/>
      <c r="DM119" s="209">
        <f>SUM(DL119*BW119*3*6)</f>
        <v>0</v>
      </c>
      <c r="DN119" s="391"/>
      <c r="DO119" s="393">
        <f>SUM(DN119*BW119*4*6)</f>
        <v>0</v>
      </c>
      <c r="DP119" s="391"/>
      <c r="DQ119" s="396">
        <f>SUM(DP119*50)</f>
        <v>0</v>
      </c>
      <c r="DR119" s="345">
        <f>CA119+CC119+CE119+CG119+CI119+CJ119+CK119+CM119+CO119+CQ119+CS119+CU119+CW119+CY119+DA119+DC119+DE119+DG119+DI119+DK119+DM119+DO119+DQ119</f>
        <v>118.5</v>
      </c>
      <c r="DS119" s="393">
        <f>DO119+DM119+DK119+DI119+DE119+DC119+CJ119+CI119+CG119+CE119+CC119+CA119</f>
        <v>62</v>
      </c>
      <c r="DT119" s="7"/>
      <c r="DU119" s="7"/>
      <c r="DV119" s="7"/>
      <c r="DW119" s="60">
        <v>501</v>
      </c>
      <c r="DX119" s="21" t="s">
        <v>60</v>
      </c>
      <c r="DY119" s="288"/>
      <c r="DZ119" s="98"/>
      <c r="EA119" s="25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M119" s="20">
        <v>12</v>
      </c>
      <c r="EN119" s="7">
        <v>0</v>
      </c>
      <c r="EO119" s="7">
        <v>0</v>
      </c>
      <c r="EP119" s="7">
        <v>46</v>
      </c>
      <c r="EQ119" s="7">
        <v>46</v>
      </c>
      <c r="ER119" s="7">
        <v>42</v>
      </c>
      <c r="ES119" s="7">
        <v>42</v>
      </c>
      <c r="ET119" s="7">
        <v>0</v>
      </c>
      <c r="EU119" s="7">
        <v>0</v>
      </c>
      <c r="EV119" s="7">
        <v>2</v>
      </c>
      <c r="EW119" s="20">
        <v>4.8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20">
        <v>0</v>
      </c>
      <c r="FH119" s="7">
        <v>0</v>
      </c>
      <c r="FI119" s="7">
        <v>0</v>
      </c>
      <c r="FJ119" s="7">
        <v>1</v>
      </c>
      <c r="FK119" s="7">
        <v>54</v>
      </c>
      <c r="FL119" s="7">
        <v>0</v>
      </c>
      <c r="FM119" s="7">
        <v>0</v>
      </c>
      <c r="FN119" s="7">
        <v>0</v>
      </c>
      <c r="FO119" s="7">
        <v>0</v>
      </c>
      <c r="FP119" s="7">
        <v>1</v>
      </c>
      <c r="FQ119" s="7">
        <v>6</v>
      </c>
      <c r="FR119" s="7"/>
      <c r="FS119" s="7">
        <v>0</v>
      </c>
      <c r="FT119" s="7">
        <v>0</v>
      </c>
      <c r="FU119" s="7">
        <v>0</v>
      </c>
      <c r="FV119" s="7">
        <v>1</v>
      </c>
      <c r="FW119" s="7">
        <v>8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 t="e">
        <v>#REF!</v>
      </c>
      <c r="GE119" s="149">
        <v>174.8</v>
      </c>
      <c r="GF119" s="150">
        <v>116</v>
      </c>
      <c r="GG119" s="7"/>
      <c r="GH119" s="7"/>
      <c r="GI119" s="60"/>
      <c r="GK119" s="20"/>
      <c r="GL119" s="20"/>
      <c r="GM119" s="1"/>
      <c r="GN119" s="25"/>
      <c r="GO119" s="77"/>
      <c r="GP119" s="7"/>
      <c r="GQ119" s="87"/>
    </row>
    <row r="120" spans="1:199" ht="24.95" hidden="1" customHeight="1" x14ac:dyDescent="0.35">
      <c r="A120" s="21" t="s">
        <v>60</v>
      </c>
      <c r="B120" s="1"/>
      <c r="C120" s="45"/>
      <c r="D120" s="45"/>
      <c r="E120" s="45"/>
      <c r="F120" s="25"/>
      <c r="G120" s="25"/>
      <c r="H120" s="25"/>
      <c r="I120" s="25"/>
      <c r="J120" s="25"/>
      <c r="K120" s="25"/>
      <c r="L120" s="1"/>
      <c r="M120" s="208"/>
      <c r="N120" s="34"/>
      <c r="O120" s="28"/>
      <c r="P120" s="34"/>
      <c r="Q120" s="28"/>
      <c r="R120" s="34"/>
      <c r="S120" s="28"/>
      <c r="T120" s="34"/>
      <c r="U120" s="28"/>
      <c r="V120" s="34"/>
      <c r="W120" s="28"/>
      <c r="X120" s="209"/>
      <c r="Y120" s="182"/>
      <c r="Z120" s="34"/>
      <c r="AA120" s="28"/>
      <c r="AB120" s="34"/>
      <c r="AC120" s="209"/>
      <c r="AD120" s="34"/>
      <c r="AE120" s="210"/>
      <c r="AF120" s="34"/>
      <c r="AG120" s="28"/>
      <c r="AH120" s="34"/>
      <c r="AI120" s="209"/>
      <c r="AJ120" s="34"/>
      <c r="AK120" s="209"/>
      <c r="AL120" s="34"/>
      <c r="AM120" s="28"/>
      <c r="AN120" s="34"/>
      <c r="AO120" s="28"/>
      <c r="AP120" s="34"/>
      <c r="AQ120" s="209"/>
      <c r="AR120" s="34"/>
      <c r="AS120" s="209"/>
      <c r="AT120" s="34"/>
      <c r="AU120" s="209"/>
      <c r="AV120" s="34"/>
      <c r="AW120" s="28"/>
      <c r="AX120" s="34"/>
      <c r="AY120" s="209"/>
      <c r="AZ120" s="34"/>
      <c r="BA120" s="209"/>
      <c r="BB120" s="34"/>
      <c r="BC120" s="209"/>
      <c r="BD120" s="34"/>
      <c r="BE120" s="22"/>
      <c r="BF120" s="209"/>
      <c r="BG120" s="22"/>
      <c r="BH120" s="22"/>
      <c r="BI120" s="7"/>
      <c r="BJ120" s="7"/>
      <c r="BK120" s="7"/>
      <c r="BL120" s="7"/>
      <c r="BM120" s="21" t="s">
        <v>60</v>
      </c>
      <c r="BN120" s="1" t="s">
        <v>197</v>
      </c>
      <c r="BO120" s="207" t="s">
        <v>95</v>
      </c>
      <c r="BP120" s="207" t="s">
        <v>92</v>
      </c>
      <c r="BQ120" s="207" t="s">
        <v>96</v>
      </c>
      <c r="BR120" s="179" t="s">
        <v>97</v>
      </c>
      <c r="BS120" s="207">
        <v>8</v>
      </c>
      <c r="BT120" s="25">
        <v>23</v>
      </c>
      <c r="BU120" s="179">
        <v>2</v>
      </c>
      <c r="BV120" s="179">
        <v>1</v>
      </c>
      <c r="BW120" s="25">
        <f>SUM(BV120)*2</f>
        <v>2</v>
      </c>
      <c r="BX120" s="1">
        <v>80</v>
      </c>
      <c r="BY120" s="208">
        <f>SUM(BZ120+CB120+CD120+CF120+CH120)</f>
        <v>80</v>
      </c>
      <c r="BZ120" s="34">
        <v>10</v>
      </c>
      <c r="CA120" s="28">
        <f>SUM(BZ120)*BU120</f>
        <v>20</v>
      </c>
      <c r="CB120" s="34"/>
      <c r="CC120" s="28">
        <f>CB120*BV120</f>
        <v>0</v>
      </c>
      <c r="CD120" s="34">
        <v>70</v>
      </c>
      <c r="CE120" s="28">
        <f>SUM(CD120)*BV120</f>
        <v>70</v>
      </c>
      <c r="CF120" s="34"/>
      <c r="CG120" s="28">
        <f>SUM(CF120)*BW120</f>
        <v>0</v>
      </c>
      <c r="CH120" s="34"/>
      <c r="CI120" s="28">
        <f>SUM(CH120)*BV120*4</f>
        <v>0</v>
      </c>
      <c r="CJ120" s="209">
        <f>SUM(BW120*DJ120*2+BW120*DL120*2)</f>
        <v>0</v>
      </c>
      <c r="CK120" s="182">
        <f>SUM(BX120*5/100*BV120)</f>
        <v>4</v>
      </c>
      <c r="CL120" s="34"/>
      <c r="CM120" s="28"/>
      <c r="CN120" s="34"/>
      <c r="CO120" s="209">
        <f>SUM(CN120)*3*BT120/5</f>
        <v>0</v>
      </c>
      <c r="CP120" s="34"/>
      <c r="CQ120" s="210">
        <f>SUM(CP120*BT120*(30+4))</f>
        <v>0</v>
      </c>
      <c r="CR120" s="34"/>
      <c r="CS120" s="28">
        <f>SUM(CR120*BT120*3)</f>
        <v>0</v>
      </c>
      <c r="CT120" s="34"/>
      <c r="CU120" s="209">
        <f>SUM(CT120*BT120/3)</f>
        <v>0</v>
      </c>
      <c r="CV120" s="34"/>
      <c r="CW120" s="209">
        <f>SUM(CV120*BT120*2/3)</f>
        <v>0</v>
      </c>
      <c r="CX120" s="34">
        <v>1</v>
      </c>
      <c r="CY120" s="201">
        <f>SUM(CX120*BT120)*2</f>
        <v>46</v>
      </c>
      <c r="CZ120" s="34"/>
      <c r="DA120" s="28">
        <f>SUM(CZ120*BV120)</f>
        <v>0</v>
      </c>
      <c r="DB120" s="34"/>
      <c r="DC120" s="209">
        <f>SUM(DB120*BT120*2)</f>
        <v>0</v>
      </c>
      <c r="DD120" s="34">
        <v>1</v>
      </c>
      <c r="DE120" s="605">
        <f>DD120*BV120*6</f>
        <v>6</v>
      </c>
      <c r="DF120" s="34"/>
      <c r="DG120" s="209">
        <f>DF120*BT120/3</f>
        <v>0</v>
      </c>
      <c r="DH120" s="34"/>
      <c r="DI120" s="28">
        <f>SUM(DH120*BT120/3)</f>
        <v>0</v>
      </c>
      <c r="DJ120" s="34"/>
      <c r="DK120" s="209">
        <f>SUM(BV120*DJ120*8)</f>
        <v>0</v>
      </c>
      <c r="DL120" s="34"/>
      <c r="DM120" s="209">
        <f>SUM(DL120*BW120*5*6)</f>
        <v>0</v>
      </c>
      <c r="DN120" s="34"/>
      <c r="DO120" s="209">
        <f>SUM(DN120*BW120*4*6)</f>
        <v>0</v>
      </c>
      <c r="DP120" s="34"/>
      <c r="DQ120" s="22">
        <f>SUM(DP120*50)</f>
        <v>0</v>
      </c>
      <c r="DR120" s="345">
        <f>CA120+CC120+CE120+CG120+CI120+CJ120+CK120+CM120+CO120+CQ120+CS120+CU120+CW120+CY120+DA120+DC120+DE120+DG120+DI120+DK120+DM120+DO120+DQ120</f>
        <v>146</v>
      </c>
      <c r="DS120" s="209">
        <f>DO120+DM120+DK120+DI120+DE120+DC120+CJ120+CI120+CG120+CE120+CC120+CA120</f>
        <v>96</v>
      </c>
      <c r="DT120" s="7"/>
      <c r="DU120" s="7"/>
      <c r="DV120" s="7"/>
      <c r="DW120" s="60">
        <v>401</v>
      </c>
      <c r="DX120" s="21" t="s">
        <v>60</v>
      </c>
      <c r="DY120" s="288"/>
      <c r="DZ120" s="98"/>
      <c r="EA120" s="25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M120" s="20">
        <v>20</v>
      </c>
      <c r="EN120" s="7">
        <v>0</v>
      </c>
      <c r="EO120" s="7">
        <v>0</v>
      </c>
      <c r="EP120" s="7">
        <v>70</v>
      </c>
      <c r="EQ120" s="7">
        <v>70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20">
        <v>4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20">
        <v>0</v>
      </c>
      <c r="FH120" s="7">
        <v>0</v>
      </c>
      <c r="FI120" s="7">
        <v>0</v>
      </c>
      <c r="FJ120" s="7">
        <v>1</v>
      </c>
      <c r="FK120" s="7">
        <v>46</v>
      </c>
      <c r="FL120" s="7">
        <v>0</v>
      </c>
      <c r="FM120" s="7">
        <v>0</v>
      </c>
      <c r="FN120" s="7">
        <v>0</v>
      </c>
      <c r="FO120" s="7">
        <v>0</v>
      </c>
      <c r="FP120" s="7">
        <v>1</v>
      </c>
      <c r="FQ120" s="7">
        <v>6</v>
      </c>
      <c r="FR120" s="7"/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 t="e">
        <v>#REF!</v>
      </c>
      <c r="GE120" s="149">
        <v>146</v>
      </c>
      <c r="GF120" s="150">
        <v>96</v>
      </c>
      <c r="GG120" s="7"/>
      <c r="GH120" s="7"/>
      <c r="GI120" s="60"/>
      <c r="GK120" s="20"/>
      <c r="GL120" s="20"/>
      <c r="GM120" s="52"/>
      <c r="GN120" s="25"/>
      <c r="GO120" s="77"/>
      <c r="GP120" s="7"/>
      <c r="GQ120" s="87"/>
    </row>
    <row r="121" spans="1:199" ht="20.25" hidden="1" customHeight="1" x14ac:dyDescent="0.35">
      <c r="A121" s="21" t="s">
        <v>60</v>
      </c>
      <c r="B121" s="413" t="s">
        <v>261</v>
      </c>
      <c r="C121" s="211" t="s">
        <v>95</v>
      </c>
      <c r="D121" s="211" t="s">
        <v>92</v>
      </c>
      <c r="E121" s="211" t="s">
        <v>96</v>
      </c>
      <c r="F121" s="230" t="s">
        <v>195</v>
      </c>
      <c r="G121" s="230">
        <v>9</v>
      </c>
      <c r="H121" s="607">
        <v>4</v>
      </c>
      <c r="I121" s="230">
        <v>2</v>
      </c>
      <c r="J121" s="230">
        <v>6</v>
      </c>
      <c r="K121" s="230">
        <f>SUM(J121)*2</f>
        <v>12</v>
      </c>
      <c r="L121" s="229"/>
      <c r="M121" s="231">
        <f>SUM(N121+P121+R121+T121+V121)</f>
        <v>0</v>
      </c>
      <c r="N121" s="232"/>
      <c r="O121" s="233">
        <f>SUM(N121)*I121</f>
        <v>0</v>
      </c>
      <c r="P121" s="232"/>
      <c r="Q121" s="233">
        <f>P121*J121</f>
        <v>0</v>
      </c>
      <c r="R121" s="232"/>
      <c r="S121" s="233">
        <f>SUM(R121)*J121</f>
        <v>0</v>
      </c>
      <c r="T121" s="232"/>
      <c r="U121" s="233">
        <f>SUM(T121)*K121</f>
        <v>0</v>
      </c>
      <c r="V121" s="232"/>
      <c r="W121" s="233">
        <f>SUM(V121)*J121*5</f>
        <v>0</v>
      </c>
      <c r="X121" s="209">
        <f>SUM(L121)*J121*5/100+AX121*J121*2+AZ121*J121*2</f>
        <v>0</v>
      </c>
      <c r="Y121" s="171">
        <f>SUM(L121*5/100*J121)</f>
        <v>0</v>
      </c>
      <c r="Z121" s="232"/>
      <c r="AA121" s="233"/>
      <c r="AB121" s="232">
        <v>17</v>
      </c>
      <c r="AC121" s="209">
        <f>AB121*H121*2</f>
        <v>136</v>
      </c>
      <c r="AD121" s="232"/>
      <c r="AE121" s="235">
        <f>SUM(AD121*H121*(30+4))</f>
        <v>0</v>
      </c>
      <c r="AF121" s="232"/>
      <c r="AG121" s="233">
        <f>SUM(AF121*H121*3)</f>
        <v>0</v>
      </c>
      <c r="AH121" s="232"/>
      <c r="AI121" s="234">
        <f>SUM(AH121*H121/3)</f>
        <v>0</v>
      </c>
      <c r="AJ121" s="232"/>
      <c r="AK121" s="234">
        <f>SUM(AJ121*H121*2/3)</f>
        <v>0</v>
      </c>
      <c r="AL121" s="232"/>
      <c r="AM121" s="233">
        <f>SUM(AL121*H121)</f>
        <v>0</v>
      </c>
      <c r="AN121" s="232"/>
      <c r="AO121" s="233">
        <f>SUM(AN121*J121)</f>
        <v>0</v>
      </c>
      <c r="AP121" s="232"/>
      <c r="AQ121" s="234">
        <f>AP121*H121/3</f>
        <v>0</v>
      </c>
      <c r="AR121" s="232"/>
      <c r="AS121" s="234">
        <f>SUM(J121*AR121*6)</f>
        <v>0</v>
      </c>
      <c r="AT121" s="34"/>
      <c r="AU121" s="236">
        <f>AT121*H121/3</f>
        <v>0</v>
      </c>
      <c r="AV121" s="232"/>
      <c r="AW121" s="233">
        <f>SUM(AV121*H121/3)</f>
        <v>0</v>
      </c>
      <c r="AX121" s="232"/>
      <c r="AY121" s="234">
        <f>SUM(AX121*H121/3)</f>
        <v>0</v>
      </c>
      <c r="AZ121" s="232"/>
      <c r="BA121" s="209">
        <f>SUM(AZ121*K121*5*6)</f>
        <v>0</v>
      </c>
      <c r="BB121" s="232"/>
      <c r="BC121" s="234">
        <f>SUM(BB121*K121*4*6)</f>
        <v>0</v>
      </c>
      <c r="BD121" s="232"/>
      <c r="BE121" s="237">
        <f>SUM(BD121*50)</f>
        <v>0</v>
      </c>
      <c r="BF121" s="209"/>
      <c r="BG121" s="309">
        <f>SUM(AO121+BE121+BC121+BA121+AY121+AW121+AS121+AQ121+AK121+AM121+AI121+AG121+AE121+AC121+AA121+Y121+X121+W121+U121+Q121+O121+S121+AU121)</f>
        <v>136</v>
      </c>
      <c r="BH121" s="22">
        <f>SUM(O121+Q121+U121+W121+X121+AS121+AW121+AY121+BA121+BC121+S121+AQ121)</f>
        <v>0</v>
      </c>
      <c r="BI121" s="7"/>
      <c r="BJ121" s="7"/>
      <c r="BK121" s="7"/>
      <c r="BL121" s="7" t="s">
        <v>287</v>
      </c>
      <c r="BM121" s="419" t="s">
        <v>60</v>
      </c>
      <c r="BN121" s="536" t="s">
        <v>255</v>
      </c>
      <c r="BO121" s="211" t="s">
        <v>95</v>
      </c>
      <c r="BP121" s="211" t="s">
        <v>92</v>
      </c>
      <c r="BQ121" s="211" t="s">
        <v>96</v>
      </c>
      <c r="BR121" s="230" t="s">
        <v>195</v>
      </c>
      <c r="BS121" s="230">
        <v>10</v>
      </c>
      <c r="BT121" s="607">
        <v>4</v>
      </c>
      <c r="BU121" s="230">
        <v>2</v>
      </c>
      <c r="BV121" s="230">
        <v>6</v>
      </c>
      <c r="BW121" s="230">
        <f>SUM(BV121)*2</f>
        <v>12</v>
      </c>
      <c r="BX121" s="229"/>
      <c r="BY121" s="231">
        <f>SUM(BZ121+CB121+CD121+CF121+CH121)</f>
        <v>0</v>
      </c>
      <c r="BZ121" s="232"/>
      <c r="CA121" s="28">
        <f>SUM(BZ121)*BU121</f>
        <v>0</v>
      </c>
      <c r="CB121" s="232"/>
      <c r="CC121" s="233">
        <f>CB121*BV121</f>
        <v>0</v>
      </c>
      <c r="CD121" s="232"/>
      <c r="CE121" s="233">
        <f>SUM(CD121)*BV121</f>
        <v>0</v>
      </c>
      <c r="CF121" s="232"/>
      <c r="CG121" s="233">
        <f>SUM(CF121)*BW121</f>
        <v>0</v>
      </c>
      <c r="CH121" s="232"/>
      <c r="CI121" s="28">
        <f>SUM(CH121)*BV121*5</f>
        <v>0</v>
      </c>
      <c r="CJ121" s="234">
        <f>SUM(BX121)*BV121*5/100+DJ121*BV121*2+DL121*BV121*2</f>
        <v>0</v>
      </c>
      <c r="CK121" s="182">
        <f>SUM(BX121*5/100*BV121)</f>
        <v>0</v>
      </c>
      <c r="CL121" s="232"/>
      <c r="CM121" s="233"/>
      <c r="CN121" s="232">
        <v>3</v>
      </c>
      <c r="CO121" s="345">
        <v>24</v>
      </c>
      <c r="CP121" s="232"/>
      <c r="CQ121" s="235">
        <f>SUM(CP121*BT121*(30+4))</f>
        <v>0</v>
      </c>
      <c r="CR121" s="232"/>
      <c r="CS121" s="233">
        <f>SUM(CR121*BT121*3)</f>
        <v>0</v>
      </c>
      <c r="CT121" s="232"/>
      <c r="CU121" s="234">
        <f>SUM(CT121*BT121/3)</f>
        <v>0</v>
      </c>
      <c r="CV121" s="232"/>
      <c r="CW121" s="234">
        <f>SUM(CV121*BT121*2/3)</f>
        <v>0</v>
      </c>
      <c r="CX121" s="232"/>
      <c r="CY121" s="233">
        <f>SUM(CX121*BT121)</f>
        <v>0</v>
      </c>
      <c r="CZ121" s="232"/>
      <c r="DA121" s="233">
        <f>SUM(CZ121*BV121)</f>
        <v>0</v>
      </c>
      <c r="DB121" s="232">
        <v>1</v>
      </c>
      <c r="DC121" s="209">
        <v>18.66</v>
      </c>
      <c r="DD121" s="232"/>
      <c r="DE121" s="234">
        <f>SUM(BV121*DD121*6)</f>
        <v>0</v>
      </c>
      <c r="DF121" s="34"/>
      <c r="DG121" s="236">
        <f>DF121*BT121/3</f>
        <v>0</v>
      </c>
      <c r="DH121" s="232"/>
      <c r="DI121" s="233">
        <f>SUM(DH121*BT121/3)</f>
        <v>0</v>
      </c>
      <c r="DJ121" s="232"/>
      <c r="DK121" s="209">
        <f>SUM(DJ121*BT121/3)</f>
        <v>0</v>
      </c>
      <c r="DL121" s="232"/>
      <c r="DM121" s="209">
        <f>SUM(DL121*BW121*5*6)</f>
        <v>0</v>
      </c>
      <c r="DN121" s="232"/>
      <c r="DO121" s="234">
        <f>SUM(DN121*BW121*4*6)</f>
        <v>0</v>
      </c>
      <c r="DP121" s="232"/>
      <c r="DQ121" s="237">
        <f>SUM(DP121*50)</f>
        <v>0</v>
      </c>
      <c r="DR121" s="236">
        <f>CA121+CC121+CE121+CG121+CI121+CJ121+CK121+CM121+CO121+CQ121+CS121+CU121+CW121+CY121+DA121+DC121+DE121+DG121+DI121+DK121+DM121+DO121+DQ121</f>
        <v>42.66</v>
      </c>
      <c r="DS121" s="236">
        <f>DO121+DM121+DK121+DI121+DE121+DC121+CJ121+CI121+CG121+CE121+CC121+CA121</f>
        <v>18.66</v>
      </c>
      <c r="DT121" s="7"/>
      <c r="DU121" s="7"/>
      <c r="DV121" s="7"/>
      <c r="DW121" s="63">
        <v>501.50200000000001</v>
      </c>
      <c r="DX121" s="21" t="s">
        <v>60</v>
      </c>
      <c r="DY121" s="289"/>
      <c r="DZ121" s="98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M121" s="20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20">
        <v>0</v>
      </c>
      <c r="EX121" s="7">
        <v>0</v>
      </c>
      <c r="EY121" s="7">
        <v>0</v>
      </c>
      <c r="EZ121" s="7">
        <v>20</v>
      </c>
      <c r="FA121" s="7">
        <v>160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20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1</v>
      </c>
      <c r="FO121" s="7">
        <v>18.66</v>
      </c>
      <c r="FP121" s="7">
        <v>0</v>
      </c>
      <c r="FQ121" s="7">
        <v>0</v>
      </c>
      <c r="FR121" s="7"/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 t="e">
        <v>#REF!</v>
      </c>
      <c r="GE121" s="149">
        <v>178.66</v>
      </c>
      <c r="GF121" s="150">
        <v>18.66</v>
      </c>
      <c r="GG121" s="7"/>
      <c r="GH121" s="7"/>
      <c r="GI121" s="60"/>
      <c r="GK121" s="20"/>
      <c r="GL121" s="20"/>
      <c r="GM121" s="1"/>
      <c r="GN121" s="25"/>
      <c r="GO121" s="77"/>
      <c r="GP121" s="7"/>
      <c r="GQ121" s="87"/>
    </row>
    <row r="122" spans="1:199" ht="24.95" hidden="1" customHeight="1" x14ac:dyDescent="0.35">
      <c r="A122" s="433" t="s">
        <v>60</v>
      </c>
      <c r="B122" s="165" t="s">
        <v>259</v>
      </c>
      <c r="C122" s="211" t="s">
        <v>95</v>
      </c>
      <c r="D122" s="248" t="s">
        <v>92</v>
      </c>
      <c r="E122" s="248" t="s">
        <v>96</v>
      </c>
      <c r="F122" s="166" t="s">
        <v>195</v>
      </c>
      <c r="G122" s="166">
        <v>9</v>
      </c>
      <c r="H122" s="230">
        <v>4</v>
      </c>
      <c r="I122" s="230">
        <v>1</v>
      </c>
      <c r="J122" s="230">
        <v>5</v>
      </c>
      <c r="K122" s="230">
        <v>5</v>
      </c>
      <c r="L122" s="165"/>
      <c r="M122" s="168">
        <f t="shared" ref="M122" si="574">SUM(N122+P122+R122+T122+V122)</f>
        <v>0</v>
      </c>
      <c r="N122" s="169"/>
      <c r="O122" s="170">
        <f t="shared" ref="O122" si="575">SUM(N122)*I122</f>
        <v>0</v>
      </c>
      <c r="P122" s="169"/>
      <c r="Q122" s="170">
        <f t="shared" ref="Q122" si="576">P122*J122</f>
        <v>0</v>
      </c>
      <c r="R122" s="169"/>
      <c r="S122" s="170">
        <f t="shared" ref="S122" si="577">SUM(R122)*J122</f>
        <v>0</v>
      </c>
      <c r="T122" s="169"/>
      <c r="U122" s="170">
        <f t="shared" ref="U122" si="578">SUM(T122)*K122</f>
        <v>0</v>
      </c>
      <c r="V122" s="169"/>
      <c r="W122" s="170">
        <f t="shared" ref="W122" si="579">SUM(V122)*J122*5</f>
        <v>0</v>
      </c>
      <c r="X122" s="209"/>
      <c r="Y122" s="171">
        <f t="shared" ref="Y122" si="580">SUM(L122*5/100*J122)</f>
        <v>0</v>
      </c>
      <c r="Z122" s="169"/>
      <c r="AA122" s="170"/>
      <c r="AB122" s="169"/>
      <c r="AC122" s="182">
        <f>SUM(AB122)*3*H122/5</f>
        <v>0</v>
      </c>
      <c r="AD122" s="169">
        <v>1</v>
      </c>
      <c r="AE122" s="172">
        <f>SUM(AD122*H122*(15))</f>
        <v>60</v>
      </c>
      <c r="AF122" s="169"/>
      <c r="AG122" s="170">
        <f t="shared" ref="AG122" si="581">SUM(AF122*H122*3)</f>
        <v>0</v>
      </c>
      <c r="AH122" s="169"/>
      <c r="AI122" s="234">
        <f t="shared" ref="AI122" si="582">SUM(AH122*H122/3)</f>
        <v>0</v>
      </c>
      <c r="AJ122" s="169"/>
      <c r="AK122" s="234">
        <f t="shared" ref="AK122" si="583">SUM(AJ122*H122*2/3)</f>
        <v>0</v>
      </c>
      <c r="AL122" s="169"/>
      <c r="AM122" s="170">
        <f>SUM(AL122*H122*2)</f>
        <v>0</v>
      </c>
      <c r="AN122" s="169"/>
      <c r="AO122" s="170">
        <f t="shared" ref="AO122" si="584">SUM(AN122*J122)</f>
        <v>0</v>
      </c>
      <c r="AP122" s="169"/>
      <c r="AQ122" s="171">
        <f>SUM(AP122*H122*2)</f>
        <v>0</v>
      </c>
      <c r="AR122" s="169"/>
      <c r="AS122" s="234">
        <f>SUM(J122*AR122*6)</f>
        <v>0</v>
      </c>
      <c r="AT122" s="34"/>
      <c r="AU122" s="236">
        <f t="shared" ref="AU122" si="585">AT122*H122/3</f>
        <v>0</v>
      </c>
      <c r="AV122" s="169"/>
      <c r="AW122" s="233">
        <f>SUM(AV122*H122/3)</f>
        <v>0</v>
      </c>
      <c r="AX122" s="169"/>
      <c r="AY122" s="234">
        <f t="shared" ref="AY122" si="586">SUM(J122*AX122*8)</f>
        <v>0</v>
      </c>
      <c r="AZ122" s="169"/>
      <c r="BA122" s="209">
        <f t="shared" ref="BA122" si="587">SUM(AZ122*K122*5*6)</f>
        <v>0</v>
      </c>
      <c r="BB122" s="169"/>
      <c r="BC122" s="171">
        <f t="shared" ref="BC122" si="588">SUM(BB122*K122*4*6)</f>
        <v>0</v>
      </c>
      <c r="BD122" s="169"/>
      <c r="BE122" s="237">
        <f t="shared" ref="BE122" si="589">SUM(BD122*50)</f>
        <v>0</v>
      </c>
      <c r="BF122" s="236">
        <f t="shared" ref="BF122" si="590">O122+Q122+S122+U122+W122+X122+Y122+AA122+AC122+AE122+AG122+AI122+AK122+AM122+AO122+AQ122+AS122+AU122+AW122+AY122+BA122+BC122+BE122</f>
        <v>60</v>
      </c>
      <c r="BG122" s="22">
        <f>SUM(AO122+BE122+BC122+BA122+AY122+AW122+AS122+AQ122+AK122+AM122+AI122+AG122+AE122+AC122+AA122+Y122+X122+W122+U122+Q122+O122+S122+AU122)</f>
        <v>60</v>
      </c>
      <c r="BH122" s="22">
        <f t="shared" ref="BH122" si="591">SUM(O122+Q122+U122+W122+X122+AS122+AW122+AY122+BA122+BC122+S122+AQ122)</f>
        <v>0</v>
      </c>
      <c r="BI122" s="7"/>
      <c r="BJ122" s="7"/>
      <c r="BK122" s="7"/>
      <c r="BL122" s="60"/>
      <c r="BM122" s="21" t="s">
        <v>60</v>
      </c>
      <c r="BN122" s="229" t="s">
        <v>254</v>
      </c>
      <c r="BO122" s="211" t="s">
        <v>95</v>
      </c>
      <c r="BP122" s="211" t="s">
        <v>92</v>
      </c>
      <c r="BQ122" s="211" t="s">
        <v>96</v>
      </c>
      <c r="BR122" s="230" t="s">
        <v>195</v>
      </c>
      <c r="BS122" s="230">
        <v>10</v>
      </c>
      <c r="BT122" s="230">
        <v>4</v>
      </c>
      <c r="BU122" s="230">
        <v>1</v>
      </c>
      <c r="BV122" s="230">
        <v>5</v>
      </c>
      <c r="BW122" s="230">
        <v>5</v>
      </c>
      <c r="BX122" s="229"/>
      <c r="BY122" s="231">
        <f t="shared" ref="BY122" si="592">SUM(BZ122+CB122+CD122+CF122+CH122)</f>
        <v>0</v>
      </c>
      <c r="BZ122" s="232"/>
      <c r="CA122" s="28">
        <f t="shared" ref="CA122" si="593">SUM(BZ122)*BU122</f>
        <v>0</v>
      </c>
      <c r="CB122" s="232"/>
      <c r="CC122" s="233">
        <f t="shared" ref="CC122" si="594">CB122*BV122</f>
        <v>0</v>
      </c>
      <c r="CD122" s="232"/>
      <c r="CE122" s="233">
        <f t="shared" ref="CE122" si="595">SUM(CD122)*BV122</f>
        <v>0</v>
      </c>
      <c r="CF122" s="232"/>
      <c r="CG122" s="233">
        <f t="shared" ref="CG122" si="596">SUM(CF122)*BW122</f>
        <v>0</v>
      </c>
      <c r="CH122" s="232"/>
      <c r="CI122" s="233">
        <f t="shared" ref="CI122" si="597">SUM(CH122)*BV122*5</f>
        <v>0</v>
      </c>
      <c r="CJ122" s="234"/>
      <c r="CK122" s="182">
        <f t="shared" ref="CK122" si="598">SUM(BX122*5/100*BV122)</f>
        <v>0</v>
      </c>
      <c r="CL122" s="232"/>
      <c r="CM122" s="233"/>
      <c r="CN122" s="232"/>
      <c r="CO122" s="209">
        <f>SUM(CN122)*3*BT122/5</f>
        <v>0</v>
      </c>
      <c r="CP122" s="232">
        <v>1</v>
      </c>
      <c r="CQ122" s="235">
        <f>SUM(CP122*BT122*(15))</f>
        <v>60</v>
      </c>
      <c r="CR122" s="232"/>
      <c r="CS122" s="233">
        <f t="shared" ref="CS122" si="599">SUM(CR122*BT122*3)</f>
        <v>0</v>
      </c>
      <c r="CT122" s="232"/>
      <c r="CU122" s="234">
        <f t="shared" ref="CU122" si="600">SUM(CT122*BT122/3)</f>
        <v>0</v>
      </c>
      <c r="CV122" s="232"/>
      <c r="CW122" s="234">
        <f t="shared" ref="CW122" si="601">SUM(CV122*BT122*2/3)</f>
        <v>0</v>
      </c>
      <c r="CX122" s="232"/>
      <c r="CY122" s="233">
        <f>SUM(CX122*BT122*2)</f>
        <v>0</v>
      </c>
      <c r="CZ122" s="232"/>
      <c r="DA122" s="233">
        <f t="shared" ref="DA122" si="602">SUM(CZ122*BV122)</f>
        <v>0</v>
      </c>
      <c r="DB122" s="232"/>
      <c r="DC122" s="209">
        <f t="shared" ref="DC122" si="603">DB122*BT122/3</f>
        <v>0</v>
      </c>
      <c r="DD122" s="232"/>
      <c r="DE122" s="234">
        <f t="shared" ref="DE122" si="604">SUM(BV122*DD122*6)</f>
        <v>0</v>
      </c>
      <c r="DF122" s="34"/>
      <c r="DG122" s="236">
        <f t="shared" ref="DG122" si="605">DF122*BT122/3</f>
        <v>0</v>
      </c>
      <c r="DH122" s="232"/>
      <c r="DI122" s="233">
        <f t="shared" ref="DI122" si="606">SUM(DH122*BT122/3)</f>
        <v>0</v>
      </c>
      <c r="DJ122" s="232"/>
      <c r="DK122" s="209">
        <f>SUM(BV122*DJ122*8)</f>
        <v>0</v>
      </c>
      <c r="DL122" s="232"/>
      <c r="DM122" s="209">
        <f>SUM(DL122*BW122*3*8)</f>
        <v>0</v>
      </c>
      <c r="DN122" s="232"/>
      <c r="DO122" s="234">
        <f t="shared" ref="DO122" si="607">SUM(DN122*BW122*4*6)</f>
        <v>0</v>
      </c>
      <c r="DP122" s="232"/>
      <c r="DQ122" s="237">
        <f t="shared" ref="DQ122" si="608">SUM(DP122*50)</f>
        <v>0</v>
      </c>
      <c r="DR122" s="236">
        <f t="shared" ref="DR122" si="609">CA122+CC122+CE122+CG122+CI122+CJ122+CK122+CM122+CO122+CQ122+CS122+CU122+CW122+CY122+DA122+DC122+DE122+DG122+DI122+DK122+DM122+DO122+DQ122</f>
        <v>60</v>
      </c>
      <c r="DS122" s="236">
        <f t="shared" ref="DS122" si="610">DO122+DM122+DK122+DI122+DE122+DC122+CJ122+CI122+CG122+CE122+CC122+CA122</f>
        <v>0</v>
      </c>
      <c r="DT122" s="7"/>
      <c r="DU122" s="7"/>
      <c r="DV122" s="7"/>
      <c r="DW122" s="60"/>
      <c r="DX122" s="21" t="s">
        <v>60</v>
      </c>
      <c r="DY122" s="289"/>
      <c r="DZ122" s="98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M122" s="20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20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2</v>
      </c>
      <c r="FC122" s="7">
        <v>120</v>
      </c>
      <c r="FD122" s="7">
        <v>0</v>
      </c>
      <c r="FE122" s="7">
        <v>0</v>
      </c>
      <c r="FF122" s="7">
        <v>0</v>
      </c>
      <c r="FG122" s="20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/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 t="e">
        <v>#REF!</v>
      </c>
      <c r="GE122" s="149">
        <v>120</v>
      </c>
      <c r="GF122" s="150">
        <v>0</v>
      </c>
      <c r="GG122" s="7"/>
      <c r="GH122" s="7"/>
      <c r="GI122" s="60"/>
      <c r="GK122" s="20"/>
      <c r="GL122" s="20"/>
      <c r="GM122" s="1"/>
      <c r="GN122" s="25"/>
      <c r="GO122" s="77"/>
      <c r="GP122" s="7"/>
      <c r="GQ122" s="87"/>
    </row>
    <row r="123" spans="1:199" ht="24.95" hidden="1" customHeight="1" x14ac:dyDescent="0.35">
      <c r="A123" s="21" t="s">
        <v>60</v>
      </c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3"/>
      <c r="M123" s="90">
        <f t="shared" ref="M123:M132" si="611">SUM(N123+P123+T123+V123+AR123*2)</f>
        <v>0</v>
      </c>
      <c r="N123" s="34"/>
      <c r="O123" s="22"/>
      <c r="P123" s="34"/>
      <c r="Q123" s="22"/>
      <c r="R123" s="34"/>
      <c r="S123" s="22"/>
      <c r="T123" s="34"/>
      <c r="U123" s="22"/>
      <c r="V123" s="91"/>
      <c r="W123" s="22"/>
      <c r="X123" s="22"/>
      <c r="Y123" s="22"/>
      <c r="Z123" s="91"/>
      <c r="AA123" s="22"/>
      <c r="AB123" s="91"/>
      <c r="AC123" s="22"/>
      <c r="AD123" s="91"/>
      <c r="AE123" s="26"/>
      <c r="AF123" s="91"/>
      <c r="AG123" s="22"/>
      <c r="AH123" s="91"/>
      <c r="AI123" s="22"/>
      <c r="AJ123" s="91"/>
      <c r="AK123" s="22"/>
      <c r="AL123" s="91"/>
      <c r="AM123" s="22"/>
      <c r="AN123" s="91"/>
      <c r="AO123" s="22"/>
      <c r="AP123" s="91"/>
      <c r="AQ123" s="22"/>
      <c r="AR123" s="91"/>
      <c r="AS123" s="22"/>
      <c r="AT123" s="91"/>
      <c r="AU123" s="22"/>
      <c r="AV123" s="91"/>
      <c r="AW123" s="22"/>
      <c r="AX123" s="91"/>
      <c r="AY123" s="22"/>
      <c r="AZ123" s="91"/>
      <c r="BA123" s="22"/>
      <c r="BB123" s="91"/>
      <c r="BC123" s="22"/>
      <c r="BD123" s="91"/>
      <c r="BE123" s="22"/>
      <c r="BF123" s="22"/>
      <c r="BG123" s="22">
        <f t="shared" ref="BG123:BG132" si="612">SUM(AO123+BE123+BC123+BA123+AY123+AW123+AS123+AQ123+AK123+AM123+AI123+AG123+AE123+AC123+AA123+Y123+X123+W123+U123+Q123+O123+S123+AU123)</f>
        <v>0</v>
      </c>
      <c r="BH123" s="22">
        <f t="shared" ref="BH123:BH132" si="613">SUM(O123+Q123+U123+W123+X123+AS123+AW123+AY123+BA123+BC123+S123+AQ123)</f>
        <v>0</v>
      </c>
      <c r="BI123" s="7"/>
      <c r="BJ123" s="7"/>
      <c r="BK123" s="7"/>
      <c r="BL123" s="60"/>
      <c r="BM123" s="21" t="s">
        <v>60</v>
      </c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3"/>
      <c r="BY123" s="90">
        <f t="shared" ref="BY123:BY132" si="614">SUM(BZ123+CB123+CF123+CH123+DD123*2)</f>
        <v>0</v>
      </c>
      <c r="BZ123" s="34"/>
      <c r="CA123" s="22"/>
      <c r="CB123" s="34"/>
      <c r="CC123" s="247"/>
      <c r="CD123" s="34"/>
      <c r="CE123" s="22"/>
      <c r="CF123" s="34"/>
      <c r="CG123" s="22"/>
      <c r="CH123" s="91"/>
      <c r="CI123" s="22"/>
      <c r="CJ123" s="22"/>
      <c r="CK123" s="22"/>
      <c r="CL123" s="91"/>
      <c r="CM123" s="22"/>
      <c r="CN123" s="91"/>
      <c r="CO123" s="22"/>
      <c r="CP123" s="91"/>
      <c r="CQ123" s="26"/>
      <c r="CR123" s="91"/>
      <c r="CS123" s="22"/>
      <c r="CT123" s="91"/>
      <c r="CU123" s="22"/>
      <c r="CV123" s="91"/>
      <c r="CW123" s="22"/>
      <c r="CX123" s="91"/>
      <c r="CY123" s="22"/>
      <c r="CZ123" s="91"/>
      <c r="DA123" s="22"/>
      <c r="DB123" s="91"/>
      <c r="DC123" s="22"/>
      <c r="DD123" s="91"/>
      <c r="DE123" s="22"/>
      <c r="DF123" s="91"/>
      <c r="DG123" s="22"/>
      <c r="DH123" s="91"/>
      <c r="DI123" s="22"/>
      <c r="DJ123" s="91"/>
      <c r="DK123" s="22"/>
      <c r="DL123" s="91"/>
      <c r="DM123" s="22"/>
      <c r="DN123" s="91"/>
      <c r="DO123" s="22"/>
      <c r="DP123" s="91"/>
      <c r="DQ123" s="22"/>
      <c r="DR123" s="22">
        <f t="shared" ref="DR123:DR132" si="615">SUM(DA123+DQ123+DO123+DM123+DK123+DI123+DE123+DC123+CW123+CY123+CU123+CS123+CQ123+CO123+CM123+CK123+CJ123+CI123+CG123+CC123+CA123+CE123+DG123)</f>
        <v>0</v>
      </c>
      <c r="DS123" s="22">
        <f t="shared" ref="DS123:DS132" si="616">SUM(CA123+CC123+CG123+CI123+CJ123+DE123+DI123+DK123+DM123+DO123+CE123+DC123)</f>
        <v>0</v>
      </c>
      <c r="DT123" s="7"/>
      <c r="DU123" s="7"/>
      <c r="DV123" s="7"/>
      <c r="DW123" s="60"/>
      <c r="DX123" s="21" t="s">
        <v>60</v>
      </c>
      <c r="DY123" s="290"/>
      <c r="DZ123" s="98"/>
      <c r="EA123" s="23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M123" s="20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20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20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/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 t="e">
        <v>#REF!</v>
      </c>
      <c r="GE123" s="149">
        <v>0</v>
      </c>
      <c r="GF123" s="150">
        <v>0</v>
      </c>
      <c r="GG123" s="7"/>
      <c r="GH123" s="7"/>
      <c r="GI123" s="60"/>
      <c r="GK123" s="20"/>
      <c r="GL123" s="20"/>
      <c r="GM123" s="1"/>
      <c r="GN123" s="25"/>
      <c r="GO123" s="77"/>
      <c r="GP123" s="7"/>
      <c r="GQ123" s="87"/>
    </row>
    <row r="124" spans="1:199" ht="24.95" hidden="1" customHeight="1" x14ac:dyDescent="0.35">
      <c r="A124" s="21" t="s">
        <v>60</v>
      </c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3"/>
      <c r="M124" s="90">
        <f t="shared" si="611"/>
        <v>0</v>
      </c>
      <c r="N124" s="34"/>
      <c r="O124" s="22"/>
      <c r="P124" s="34"/>
      <c r="Q124" s="22"/>
      <c r="R124" s="34"/>
      <c r="S124" s="22"/>
      <c r="T124" s="34"/>
      <c r="U124" s="22"/>
      <c r="V124" s="91"/>
      <c r="W124" s="22"/>
      <c r="X124" s="22"/>
      <c r="Y124" s="22"/>
      <c r="Z124" s="91"/>
      <c r="AA124" s="22"/>
      <c r="AB124" s="91"/>
      <c r="AC124" s="22"/>
      <c r="AD124" s="91"/>
      <c r="AE124" s="26"/>
      <c r="AF124" s="91"/>
      <c r="AG124" s="22"/>
      <c r="AH124" s="91"/>
      <c r="AI124" s="22"/>
      <c r="AJ124" s="91"/>
      <c r="AK124" s="22"/>
      <c r="AL124" s="91"/>
      <c r="AM124" s="22"/>
      <c r="AN124" s="91"/>
      <c r="AO124" s="22"/>
      <c r="AP124" s="91"/>
      <c r="AQ124" s="22"/>
      <c r="AR124" s="91"/>
      <c r="AS124" s="22"/>
      <c r="AT124" s="91"/>
      <c r="AU124" s="22"/>
      <c r="AV124" s="91"/>
      <c r="AW124" s="22"/>
      <c r="AX124" s="91"/>
      <c r="AY124" s="22"/>
      <c r="AZ124" s="91"/>
      <c r="BA124" s="22"/>
      <c r="BB124" s="91"/>
      <c r="BC124" s="22"/>
      <c r="BD124" s="91"/>
      <c r="BE124" s="22"/>
      <c r="BF124" s="22"/>
      <c r="BG124" s="22">
        <f t="shared" si="612"/>
        <v>0</v>
      </c>
      <c r="BH124" s="22">
        <f t="shared" si="613"/>
        <v>0</v>
      </c>
      <c r="BI124" s="7"/>
      <c r="BJ124" s="7"/>
      <c r="BK124" s="7"/>
      <c r="BL124" s="60"/>
      <c r="BM124" s="21" t="s">
        <v>60</v>
      </c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3"/>
      <c r="BY124" s="90">
        <f t="shared" si="614"/>
        <v>0</v>
      </c>
      <c r="BZ124" s="34"/>
      <c r="CA124" s="22"/>
      <c r="CB124" s="34"/>
      <c r="CC124" s="247"/>
      <c r="CD124" s="34"/>
      <c r="CE124" s="22"/>
      <c r="CF124" s="34"/>
      <c r="CG124" s="22"/>
      <c r="CH124" s="91"/>
      <c r="CI124" s="22"/>
      <c r="CJ124" s="22"/>
      <c r="CK124" s="22"/>
      <c r="CL124" s="91"/>
      <c r="CM124" s="22"/>
      <c r="CN124" s="91"/>
      <c r="CO124" s="22"/>
      <c r="CP124" s="91"/>
      <c r="CQ124" s="26"/>
      <c r="CR124" s="91"/>
      <c r="CS124" s="22"/>
      <c r="CT124" s="91"/>
      <c r="CU124" s="22"/>
      <c r="CV124" s="91"/>
      <c r="CW124" s="22"/>
      <c r="CX124" s="91"/>
      <c r="CY124" s="22"/>
      <c r="CZ124" s="91"/>
      <c r="DA124" s="22"/>
      <c r="DB124" s="91"/>
      <c r="DC124" s="22"/>
      <c r="DD124" s="91"/>
      <c r="DE124" s="22"/>
      <c r="DF124" s="91"/>
      <c r="DG124" s="22"/>
      <c r="DH124" s="91"/>
      <c r="DI124" s="22"/>
      <c r="DJ124" s="91"/>
      <c r="DK124" s="22"/>
      <c r="DL124" s="91"/>
      <c r="DM124" s="22"/>
      <c r="DN124" s="91"/>
      <c r="DO124" s="22"/>
      <c r="DP124" s="91"/>
      <c r="DQ124" s="22"/>
      <c r="DR124" s="22">
        <f t="shared" si="615"/>
        <v>0</v>
      </c>
      <c r="DS124" s="22">
        <f t="shared" si="616"/>
        <v>0</v>
      </c>
      <c r="DT124" s="7"/>
      <c r="DU124" s="7"/>
      <c r="DV124" s="7"/>
      <c r="DW124" s="60"/>
      <c r="DX124" s="21" t="s">
        <v>60</v>
      </c>
      <c r="DY124" s="290"/>
      <c r="DZ124" s="98"/>
      <c r="EA124" s="23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M124" s="20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20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20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/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D124" s="7" t="e">
        <v>#REF!</v>
      </c>
      <c r="GE124" s="149">
        <v>0</v>
      </c>
      <c r="GF124" s="150">
        <v>0</v>
      </c>
      <c r="GG124" s="7"/>
      <c r="GH124" s="7"/>
      <c r="GI124" s="60"/>
      <c r="GK124" s="20"/>
      <c r="GL124" s="20"/>
      <c r="GM124" s="1"/>
      <c r="GN124" s="25"/>
      <c r="GO124" s="77"/>
      <c r="GP124" s="7"/>
      <c r="GQ124" s="87"/>
    </row>
    <row r="125" spans="1:199" ht="24.95" hidden="1" customHeight="1" x14ac:dyDescent="0.35">
      <c r="A125" s="21" t="s">
        <v>60</v>
      </c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33"/>
      <c r="M125" s="90">
        <f t="shared" si="611"/>
        <v>0</v>
      </c>
      <c r="N125" s="34"/>
      <c r="O125" s="22"/>
      <c r="P125" s="34"/>
      <c r="Q125" s="22"/>
      <c r="R125" s="34"/>
      <c r="S125" s="22"/>
      <c r="T125" s="34"/>
      <c r="U125" s="22"/>
      <c r="V125" s="91"/>
      <c r="W125" s="22"/>
      <c r="X125" s="22"/>
      <c r="Y125" s="22"/>
      <c r="Z125" s="91"/>
      <c r="AA125" s="22"/>
      <c r="AB125" s="91"/>
      <c r="AC125" s="22"/>
      <c r="AD125" s="91"/>
      <c r="AE125" s="26"/>
      <c r="AF125" s="91"/>
      <c r="AG125" s="22"/>
      <c r="AH125" s="91"/>
      <c r="AI125" s="22"/>
      <c r="AJ125" s="91"/>
      <c r="AK125" s="22"/>
      <c r="AL125" s="91"/>
      <c r="AM125" s="22"/>
      <c r="AN125" s="91"/>
      <c r="AO125" s="22"/>
      <c r="AP125" s="91"/>
      <c r="AQ125" s="22"/>
      <c r="AR125" s="91"/>
      <c r="AS125" s="22"/>
      <c r="AT125" s="91"/>
      <c r="AU125" s="22"/>
      <c r="AV125" s="91"/>
      <c r="AW125" s="22"/>
      <c r="AX125" s="91"/>
      <c r="AY125" s="22"/>
      <c r="AZ125" s="91"/>
      <c r="BA125" s="22"/>
      <c r="BB125" s="91"/>
      <c r="BC125" s="22"/>
      <c r="BD125" s="91"/>
      <c r="BE125" s="22"/>
      <c r="BF125" s="22"/>
      <c r="BG125" s="22">
        <f t="shared" si="612"/>
        <v>0</v>
      </c>
      <c r="BH125" s="22">
        <f t="shared" si="613"/>
        <v>0</v>
      </c>
      <c r="BI125" s="7"/>
      <c r="BJ125" s="7"/>
      <c r="BK125" s="7"/>
      <c r="BL125" s="60"/>
      <c r="BM125" s="21" t="s">
        <v>60</v>
      </c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33"/>
      <c r="BY125" s="90">
        <f t="shared" si="614"/>
        <v>0</v>
      </c>
      <c r="BZ125" s="34"/>
      <c r="CA125" s="22"/>
      <c r="CB125" s="34"/>
      <c r="CC125" s="247"/>
      <c r="CD125" s="34"/>
      <c r="CE125" s="22"/>
      <c r="CF125" s="34"/>
      <c r="CG125" s="22"/>
      <c r="CH125" s="91"/>
      <c r="CI125" s="22"/>
      <c r="CJ125" s="22"/>
      <c r="CK125" s="22"/>
      <c r="CL125" s="91"/>
      <c r="CM125" s="22"/>
      <c r="CN125" s="91"/>
      <c r="CO125" s="22"/>
      <c r="CP125" s="91"/>
      <c r="CQ125" s="26"/>
      <c r="CR125" s="91"/>
      <c r="CS125" s="22"/>
      <c r="CT125" s="91"/>
      <c r="CU125" s="22"/>
      <c r="CV125" s="91"/>
      <c r="CW125" s="22"/>
      <c r="CX125" s="91"/>
      <c r="CY125" s="22"/>
      <c r="CZ125" s="91"/>
      <c r="DA125" s="22"/>
      <c r="DB125" s="91"/>
      <c r="DC125" s="22"/>
      <c r="DD125" s="91"/>
      <c r="DE125" s="22"/>
      <c r="DF125" s="91"/>
      <c r="DG125" s="22"/>
      <c r="DH125" s="91"/>
      <c r="DI125" s="22"/>
      <c r="DJ125" s="91"/>
      <c r="DK125" s="22"/>
      <c r="DL125" s="91"/>
      <c r="DM125" s="22"/>
      <c r="DN125" s="91"/>
      <c r="DO125" s="22"/>
      <c r="DP125" s="91"/>
      <c r="DQ125" s="22"/>
      <c r="DR125" s="22">
        <f t="shared" si="615"/>
        <v>0</v>
      </c>
      <c r="DS125" s="22">
        <f t="shared" si="616"/>
        <v>0</v>
      </c>
      <c r="DT125" s="7"/>
      <c r="DU125" s="7"/>
      <c r="DV125" s="7"/>
      <c r="DW125" s="60"/>
      <c r="DX125" s="21" t="s">
        <v>60</v>
      </c>
      <c r="DY125" s="290"/>
      <c r="DZ125" s="98"/>
      <c r="EA125" s="23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M125" s="20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20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20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/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 t="e">
        <v>#REF!</v>
      </c>
      <c r="GE125" s="149">
        <v>0</v>
      </c>
      <c r="GF125" s="150">
        <v>0</v>
      </c>
      <c r="GG125" s="7"/>
      <c r="GH125" s="7"/>
      <c r="GI125" s="60"/>
      <c r="GK125" s="20"/>
      <c r="GL125" s="20"/>
      <c r="GM125" s="1"/>
      <c r="GN125" s="25"/>
      <c r="GO125" s="77"/>
      <c r="GP125" s="7"/>
      <c r="GQ125" s="87"/>
    </row>
    <row r="126" spans="1:199" ht="24.95" hidden="1" customHeight="1" x14ac:dyDescent="0.35">
      <c r="A126" s="21" t="s">
        <v>60</v>
      </c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33"/>
      <c r="M126" s="90">
        <f t="shared" si="611"/>
        <v>0</v>
      </c>
      <c r="N126" s="34"/>
      <c r="O126" s="22"/>
      <c r="P126" s="34"/>
      <c r="Q126" s="22"/>
      <c r="R126" s="34"/>
      <c r="S126" s="22"/>
      <c r="T126" s="34"/>
      <c r="U126" s="22"/>
      <c r="V126" s="91"/>
      <c r="W126" s="22"/>
      <c r="X126" s="22"/>
      <c r="Y126" s="22"/>
      <c r="Z126" s="91"/>
      <c r="AA126" s="22"/>
      <c r="AB126" s="91"/>
      <c r="AC126" s="22"/>
      <c r="AD126" s="91"/>
      <c r="AE126" s="26"/>
      <c r="AF126" s="91"/>
      <c r="AG126" s="22"/>
      <c r="AH126" s="91"/>
      <c r="AI126" s="22"/>
      <c r="AJ126" s="91"/>
      <c r="AK126" s="22"/>
      <c r="AL126" s="91"/>
      <c r="AM126" s="22"/>
      <c r="AN126" s="91"/>
      <c r="AO126" s="22"/>
      <c r="AP126" s="91"/>
      <c r="AQ126" s="22"/>
      <c r="AR126" s="91"/>
      <c r="AS126" s="22"/>
      <c r="AT126" s="91"/>
      <c r="AU126" s="22"/>
      <c r="AV126" s="91"/>
      <c r="AW126" s="22"/>
      <c r="AX126" s="91"/>
      <c r="AY126" s="22"/>
      <c r="AZ126" s="91"/>
      <c r="BA126" s="22"/>
      <c r="BB126" s="91"/>
      <c r="BC126" s="22"/>
      <c r="BD126" s="91"/>
      <c r="BE126" s="22"/>
      <c r="BF126" s="22"/>
      <c r="BG126" s="22">
        <f t="shared" si="612"/>
        <v>0</v>
      </c>
      <c r="BH126" s="22">
        <f t="shared" si="613"/>
        <v>0</v>
      </c>
      <c r="BI126" s="7"/>
      <c r="BJ126" s="7"/>
      <c r="BK126" s="7"/>
      <c r="BL126" s="60"/>
      <c r="BM126" s="59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33"/>
      <c r="BY126" s="90">
        <f t="shared" si="614"/>
        <v>0</v>
      </c>
      <c r="BZ126" s="34"/>
      <c r="CA126" s="22"/>
      <c r="CB126" s="34"/>
      <c r="CC126" s="247"/>
      <c r="CD126" s="34"/>
      <c r="CE126" s="22"/>
      <c r="CF126" s="34"/>
      <c r="CG126" s="22"/>
      <c r="CH126" s="91"/>
      <c r="CI126" s="22"/>
      <c r="CJ126" s="22"/>
      <c r="CK126" s="22"/>
      <c r="CL126" s="91"/>
      <c r="CM126" s="22"/>
      <c r="CN126" s="91"/>
      <c r="CO126" s="22"/>
      <c r="CP126" s="91"/>
      <c r="CQ126" s="26"/>
      <c r="CR126" s="91"/>
      <c r="CS126" s="22"/>
      <c r="CT126" s="91"/>
      <c r="CU126" s="22"/>
      <c r="CV126" s="91"/>
      <c r="CW126" s="22"/>
      <c r="CX126" s="91"/>
      <c r="CY126" s="22"/>
      <c r="CZ126" s="91"/>
      <c r="DA126" s="22"/>
      <c r="DB126" s="91"/>
      <c r="DC126" s="22"/>
      <c r="DD126" s="91"/>
      <c r="DE126" s="22"/>
      <c r="DF126" s="91"/>
      <c r="DG126" s="22"/>
      <c r="DH126" s="91"/>
      <c r="DI126" s="22"/>
      <c r="DJ126" s="91"/>
      <c r="DK126" s="22"/>
      <c r="DL126" s="91"/>
      <c r="DM126" s="22"/>
      <c r="DN126" s="91"/>
      <c r="DO126" s="22"/>
      <c r="DP126" s="91"/>
      <c r="DQ126" s="22"/>
      <c r="DR126" s="22">
        <f t="shared" si="615"/>
        <v>0</v>
      </c>
      <c r="DS126" s="22">
        <f t="shared" si="616"/>
        <v>0</v>
      </c>
      <c r="DT126" s="7"/>
      <c r="DU126" s="7"/>
      <c r="DV126" s="7"/>
      <c r="DW126" s="60"/>
      <c r="DX126" s="21" t="s">
        <v>60</v>
      </c>
      <c r="DY126" s="290"/>
      <c r="DZ126" s="98"/>
      <c r="EA126" s="23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M126" s="20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20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20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/>
      <c r="FS126" s="7">
        <v>0</v>
      </c>
      <c r="FT126" s="7">
        <v>0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 t="e">
        <v>#REF!</v>
      </c>
      <c r="GE126" s="149">
        <v>0</v>
      </c>
      <c r="GF126" s="150">
        <v>0</v>
      </c>
      <c r="GG126" s="7"/>
      <c r="GH126" s="7"/>
      <c r="GI126" s="60"/>
      <c r="GK126" s="20"/>
      <c r="GL126" s="20"/>
      <c r="GM126" s="1"/>
      <c r="GN126" s="25"/>
      <c r="GO126" s="77"/>
      <c r="GP126" s="7"/>
      <c r="GQ126" s="87"/>
    </row>
    <row r="127" spans="1:199" ht="24.95" hidden="1" customHeight="1" x14ac:dyDescent="0.35">
      <c r="A127" s="21" t="s">
        <v>60</v>
      </c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90">
        <f t="shared" si="611"/>
        <v>0</v>
      </c>
      <c r="N127" s="34"/>
      <c r="O127" s="22"/>
      <c r="P127" s="34"/>
      <c r="Q127" s="22"/>
      <c r="R127" s="34"/>
      <c r="S127" s="22"/>
      <c r="T127" s="34"/>
      <c r="U127" s="22"/>
      <c r="V127" s="91"/>
      <c r="W127" s="22"/>
      <c r="X127" s="22"/>
      <c r="Y127" s="22"/>
      <c r="Z127" s="91"/>
      <c r="AA127" s="22"/>
      <c r="AB127" s="91"/>
      <c r="AC127" s="22"/>
      <c r="AD127" s="91"/>
      <c r="AE127" s="26"/>
      <c r="AF127" s="91"/>
      <c r="AG127" s="22"/>
      <c r="AH127" s="91"/>
      <c r="AI127" s="22"/>
      <c r="AJ127" s="91"/>
      <c r="AK127" s="22"/>
      <c r="AL127" s="91"/>
      <c r="AM127" s="22"/>
      <c r="AN127" s="91"/>
      <c r="AO127" s="22"/>
      <c r="AP127" s="91"/>
      <c r="AQ127" s="22"/>
      <c r="AR127" s="91"/>
      <c r="AS127" s="22"/>
      <c r="AT127" s="91"/>
      <c r="AU127" s="22"/>
      <c r="AV127" s="91"/>
      <c r="AW127" s="22"/>
      <c r="AX127" s="91"/>
      <c r="AY127" s="22"/>
      <c r="AZ127" s="91"/>
      <c r="BA127" s="22"/>
      <c r="BB127" s="91"/>
      <c r="BC127" s="22"/>
      <c r="BD127" s="91"/>
      <c r="BE127" s="22"/>
      <c r="BF127" s="22"/>
      <c r="BG127" s="22">
        <f t="shared" si="612"/>
        <v>0</v>
      </c>
      <c r="BH127" s="22">
        <f t="shared" si="613"/>
        <v>0</v>
      </c>
      <c r="BI127" s="7"/>
      <c r="BJ127" s="7"/>
      <c r="BK127" s="7"/>
      <c r="BL127" s="60"/>
      <c r="BM127" s="59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90">
        <f t="shared" si="614"/>
        <v>0</v>
      </c>
      <c r="BZ127" s="34"/>
      <c r="CA127" s="22"/>
      <c r="CB127" s="34"/>
      <c r="CC127" s="247"/>
      <c r="CD127" s="34"/>
      <c r="CE127" s="22"/>
      <c r="CF127" s="34"/>
      <c r="CG127" s="22"/>
      <c r="CH127" s="91"/>
      <c r="CI127" s="22"/>
      <c r="CJ127" s="22"/>
      <c r="CK127" s="22"/>
      <c r="CL127" s="91"/>
      <c r="CM127" s="22"/>
      <c r="CN127" s="91"/>
      <c r="CO127" s="22"/>
      <c r="CP127" s="91"/>
      <c r="CQ127" s="26"/>
      <c r="CR127" s="91"/>
      <c r="CS127" s="22"/>
      <c r="CT127" s="91"/>
      <c r="CU127" s="22"/>
      <c r="CV127" s="91"/>
      <c r="CW127" s="22"/>
      <c r="CX127" s="91"/>
      <c r="CY127" s="22"/>
      <c r="CZ127" s="91"/>
      <c r="DA127" s="22"/>
      <c r="DB127" s="91"/>
      <c r="DC127" s="22"/>
      <c r="DD127" s="91"/>
      <c r="DE127" s="22"/>
      <c r="DF127" s="91"/>
      <c r="DG127" s="22"/>
      <c r="DH127" s="91"/>
      <c r="DI127" s="22"/>
      <c r="DJ127" s="91"/>
      <c r="DK127" s="22"/>
      <c r="DL127" s="91"/>
      <c r="DM127" s="22"/>
      <c r="DN127" s="91"/>
      <c r="DO127" s="22"/>
      <c r="DP127" s="91"/>
      <c r="DQ127" s="22"/>
      <c r="DR127" s="22">
        <f t="shared" si="615"/>
        <v>0</v>
      </c>
      <c r="DS127" s="22">
        <f t="shared" si="616"/>
        <v>0</v>
      </c>
      <c r="DT127" s="7"/>
      <c r="DU127" s="7"/>
      <c r="DV127" s="7"/>
      <c r="DW127" s="60"/>
      <c r="DX127" s="21" t="s">
        <v>60</v>
      </c>
      <c r="DY127" s="290"/>
      <c r="DZ127" s="98"/>
      <c r="EA127" s="23"/>
      <c r="EB127" s="8"/>
      <c r="EC127" s="8"/>
      <c r="ED127" s="8"/>
      <c r="EE127" s="8"/>
      <c r="EF127" s="8"/>
      <c r="EG127" s="8"/>
      <c r="EH127" s="8"/>
      <c r="EI127" s="7"/>
      <c r="EJ127" s="7"/>
      <c r="EK127" s="7"/>
      <c r="EM127" s="20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20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20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/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 t="e">
        <v>#REF!</v>
      </c>
      <c r="GE127" s="149">
        <v>0</v>
      </c>
      <c r="GF127" s="150">
        <v>0</v>
      </c>
      <c r="GG127" s="8"/>
      <c r="GH127" s="8"/>
      <c r="GI127" s="120"/>
      <c r="GK127" s="20"/>
      <c r="GL127" s="20"/>
      <c r="GM127" s="1"/>
      <c r="GN127" s="25"/>
      <c r="GO127" s="77"/>
      <c r="GP127" s="7"/>
      <c r="GQ127" s="87"/>
    </row>
    <row r="128" spans="1:199" ht="24.95" hidden="1" customHeight="1" x14ac:dyDescent="0.35">
      <c r="A128" s="21" t="s">
        <v>60</v>
      </c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90">
        <f t="shared" si="611"/>
        <v>0</v>
      </c>
      <c r="N128" s="34"/>
      <c r="O128" s="22"/>
      <c r="P128" s="34"/>
      <c r="Q128" s="22"/>
      <c r="R128" s="34"/>
      <c r="S128" s="22"/>
      <c r="T128" s="34"/>
      <c r="U128" s="22"/>
      <c r="V128" s="91"/>
      <c r="W128" s="22"/>
      <c r="X128" s="22"/>
      <c r="Y128" s="22"/>
      <c r="Z128" s="91"/>
      <c r="AA128" s="22"/>
      <c r="AB128" s="91"/>
      <c r="AC128" s="22"/>
      <c r="AD128" s="91"/>
      <c r="AE128" s="26"/>
      <c r="AF128" s="91"/>
      <c r="AG128" s="22"/>
      <c r="AH128" s="91"/>
      <c r="AI128" s="22"/>
      <c r="AJ128" s="91"/>
      <c r="AK128" s="22"/>
      <c r="AL128" s="91"/>
      <c r="AM128" s="22"/>
      <c r="AN128" s="91"/>
      <c r="AO128" s="22"/>
      <c r="AP128" s="91"/>
      <c r="AQ128" s="22"/>
      <c r="AR128" s="91"/>
      <c r="AS128" s="22"/>
      <c r="AT128" s="91"/>
      <c r="AU128" s="22"/>
      <c r="AV128" s="91"/>
      <c r="AW128" s="22"/>
      <c r="AX128" s="91"/>
      <c r="AY128" s="22"/>
      <c r="AZ128" s="91"/>
      <c r="BA128" s="22"/>
      <c r="BB128" s="91"/>
      <c r="BC128" s="22"/>
      <c r="BD128" s="91"/>
      <c r="BE128" s="22"/>
      <c r="BF128" s="22"/>
      <c r="BG128" s="22">
        <f t="shared" si="612"/>
        <v>0</v>
      </c>
      <c r="BH128" s="22">
        <f t="shared" si="613"/>
        <v>0</v>
      </c>
      <c r="BI128" s="7"/>
      <c r="BJ128" s="7"/>
      <c r="BK128" s="7"/>
      <c r="BL128" s="60"/>
      <c r="BM128" s="59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90">
        <f t="shared" si="614"/>
        <v>0</v>
      </c>
      <c r="BZ128" s="34"/>
      <c r="CA128" s="22"/>
      <c r="CB128" s="34"/>
      <c r="CC128" s="247"/>
      <c r="CD128" s="34"/>
      <c r="CE128" s="22"/>
      <c r="CF128" s="34"/>
      <c r="CG128" s="22"/>
      <c r="CH128" s="91"/>
      <c r="CI128" s="22"/>
      <c r="CJ128" s="22"/>
      <c r="CK128" s="22"/>
      <c r="CL128" s="91"/>
      <c r="CM128" s="22"/>
      <c r="CN128" s="91"/>
      <c r="CO128" s="22"/>
      <c r="CP128" s="91"/>
      <c r="CQ128" s="26"/>
      <c r="CR128" s="91"/>
      <c r="CS128" s="22"/>
      <c r="CT128" s="91"/>
      <c r="CU128" s="22"/>
      <c r="CV128" s="91"/>
      <c r="CW128" s="22"/>
      <c r="CX128" s="91"/>
      <c r="CY128" s="22"/>
      <c r="CZ128" s="91"/>
      <c r="DA128" s="22"/>
      <c r="DB128" s="91"/>
      <c r="DC128" s="22"/>
      <c r="DD128" s="91"/>
      <c r="DE128" s="22"/>
      <c r="DF128" s="91"/>
      <c r="DG128" s="22"/>
      <c r="DH128" s="91"/>
      <c r="DI128" s="22"/>
      <c r="DJ128" s="91"/>
      <c r="DK128" s="22"/>
      <c r="DL128" s="91"/>
      <c r="DM128" s="22"/>
      <c r="DN128" s="91"/>
      <c r="DO128" s="22"/>
      <c r="DP128" s="91"/>
      <c r="DQ128" s="22"/>
      <c r="DR128" s="22">
        <f t="shared" si="615"/>
        <v>0</v>
      </c>
      <c r="DS128" s="22">
        <f t="shared" si="616"/>
        <v>0</v>
      </c>
      <c r="DT128" s="7"/>
      <c r="DU128" s="7"/>
      <c r="DV128" s="7"/>
      <c r="DW128" s="60"/>
      <c r="DX128" s="21" t="s">
        <v>60</v>
      </c>
      <c r="DY128" s="290"/>
      <c r="DZ128" s="98"/>
      <c r="EA128" s="23"/>
      <c r="EB128" s="8"/>
      <c r="EC128" s="8"/>
      <c r="ED128" s="8"/>
      <c r="EE128" s="8"/>
      <c r="EF128" s="8"/>
      <c r="EG128" s="8"/>
      <c r="EH128" s="8"/>
      <c r="EI128" s="7"/>
      <c r="EJ128" s="7"/>
      <c r="EK128" s="7"/>
      <c r="EM128" s="20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20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20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/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 t="e">
        <v>#REF!</v>
      </c>
      <c r="GE128" s="149">
        <v>0</v>
      </c>
      <c r="GF128" s="150">
        <v>0</v>
      </c>
      <c r="GG128" s="8"/>
      <c r="GH128" s="8"/>
      <c r="GI128" s="120"/>
      <c r="GK128" s="20"/>
      <c r="GL128" s="20"/>
      <c r="GM128" s="1"/>
      <c r="GN128" s="45"/>
      <c r="GO128" s="79"/>
      <c r="GP128" s="7"/>
      <c r="GQ128" s="87"/>
    </row>
    <row r="129" spans="1:199" ht="24.95" hidden="1" customHeight="1" x14ac:dyDescent="0.35">
      <c r="A129" s="21" t="s">
        <v>60</v>
      </c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90">
        <f t="shared" si="611"/>
        <v>0</v>
      </c>
      <c r="N129" s="34"/>
      <c r="O129" s="22"/>
      <c r="P129" s="34"/>
      <c r="Q129" s="22"/>
      <c r="R129" s="34"/>
      <c r="S129" s="22"/>
      <c r="T129" s="34"/>
      <c r="U129" s="22"/>
      <c r="V129" s="91"/>
      <c r="W129" s="22"/>
      <c r="X129" s="22"/>
      <c r="Y129" s="22"/>
      <c r="Z129" s="91"/>
      <c r="AA129" s="22"/>
      <c r="AB129" s="91"/>
      <c r="AC129" s="22"/>
      <c r="AD129" s="91"/>
      <c r="AE129" s="26"/>
      <c r="AF129" s="91"/>
      <c r="AG129" s="22"/>
      <c r="AH129" s="91"/>
      <c r="AI129" s="22"/>
      <c r="AJ129" s="91"/>
      <c r="AK129" s="22"/>
      <c r="AL129" s="91"/>
      <c r="AM129" s="22"/>
      <c r="AN129" s="91"/>
      <c r="AO129" s="22"/>
      <c r="AP129" s="91"/>
      <c r="AQ129" s="22"/>
      <c r="AR129" s="91"/>
      <c r="AS129" s="22"/>
      <c r="AT129" s="91"/>
      <c r="AU129" s="22"/>
      <c r="AV129" s="91"/>
      <c r="AW129" s="22"/>
      <c r="AX129" s="91"/>
      <c r="AY129" s="22"/>
      <c r="AZ129" s="91"/>
      <c r="BA129" s="22"/>
      <c r="BB129" s="91"/>
      <c r="BC129" s="22"/>
      <c r="BD129" s="91"/>
      <c r="BE129" s="22"/>
      <c r="BF129" s="22"/>
      <c r="BG129" s="22">
        <f t="shared" si="612"/>
        <v>0</v>
      </c>
      <c r="BH129" s="22">
        <f t="shared" si="613"/>
        <v>0</v>
      </c>
      <c r="BI129" s="7"/>
      <c r="BJ129" s="7"/>
      <c r="BK129" s="7"/>
      <c r="BL129" s="60"/>
      <c r="BM129" s="59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90">
        <f t="shared" si="614"/>
        <v>0</v>
      </c>
      <c r="BZ129" s="34"/>
      <c r="CA129" s="22"/>
      <c r="CB129" s="34"/>
      <c r="CC129" s="247"/>
      <c r="CD129" s="34"/>
      <c r="CE129" s="22"/>
      <c r="CF129" s="34"/>
      <c r="CG129" s="22"/>
      <c r="CH129" s="91"/>
      <c r="CI129" s="22"/>
      <c r="CJ129" s="22"/>
      <c r="CK129" s="22"/>
      <c r="CL129" s="91"/>
      <c r="CM129" s="22"/>
      <c r="CN129" s="91"/>
      <c r="CO129" s="22"/>
      <c r="CP129" s="91"/>
      <c r="CQ129" s="26"/>
      <c r="CR129" s="91"/>
      <c r="CS129" s="22"/>
      <c r="CT129" s="91"/>
      <c r="CU129" s="22"/>
      <c r="CV129" s="91"/>
      <c r="CW129" s="22"/>
      <c r="CX129" s="91"/>
      <c r="CY129" s="22"/>
      <c r="CZ129" s="91"/>
      <c r="DA129" s="22"/>
      <c r="DB129" s="91"/>
      <c r="DC129" s="22"/>
      <c r="DD129" s="91"/>
      <c r="DE129" s="22"/>
      <c r="DF129" s="91"/>
      <c r="DG129" s="22"/>
      <c r="DH129" s="91"/>
      <c r="DI129" s="22"/>
      <c r="DJ129" s="91"/>
      <c r="DK129" s="22"/>
      <c r="DL129" s="91"/>
      <c r="DM129" s="22"/>
      <c r="DN129" s="91"/>
      <c r="DO129" s="22"/>
      <c r="DP129" s="91"/>
      <c r="DQ129" s="22"/>
      <c r="DR129" s="22">
        <f t="shared" si="615"/>
        <v>0</v>
      </c>
      <c r="DS129" s="22">
        <f t="shared" si="616"/>
        <v>0</v>
      </c>
      <c r="DT129" s="7"/>
      <c r="DU129" s="7"/>
      <c r="DV129" s="7"/>
      <c r="DW129" s="60"/>
      <c r="DX129" s="21" t="s">
        <v>60</v>
      </c>
      <c r="DY129" s="290"/>
      <c r="DZ129" s="98"/>
      <c r="EA129" s="23"/>
      <c r="EB129" s="8"/>
      <c r="EC129" s="8"/>
      <c r="ED129" s="8"/>
      <c r="EE129" s="8"/>
      <c r="EF129" s="8"/>
      <c r="EG129" s="8"/>
      <c r="EH129" s="8"/>
      <c r="EI129" s="7"/>
      <c r="EJ129" s="7"/>
      <c r="EK129" s="7"/>
      <c r="EM129" s="20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20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20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/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 t="e">
        <v>#REF!</v>
      </c>
      <c r="GE129" s="149">
        <v>0</v>
      </c>
      <c r="GF129" s="150">
        <v>0</v>
      </c>
      <c r="GG129" s="8"/>
      <c r="GH129" s="8"/>
      <c r="GI129" s="120"/>
      <c r="GK129" s="20"/>
      <c r="GL129" s="20"/>
      <c r="GM129" s="1"/>
      <c r="GN129" s="25"/>
      <c r="GO129" s="77"/>
      <c r="GP129" s="7"/>
      <c r="GQ129" s="87"/>
    </row>
    <row r="130" spans="1:199" ht="24.95" hidden="1" customHeight="1" x14ac:dyDescent="0.35">
      <c r="A130" s="21" t="s">
        <v>60</v>
      </c>
      <c r="B130" s="12"/>
      <c r="C130" s="19"/>
      <c r="D130" s="23"/>
      <c r="E130" s="23"/>
      <c r="F130" s="23"/>
      <c r="G130" s="23"/>
      <c r="H130" s="23"/>
      <c r="I130" s="23"/>
      <c r="J130" s="23"/>
      <c r="K130" s="23"/>
      <c r="L130" s="12"/>
      <c r="M130" s="90">
        <f t="shared" si="611"/>
        <v>0</v>
      </c>
      <c r="N130" s="34"/>
      <c r="O130" s="22"/>
      <c r="P130" s="34"/>
      <c r="Q130" s="22"/>
      <c r="R130" s="34"/>
      <c r="S130" s="22"/>
      <c r="T130" s="34"/>
      <c r="U130" s="22"/>
      <c r="V130" s="91"/>
      <c r="W130" s="22"/>
      <c r="X130" s="22"/>
      <c r="Y130" s="22"/>
      <c r="Z130" s="91"/>
      <c r="AA130" s="22"/>
      <c r="AB130" s="91"/>
      <c r="AC130" s="22"/>
      <c r="AD130" s="91"/>
      <c r="AE130" s="26"/>
      <c r="AF130" s="91"/>
      <c r="AG130" s="22"/>
      <c r="AH130" s="91"/>
      <c r="AI130" s="22"/>
      <c r="AJ130" s="91"/>
      <c r="AK130" s="22"/>
      <c r="AL130" s="91"/>
      <c r="AM130" s="22"/>
      <c r="AN130" s="91"/>
      <c r="AO130" s="22"/>
      <c r="AP130" s="91"/>
      <c r="AQ130" s="22"/>
      <c r="AR130" s="91"/>
      <c r="AS130" s="22"/>
      <c r="AT130" s="91"/>
      <c r="AU130" s="22"/>
      <c r="AV130" s="91"/>
      <c r="AW130" s="22"/>
      <c r="AX130" s="91"/>
      <c r="AY130" s="22"/>
      <c r="AZ130" s="91"/>
      <c r="BA130" s="22"/>
      <c r="BB130" s="91"/>
      <c r="BC130" s="22"/>
      <c r="BD130" s="91"/>
      <c r="BE130" s="22"/>
      <c r="BF130" s="22"/>
      <c r="BG130" s="22">
        <f t="shared" si="612"/>
        <v>0</v>
      </c>
      <c r="BH130" s="22">
        <f t="shared" si="613"/>
        <v>0</v>
      </c>
      <c r="BI130" s="7"/>
      <c r="BJ130" s="7"/>
      <c r="BK130" s="7"/>
      <c r="BL130" s="60"/>
      <c r="BM130" s="59"/>
      <c r="BN130" s="12"/>
      <c r="BO130" s="19"/>
      <c r="BP130" s="23"/>
      <c r="BQ130" s="23"/>
      <c r="BR130" s="23"/>
      <c r="BS130" s="23"/>
      <c r="BT130" s="23"/>
      <c r="BU130" s="23"/>
      <c r="BV130" s="23"/>
      <c r="BW130" s="23"/>
      <c r="BX130" s="12"/>
      <c r="BY130" s="90">
        <f t="shared" si="614"/>
        <v>0</v>
      </c>
      <c r="BZ130" s="34"/>
      <c r="CA130" s="22"/>
      <c r="CB130" s="34"/>
      <c r="CC130" s="247"/>
      <c r="CD130" s="34"/>
      <c r="CE130" s="22"/>
      <c r="CF130" s="34"/>
      <c r="CG130" s="22"/>
      <c r="CH130" s="91"/>
      <c r="CI130" s="22"/>
      <c r="CJ130" s="22"/>
      <c r="CK130" s="22"/>
      <c r="CL130" s="91"/>
      <c r="CM130" s="22"/>
      <c r="CN130" s="91"/>
      <c r="CO130" s="22"/>
      <c r="CP130" s="91"/>
      <c r="CQ130" s="26"/>
      <c r="CR130" s="91"/>
      <c r="CS130" s="22"/>
      <c r="CT130" s="91"/>
      <c r="CU130" s="22"/>
      <c r="CV130" s="91"/>
      <c r="CW130" s="22"/>
      <c r="CX130" s="91"/>
      <c r="CY130" s="22"/>
      <c r="CZ130" s="91"/>
      <c r="DA130" s="22"/>
      <c r="DB130" s="91"/>
      <c r="DC130" s="22"/>
      <c r="DD130" s="91"/>
      <c r="DE130" s="22"/>
      <c r="DF130" s="91"/>
      <c r="DG130" s="22"/>
      <c r="DH130" s="91"/>
      <c r="DI130" s="22"/>
      <c r="DJ130" s="91"/>
      <c r="DK130" s="22"/>
      <c r="DL130" s="91"/>
      <c r="DM130" s="22"/>
      <c r="DN130" s="91"/>
      <c r="DO130" s="22"/>
      <c r="DP130" s="91"/>
      <c r="DQ130" s="22"/>
      <c r="DR130" s="22">
        <f t="shared" si="615"/>
        <v>0</v>
      </c>
      <c r="DS130" s="22">
        <f t="shared" si="616"/>
        <v>0</v>
      </c>
      <c r="DT130" s="7"/>
      <c r="DU130" s="7"/>
      <c r="DV130" s="7"/>
      <c r="DW130" s="60"/>
      <c r="DX130" s="21" t="s">
        <v>60</v>
      </c>
      <c r="DY130" s="290"/>
      <c r="DZ130" s="98"/>
      <c r="EA130" s="23"/>
      <c r="EB130" s="8"/>
      <c r="EC130" s="8"/>
      <c r="ED130" s="8"/>
      <c r="EE130" s="8"/>
      <c r="EF130" s="8"/>
      <c r="EG130" s="8"/>
      <c r="EH130" s="8"/>
      <c r="EI130" s="7"/>
      <c r="EJ130" s="7"/>
      <c r="EK130" s="7"/>
      <c r="EM130" s="20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20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20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/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 t="e">
        <v>#REF!</v>
      </c>
      <c r="GE130" s="149">
        <v>0</v>
      </c>
      <c r="GF130" s="150">
        <v>0</v>
      </c>
      <c r="GG130" s="8"/>
      <c r="GH130" s="8"/>
      <c r="GI130" s="120"/>
      <c r="GK130" s="20"/>
      <c r="GL130" s="20"/>
      <c r="GM130" s="1"/>
      <c r="GN130" s="25"/>
      <c r="GO130" s="77"/>
      <c r="GP130" s="7"/>
      <c r="GQ130" s="87"/>
    </row>
    <row r="131" spans="1:199" ht="24.95" hidden="1" customHeight="1" x14ac:dyDescent="0.35">
      <c r="A131" s="21" t="s">
        <v>60</v>
      </c>
      <c r="B131" s="12"/>
      <c r="C131" s="19"/>
      <c r="D131" s="23"/>
      <c r="E131" s="23"/>
      <c r="F131" s="23"/>
      <c r="G131" s="23"/>
      <c r="H131" s="23"/>
      <c r="I131" s="23"/>
      <c r="J131" s="23"/>
      <c r="K131" s="23"/>
      <c r="L131" s="12"/>
      <c r="M131" s="90">
        <f t="shared" si="611"/>
        <v>0</v>
      </c>
      <c r="N131" s="34"/>
      <c r="O131" s="22"/>
      <c r="P131" s="34"/>
      <c r="Q131" s="22"/>
      <c r="R131" s="34"/>
      <c r="S131" s="22"/>
      <c r="T131" s="34"/>
      <c r="U131" s="22"/>
      <c r="V131" s="91"/>
      <c r="W131" s="22"/>
      <c r="X131" s="22"/>
      <c r="Y131" s="22"/>
      <c r="Z131" s="91"/>
      <c r="AA131" s="22"/>
      <c r="AB131" s="91"/>
      <c r="AC131" s="22"/>
      <c r="AD131" s="91"/>
      <c r="AE131" s="26"/>
      <c r="AF131" s="91"/>
      <c r="AG131" s="22"/>
      <c r="AH131" s="91"/>
      <c r="AI131" s="22"/>
      <c r="AJ131" s="91"/>
      <c r="AK131" s="22"/>
      <c r="AL131" s="91"/>
      <c r="AM131" s="22"/>
      <c r="AN131" s="91"/>
      <c r="AO131" s="22"/>
      <c r="AP131" s="91"/>
      <c r="AQ131" s="22"/>
      <c r="AR131" s="91"/>
      <c r="AS131" s="22"/>
      <c r="AT131" s="91"/>
      <c r="AU131" s="22"/>
      <c r="AV131" s="91"/>
      <c r="AW131" s="22"/>
      <c r="AX131" s="91"/>
      <c r="AY131" s="22"/>
      <c r="AZ131" s="91"/>
      <c r="BA131" s="22"/>
      <c r="BB131" s="91"/>
      <c r="BC131" s="22"/>
      <c r="BD131" s="91"/>
      <c r="BE131" s="22"/>
      <c r="BF131" s="22"/>
      <c r="BG131" s="22">
        <f t="shared" si="612"/>
        <v>0</v>
      </c>
      <c r="BH131" s="22">
        <f t="shared" si="613"/>
        <v>0</v>
      </c>
      <c r="BI131" s="7"/>
      <c r="BJ131" s="7"/>
      <c r="BK131" s="7"/>
      <c r="BL131" s="60"/>
      <c r="BM131" s="59"/>
      <c r="BN131" s="12"/>
      <c r="BO131" s="19"/>
      <c r="BP131" s="23"/>
      <c r="BQ131" s="23"/>
      <c r="BR131" s="23"/>
      <c r="BS131" s="23"/>
      <c r="BT131" s="23"/>
      <c r="BU131" s="23"/>
      <c r="BV131" s="23"/>
      <c r="BW131" s="23"/>
      <c r="BX131" s="12"/>
      <c r="BY131" s="90">
        <f t="shared" si="614"/>
        <v>0</v>
      </c>
      <c r="BZ131" s="34"/>
      <c r="CA131" s="22"/>
      <c r="CB131" s="34"/>
      <c r="CC131" s="247"/>
      <c r="CD131" s="34"/>
      <c r="CE131" s="22"/>
      <c r="CF131" s="34"/>
      <c r="CG131" s="22"/>
      <c r="CH131" s="91"/>
      <c r="CI131" s="22"/>
      <c r="CJ131" s="22"/>
      <c r="CK131" s="22"/>
      <c r="CL131" s="91"/>
      <c r="CM131" s="22"/>
      <c r="CN131" s="91"/>
      <c r="CO131" s="22"/>
      <c r="CP131" s="91"/>
      <c r="CQ131" s="26"/>
      <c r="CR131" s="91"/>
      <c r="CS131" s="22"/>
      <c r="CT131" s="91"/>
      <c r="CU131" s="22"/>
      <c r="CV131" s="91"/>
      <c r="CW131" s="22"/>
      <c r="CX131" s="91"/>
      <c r="CY131" s="22"/>
      <c r="CZ131" s="91"/>
      <c r="DA131" s="22"/>
      <c r="DB131" s="91"/>
      <c r="DC131" s="22"/>
      <c r="DD131" s="91"/>
      <c r="DE131" s="22"/>
      <c r="DF131" s="91"/>
      <c r="DG131" s="22"/>
      <c r="DH131" s="91"/>
      <c r="DI131" s="22"/>
      <c r="DJ131" s="91"/>
      <c r="DK131" s="22"/>
      <c r="DL131" s="91"/>
      <c r="DM131" s="22"/>
      <c r="DN131" s="91"/>
      <c r="DO131" s="22"/>
      <c r="DP131" s="91"/>
      <c r="DQ131" s="22"/>
      <c r="DR131" s="22">
        <f t="shared" si="615"/>
        <v>0</v>
      </c>
      <c r="DS131" s="22">
        <f t="shared" si="616"/>
        <v>0</v>
      </c>
      <c r="DT131" s="7"/>
      <c r="DU131" s="7"/>
      <c r="DV131" s="7"/>
      <c r="DW131" s="60"/>
      <c r="DX131" s="21" t="s">
        <v>60</v>
      </c>
      <c r="DY131" s="290"/>
      <c r="DZ131" s="98"/>
      <c r="EA131" s="23"/>
      <c r="EB131" s="8"/>
      <c r="EC131" s="8"/>
      <c r="ED131" s="8"/>
      <c r="EE131" s="8"/>
      <c r="EF131" s="8"/>
      <c r="EG131" s="8"/>
      <c r="EH131" s="8"/>
      <c r="EI131" s="7"/>
      <c r="EJ131" s="7"/>
      <c r="EK131" s="7"/>
      <c r="EM131" s="20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20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20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/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 t="e">
        <v>#REF!</v>
      </c>
      <c r="GE131" s="149">
        <v>0</v>
      </c>
      <c r="GF131" s="150">
        <v>0</v>
      </c>
      <c r="GG131" s="8"/>
      <c r="GH131" s="8"/>
      <c r="GI131" s="120"/>
      <c r="GK131" s="20"/>
      <c r="GL131" s="20"/>
      <c r="GM131" s="1"/>
      <c r="GN131" s="25"/>
      <c r="GO131" s="77"/>
      <c r="GP131" s="7"/>
      <c r="GQ131" s="87"/>
    </row>
    <row r="132" spans="1:199" ht="24.95" hidden="1" customHeight="1" x14ac:dyDescent="0.35">
      <c r="A132" s="21" t="s">
        <v>60</v>
      </c>
      <c r="B132" s="12"/>
      <c r="C132" s="102"/>
      <c r="D132" s="23"/>
      <c r="E132" s="23"/>
      <c r="F132" s="23"/>
      <c r="G132" s="23"/>
      <c r="H132" s="23"/>
      <c r="I132" s="23"/>
      <c r="J132" s="23"/>
      <c r="K132" s="23"/>
      <c r="L132" s="12"/>
      <c r="M132" s="90">
        <f t="shared" si="611"/>
        <v>0</v>
      </c>
      <c r="N132" s="34"/>
      <c r="O132" s="22"/>
      <c r="P132" s="34"/>
      <c r="Q132" s="22"/>
      <c r="R132" s="34"/>
      <c r="S132" s="22"/>
      <c r="T132" s="34"/>
      <c r="U132" s="22"/>
      <c r="V132" s="91"/>
      <c r="W132" s="22"/>
      <c r="X132" s="22"/>
      <c r="Y132" s="22"/>
      <c r="Z132" s="91"/>
      <c r="AA132" s="22"/>
      <c r="AB132" s="91"/>
      <c r="AC132" s="22"/>
      <c r="AD132" s="91"/>
      <c r="AE132" s="26"/>
      <c r="AF132" s="91"/>
      <c r="AG132" s="22"/>
      <c r="AH132" s="91"/>
      <c r="AI132" s="22"/>
      <c r="AJ132" s="91"/>
      <c r="AK132" s="22"/>
      <c r="AL132" s="91"/>
      <c r="AM132" s="22"/>
      <c r="AN132" s="91"/>
      <c r="AO132" s="22"/>
      <c r="AP132" s="91"/>
      <c r="AQ132" s="22"/>
      <c r="AR132" s="91"/>
      <c r="AS132" s="22"/>
      <c r="AT132" s="91"/>
      <c r="AU132" s="22"/>
      <c r="AV132" s="91"/>
      <c r="AW132" s="22"/>
      <c r="AX132" s="91"/>
      <c r="AY132" s="22"/>
      <c r="AZ132" s="91"/>
      <c r="BA132" s="22"/>
      <c r="BB132" s="91"/>
      <c r="BC132" s="22"/>
      <c r="BD132" s="91"/>
      <c r="BE132" s="22"/>
      <c r="BF132" s="22"/>
      <c r="BG132" s="22">
        <f t="shared" si="612"/>
        <v>0</v>
      </c>
      <c r="BH132" s="22">
        <f t="shared" si="613"/>
        <v>0</v>
      </c>
      <c r="BI132" s="7"/>
      <c r="BJ132" s="7"/>
      <c r="BK132" s="7"/>
      <c r="BL132" s="60"/>
      <c r="BM132" s="59"/>
      <c r="BN132" s="12"/>
      <c r="BO132" s="102"/>
      <c r="BP132" s="23"/>
      <c r="BQ132" s="23"/>
      <c r="BR132" s="23"/>
      <c r="BS132" s="23"/>
      <c r="BT132" s="23"/>
      <c r="BU132" s="23"/>
      <c r="BV132" s="23"/>
      <c r="BW132" s="23"/>
      <c r="BX132" s="12"/>
      <c r="BY132" s="90">
        <f t="shared" si="614"/>
        <v>0</v>
      </c>
      <c r="BZ132" s="34"/>
      <c r="CA132" s="22"/>
      <c r="CB132" s="34"/>
      <c r="CC132" s="247"/>
      <c r="CD132" s="34"/>
      <c r="CE132" s="22"/>
      <c r="CF132" s="34"/>
      <c r="CG132" s="22"/>
      <c r="CH132" s="91"/>
      <c r="CI132" s="22"/>
      <c r="CJ132" s="22"/>
      <c r="CK132" s="22"/>
      <c r="CL132" s="91"/>
      <c r="CM132" s="22"/>
      <c r="CN132" s="91"/>
      <c r="CO132" s="22"/>
      <c r="CP132" s="91"/>
      <c r="CQ132" s="26"/>
      <c r="CR132" s="91"/>
      <c r="CS132" s="22"/>
      <c r="CT132" s="91"/>
      <c r="CU132" s="22"/>
      <c r="CV132" s="91"/>
      <c r="CW132" s="22"/>
      <c r="CX132" s="91"/>
      <c r="CY132" s="22"/>
      <c r="CZ132" s="91"/>
      <c r="DA132" s="22"/>
      <c r="DB132" s="91"/>
      <c r="DC132" s="22"/>
      <c r="DD132" s="91"/>
      <c r="DE132" s="22"/>
      <c r="DF132" s="91"/>
      <c r="DG132" s="22"/>
      <c r="DH132" s="91"/>
      <c r="DI132" s="22"/>
      <c r="DJ132" s="91"/>
      <c r="DK132" s="22"/>
      <c r="DL132" s="91"/>
      <c r="DM132" s="22"/>
      <c r="DN132" s="91"/>
      <c r="DO132" s="22"/>
      <c r="DP132" s="91"/>
      <c r="DQ132" s="22"/>
      <c r="DR132" s="22">
        <f t="shared" si="615"/>
        <v>0</v>
      </c>
      <c r="DS132" s="22">
        <f t="shared" si="616"/>
        <v>0</v>
      </c>
      <c r="DT132" s="7"/>
      <c r="DU132" s="7"/>
      <c r="DV132" s="7"/>
      <c r="DW132" s="60"/>
      <c r="DX132" s="59"/>
      <c r="DY132" s="290"/>
      <c r="DZ132" s="98"/>
      <c r="EA132" s="23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M132" s="20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20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20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/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 t="e">
        <v>#REF!</v>
      </c>
      <c r="GE132" s="149">
        <v>0</v>
      </c>
      <c r="GF132" s="150">
        <v>0</v>
      </c>
      <c r="GG132" s="7"/>
      <c r="GH132" s="7"/>
      <c r="GI132" s="60"/>
      <c r="GK132" s="20"/>
      <c r="GL132" s="20"/>
      <c r="GM132" s="1"/>
      <c r="GN132" s="25"/>
      <c r="GO132" s="77"/>
      <c r="GP132" s="7"/>
      <c r="GQ132" s="87"/>
    </row>
    <row r="133" spans="1:199" ht="24.95" customHeight="1" x14ac:dyDescent="0.35">
      <c r="A133" s="61">
        <v>9</v>
      </c>
      <c r="B133" s="655" t="s">
        <v>61</v>
      </c>
      <c r="C133" s="21" t="s">
        <v>230</v>
      </c>
      <c r="D133" s="2"/>
      <c r="E133" s="2"/>
      <c r="F133" s="2"/>
      <c r="G133" s="2"/>
      <c r="H133" s="2"/>
      <c r="I133" s="2"/>
      <c r="J133" s="2"/>
      <c r="K133" s="2"/>
      <c r="L133" s="2">
        <f t="shared" ref="L133:BH133" si="617">SUM(L134:L146)</f>
        <v>80</v>
      </c>
      <c r="M133" s="2">
        <f t="shared" si="617"/>
        <v>4</v>
      </c>
      <c r="N133" s="2">
        <f t="shared" si="617"/>
        <v>4</v>
      </c>
      <c r="O133" s="16">
        <f>SUM(O134:O146)</f>
        <v>8</v>
      </c>
      <c r="P133" s="2">
        <f t="shared" si="617"/>
        <v>0</v>
      </c>
      <c r="Q133" s="2">
        <f t="shared" si="617"/>
        <v>0</v>
      </c>
      <c r="R133" s="2">
        <f>SUM(R134:R146)</f>
        <v>0</v>
      </c>
      <c r="S133" s="2">
        <f>SUM(S134:S146)</f>
        <v>0</v>
      </c>
      <c r="T133" s="2">
        <f t="shared" si="617"/>
        <v>0</v>
      </c>
      <c r="U133" s="2">
        <f t="shared" si="617"/>
        <v>0</v>
      </c>
      <c r="V133" s="2">
        <f t="shared" si="617"/>
        <v>0</v>
      </c>
      <c r="W133" s="2">
        <f t="shared" si="617"/>
        <v>0</v>
      </c>
      <c r="X133" s="2">
        <f t="shared" si="617"/>
        <v>0</v>
      </c>
      <c r="Y133" s="2">
        <f t="shared" si="617"/>
        <v>0</v>
      </c>
      <c r="Z133" s="2">
        <f t="shared" si="617"/>
        <v>0</v>
      </c>
      <c r="AA133" s="2">
        <f t="shared" si="617"/>
        <v>0</v>
      </c>
      <c r="AB133" s="2">
        <f t="shared" si="617"/>
        <v>17</v>
      </c>
      <c r="AC133" s="2">
        <f t="shared" si="617"/>
        <v>136</v>
      </c>
      <c r="AD133" s="2">
        <f t="shared" si="617"/>
        <v>1</v>
      </c>
      <c r="AE133" s="2">
        <f t="shared" si="617"/>
        <v>75</v>
      </c>
      <c r="AF133" s="2">
        <f t="shared" si="617"/>
        <v>0</v>
      </c>
      <c r="AG133" s="2">
        <f t="shared" si="617"/>
        <v>0</v>
      </c>
      <c r="AH133" s="2">
        <f t="shared" si="617"/>
        <v>0</v>
      </c>
      <c r="AI133" s="16">
        <f t="shared" si="617"/>
        <v>0</v>
      </c>
      <c r="AJ133" s="2">
        <f t="shared" si="617"/>
        <v>0</v>
      </c>
      <c r="AK133" s="2">
        <f t="shared" si="617"/>
        <v>0</v>
      </c>
      <c r="AL133" s="2">
        <f t="shared" si="617"/>
        <v>0</v>
      </c>
      <c r="AM133" s="2">
        <f t="shared" si="617"/>
        <v>0</v>
      </c>
      <c r="AN133" s="2">
        <f>SUM(AN134:AN146)</f>
        <v>0</v>
      </c>
      <c r="AO133" s="2">
        <f t="shared" si="617"/>
        <v>0</v>
      </c>
      <c r="AP133" s="2">
        <f t="shared" si="617"/>
        <v>0</v>
      </c>
      <c r="AQ133" s="2">
        <f t="shared" si="617"/>
        <v>0</v>
      </c>
      <c r="AR133" s="2">
        <f t="shared" si="617"/>
        <v>0</v>
      </c>
      <c r="AS133" s="2">
        <f t="shared" si="617"/>
        <v>0</v>
      </c>
      <c r="AT133" s="2">
        <f>SUM(AT134:AT146)</f>
        <v>0</v>
      </c>
      <c r="AU133" s="2">
        <f>SUM(AU134:AU146)</f>
        <v>0</v>
      </c>
      <c r="AV133" s="2">
        <f t="shared" si="617"/>
        <v>0</v>
      </c>
      <c r="AW133" s="2">
        <f t="shared" si="617"/>
        <v>0</v>
      </c>
      <c r="AX133" s="2">
        <f t="shared" si="617"/>
        <v>0</v>
      </c>
      <c r="AY133" s="2">
        <f t="shared" si="617"/>
        <v>0</v>
      </c>
      <c r="AZ133" s="2">
        <f t="shared" si="617"/>
        <v>0</v>
      </c>
      <c r="BA133" s="2">
        <f t="shared" si="617"/>
        <v>0</v>
      </c>
      <c r="BB133" s="2">
        <f t="shared" si="617"/>
        <v>0</v>
      </c>
      <c r="BC133" s="2">
        <f t="shared" si="617"/>
        <v>0</v>
      </c>
      <c r="BD133" s="2">
        <f t="shared" si="617"/>
        <v>0</v>
      </c>
      <c r="BE133" s="2">
        <f t="shared" si="617"/>
        <v>0</v>
      </c>
      <c r="BF133" s="2">
        <f t="shared" si="617"/>
        <v>75</v>
      </c>
      <c r="BG133" s="16">
        <f t="shared" si="617"/>
        <v>219</v>
      </c>
      <c r="BH133" s="16">
        <f t="shared" si="617"/>
        <v>8</v>
      </c>
      <c r="BI133" s="2"/>
      <c r="BJ133" s="2"/>
      <c r="BK133" s="2"/>
      <c r="BL133" s="62"/>
      <c r="BM133" s="61">
        <v>9</v>
      </c>
      <c r="BN133" s="21" t="s">
        <v>61</v>
      </c>
      <c r="BO133" s="21" t="s">
        <v>70</v>
      </c>
      <c r="BP133" s="2">
        <v>1</v>
      </c>
      <c r="BQ133" s="2"/>
      <c r="BR133" s="2"/>
      <c r="BS133" s="2"/>
      <c r="BT133" s="2"/>
      <c r="BU133" s="2"/>
      <c r="BV133" s="2"/>
      <c r="BW133" s="2"/>
      <c r="BX133" s="2">
        <f t="shared" ref="BX133:CE133" si="618">SUM(BX134:BX146)</f>
        <v>300</v>
      </c>
      <c r="BY133" s="2">
        <f t="shared" si="618"/>
        <v>240</v>
      </c>
      <c r="BZ133" s="2">
        <f t="shared" si="618"/>
        <v>38</v>
      </c>
      <c r="CA133" s="16">
        <f t="shared" si="618"/>
        <v>4</v>
      </c>
      <c r="CB133" s="2">
        <f t="shared" si="618"/>
        <v>52</v>
      </c>
      <c r="CC133" s="2">
        <f t="shared" si="618"/>
        <v>8</v>
      </c>
      <c r="CD133" s="2">
        <f t="shared" si="618"/>
        <v>150</v>
      </c>
      <c r="CE133" s="2">
        <f t="shared" si="618"/>
        <v>88</v>
      </c>
      <c r="CF133" s="2">
        <f t="shared" ref="CF133:CY133" si="619">SUM(CF134:CF146)</f>
        <v>0</v>
      </c>
      <c r="CG133" s="2">
        <f t="shared" si="619"/>
        <v>0</v>
      </c>
      <c r="CH133" s="2">
        <f t="shared" si="619"/>
        <v>0</v>
      </c>
      <c r="CI133" s="2">
        <f t="shared" si="619"/>
        <v>0</v>
      </c>
      <c r="CJ133" s="2">
        <f t="shared" si="619"/>
        <v>2</v>
      </c>
      <c r="CK133" s="2">
        <f t="shared" si="619"/>
        <v>15</v>
      </c>
      <c r="CL133" s="2">
        <f t="shared" si="619"/>
        <v>0</v>
      </c>
      <c r="CM133" s="2">
        <f t="shared" si="619"/>
        <v>0</v>
      </c>
      <c r="CN133" s="2">
        <f t="shared" si="619"/>
        <v>9</v>
      </c>
      <c r="CO133" s="2">
        <f t="shared" si="619"/>
        <v>72</v>
      </c>
      <c r="CP133" s="2">
        <f t="shared" si="619"/>
        <v>1</v>
      </c>
      <c r="CQ133" s="2">
        <f t="shared" si="619"/>
        <v>75</v>
      </c>
      <c r="CR133" s="2">
        <f t="shared" si="619"/>
        <v>0</v>
      </c>
      <c r="CS133" s="2">
        <f t="shared" si="619"/>
        <v>0</v>
      </c>
      <c r="CT133" s="2">
        <f t="shared" si="619"/>
        <v>0</v>
      </c>
      <c r="CU133" s="16">
        <f t="shared" si="619"/>
        <v>0</v>
      </c>
      <c r="CV133" s="2">
        <f t="shared" si="619"/>
        <v>0</v>
      </c>
      <c r="CW133" s="2">
        <f t="shared" si="619"/>
        <v>0</v>
      </c>
      <c r="CX133" s="2">
        <f t="shared" si="619"/>
        <v>2</v>
      </c>
      <c r="CY133" s="2">
        <f t="shared" si="619"/>
        <v>110</v>
      </c>
      <c r="CZ133" s="2">
        <f>SUM(CZ134:CZ146)</f>
        <v>0</v>
      </c>
      <c r="DA133" s="2">
        <f t="shared" ref="DA133:DS133" si="620">SUM(DA134:DA146)</f>
        <v>0</v>
      </c>
      <c r="DB133" s="2">
        <f t="shared" si="620"/>
        <v>2</v>
      </c>
      <c r="DC133" s="2">
        <f t="shared" si="620"/>
        <v>31</v>
      </c>
      <c r="DD133" s="2">
        <f t="shared" si="620"/>
        <v>2</v>
      </c>
      <c r="DE133" s="2">
        <f t="shared" si="620"/>
        <v>12</v>
      </c>
      <c r="DF133" s="2">
        <f t="shared" si="620"/>
        <v>0</v>
      </c>
      <c r="DG133" s="2">
        <f t="shared" si="620"/>
        <v>0</v>
      </c>
      <c r="DH133" s="2">
        <f t="shared" si="620"/>
        <v>0</v>
      </c>
      <c r="DI133" s="2">
        <f t="shared" si="620"/>
        <v>0</v>
      </c>
      <c r="DJ133" s="2">
        <f t="shared" si="620"/>
        <v>2</v>
      </c>
      <c r="DK133" s="2">
        <f t="shared" si="620"/>
        <v>8</v>
      </c>
      <c r="DL133" s="2">
        <f t="shared" si="620"/>
        <v>0</v>
      </c>
      <c r="DM133" s="2">
        <f t="shared" si="620"/>
        <v>0</v>
      </c>
      <c r="DN133" s="2">
        <f t="shared" si="620"/>
        <v>0</v>
      </c>
      <c r="DO133" s="2">
        <f t="shared" si="620"/>
        <v>0</v>
      </c>
      <c r="DP133" s="2">
        <f t="shared" si="620"/>
        <v>0</v>
      </c>
      <c r="DQ133" s="2">
        <f t="shared" si="620"/>
        <v>0</v>
      </c>
      <c r="DR133" s="16">
        <f t="shared" si="620"/>
        <v>425</v>
      </c>
      <c r="DS133" s="16">
        <f t="shared" si="620"/>
        <v>153</v>
      </c>
      <c r="DT133" s="2"/>
      <c r="DU133" s="2"/>
      <c r="DV133" s="2"/>
      <c r="DW133" s="62"/>
      <c r="DX133" s="61">
        <v>9</v>
      </c>
      <c r="DY133" s="287" t="s">
        <v>61</v>
      </c>
      <c r="DZ133" s="21" t="s">
        <v>230</v>
      </c>
      <c r="EA133" s="2">
        <v>1</v>
      </c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M133" s="2">
        <v>12</v>
      </c>
      <c r="EN133" s="2">
        <v>52</v>
      </c>
      <c r="EO133" s="2">
        <v>8</v>
      </c>
      <c r="EP133" s="2">
        <v>150</v>
      </c>
      <c r="EQ133" s="2">
        <v>88</v>
      </c>
      <c r="ER133" s="2">
        <v>0</v>
      </c>
      <c r="ES133" s="2">
        <v>0</v>
      </c>
      <c r="ET133" s="2">
        <v>0</v>
      </c>
      <c r="EU133" s="2">
        <v>0</v>
      </c>
      <c r="EV133" s="2">
        <v>2</v>
      </c>
      <c r="EW133" s="16">
        <v>15</v>
      </c>
      <c r="EX133" s="2">
        <v>0</v>
      </c>
      <c r="EY133" s="2">
        <v>0</v>
      </c>
      <c r="EZ133" s="2">
        <v>26</v>
      </c>
      <c r="FA133" s="2">
        <v>208</v>
      </c>
      <c r="FB133" s="2">
        <v>2</v>
      </c>
      <c r="FC133" s="2">
        <v>150</v>
      </c>
      <c r="FD133" s="2">
        <v>0</v>
      </c>
      <c r="FE133" s="2">
        <v>0</v>
      </c>
      <c r="FF133" s="2">
        <v>0</v>
      </c>
      <c r="FG133" s="16">
        <v>0</v>
      </c>
      <c r="FH133" s="2">
        <v>0</v>
      </c>
      <c r="FI133" s="2">
        <v>0</v>
      </c>
      <c r="FJ133" s="2">
        <v>2</v>
      </c>
      <c r="FK133" s="2">
        <v>110</v>
      </c>
      <c r="FL133" s="2">
        <v>0</v>
      </c>
      <c r="FM133" s="2">
        <v>0</v>
      </c>
      <c r="FN133" s="2">
        <v>2</v>
      </c>
      <c r="FO133" s="2">
        <v>31</v>
      </c>
      <c r="FP133" s="2">
        <v>2</v>
      </c>
      <c r="FQ133" s="2">
        <v>12</v>
      </c>
      <c r="FR133" s="2"/>
      <c r="FS133" s="2">
        <v>0</v>
      </c>
      <c r="FT133" s="2">
        <v>0</v>
      </c>
      <c r="FU133" s="2">
        <v>0</v>
      </c>
      <c r="FV133" s="2">
        <v>2</v>
      </c>
      <c r="FW133" s="2">
        <v>8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 t="e">
        <v>#REF!</v>
      </c>
      <c r="GE133" s="40">
        <v>644</v>
      </c>
      <c r="GF133" s="639">
        <v>161</v>
      </c>
      <c r="GG133" s="2"/>
      <c r="GH133" s="2"/>
      <c r="GI133" s="62"/>
      <c r="GK133" s="20"/>
      <c r="GL133" s="20"/>
      <c r="GM133" s="19"/>
      <c r="GN133" s="19"/>
      <c r="GO133" s="78"/>
      <c r="GP133" s="7"/>
      <c r="GQ133" s="87"/>
    </row>
    <row r="134" spans="1:199" ht="24.95" hidden="1" customHeight="1" x14ac:dyDescent="0.35">
      <c r="A134" s="21" t="s">
        <v>61</v>
      </c>
      <c r="B134" s="178" t="s">
        <v>90</v>
      </c>
      <c r="C134" s="179" t="s">
        <v>95</v>
      </c>
      <c r="D134" s="179" t="s">
        <v>92</v>
      </c>
      <c r="E134" s="179" t="s">
        <v>96</v>
      </c>
      <c r="F134" s="179" t="s">
        <v>97</v>
      </c>
      <c r="G134" s="179">
        <v>7</v>
      </c>
      <c r="H134" s="179">
        <v>141</v>
      </c>
      <c r="I134" s="179">
        <v>2</v>
      </c>
      <c r="J134" s="179"/>
      <c r="K134" s="179">
        <f>SUM(J134)*2</f>
        <v>0</v>
      </c>
      <c r="L134" s="180">
        <v>80</v>
      </c>
      <c r="M134" s="191">
        <f>SUM(N134+P134+R134+T134+V134)</f>
        <v>4</v>
      </c>
      <c r="N134" s="180">
        <v>4</v>
      </c>
      <c r="O134" s="180">
        <f>SUM(N134)*I134</f>
        <v>8</v>
      </c>
      <c r="P134" s="180"/>
      <c r="Q134" s="180">
        <f>P134*J134</f>
        <v>0</v>
      </c>
      <c r="R134" s="180"/>
      <c r="S134" s="180">
        <f>SUM(R134)*J134</f>
        <v>0</v>
      </c>
      <c r="T134" s="180"/>
      <c r="U134" s="35">
        <f>SUM(T134)*K134</f>
        <v>0</v>
      </c>
      <c r="V134" s="81"/>
      <c r="W134" s="35">
        <f>SUM(V134)*J134*3</f>
        <v>0</v>
      </c>
      <c r="X134" s="182">
        <f>SUM(J134*AX134*2+K134*AZ134*2)</f>
        <v>0</v>
      </c>
      <c r="Y134" s="182">
        <f>SUM(L134*5/100*J134)</f>
        <v>0</v>
      </c>
      <c r="Z134" s="187"/>
      <c r="AA134" s="35"/>
      <c r="AB134" s="81"/>
      <c r="AC134" s="182">
        <f>SUM(AB134)*3*H134/5</f>
        <v>0</v>
      </c>
      <c r="AD134" s="81"/>
      <c r="AE134" s="183">
        <f>SUM(AD134*H134*(30+4))</f>
        <v>0</v>
      </c>
      <c r="AF134" s="81"/>
      <c r="AG134" s="35">
        <f>SUM(AF134*H134*3)</f>
        <v>0</v>
      </c>
      <c r="AH134" s="81"/>
      <c r="AI134" s="182">
        <f>SUM(AH134*H134/3)</f>
        <v>0</v>
      </c>
      <c r="AJ134" s="187"/>
      <c r="AK134" s="182">
        <f>SUM(AJ134*H134*2/3)</f>
        <v>0</v>
      </c>
      <c r="AL134" s="81"/>
      <c r="AM134" s="35">
        <f>SUM(AL134*H134*2)</f>
        <v>0</v>
      </c>
      <c r="AN134" s="81"/>
      <c r="AO134" s="35">
        <f>SUM(AN134*J134*2)</f>
        <v>0</v>
      </c>
      <c r="AP134" s="81"/>
      <c r="AQ134" s="182">
        <f>SUM(AP134*H134*2)</f>
        <v>0</v>
      </c>
      <c r="AR134" s="81"/>
      <c r="AS134" s="182">
        <f>SUM(J134*AR134*6)</f>
        <v>0</v>
      </c>
      <c r="AT134" s="182">
        <f t="shared" ref="AT134:BE134" si="621">SUM(K134*AS134*6)</f>
        <v>0</v>
      </c>
      <c r="AU134" s="182">
        <f t="shared" si="621"/>
        <v>0</v>
      </c>
      <c r="AV134" s="182">
        <f t="shared" si="621"/>
        <v>0</v>
      </c>
      <c r="AW134" s="182">
        <f t="shared" si="621"/>
        <v>0</v>
      </c>
      <c r="AX134" s="182">
        <f t="shared" si="621"/>
        <v>0</v>
      </c>
      <c r="AY134" s="182">
        <f t="shared" si="621"/>
        <v>0</v>
      </c>
      <c r="AZ134" s="182">
        <f t="shared" si="621"/>
        <v>0</v>
      </c>
      <c r="BA134" s="182">
        <f t="shared" si="621"/>
        <v>0</v>
      </c>
      <c r="BB134" s="182">
        <f t="shared" si="621"/>
        <v>0</v>
      </c>
      <c r="BC134" s="182">
        <f t="shared" si="621"/>
        <v>0</v>
      </c>
      <c r="BD134" s="182">
        <f t="shared" si="621"/>
        <v>0</v>
      </c>
      <c r="BE134" s="182">
        <f t="shared" si="621"/>
        <v>0</v>
      </c>
      <c r="BF134" s="22"/>
      <c r="BG134" s="309">
        <f>SUM(AO134+BE134+BC134+BA134+AY134+AW134+AS134+AQ134+AK134+AM134+AI134+AG134+AE134+AC134+AA134+Y134+X134+W134+U134+Q134+O134+S134+AU134)</f>
        <v>8</v>
      </c>
      <c r="BH134" s="22">
        <f>SUM(O134+Q134+U134+W134+X134+AS134+AW134+AY134+BA134+BC134+S134+AQ134)</f>
        <v>8</v>
      </c>
      <c r="BI134" s="7"/>
      <c r="BJ134" s="7"/>
      <c r="BK134" s="7"/>
      <c r="BL134" s="60">
        <v>32.33</v>
      </c>
      <c r="BM134" s="21" t="s">
        <v>61</v>
      </c>
      <c r="BN134" s="52" t="s">
        <v>196</v>
      </c>
      <c r="BO134" s="45" t="s">
        <v>95</v>
      </c>
      <c r="BP134" s="45" t="s">
        <v>92</v>
      </c>
      <c r="BQ134" s="45" t="s">
        <v>96</v>
      </c>
      <c r="BR134" s="25" t="s">
        <v>195</v>
      </c>
      <c r="BS134" s="45">
        <v>10</v>
      </c>
      <c r="BT134" s="179">
        <v>28</v>
      </c>
      <c r="BU134" s="25"/>
      <c r="BV134" s="25">
        <v>1</v>
      </c>
      <c r="BW134" s="25">
        <f>SUM(BV134)*2</f>
        <v>2</v>
      </c>
      <c r="BX134" s="24">
        <v>20</v>
      </c>
      <c r="BY134" s="208">
        <f>SUM(BZ134+CB134+CD134+CF134+CH134)</f>
        <v>20</v>
      </c>
      <c r="BZ134" s="34">
        <v>4</v>
      </c>
      <c r="CA134" s="28">
        <f>SUM(BZ134)*BU134</f>
        <v>0</v>
      </c>
      <c r="CB134" s="34"/>
      <c r="CC134" s="243">
        <f>CB134*BV134</f>
        <v>0</v>
      </c>
      <c r="CD134" s="34">
        <v>16</v>
      </c>
      <c r="CE134" s="28">
        <f>SUM(CD134)*BV134</f>
        <v>16</v>
      </c>
      <c r="CF134" s="34"/>
      <c r="CG134" s="28">
        <f>SUM(CF134)*BW134</f>
        <v>0</v>
      </c>
      <c r="CH134" s="200"/>
      <c r="CI134" s="28">
        <f>SUM(CH134)*BV134*5</f>
        <v>0</v>
      </c>
      <c r="CJ134" s="209">
        <f>SUM(BV134*DJ134*2+BW134*DL134*2)</f>
        <v>0</v>
      </c>
      <c r="CK134" s="209">
        <f>SUM(BX134*5/100*BV134)</f>
        <v>1</v>
      </c>
      <c r="CL134" s="200"/>
      <c r="CM134" s="28"/>
      <c r="CN134" s="200"/>
      <c r="CO134" s="209">
        <f>SUM(CN134)*3*BT134/5</f>
        <v>0</v>
      </c>
      <c r="CP134" s="200"/>
      <c r="CQ134" s="210">
        <f>SUM(CP134*BT134*(30+4))</f>
        <v>0</v>
      </c>
      <c r="CR134" s="34"/>
      <c r="CS134" s="28">
        <f>SUM(CR134*BT134*3)</f>
        <v>0</v>
      </c>
      <c r="CT134" s="200"/>
      <c r="CU134" s="209">
        <f>SUM(CT134*BT134/3)</f>
        <v>0</v>
      </c>
      <c r="CV134" s="200"/>
      <c r="CW134" s="209">
        <f>SUM(CV134*BT134*2/3)</f>
        <v>0</v>
      </c>
      <c r="CX134" s="34">
        <v>1</v>
      </c>
      <c r="CY134" s="201">
        <f>SUM(CX134*BT134*2)</f>
        <v>56</v>
      </c>
      <c r="CZ134" s="200"/>
      <c r="DA134" s="28">
        <f>SUM(CZ134*BV134*2)</f>
        <v>0</v>
      </c>
      <c r="DB134" s="200"/>
      <c r="DC134" s="209">
        <f>SUM(DB134*BT134*2)</f>
        <v>0</v>
      </c>
      <c r="DD134" s="34">
        <v>1</v>
      </c>
      <c r="DE134" s="605">
        <f>DD134*BV134*6</f>
        <v>6</v>
      </c>
      <c r="DF134" s="200"/>
      <c r="DG134" s="209">
        <f>DF134*BT134/3</f>
        <v>0</v>
      </c>
      <c r="DH134" s="200"/>
      <c r="DI134" s="28">
        <f>SUM(BV134*DH134*6)</f>
        <v>0</v>
      </c>
      <c r="DJ134" s="34"/>
      <c r="DK134" s="209">
        <f>SUM(BV134*DJ134*8)</f>
        <v>0</v>
      </c>
      <c r="DL134" s="34"/>
      <c r="DM134" s="209">
        <f>SUM(DL134*BW134*5*6)</f>
        <v>0</v>
      </c>
      <c r="DN134" s="34"/>
      <c r="DO134" s="209">
        <f>SUM(DN134*BW134*4*6)</f>
        <v>0</v>
      </c>
      <c r="DP134" s="34"/>
      <c r="DQ134" s="22">
        <f>SUM(DP134*50)</f>
        <v>0</v>
      </c>
      <c r="DR134" s="345">
        <f>CA134+CC134+CE134+CG134+CI134+CJ134+CK134+CM134+CO134+CQ134+CS134+CU134+CW134+CY134+DA134+DC134+DE134+DG134+DI134+DK134+DM134+DO134+DQ134</f>
        <v>79</v>
      </c>
      <c r="DS134" s="209">
        <f>DO134+DM134+DK134+DI134+DE134+DC134+CJ134+CI134+CG134+CE134+CC134+CA134</f>
        <v>22</v>
      </c>
      <c r="DT134" s="7"/>
      <c r="DU134" s="7"/>
      <c r="DV134" s="7"/>
      <c r="DW134" s="60">
        <v>506</v>
      </c>
      <c r="DX134" s="21" t="s">
        <v>61</v>
      </c>
      <c r="DY134" s="288"/>
      <c r="DZ134" s="102"/>
      <c r="EA134" s="25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M134" s="20">
        <v>8</v>
      </c>
      <c r="EN134" s="7">
        <v>0</v>
      </c>
      <c r="EO134" s="7">
        <v>0</v>
      </c>
      <c r="EP134" s="7">
        <v>16</v>
      </c>
      <c r="EQ134" s="7">
        <v>16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20">
        <v>1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20">
        <v>0</v>
      </c>
      <c r="FH134" s="7">
        <v>0</v>
      </c>
      <c r="FI134" s="7">
        <v>0</v>
      </c>
      <c r="FJ134" s="7">
        <v>1</v>
      </c>
      <c r="FK134" s="7">
        <v>56</v>
      </c>
      <c r="FL134" s="7">
        <v>0</v>
      </c>
      <c r="FM134" s="7">
        <v>0</v>
      </c>
      <c r="FN134" s="7">
        <v>0</v>
      </c>
      <c r="FO134" s="7">
        <v>0</v>
      </c>
      <c r="FP134" s="7">
        <v>1</v>
      </c>
      <c r="FQ134" s="7">
        <v>6</v>
      </c>
      <c r="FR134" s="7"/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0</v>
      </c>
      <c r="GD134" s="7" t="e">
        <v>#REF!</v>
      </c>
      <c r="GE134" s="149">
        <v>87</v>
      </c>
      <c r="GF134" s="150">
        <v>30</v>
      </c>
      <c r="GG134" s="7"/>
      <c r="GH134" s="7"/>
      <c r="GI134" s="60"/>
      <c r="GK134" s="20"/>
      <c r="GL134" s="20"/>
      <c r="GM134" s="1"/>
      <c r="GN134" s="25"/>
      <c r="GO134" s="77"/>
      <c r="GP134" s="7"/>
      <c r="GQ134" s="87"/>
    </row>
    <row r="135" spans="1:199" ht="24.95" hidden="1" customHeight="1" x14ac:dyDescent="0.35">
      <c r="A135" s="21" t="s">
        <v>61</v>
      </c>
      <c r="B135" s="1"/>
      <c r="C135" s="45"/>
      <c r="D135" s="45"/>
      <c r="E135" s="45"/>
      <c r="F135" s="25"/>
      <c r="G135" s="25"/>
      <c r="H135" s="25"/>
      <c r="I135" s="25"/>
      <c r="J135" s="25"/>
      <c r="K135" s="25"/>
      <c r="L135" s="1"/>
      <c r="M135" s="208"/>
      <c r="N135" s="34"/>
      <c r="O135" s="180">
        <f>SUM(N135)*I135</f>
        <v>0</v>
      </c>
      <c r="P135" s="34"/>
      <c r="Q135" s="180">
        <f t="shared" ref="Q135:Q137" si="622">P135*J135</f>
        <v>0</v>
      </c>
      <c r="R135" s="34"/>
      <c r="S135" s="180">
        <f t="shared" ref="S135:S137" si="623">SUM(R135)*J135</f>
        <v>0</v>
      </c>
      <c r="T135" s="34"/>
      <c r="U135" s="35">
        <f t="shared" ref="U135:U137" si="624">SUM(T135)*K135</f>
        <v>0</v>
      </c>
      <c r="V135" s="34"/>
      <c r="W135" s="35">
        <f t="shared" ref="W135:W137" si="625">SUM(V135)*J135*3</f>
        <v>0</v>
      </c>
      <c r="X135" s="182">
        <f t="shared" ref="X135:X137" si="626">SUM(J135*AX135*2+K135*AZ135*2)</f>
        <v>0</v>
      </c>
      <c r="Y135" s="182">
        <f t="shared" ref="Y135:Y137" si="627">SUM(L135*5/100*J135)</f>
        <v>0</v>
      </c>
      <c r="Z135" s="34"/>
      <c r="AA135" s="28"/>
      <c r="AB135" s="34"/>
      <c r="AC135" s="182">
        <f t="shared" ref="AC135:AC137" si="628">SUM(AB135)*3*H135/5</f>
        <v>0</v>
      </c>
      <c r="AD135" s="34"/>
      <c r="AE135" s="183">
        <f t="shared" ref="AE135:AE137" si="629">SUM(AD135*H135*(30+4))</f>
        <v>0</v>
      </c>
      <c r="AF135" s="34"/>
      <c r="AG135" s="35">
        <f t="shared" ref="AG135:AG137" si="630">SUM(AF135*H135*3)</f>
        <v>0</v>
      </c>
      <c r="AH135" s="34"/>
      <c r="AI135" s="182">
        <f t="shared" ref="AI135:AI137" si="631">SUM(AH135*H135/3)</f>
        <v>0</v>
      </c>
      <c r="AJ135" s="34"/>
      <c r="AK135" s="182">
        <f t="shared" ref="AK135:AK137" si="632">SUM(AJ135*H135*2/3)</f>
        <v>0</v>
      </c>
      <c r="AL135" s="34"/>
      <c r="AM135" s="35">
        <f t="shared" ref="AM135:AM137" si="633">SUM(AL135*H135*2)</f>
        <v>0</v>
      </c>
      <c r="AN135" s="34"/>
      <c r="AO135" s="35">
        <f t="shared" ref="AO135:AO137" si="634">SUM(AN135*J135*2)</f>
        <v>0</v>
      </c>
      <c r="AP135" s="34"/>
      <c r="AQ135" s="182">
        <f t="shared" ref="AQ135:AQ137" si="635">SUM(AP135*H135*2)</f>
        <v>0</v>
      </c>
      <c r="AR135" s="34"/>
      <c r="AS135" s="182">
        <f t="shared" ref="AS135:AS137" si="636">SUM(J135*AR135*6)</f>
        <v>0</v>
      </c>
      <c r="AT135" s="182">
        <f t="shared" ref="AT135:AT137" si="637">SUM(K135*AS135*6)</f>
        <v>0</v>
      </c>
      <c r="AU135" s="182">
        <f t="shared" ref="AU135:AU137" si="638">SUM(L135*AT135*6)</f>
        <v>0</v>
      </c>
      <c r="AV135" s="182">
        <f t="shared" ref="AV135:AV137" si="639">SUM(M135*AU135*6)</f>
        <v>0</v>
      </c>
      <c r="AW135" s="182">
        <f t="shared" ref="AW135:AW137" si="640">SUM(N135*AV135*6)</f>
        <v>0</v>
      </c>
      <c r="AX135" s="182">
        <f t="shared" ref="AX135:AX137" si="641">SUM(O135*AW135*6)</f>
        <v>0</v>
      </c>
      <c r="AY135" s="182">
        <f t="shared" ref="AY135:AY137" si="642">SUM(P135*AX135*6)</f>
        <v>0</v>
      </c>
      <c r="AZ135" s="182">
        <f t="shared" ref="AZ135:AZ137" si="643">SUM(Q135*AY135*6)</f>
        <v>0</v>
      </c>
      <c r="BA135" s="182">
        <f t="shared" ref="BA135:BA137" si="644">SUM(R135*AZ135*6)</f>
        <v>0</v>
      </c>
      <c r="BB135" s="182">
        <f t="shared" ref="BB135:BB137" si="645">SUM(S135*BA135*6)</f>
        <v>0</v>
      </c>
      <c r="BC135" s="182">
        <f t="shared" ref="BC135:BC137" si="646">SUM(T135*BB135*6)</f>
        <v>0</v>
      </c>
      <c r="BD135" s="182">
        <f t="shared" ref="BD135:BD137" si="647">SUM(U135*BC135*6)</f>
        <v>0</v>
      </c>
      <c r="BE135" s="182">
        <f t="shared" ref="BE135:BE137" si="648">SUM(V135*BD135*6)</f>
        <v>0</v>
      </c>
      <c r="BF135" s="209"/>
      <c r="BG135" s="309">
        <f t="shared" ref="BG135:BG136" si="649">SUM(AO135+BE135+BC135+BA135+AY135+AW135+AS135+AQ135+AK135+AM135+AI135+AG135+AE135+AC135+AA135+Y135+X135+W135+U135+Q135+O135+S135+AU135)</f>
        <v>0</v>
      </c>
      <c r="BH135" s="22">
        <f t="shared" ref="BH135:BH136" si="650">SUM(O135+Q135+U135+W135+X135+AS135+AW135+AY135+BA135+BC135+S135+AQ135)</f>
        <v>0</v>
      </c>
      <c r="BI135" s="1"/>
      <c r="BJ135" s="1"/>
      <c r="BK135" s="1"/>
      <c r="BL135" s="7"/>
      <c r="BM135" s="21" t="s">
        <v>61</v>
      </c>
      <c r="BN135" s="1" t="s">
        <v>187</v>
      </c>
      <c r="BO135" s="179" t="s">
        <v>103</v>
      </c>
      <c r="BP135" s="25" t="s">
        <v>138</v>
      </c>
      <c r="BQ135" s="45" t="s">
        <v>125</v>
      </c>
      <c r="BR135" s="25" t="s">
        <v>199</v>
      </c>
      <c r="BS135" s="45">
        <v>8</v>
      </c>
      <c r="BT135" s="25"/>
      <c r="BU135" s="25"/>
      <c r="BV135" s="25">
        <v>1</v>
      </c>
      <c r="BW135" s="25">
        <f>SUM(BV135)*2</f>
        <v>2</v>
      </c>
      <c r="BX135" s="24">
        <v>60</v>
      </c>
      <c r="BY135" s="208">
        <f>SUM(BZ135+CB135+CD135+CF135+CH135)</f>
        <v>60</v>
      </c>
      <c r="BZ135" s="34">
        <v>24</v>
      </c>
      <c r="CA135" s="28">
        <f>SUM(BZ135)*BU135</f>
        <v>0</v>
      </c>
      <c r="CB135" s="34">
        <v>8</v>
      </c>
      <c r="CC135" s="28">
        <f>CB135*BV135</f>
        <v>8</v>
      </c>
      <c r="CD135" s="34">
        <v>28</v>
      </c>
      <c r="CE135" s="28">
        <f>SUM(CD135)*BV135</f>
        <v>28</v>
      </c>
      <c r="CF135" s="34"/>
      <c r="CG135" s="28">
        <f>SUM(CF135)*BW135</f>
        <v>0</v>
      </c>
      <c r="CH135" s="232"/>
      <c r="CI135" s="28">
        <f>SUM(CH135)*BV135*5</f>
        <v>0</v>
      </c>
      <c r="CJ135" s="209">
        <f>SUM(BV135*DJ135*2+BW135*DL135*2)</f>
        <v>2</v>
      </c>
      <c r="CK135" s="182">
        <f>SUM(BX135*5/100*BV135)</f>
        <v>3</v>
      </c>
      <c r="CL135" s="232"/>
      <c r="CM135" s="28"/>
      <c r="CN135" s="232"/>
      <c r="CO135" s="209">
        <f>SUM(CN135)*3*BT135/5</f>
        <v>0</v>
      </c>
      <c r="CP135" s="232"/>
      <c r="CQ135" s="210">
        <f>SUM(CP135*BT135*(30+4))</f>
        <v>0</v>
      </c>
      <c r="CR135" s="34"/>
      <c r="CS135" s="28">
        <f>SUM(CR135*BT135*3)</f>
        <v>0</v>
      </c>
      <c r="CT135" s="233"/>
      <c r="CU135" s="209">
        <f>SUM(CT135*BT135/3)</f>
        <v>0</v>
      </c>
      <c r="CV135" s="232"/>
      <c r="CW135" s="209">
        <f>SUM(CV135*BT135*2/3)</f>
        <v>0</v>
      </c>
      <c r="CX135" s="34"/>
      <c r="CY135" s="28">
        <f>SUM(CX135*BT135*2)</f>
        <v>0</v>
      </c>
      <c r="CZ135" s="232"/>
      <c r="DA135" s="28">
        <f>SUM(CZ135*BV135)</f>
        <v>0</v>
      </c>
      <c r="DB135" s="232"/>
      <c r="DC135" s="209">
        <f>SUM(DB135*BT135*2)</f>
        <v>0</v>
      </c>
      <c r="DD135" s="34"/>
      <c r="DE135" s="209">
        <f>SUM(BV135*DD135*8)</f>
        <v>0</v>
      </c>
      <c r="DF135" s="34"/>
      <c r="DG135" s="209">
        <f>DF135*BT135/3</f>
        <v>0</v>
      </c>
      <c r="DH135" s="233"/>
      <c r="DI135" s="28">
        <f>SUM(BV135*DH135*6)</f>
        <v>0</v>
      </c>
      <c r="DJ135" s="34">
        <v>1</v>
      </c>
      <c r="DK135" s="209">
        <f>SUM(BV135*DJ135*8)</f>
        <v>8</v>
      </c>
      <c r="DL135" s="28"/>
      <c r="DM135" s="209">
        <f>SUM(DL135*BW135*5*6)</f>
        <v>0</v>
      </c>
      <c r="DN135" s="34"/>
      <c r="DO135" s="209">
        <f>SUM(DN135*BW135*4*6)</f>
        <v>0</v>
      </c>
      <c r="DP135" s="34"/>
      <c r="DQ135" s="22">
        <f>SUM(DP135*50)</f>
        <v>0</v>
      </c>
      <c r="DR135" s="345">
        <f>CA135+CC135+CE135+CG135+CI135+CJ135+CK135+CM135+CO135+CQ135+CS135+CU135+CW135+CY135+DA135+DC135+DE135+DG135+DI135+DK135+DM135+DO135+DQ135</f>
        <v>49</v>
      </c>
      <c r="DS135" s="236">
        <f>DO135+DM135+DK135+DI135+DE135+DC135+CJ135+CI135+CG135+CE135+CC135+CA135</f>
        <v>46</v>
      </c>
      <c r="DT135" s="7"/>
      <c r="DU135" s="7"/>
      <c r="DV135" s="7"/>
      <c r="DW135" s="60"/>
      <c r="DX135" s="21" t="s">
        <v>61</v>
      </c>
      <c r="DY135" s="288"/>
      <c r="DZ135" s="98"/>
      <c r="EA135" s="25"/>
      <c r="EB135" s="7"/>
      <c r="EC135" s="7"/>
      <c r="ED135" s="7"/>
      <c r="EE135" s="7"/>
      <c r="EF135" s="7"/>
      <c r="EG135" s="7"/>
      <c r="EH135" s="7"/>
      <c r="EI135" s="6"/>
      <c r="EJ135" s="6"/>
      <c r="EK135" s="6"/>
      <c r="EM135" s="20">
        <v>0</v>
      </c>
      <c r="EN135" s="7">
        <v>8</v>
      </c>
      <c r="EO135" s="7">
        <v>8</v>
      </c>
      <c r="EP135" s="7">
        <v>28</v>
      </c>
      <c r="EQ135" s="7">
        <v>28</v>
      </c>
      <c r="ER135" s="7">
        <v>0</v>
      </c>
      <c r="ES135" s="7">
        <v>0</v>
      </c>
      <c r="ET135" s="7">
        <v>0</v>
      </c>
      <c r="EU135" s="7">
        <v>0</v>
      </c>
      <c r="EV135" s="7">
        <v>2</v>
      </c>
      <c r="EW135" s="20">
        <v>3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20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/>
      <c r="FS135" s="7">
        <v>0</v>
      </c>
      <c r="FT135" s="7">
        <v>0</v>
      </c>
      <c r="FU135" s="7">
        <v>0</v>
      </c>
      <c r="FV135" s="7">
        <v>1</v>
      </c>
      <c r="FW135" s="7">
        <v>8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 t="e">
        <v>#REF!</v>
      </c>
      <c r="GE135" s="149">
        <v>49</v>
      </c>
      <c r="GF135" s="150">
        <v>46</v>
      </c>
      <c r="GG135" s="7"/>
      <c r="GH135" s="7"/>
      <c r="GI135" s="60"/>
      <c r="GK135" s="20"/>
      <c r="GL135" s="20"/>
      <c r="GM135" s="52"/>
      <c r="GN135" s="25"/>
      <c r="GO135" s="77"/>
      <c r="GP135" s="7"/>
      <c r="GQ135" s="87"/>
    </row>
    <row r="136" spans="1:199" ht="24.95" hidden="1" customHeight="1" x14ac:dyDescent="0.35">
      <c r="A136" s="21" t="s">
        <v>61</v>
      </c>
      <c r="B136" s="178"/>
      <c r="C136" s="45"/>
      <c r="D136" s="207"/>
      <c r="E136" s="207"/>
      <c r="F136" s="179"/>
      <c r="G136" s="179"/>
      <c r="H136" s="25"/>
      <c r="I136" s="25"/>
      <c r="J136" s="25"/>
      <c r="K136" s="25"/>
      <c r="L136" s="178"/>
      <c r="M136" s="181"/>
      <c r="N136" s="81"/>
      <c r="O136" s="180">
        <f>SUM(N136)*I136</f>
        <v>0</v>
      </c>
      <c r="P136" s="81"/>
      <c r="Q136" s="180">
        <f t="shared" si="622"/>
        <v>0</v>
      </c>
      <c r="R136" s="81"/>
      <c r="S136" s="180">
        <f t="shared" si="623"/>
        <v>0</v>
      </c>
      <c r="T136" s="81"/>
      <c r="U136" s="35">
        <f t="shared" si="624"/>
        <v>0</v>
      </c>
      <c r="V136" s="81"/>
      <c r="W136" s="35">
        <f t="shared" si="625"/>
        <v>0</v>
      </c>
      <c r="X136" s="182">
        <f t="shared" si="626"/>
        <v>0</v>
      </c>
      <c r="Y136" s="182">
        <f t="shared" si="627"/>
        <v>0</v>
      </c>
      <c r="Z136" s="81"/>
      <c r="AA136" s="35"/>
      <c r="AB136" s="81"/>
      <c r="AC136" s="182">
        <f t="shared" si="628"/>
        <v>0</v>
      </c>
      <c r="AD136" s="81"/>
      <c r="AE136" s="183">
        <f t="shared" si="629"/>
        <v>0</v>
      </c>
      <c r="AF136" s="81"/>
      <c r="AG136" s="35">
        <f t="shared" si="630"/>
        <v>0</v>
      </c>
      <c r="AH136" s="81"/>
      <c r="AI136" s="182">
        <f t="shared" si="631"/>
        <v>0</v>
      </c>
      <c r="AJ136" s="81"/>
      <c r="AK136" s="182">
        <f t="shared" si="632"/>
        <v>0</v>
      </c>
      <c r="AL136" s="81"/>
      <c r="AM136" s="35">
        <f t="shared" si="633"/>
        <v>0</v>
      </c>
      <c r="AN136" s="81"/>
      <c r="AO136" s="35">
        <f t="shared" si="634"/>
        <v>0</v>
      </c>
      <c r="AP136" s="81"/>
      <c r="AQ136" s="182">
        <f t="shared" si="635"/>
        <v>0</v>
      </c>
      <c r="AR136" s="81"/>
      <c r="AS136" s="182">
        <f t="shared" si="636"/>
        <v>0</v>
      </c>
      <c r="AT136" s="182">
        <f t="shared" si="637"/>
        <v>0</v>
      </c>
      <c r="AU136" s="182">
        <f t="shared" si="638"/>
        <v>0</v>
      </c>
      <c r="AV136" s="182">
        <f t="shared" si="639"/>
        <v>0</v>
      </c>
      <c r="AW136" s="182">
        <f t="shared" si="640"/>
        <v>0</v>
      </c>
      <c r="AX136" s="182">
        <f t="shared" si="641"/>
        <v>0</v>
      </c>
      <c r="AY136" s="182">
        <f t="shared" si="642"/>
        <v>0</v>
      </c>
      <c r="AZ136" s="182">
        <f t="shared" si="643"/>
        <v>0</v>
      </c>
      <c r="BA136" s="182">
        <f t="shared" si="644"/>
        <v>0</v>
      </c>
      <c r="BB136" s="182">
        <f t="shared" si="645"/>
        <v>0</v>
      </c>
      <c r="BC136" s="182">
        <f t="shared" si="646"/>
        <v>0</v>
      </c>
      <c r="BD136" s="182">
        <f t="shared" si="647"/>
        <v>0</v>
      </c>
      <c r="BE136" s="182">
        <f t="shared" si="648"/>
        <v>0</v>
      </c>
      <c r="BF136" s="209"/>
      <c r="BG136" s="309">
        <f t="shared" si="649"/>
        <v>0</v>
      </c>
      <c r="BH136" s="22">
        <f t="shared" si="650"/>
        <v>0</v>
      </c>
      <c r="BI136" s="7"/>
      <c r="BJ136" s="7"/>
      <c r="BK136" s="7"/>
      <c r="BL136" s="60"/>
      <c r="BM136" s="21" t="s">
        <v>61</v>
      </c>
      <c r="BN136" s="1" t="s">
        <v>90</v>
      </c>
      <c r="BO136" s="45" t="s">
        <v>95</v>
      </c>
      <c r="BP136" s="45" t="s">
        <v>92</v>
      </c>
      <c r="BQ136" s="45" t="s">
        <v>96</v>
      </c>
      <c r="BR136" s="25" t="s">
        <v>120</v>
      </c>
      <c r="BS136" s="25">
        <v>6</v>
      </c>
      <c r="BT136" s="25"/>
      <c r="BU136" s="25">
        <v>1</v>
      </c>
      <c r="BV136" s="25"/>
      <c r="BW136" s="25">
        <f>SUM(BV136)*2</f>
        <v>0</v>
      </c>
      <c r="BX136" s="24">
        <v>170</v>
      </c>
      <c r="BY136" s="208">
        <f>SUM(BZ136+CB136+CD136+CF136+CH136)</f>
        <v>110</v>
      </c>
      <c r="BZ136" s="34">
        <v>4</v>
      </c>
      <c r="CA136" s="28">
        <f>SUM(BZ136)*BU136</f>
        <v>4</v>
      </c>
      <c r="CB136" s="34">
        <v>44</v>
      </c>
      <c r="CC136" s="28">
        <f>CB136*BV136</f>
        <v>0</v>
      </c>
      <c r="CD136" s="34">
        <v>62</v>
      </c>
      <c r="CE136" s="28">
        <f>SUM(CD136)*BV136</f>
        <v>0</v>
      </c>
      <c r="CF136" s="34"/>
      <c r="CG136" s="28">
        <f>SUM(CF136)*BW136</f>
        <v>0</v>
      </c>
      <c r="CH136" s="223"/>
      <c r="CI136" s="28">
        <f>SUM(CH136)*BV136*3</f>
        <v>0</v>
      </c>
      <c r="CJ136" s="209">
        <f>SUM(BV136*DJ136*2+BW136*DL136*2)</f>
        <v>0</v>
      </c>
      <c r="CK136" s="182">
        <v>8.5</v>
      </c>
      <c r="CL136" s="223"/>
      <c r="CM136" s="28"/>
      <c r="CN136" s="223"/>
      <c r="CO136" s="209">
        <f>SUM(CN136)*3*BT136/5</f>
        <v>0</v>
      </c>
      <c r="CP136" s="223"/>
      <c r="CQ136" s="210">
        <f>SUM(CP136*BT136*(30+4))</f>
        <v>0</v>
      </c>
      <c r="CR136" s="34"/>
      <c r="CS136" s="28">
        <f>SUM(CR136*BT136*3)</f>
        <v>0</v>
      </c>
      <c r="CT136" s="224"/>
      <c r="CU136" s="209">
        <f>SUM(CT136*BT136/3)</f>
        <v>0</v>
      </c>
      <c r="CV136" s="223"/>
      <c r="CW136" s="209">
        <f>SUM(CV136*BT136*2/3)</f>
        <v>0</v>
      </c>
      <c r="CX136" s="34"/>
      <c r="CY136" s="28">
        <f>SUM(CX136*BT136*2)</f>
        <v>0</v>
      </c>
      <c r="CZ136" s="223"/>
      <c r="DA136" s="28">
        <f>SUM(CZ136*BV136*2)</f>
        <v>0</v>
      </c>
      <c r="DB136" s="223"/>
      <c r="DC136" s="209">
        <f>SUM(DB136*BT136*2)</f>
        <v>0</v>
      </c>
      <c r="DD136" s="34"/>
      <c r="DE136" s="209">
        <f>SUM(BV136*DD136*6)</f>
        <v>0</v>
      </c>
      <c r="DF136" s="223"/>
      <c r="DG136" s="209">
        <f>DF136*BT136/3</f>
        <v>0</v>
      </c>
      <c r="DH136" s="223"/>
      <c r="DI136" s="28">
        <f>SUM(BV136*DH136*6)</f>
        <v>0</v>
      </c>
      <c r="DJ136" s="34">
        <v>1</v>
      </c>
      <c r="DK136" s="209">
        <f>SUM(BV136*DJ136*8)</f>
        <v>0</v>
      </c>
      <c r="DL136" s="28"/>
      <c r="DM136" s="209">
        <f>SUM(DL136*BW136*5*6)</f>
        <v>0</v>
      </c>
      <c r="DN136" s="34"/>
      <c r="DO136" s="209">
        <f>SUM(DN136*BW136*4*6)</f>
        <v>0</v>
      </c>
      <c r="DP136" s="34"/>
      <c r="DQ136" s="22">
        <f>SUM(DP136*50)</f>
        <v>0</v>
      </c>
      <c r="DR136" s="345">
        <f>CA136+CC136+CE136+CG136+CI136+CJ136+CK136+CM136+CO136+CQ136+CS136+CU136+CW136+CY136+DA136+DC136+DE136+DG136+DI136+DK136+DM136+DO136+DQ136</f>
        <v>12.5</v>
      </c>
      <c r="DS136" s="209">
        <f>DO136+DM136+DK136+DI136+DE136+DC136+CJ136+CI136+CG136+CE136+CC136+CA136</f>
        <v>4</v>
      </c>
      <c r="DT136" s="7"/>
      <c r="DU136" s="7"/>
      <c r="DV136" s="7"/>
      <c r="DW136" s="344">
        <v>32.33</v>
      </c>
      <c r="DX136" s="21" t="s">
        <v>61</v>
      </c>
      <c r="DY136" s="288"/>
      <c r="DZ136" s="98"/>
      <c r="EA136" s="25"/>
      <c r="EB136" s="7"/>
      <c r="EC136" s="7"/>
      <c r="ED136" s="7"/>
      <c r="EE136" s="7"/>
      <c r="EF136" s="7"/>
      <c r="EG136" s="7"/>
      <c r="EH136" s="7"/>
      <c r="EI136" s="6"/>
      <c r="EJ136" s="6"/>
      <c r="EK136" s="6"/>
      <c r="EM136" s="20">
        <v>4</v>
      </c>
      <c r="EN136" s="7">
        <v>44</v>
      </c>
      <c r="EO136" s="7">
        <v>0</v>
      </c>
      <c r="EP136" s="7">
        <v>62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20">
        <v>8.5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20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/>
      <c r="FS136" s="7">
        <v>0</v>
      </c>
      <c r="FT136" s="7">
        <v>0</v>
      </c>
      <c r="FU136" s="7">
        <v>0</v>
      </c>
      <c r="FV136" s="7">
        <v>1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 t="e">
        <v>#REF!</v>
      </c>
      <c r="GE136" s="149">
        <v>12.5</v>
      </c>
      <c r="GF136" s="150">
        <v>4</v>
      </c>
      <c r="GG136" s="7"/>
      <c r="GH136" s="7"/>
      <c r="GI136" s="60"/>
      <c r="GK136" s="20"/>
      <c r="GL136" s="20"/>
      <c r="GM136" s="52"/>
      <c r="GN136" s="25"/>
      <c r="GO136" s="77"/>
      <c r="GP136" s="7"/>
      <c r="GQ136" s="87"/>
    </row>
    <row r="137" spans="1:199" ht="24.95" hidden="1" customHeight="1" x14ac:dyDescent="0.35">
      <c r="A137" s="21" t="s">
        <v>61</v>
      </c>
      <c r="B137" s="22"/>
      <c r="C137" s="95"/>
      <c r="D137" s="95"/>
      <c r="E137" s="95"/>
      <c r="F137" s="89"/>
      <c r="G137" s="96"/>
      <c r="H137" s="96"/>
      <c r="I137" s="96"/>
      <c r="J137" s="96"/>
      <c r="K137" s="96"/>
      <c r="L137" s="28"/>
      <c r="M137" s="90">
        <f t="shared" ref="M137:M146" si="651">SUM(N137+P137+T137+V137+AR137*2)</f>
        <v>0</v>
      </c>
      <c r="N137" s="34"/>
      <c r="O137" s="180">
        <f>SUM(N137)*I137</f>
        <v>0</v>
      </c>
      <c r="P137" s="34"/>
      <c r="Q137" s="180">
        <f t="shared" si="622"/>
        <v>0</v>
      </c>
      <c r="R137" s="34"/>
      <c r="S137" s="180">
        <f t="shared" si="623"/>
        <v>0</v>
      </c>
      <c r="T137" s="34"/>
      <c r="U137" s="35">
        <f t="shared" si="624"/>
        <v>0</v>
      </c>
      <c r="V137" s="91"/>
      <c r="W137" s="35">
        <f t="shared" si="625"/>
        <v>0</v>
      </c>
      <c r="X137" s="182">
        <f t="shared" si="626"/>
        <v>0</v>
      </c>
      <c r="Y137" s="182">
        <f t="shared" si="627"/>
        <v>0</v>
      </c>
      <c r="Z137" s="91"/>
      <c r="AA137" s="22"/>
      <c r="AB137" s="91"/>
      <c r="AC137" s="182">
        <f t="shared" si="628"/>
        <v>0</v>
      </c>
      <c r="AD137" s="91"/>
      <c r="AE137" s="183">
        <f t="shared" si="629"/>
        <v>0</v>
      </c>
      <c r="AF137" s="91"/>
      <c r="AG137" s="35">
        <f t="shared" si="630"/>
        <v>0</v>
      </c>
      <c r="AH137" s="91"/>
      <c r="AI137" s="182">
        <f t="shared" si="631"/>
        <v>0</v>
      </c>
      <c r="AJ137" s="91"/>
      <c r="AK137" s="182">
        <f t="shared" si="632"/>
        <v>0</v>
      </c>
      <c r="AL137" s="91"/>
      <c r="AM137" s="35">
        <f t="shared" si="633"/>
        <v>0</v>
      </c>
      <c r="AN137" s="91"/>
      <c r="AO137" s="35">
        <f t="shared" si="634"/>
        <v>0</v>
      </c>
      <c r="AP137" s="91"/>
      <c r="AQ137" s="182">
        <f t="shared" si="635"/>
        <v>0</v>
      </c>
      <c r="AR137" s="91"/>
      <c r="AS137" s="182">
        <f t="shared" si="636"/>
        <v>0</v>
      </c>
      <c r="AT137" s="182">
        <f t="shared" si="637"/>
        <v>0</v>
      </c>
      <c r="AU137" s="182">
        <f t="shared" si="638"/>
        <v>0</v>
      </c>
      <c r="AV137" s="182">
        <f t="shared" si="639"/>
        <v>0</v>
      </c>
      <c r="AW137" s="182">
        <f t="shared" si="640"/>
        <v>0</v>
      </c>
      <c r="AX137" s="182">
        <f t="shared" si="641"/>
        <v>0</v>
      </c>
      <c r="AY137" s="182">
        <f t="shared" si="642"/>
        <v>0</v>
      </c>
      <c r="AZ137" s="182">
        <f t="shared" si="643"/>
        <v>0</v>
      </c>
      <c r="BA137" s="182">
        <f t="shared" si="644"/>
        <v>0</v>
      </c>
      <c r="BB137" s="182">
        <f t="shared" si="645"/>
        <v>0</v>
      </c>
      <c r="BC137" s="182">
        <f t="shared" si="646"/>
        <v>0</v>
      </c>
      <c r="BD137" s="182">
        <f t="shared" si="647"/>
        <v>0</v>
      </c>
      <c r="BE137" s="182">
        <f t="shared" si="648"/>
        <v>0</v>
      </c>
      <c r="BF137" s="22"/>
      <c r="BG137" s="22">
        <f t="shared" ref="BG137:BG146" si="652">SUM(AO137+BE137+BC137+BA137+AY137+AW137+AS137+AQ137+AK137+AM137+AI137+AG137+AE137+AC137+AA137+Y137+X137+W137+U137+Q137+O137+S137+AU137)</f>
        <v>0</v>
      </c>
      <c r="BH137" s="22">
        <f t="shared" ref="BH137:BH146" si="653">SUM(O137+Q137+U137+W137+X137+AS137+AW137+AY137+BA137+BC137+S137+AQ137)</f>
        <v>0</v>
      </c>
      <c r="BI137" s="7"/>
      <c r="BJ137" s="7"/>
      <c r="BK137" s="7"/>
      <c r="BL137" s="60"/>
      <c r="BM137" s="21" t="s">
        <v>61</v>
      </c>
      <c r="BN137" s="374" t="s">
        <v>197</v>
      </c>
      <c r="BO137" s="375" t="s">
        <v>95</v>
      </c>
      <c r="BP137" s="375" t="s">
        <v>92</v>
      </c>
      <c r="BQ137" s="375" t="s">
        <v>96</v>
      </c>
      <c r="BR137" s="212" t="s">
        <v>195</v>
      </c>
      <c r="BS137" s="212">
        <v>10</v>
      </c>
      <c r="BT137" s="96">
        <v>27</v>
      </c>
      <c r="BU137" s="212"/>
      <c r="BV137" s="212">
        <v>1</v>
      </c>
      <c r="BW137" s="212">
        <f>SUM(BV137)*2</f>
        <v>2</v>
      </c>
      <c r="BX137" s="376">
        <v>50</v>
      </c>
      <c r="BY137" s="377">
        <f>SUM(BZ137+CB137+CD137+CF137+CH137)</f>
        <v>50</v>
      </c>
      <c r="BZ137" s="378">
        <v>6</v>
      </c>
      <c r="CA137" s="28">
        <f>SUM(BZ137)*BU137</f>
        <v>0</v>
      </c>
      <c r="CB137" s="378"/>
      <c r="CC137" s="379">
        <f>CB137*BV137</f>
        <v>0</v>
      </c>
      <c r="CD137" s="378">
        <v>44</v>
      </c>
      <c r="CE137" s="379">
        <f>SUM(CD137)*BV137</f>
        <v>44</v>
      </c>
      <c r="CF137" s="378"/>
      <c r="CG137" s="379">
        <f>SUM(CF137)*BW137</f>
        <v>0</v>
      </c>
      <c r="CH137" s="378"/>
      <c r="CI137" s="28">
        <f>SUM(CH137)*BV137*5</f>
        <v>0</v>
      </c>
      <c r="CJ137" s="276">
        <f>SUM(BV137*DJ137*2+BW137*DL137*2)</f>
        <v>0</v>
      </c>
      <c r="CK137" s="182">
        <f>SUM(BX137*5/100*BV137)</f>
        <v>2.5</v>
      </c>
      <c r="CL137" s="378"/>
      <c r="CM137" s="379"/>
      <c r="CN137" s="378"/>
      <c r="CO137" s="209">
        <f>SUM(CN137)*3*BT137/5</f>
        <v>0</v>
      </c>
      <c r="CP137" s="378"/>
      <c r="CQ137" s="380">
        <f>SUM(CP137*BT137*(30+4))</f>
        <v>0</v>
      </c>
      <c r="CR137" s="378"/>
      <c r="CS137" s="379">
        <f>SUM(CR137*BT137*3)</f>
        <v>0</v>
      </c>
      <c r="CT137" s="378"/>
      <c r="CU137" s="276">
        <f>SUM(CT137*BT137/3)</f>
        <v>0</v>
      </c>
      <c r="CV137" s="378"/>
      <c r="CW137" s="276">
        <f>SUM(CV137*BT137*2/3)</f>
        <v>0</v>
      </c>
      <c r="CX137" s="378">
        <v>1</v>
      </c>
      <c r="CY137" s="427">
        <f>SUM(CX137*BT137*2)</f>
        <v>54</v>
      </c>
      <c r="CZ137" s="378"/>
      <c r="DA137" s="379">
        <f>SUM(CZ137*BV137)</f>
        <v>0</v>
      </c>
      <c r="DB137" s="378"/>
      <c r="DC137" s="209">
        <f>SUM(DB137*BT137*2)</f>
        <v>0</v>
      </c>
      <c r="DD137" s="378">
        <v>1</v>
      </c>
      <c r="DE137" s="605">
        <f>DD137*BV137*6</f>
        <v>6</v>
      </c>
      <c r="DF137" s="378"/>
      <c r="DG137" s="276">
        <f>DF137*BT137/3</f>
        <v>0</v>
      </c>
      <c r="DH137" s="378"/>
      <c r="DI137" s="379">
        <f>DH137*BT137/3</f>
        <v>0</v>
      </c>
      <c r="DJ137" s="378"/>
      <c r="DK137" s="209">
        <f>SUM(DJ137*BT137/3)</f>
        <v>0</v>
      </c>
      <c r="DL137" s="378"/>
      <c r="DM137" s="209">
        <f>SUM(DL137*BW137*3*6)</f>
        <v>0</v>
      </c>
      <c r="DN137" s="378"/>
      <c r="DO137" s="276">
        <f>SUM(DN137*BW137*4*6)</f>
        <v>0</v>
      </c>
      <c r="DP137" s="378"/>
      <c r="DQ137" s="284">
        <f>SUM(DP137*50)</f>
        <v>0</v>
      </c>
      <c r="DR137" s="345">
        <f>CA137+CC137+CE137+CG137+CI137+CJ137+CK137+CM137+CO137+CQ137+CS137+CU137+CW137+CY137+DA137+DC137+DE137+DG137+DI137+DK137+DM137+DO137+DQ137</f>
        <v>106.5</v>
      </c>
      <c r="DS137" s="276">
        <f>DO137+DM137+DK137+DI137+DE137+DC137+CJ137+CI137+CG137+CE137+CC137+CA137</f>
        <v>50</v>
      </c>
      <c r="DT137" s="7"/>
      <c r="DU137" s="7"/>
      <c r="DV137" s="7"/>
      <c r="DW137" s="60">
        <v>504</v>
      </c>
      <c r="DX137" s="21" t="s">
        <v>61</v>
      </c>
      <c r="DY137" s="289"/>
      <c r="DZ137" s="98"/>
      <c r="EA137" s="7"/>
      <c r="EB137" s="7"/>
      <c r="EC137" s="7"/>
      <c r="ED137" s="7"/>
      <c r="EE137" s="7"/>
      <c r="EF137" s="7"/>
      <c r="EG137" s="7"/>
      <c r="EH137" s="7"/>
      <c r="EI137" s="6"/>
      <c r="EJ137" s="6"/>
      <c r="EK137" s="6"/>
      <c r="EM137" s="20">
        <v>0</v>
      </c>
      <c r="EN137" s="7">
        <v>0</v>
      </c>
      <c r="EO137" s="7">
        <v>0</v>
      </c>
      <c r="EP137" s="7">
        <v>44</v>
      </c>
      <c r="EQ137" s="7">
        <v>44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20">
        <v>2.5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20">
        <v>0</v>
      </c>
      <c r="FH137" s="7">
        <v>0</v>
      </c>
      <c r="FI137" s="7">
        <v>0</v>
      </c>
      <c r="FJ137" s="7">
        <v>1</v>
      </c>
      <c r="FK137" s="7">
        <v>54</v>
      </c>
      <c r="FL137" s="7">
        <v>0</v>
      </c>
      <c r="FM137" s="7">
        <v>0</v>
      </c>
      <c r="FN137" s="7">
        <v>0</v>
      </c>
      <c r="FO137" s="7">
        <v>0</v>
      </c>
      <c r="FP137" s="7">
        <v>1</v>
      </c>
      <c r="FQ137" s="7">
        <v>6</v>
      </c>
      <c r="FR137" s="7"/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 t="e">
        <v>#REF!</v>
      </c>
      <c r="GE137" s="149">
        <v>106.5</v>
      </c>
      <c r="GF137" s="150">
        <v>50</v>
      </c>
      <c r="GG137" s="7"/>
      <c r="GH137" s="7"/>
      <c r="GI137" s="60"/>
      <c r="GK137" s="20"/>
      <c r="GL137" s="20"/>
      <c r="GM137" s="1"/>
      <c r="GN137" s="25"/>
      <c r="GO137" s="77"/>
      <c r="GP137" s="7"/>
      <c r="GQ137" s="87"/>
    </row>
    <row r="138" spans="1:199" s="613" customFormat="1" ht="24.95" hidden="1" customHeight="1" x14ac:dyDescent="0.35">
      <c r="A138" s="616" t="s">
        <v>61</v>
      </c>
      <c r="B138" s="389" t="s">
        <v>261</v>
      </c>
      <c r="C138" s="387" t="s">
        <v>95</v>
      </c>
      <c r="D138" s="387" t="s">
        <v>92</v>
      </c>
      <c r="E138" s="387" t="s">
        <v>96</v>
      </c>
      <c r="F138" s="388" t="s">
        <v>195</v>
      </c>
      <c r="G138" s="388">
        <v>9</v>
      </c>
      <c r="H138" s="388">
        <v>4</v>
      </c>
      <c r="I138" s="388">
        <v>2</v>
      </c>
      <c r="J138" s="388">
        <v>6</v>
      </c>
      <c r="K138" s="230">
        <f>SUM(J138)*2</f>
        <v>12</v>
      </c>
      <c r="L138" s="229"/>
      <c r="M138" s="231">
        <f>SUM(N138+P138+R138+T138+V138)</f>
        <v>0</v>
      </c>
      <c r="N138" s="232"/>
      <c r="O138" s="392">
        <f>SUM(N138)*I138</f>
        <v>0</v>
      </c>
      <c r="P138" s="232"/>
      <c r="Q138" s="392">
        <f>P138*J138</f>
        <v>0</v>
      </c>
      <c r="R138" s="232"/>
      <c r="S138" s="392">
        <f>SUM(R138)*J138</f>
        <v>0</v>
      </c>
      <c r="T138" s="232"/>
      <c r="U138" s="392">
        <f>SUM(T138)*K138</f>
        <v>0</v>
      </c>
      <c r="V138" s="232"/>
      <c r="W138" s="392">
        <f>SUM(V138)*J138*5</f>
        <v>0</v>
      </c>
      <c r="X138" s="209">
        <f>SUM(L138)*J138*5/100+AX138*J138*2+AZ138*J138*2</f>
        <v>0</v>
      </c>
      <c r="Y138" s="394">
        <f>SUM(L138*5/100*J138)</f>
        <v>0</v>
      </c>
      <c r="Z138" s="232"/>
      <c r="AA138" s="392"/>
      <c r="AB138" s="391">
        <v>17</v>
      </c>
      <c r="AC138" s="209">
        <v>136</v>
      </c>
      <c r="AD138" s="232"/>
      <c r="AE138" s="395">
        <f>SUM(AD138*H138*(30+4))</f>
        <v>0</v>
      </c>
      <c r="AF138" s="232"/>
      <c r="AG138" s="392">
        <f>SUM(AF138*H138*3)</f>
        <v>0</v>
      </c>
      <c r="AH138" s="232"/>
      <c r="AI138" s="393">
        <f>SUM(AH138*H138/3)</f>
        <v>0</v>
      </c>
      <c r="AJ138" s="232"/>
      <c r="AK138" s="393">
        <f>SUM(AJ138*H138*2/3)</f>
        <v>0</v>
      </c>
      <c r="AL138" s="232"/>
      <c r="AM138" s="392">
        <f>SUM(AL138*H138)</f>
        <v>0</v>
      </c>
      <c r="AN138" s="232"/>
      <c r="AO138" s="392">
        <f>SUM(AN138*J138)</f>
        <v>0</v>
      </c>
      <c r="AP138" s="232"/>
      <c r="AQ138" s="393">
        <f>AP138*H138/3</f>
        <v>0</v>
      </c>
      <c r="AR138" s="232"/>
      <c r="AS138" s="393">
        <f>SUM(J138*AR138*6)</f>
        <v>0</v>
      </c>
      <c r="AT138" s="34"/>
      <c r="AU138" s="393">
        <f>AT138*H138/3</f>
        <v>0</v>
      </c>
      <c r="AV138" s="232"/>
      <c r="AW138" s="392">
        <f>SUM(AV138*H138/3)</f>
        <v>0</v>
      </c>
      <c r="AX138" s="232"/>
      <c r="AY138" s="393">
        <f>SUM(AX138*H138/3)</f>
        <v>0</v>
      </c>
      <c r="AZ138" s="232"/>
      <c r="BA138" s="209">
        <f>SUM(AZ138*K138*5*6)</f>
        <v>0</v>
      </c>
      <c r="BB138" s="232"/>
      <c r="BC138" s="393">
        <f>SUM(BB138*K138*4*6)</f>
        <v>0</v>
      </c>
      <c r="BD138" s="232"/>
      <c r="BE138" s="396">
        <f>SUM(BD138*50)</f>
        <v>0</v>
      </c>
      <c r="BF138" s="209"/>
      <c r="BG138" s="396">
        <f>SUM(AO138+BE138+BC138+BA138+AY138+AW138+AS138+AQ138+AK138+AM138+AI138+AG138+AE138+AC138+AA138+Y138+X138+W138+U138+Q138+O138+S138+AU138)</f>
        <v>136</v>
      </c>
      <c r="BH138" s="396">
        <f>SUM(O138+Q138+U138+W138+X138+AS138+AW138+AY138+BA138+BC138+S138+AQ138)</f>
        <v>0</v>
      </c>
      <c r="BI138" s="1"/>
      <c r="BJ138" s="1"/>
      <c r="BK138" s="1"/>
      <c r="BL138" s="407" t="s">
        <v>311</v>
      </c>
      <c r="BM138" s="419" t="s">
        <v>61</v>
      </c>
      <c r="BN138" s="389" t="s">
        <v>255</v>
      </c>
      <c r="BO138" s="387" t="s">
        <v>95</v>
      </c>
      <c r="BP138" s="387" t="s">
        <v>92</v>
      </c>
      <c r="BQ138" s="387" t="s">
        <v>96</v>
      </c>
      <c r="BR138" s="388" t="s">
        <v>195</v>
      </c>
      <c r="BS138" s="388">
        <v>10</v>
      </c>
      <c r="BT138" s="388">
        <v>4</v>
      </c>
      <c r="BU138" s="388">
        <v>2</v>
      </c>
      <c r="BV138" s="388">
        <v>6</v>
      </c>
      <c r="BW138" s="388">
        <f>SUM(BV138)*2</f>
        <v>12</v>
      </c>
      <c r="BX138" s="389"/>
      <c r="BY138" s="231">
        <f>SUM(BZ138+CB138+CD138+CF138+CH138)</f>
        <v>0</v>
      </c>
      <c r="BZ138" s="232"/>
      <c r="CA138" s="392">
        <f>SUM(BZ138)*BU138</f>
        <v>0</v>
      </c>
      <c r="CB138" s="391"/>
      <c r="CC138" s="392">
        <f>CB138*BV138</f>
        <v>0</v>
      </c>
      <c r="CD138" s="232"/>
      <c r="CE138" s="392">
        <f>SUM(CD138)*BV138</f>
        <v>0</v>
      </c>
      <c r="CF138" s="232"/>
      <c r="CG138" s="392">
        <f>SUM(CF138)*BW138</f>
        <v>0</v>
      </c>
      <c r="CH138" s="232"/>
      <c r="CI138" s="392">
        <f>SUM(CH138)*BV138*5</f>
        <v>0</v>
      </c>
      <c r="CJ138" s="393">
        <f>SUM(BX138)*BV138*5/100+DJ138*BV138*2+DL138*BV138*2</f>
        <v>0</v>
      </c>
      <c r="CK138" s="394">
        <f>SUM(BX138*5/100*BV138)</f>
        <v>0</v>
      </c>
      <c r="CL138" s="232"/>
      <c r="CM138" s="392"/>
      <c r="CN138" s="391">
        <v>3</v>
      </c>
      <c r="CO138" s="345">
        <v>24</v>
      </c>
      <c r="CP138" s="232"/>
      <c r="CQ138" s="395">
        <f>SUM(CP138*BT138*(30+4))</f>
        <v>0</v>
      </c>
      <c r="CR138" s="232"/>
      <c r="CS138" s="392">
        <f>SUM(CR138*BT138*3)</f>
        <v>0</v>
      </c>
      <c r="CT138" s="232"/>
      <c r="CU138" s="393">
        <f>SUM(CT138*BT138/3)</f>
        <v>0</v>
      </c>
      <c r="CV138" s="232"/>
      <c r="CW138" s="393">
        <f>SUM(CV138*BT138*2/3)</f>
        <v>0</v>
      </c>
      <c r="CX138" s="391"/>
      <c r="CY138" s="392">
        <f>SUM(CX138*BT138)</f>
        <v>0</v>
      </c>
      <c r="CZ138" s="232"/>
      <c r="DA138" s="392">
        <f>SUM(CZ138*BV138)</f>
        <v>0</v>
      </c>
      <c r="DB138" s="34">
        <v>1</v>
      </c>
      <c r="DC138" s="209">
        <v>18</v>
      </c>
      <c r="DD138" s="391"/>
      <c r="DE138" s="393">
        <f>SUM(BV138*DD138*6)</f>
        <v>0</v>
      </c>
      <c r="DF138" s="34"/>
      <c r="DG138" s="393">
        <f>DF138*BT138/3</f>
        <v>0</v>
      </c>
      <c r="DH138" s="232"/>
      <c r="DI138" s="392">
        <f>SUM(DH138*BT138/3)</f>
        <v>0</v>
      </c>
      <c r="DJ138" s="391"/>
      <c r="DK138" s="393">
        <f>SUM(DJ138*BT138/3)</f>
        <v>0</v>
      </c>
      <c r="DL138" s="391"/>
      <c r="DM138" s="209">
        <f>SUM(DL138*BW138*5*6)</f>
        <v>0</v>
      </c>
      <c r="DN138" s="391"/>
      <c r="DO138" s="393">
        <f>SUM(DN138*BW138*4*6)</f>
        <v>0</v>
      </c>
      <c r="DP138" s="232"/>
      <c r="DQ138" s="396">
        <f>SUM(DP138*50)</f>
        <v>0</v>
      </c>
      <c r="DR138" s="393">
        <f>CA138+CC138+CE138+CG138+CI138+CJ138+CK138+CM138+CO138+CQ138+CS138+CU138+CW138+CY138+DA138+DC138+DE138+DG138+DI138+DK138+DM138+DO138+DQ138</f>
        <v>42</v>
      </c>
      <c r="DS138" s="393">
        <f>DO138+DM138+DK138+DI138+DE138+DC138+CJ138+CI138+CG138+CE138+CC138+CA138</f>
        <v>18</v>
      </c>
      <c r="DT138" s="7"/>
      <c r="DU138" s="7"/>
      <c r="DV138" s="7"/>
      <c r="DW138" s="60" t="s">
        <v>322</v>
      </c>
      <c r="DX138" s="616" t="s">
        <v>61</v>
      </c>
      <c r="DY138" s="617"/>
      <c r="DZ138" s="618"/>
      <c r="EA138" s="407"/>
      <c r="EB138" s="7"/>
      <c r="EC138" s="7"/>
      <c r="ED138" s="7"/>
      <c r="EE138" s="7"/>
      <c r="EF138" s="7"/>
      <c r="EG138" s="7"/>
      <c r="EH138" s="7"/>
      <c r="EI138" s="6"/>
      <c r="EJ138" s="6"/>
      <c r="EK138" s="6"/>
      <c r="EM138" s="610">
        <v>0</v>
      </c>
      <c r="EN138" s="7">
        <v>0</v>
      </c>
      <c r="EO138" s="7">
        <v>0</v>
      </c>
      <c r="EP138" s="7">
        <v>0</v>
      </c>
      <c r="EQ138" s="407">
        <v>0</v>
      </c>
      <c r="ER138" s="7">
        <v>0</v>
      </c>
      <c r="ES138" s="407">
        <v>0</v>
      </c>
      <c r="ET138" s="7">
        <v>0</v>
      </c>
      <c r="EU138" s="407">
        <v>0</v>
      </c>
      <c r="EV138" s="7">
        <v>0</v>
      </c>
      <c r="EW138" s="610">
        <v>0</v>
      </c>
      <c r="EX138" s="7">
        <v>0</v>
      </c>
      <c r="EY138" s="407">
        <v>0</v>
      </c>
      <c r="EZ138" s="7">
        <v>20</v>
      </c>
      <c r="FA138" s="7">
        <v>160</v>
      </c>
      <c r="FB138" s="7">
        <v>0</v>
      </c>
      <c r="FC138" s="407">
        <v>0</v>
      </c>
      <c r="FD138" s="7">
        <v>0</v>
      </c>
      <c r="FE138" s="407">
        <v>0</v>
      </c>
      <c r="FF138" s="7">
        <v>0</v>
      </c>
      <c r="FG138" s="610">
        <v>0</v>
      </c>
      <c r="FH138" s="7">
        <v>0</v>
      </c>
      <c r="FI138" s="407">
        <v>0</v>
      </c>
      <c r="FJ138" s="7">
        <v>0</v>
      </c>
      <c r="FK138" s="407">
        <v>0</v>
      </c>
      <c r="FL138" s="7">
        <v>0</v>
      </c>
      <c r="FM138" s="407">
        <v>0</v>
      </c>
      <c r="FN138" s="7">
        <v>1</v>
      </c>
      <c r="FO138" s="7">
        <v>18</v>
      </c>
      <c r="FP138" s="7">
        <v>0</v>
      </c>
      <c r="FQ138" s="407">
        <v>0</v>
      </c>
      <c r="FR138" s="7"/>
      <c r="FS138" s="407">
        <v>0</v>
      </c>
      <c r="FT138" s="407">
        <v>0</v>
      </c>
      <c r="FU138" s="407">
        <v>0</v>
      </c>
      <c r="FV138" s="7">
        <v>0</v>
      </c>
      <c r="FW138" s="407">
        <v>0</v>
      </c>
      <c r="FX138" s="7">
        <v>0</v>
      </c>
      <c r="FY138" s="7">
        <v>0</v>
      </c>
      <c r="FZ138" s="7">
        <v>0</v>
      </c>
      <c r="GA138" s="407">
        <v>0</v>
      </c>
      <c r="GB138" s="7">
        <v>0</v>
      </c>
      <c r="GC138" s="407">
        <v>0</v>
      </c>
      <c r="GD138" s="7" t="e">
        <v>#REF!</v>
      </c>
      <c r="GE138" s="149">
        <v>178</v>
      </c>
      <c r="GF138" s="611">
        <v>18</v>
      </c>
      <c r="GG138" s="7"/>
      <c r="GH138" s="7"/>
      <c r="GI138" s="408"/>
      <c r="GK138" s="610"/>
      <c r="GL138" s="610"/>
      <c r="GM138" s="389"/>
      <c r="GN138" s="388"/>
      <c r="GO138" s="614"/>
      <c r="GP138" s="407"/>
      <c r="GQ138" s="615"/>
    </row>
    <row r="139" spans="1:199" ht="24.95" hidden="1" customHeight="1" x14ac:dyDescent="0.35">
      <c r="A139" s="433" t="s">
        <v>61</v>
      </c>
      <c r="B139" s="165" t="s">
        <v>259</v>
      </c>
      <c r="C139" s="211" t="s">
        <v>95</v>
      </c>
      <c r="D139" s="248" t="s">
        <v>92</v>
      </c>
      <c r="E139" s="248" t="s">
        <v>96</v>
      </c>
      <c r="F139" s="166" t="s">
        <v>195</v>
      </c>
      <c r="G139" s="166">
        <v>9</v>
      </c>
      <c r="H139" s="230">
        <v>5</v>
      </c>
      <c r="I139" s="230">
        <v>1</v>
      </c>
      <c r="J139" s="230">
        <v>5</v>
      </c>
      <c r="K139" s="230">
        <v>5</v>
      </c>
      <c r="L139" s="165"/>
      <c r="M139" s="168">
        <f t="shared" ref="M139" si="654">SUM(N139+P139+R139+T139+V139)</f>
        <v>0</v>
      </c>
      <c r="N139" s="169"/>
      <c r="O139" s="170">
        <f t="shared" ref="O139" si="655">SUM(N139)*I139</f>
        <v>0</v>
      </c>
      <c r="P139" s="169"/>
      <c r="Q139" s="170">
        <f t="shared" ref="Q139" si="656">P139*J139</f>
        <v>0</v>
      </c>
      <c r="R139" s="169"/>
      <c r="S139" s="170">
        <f t="shared" ref="S139" si="657">SUM(R139)*J139</f>
        <v>0</v>
      </c>
      <c r="T139" s="169"/>
      <c r="U139" s="170">
        <f t="shared" ref="U139" si="658">SUM(T139)*K139</f>
        <v>0</v>
      </c>
      <c r="V139" s="169"/>
      <c r="W139" s="170">
        <f t="shared" ref="W139" si="659">SUM(V139)*J139*5</f>
        <v>0</v>
      </c>
      <c r="X139" s="209"/>
      <c r="Y139" s="171">
        <f t="shared" ref="Y139" si="660">SUM(L139*5/100*J139)</f>
        <v>0</v>
      </c>
      <c r="Z139" s="169"/>
      <c r="AA139" s="170"/>
      <c r="AB139" s="169"/>
      <c r="AC139" s="182">
        <f>SUM(AB139)*3*H139/5</f>
        <v>0</v>
      </c>
      <c r="AD139" s="169">
        <v>1</v>
      </c>
      <c r="AE139" s="172">
        <f>SUM(AD139*H139*(15))</f>
        <v>75</v>
      </c>
      <c r="AF139" s="169"/>
      <c r="AG139" s="170">
        <f t="shared" ref="AG139" si="661">SUM(AF139*H139*3)</f>
        <v>0</v>
      </c>
      <c r="AH139" s="169"/>
      <c r="AI139" s="234">
        <f t="shared" ref="AI139" si="662">SUM(AH139*H139/3)</f>
        <v>0</v>
      </c>
      <c r="AJ139" s="169"/>
      <c r="AK139" s="234">
        <f t="shared" ref="AK139" si="663">SUM(AJ139*H139*2/3)</f>
        <v>0</v>
      </c>
      <c r="AL139" s="169"/>
      <c r="AM139" s="170">
        <f>SUM(AL139*H139*2)</f>
        <v>0</v>
      </c>
      <c r="AN139" s="169"/>
      <c r="AO139" s="170">
        <f t="shared" ref="AO139" si="664">SUM(AN139*J139)</f>
        <v>0</v>
      </c>
      <c r="AP139" s="169"/>
      <c r="AQ139" s="171">
        <f>SUM(AP139*H139*2)</f>
        <v>0</v>
      </c>
      <c r="AR139" s="169"/>
      <c r="AS139" s="234">
        <f>SUM(J139*AR139*6)</f>
        <v>0</v>
      </c>
      <c r="AT139" s="34"/>
      <c r="AU139" s="236">
        <f t="shared" ref="AU139" si="665">AT139*H139/3</f>
        <v>0</v>
      </c>
      <c r="AV139" s="169"/>
      <c r="AW139" s="233">
        <f>SUM(AV139*H139/3)</f>
        <v>0</v>
      </c>
      <c r="AX139" s="169"/>
      <c r="AY139" s="234">
        <f t="shared" ref="AY139" si="666">SUM(J139*AX139*8)</f>
        <v>0</v>
      </c>
      <c r="AZ139" s="169"/>
      <c r="BA139" s="209">
        <f t="shared" ref="BA139" si="667">SUM(AZ139*K139*5*6)</f>
        <v>0</v>
      </c>
      <c r="BB139" s="169"/>
      <c r="BC139" s="171">
        <f t="shared" ref="BC139" si="668">SUM(BB139*K139*4*6)</f>
        <v>0</v>
      </c>
      <c r="BD139" s="169"/>
      <c r="BE139" s="237">
        <f t="shared" ref="BE139" si="669">SUM(BD139*50)</f>
        <v>0</v>
      </c>
      <c r="BF139" s="236">
        <f t="shared" ref="BF139" si="670">O139+Q139+S139+U139+W139+X139+Y139+AA139+AC139+AE139+AG139+AI139+AK139+AM139+AO139+AQ139+AS139+AU139+AW139+AY139+BA139+BC139+BE139</f>
        <v>75</v>
      </c>
      <c r="BG139" s="22">
        <f>SUM(AO139+BE139+BC139+BA139+AY139+AW139+AS139+AQ139+AK139+AM139+AI139+AG139+AE139+AC139+AA139+Y139+X139+W139+U139+Q139+O139+S139+AU139)</f>
        <v>75</v>
      </c>
      <c r="BH139" s="22">
        <f t="shared" si="653"/>
        <v>0</v>
      </c>
      <c r="BI139" s="7"/>
      <c r="BJ139" s="7"/>
      <c r="BK139" s="7"/>
      <c r="BL139" s="60"/>
      <c r="BM139" s="21" t="s">
        <v>61</v>
      </c>
      <c r="BN139" s="229" t="s">
        <v>254</v>
      </c>
      <c r="BO139" s="211" t="s">
        <v>95</v>
      </c>
      <c r="BP139" s="211" t="s">
        <v>92</v>
      </c>
      <c r="BQ139" s="211" t="s">
        <v>96</v>
      </c>
      <c r="BR139" s="230" t="s">
        <v>195</v>
      </c>
      <c r="BS139" s="230">
        <v>10</v>
      </c>
      <c r="BT139" s="230">
        <v>5</v>
      </c>
      <c r="BU139" s="230">
        <v>1</v>
      </c>
      <c r="BV139" s="230">
        <v>5</v>
      </c>
      <c r="BW139" s="230">
        <v>5</v>
      </c>
      <c r="BX139" s="229"/>
      <c r="BY139" s="231">
        <f t="shared" ref="BY139:BY140" si="671">SUM(BZ139+CB139+CD139+CF139+CH139)</f>
        <v>0</v>
      </c>
      <c r="BZ139" s="232"/>
      <c r="CA139" s="28">
        <f t="shared" ref="CA139" si="672">SUM(BZ139)*BU139</f>
        <v>0</v>
      </c>
      <c r="CB139" s="232"/>
      <c r="CC139" s="233">
        <f t="shared" ref="CC139:CC140" si="673">CB139*BV139</f>
        <v>0</v>
      </c>
      <c r="CD139" s="232"/>
      <c r="CE139" s="233">
        <f t="shared" ref="CE139" si="674">SUM(CD139)*BV139</f>
        <v>0</v>
      </c>
      <c r="CF139" s="232"/>
      <c r="CG139" s="233">
        <f t="shared" ref="CG139" si="675">SUM(CF139)*BW139</f>
        <v>0</v>
      </c>
      <c r="CH139" s="232"/>
      <c r="CI139" s="233">
        <f t="shared" ref="CI139:CI140" si="676">SUM(CH139)*BV139*5</f>
        <v>0</v>
      </c>
      <c r="CJ139" s="234"/>
      <c r="CK139" s="182">
        <f t="shared" ref="CK139" si="677">SUM(BX139*5/100*BV139)</f>
        <v>0</v>
      </c>
      <c r="CL139" s="232"/>
      <c r="CM139" s="233"/>
      <c r="CN139" s="232"/>
      <c r="CO139" s="209">
        <f>SUM(CN139)*3*BT139/5</f>
        <v>0</v>
      </c>
      <c r="CP139" s="232">
        <v>1</v>
      </c>
      <c r="CQ139" s="235">
        <f>SUM(CP139*BT139*(15))</f>
        <v>75</v>
      </c>
      <c r="CR139" s="232"/>
      <c r="CS139" s="233">
        <f t="shared" ref="CS139" si="678">SUM(CR139*BT139*3)</f>
        <v>0</v>
      </c>
      <c r="CT139" s="232"/>
      <c r="CU139" s="234">
        <f t="shared" ref="CU139" si="679">SUM(CT139*BT139/3)</f>
        <v>0</v>
      </c>
      <c r="CV139" s="232"/>
      <c r="CW139" s="234">
        <f t="shared" ref="CW139" si="680">SUM(CV139*BT139*2/3)</f>
        <v>0</v>
      </c>
      <c r="CX139" s="232"/>
      <c r="CY139" s="233">
        <f>SUM(CX139*BT139*2)</f>
        <v>0</v>
      </c>
      <c r="CZ139" s="232"/>
      <c r="DA139" s="233">
        <f t="shared" ref="DA139" si="681">SUM(CZ139*BV139)</f>
        <v>0</v>
      </c>
      <c r="DB139" s="232"/>
      <c r="DC139" s="209">
        <f t="shared" ref="DC139" si="682">DB139*BT139/3</f>
        <v>0</v>
      </c>
      <c r="DD139" s="232"/>
      <c r="DE139" s="234">
        <f t="shared" ref="DE139" si="683">SUM(BV139*DD139*6)</f>
        <v>0</v>
      </c>
      <c r="DF139" s="34"/>
      <c r="DG139" s="236">
        <f t="shared" ref="DG139:DG140" si="684">DF139*BT139/3</f>
        <v>0</v>
      </c>
      <c r="DH139" s="232"/>
      <c r="DI139" s="233">
        <f t="shared" ref="DI139" si="685">SUM(DH139*BT139/3)</f>
        <v>0</v>
      </c>
      <c r="DJ139" s="232"/>
      <c r="DK139" s="209">
        <f>SUM(BV139*DJ139*8)</f>
        <v>0</v>
      </c>
      <c r="DL139" s="232"/>
      <c r="DM139" s="209">
        <f>SUM(DL139*BW139*3*8)</f>
        <v>0</v>
      </c>
      <c r="DN139" s="232"/>
      <c r="DO139" s="234">
        <f t="shared" ref="DO139" si="686">SUM(DN139*BW139*4*6)</f>
        <v>0</v>
      </c>
      <c r="DP139" s="232"/>
      <c r="DQ139" s="237">
        <f t="shared" ref="DQ139:DQ140" si="687">SUM(DP139*50)</f>
        <v>0</v>
      </c>
      <c r="DR139" s="236">
        <f t="shared" ref="DR139:DR140" si="688">CA139+CC139+CE139+CG139+CI139+CJ139+CK139+CM139+CO139+CQ139+CS139+CU139+CW139+CY139+DA139+DC139+DE139+DG139+DI139+DK139+DM139+DO139+DQ139</f>
        <v>75</v>
      </c>
      <c r="DS139" s="236">
        <f t="shared" ref="DS139:DS140" si="689">DO139+DM139+DK139+DI139+DE139+DC139+CJ139+CI139+CG139+CE139+CC139+CA139</f>
        <v>0</v>
      </c>
      <c r="DT139" s="7"/>
      <c r="DU139" s="7"/>
      <c r="DV139" s="7"/>
      <c r="DW139" s="60"/>
      <c r="DX139" s="21" t="s">
        <v>61</v>
      </c>
      <c r="DY139" s="289"/>
      <c r="DZ139" s="98"/>
      <c r="EA139" s="7"/>
      <c r="EB139" s="7"/>
      <c r="EC139" s="7"/>
      <c r="ED139" s="7"/>
      <c r="EE139" s="7"/>
      <c r="EF139" s="7"/>
      <c r="EG139" s="7"/>
      <c r="EH139" s="7"/>
      <c r="EI139" s="6"/>
      <c r="EJ139" s="6"/>
      <c r="EK139" s="6"/>
      <c r="EM139" s="20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20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2</v>
      </c>
      <c r="FC139" s="7">
        <v>150</v>
      </c>
      <c r="FD139" s="7">
        <v>0</v>
      </c>
      <c r="FE139" s="7">
        <v>0</v>
      </c>
      <c r="FF139" s="7">
        <v>0</v>
      </c>
      <c r="FG139" s="20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/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 t="e">
        <v>#REF!</v>
      </c>
      <c r="GE139" s="149">
        <v>150</v>
      </c>
      <c r="GF139" s="150">
        <v>0</v>
      </c>
      <c r="GG139" s="7"/>
      <c r="GH139" s="7"/>
      <c r="GI139" s="60"/>
      <c r="GK139" s="20"/>
      <c r="GL139" s="20"/>
      <c r="GM139" s="1"/>
      <c r="GN139" s="25"/>
      <c r="GO139" s="77"/>
      <c r="GP139" s="7"/>
      <c r="GQ139" s="87"/>
    </row>
    <row r="140" spans="1:199" ht="24.95" hidden="1" customHeight="1" x14ac:dyDescent="0.35">
      <c r="A140" s="21" t="s">
        <v>61</v>
      </c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90">
        <f t="shared" si="651"/>
        <v>0</v>
      </c>
      <c r="N140" s="34"/>
      <c r="O140" s="22"/>
      <c r="P140" s="34"/>
      <c r="Q140" s="22"/>
      <c r="R140" s="34"/>
      <c r="S140" s="22"/>
      <c r="T140" s="34"/>
      <c r="U140" s="22"/>
      <c r="V140" s="91"/>
      <c r="W140" s="22"/>
      <c r="X140" s="22"/>
      <c r="Y140" s="22"/>
      <c r="Z140" s="91"/>
      <c r="AA140" s="22"/>
      <c r="AB140" s="91"/>
      <c r="AC140" s="22"/>
      <c r="AD140" s="91"/>
      <c r="AE140" s="26"/>
      <c r="AF140" s="91"/>
      <c r="AG140" s="22"/>
      <c r="AH140" s="91"/>
      <c r="AI140" s="22"/>
      <c r="AJ140" s="91"/>
      <c r="AK140" s="22"/>
      <c r="AL140" s="91"/>
      <c r="AM140" s="22"/>
      <c r="AN140" s="91"/>
      <c r="AO140" s="22"/>
      <c r="AP140" s="91"/>
      <c r="AQ140" s="22"/>
      <c r="AR140" s="91"/>
      <c r="AS140" s="22"/>
      <c r="AT140" s="91"/>
      <c r="AU140" s="22"/>
      <c r="AV140" s="91"/>
      <c r="AW140" s="22"/>
      <c r="AX140" s="91"/>
      <c r="AY140" s="22"/>
      <c r="AZ140" s="91"/>
      <c r="BA140" s="22"/>
      <c r="BB140" s="91"/>
      <c r="BC140" s="22"/>
      <c r="BD140" s="91"/>
      <c r="BE140" s="22"/>
      <c r="BF140" s="22"/>
      <c r="BG140" s="22">
        <f t="shared" si="652"/>
        <v>0</v>
      </c>
      <c r="BH140" s="22">
        <f t="shared" si="653"/>
        <v>0</v>
      </c>
      <c r="BI140" s="7"/>
      <c r="BJ140" s="7"/>
      <c r="BK140" s="7"/>
      <c r="BL140" s="60"/>
      <c r="BM140" s="21" t="s">
        <v>61</v>
      </c>
      <c r="BN140" s="558" t="s">
        <v>258</v>
      </c>
      <c r="BO140" s="559" t="s">
        <v>149</v>
      </c>
      <c r="BP140" s="560" t="s">
        <v>150</v>
      </c>
      <c r="BQ140" s="559" t="s">
        <v>151</v>
      </c>
      <c r="BR140" s="559" t="s">
        <v>245</v>
      </c>
      <c r="BS140" s="560">
        <v>8</v>
      </c>
      <c r="BT140" s="230">
        <v>9</v>
      </c>
      <c r="BU140" s="559">
        <v>1</v>
      </c>
      <c r="BV140" s="559">
        <v>1</v>
      </c>
      <c r="BW140" s="559">
        <v>2</v>
      </c>
      <c r="BX140" s="558"/>
      <c r="BY140" s="561">
        <f t="shared" si="671"/>
        <v>0</v>
      </c>
      <c r="BZ140" s="336"/>
      <c r="CA140" s="366">
        <f t="shared" ref="CA140" si="690">SUM(BZ140)*BU140</f>
        <v>0</v>
      </c>
      <c r="CB140" s="336"/>
      <c r="CC140" s="562">
        <f t="shared" si="673"/>
        <v>0</v>
      </c>
      <c r="CD140" s="336"/>
      <c r="CE140" s="562">
        <f t="shared" ref="CE140" si="691">SUM(CD140)*BV140</f>
        <v>0</v>
      </c>
      <c r="CF140" s="336"/>
      <c r="CG140" s="562">
        <f t="shared" ref="CG140" si="692">SUM(CF140)*BW140</f>
        <v>0</v>
      </c>
      <c r="CH140" s="336"/>
      <c r="CI140" s="562">
        <f t="shared" si="676"/>
        <v>0</v>
      </c>
      <c r="CJ140" s="563">
        <f>SUM(BV140*DJ140*2+BW140*DL140*2)</f>
        <v>0</v>
      </c>
      <c r="CK140" s="171">
        <f>SUM(BX140*15/100*BV140)</f>
        <v>0</v>
      </c>
      <c r="CL140" s="336"/>
      <c r="CM140" s="562"/>
      <c r="CN140" s="336">
        <v>6</v>
      </c>
      <c r="CO140" s="345">
        <v>48</v>
      </c>
      <c r="CP140" s="336"/>
      <c r="CQ140" s="564">
        <f t="shared" ref="CQ140" si="693">SUM(CP140*BT140*(30+4))</f>
        <v>0</v>
      </c>
      <c r="CR140" s="336"/>
      <c r="CS140" s="565">
        <f t="shared" ref="CS140" si="694">SUM(CR140*BT140*3)</f>
        <v>0</v>
      </c>
      <c r="CT140" s="336"/>
      <c r="CU140" s="563">
        <f t="shared" ref="CU140" si="695">SUM(CT140*BT140/3)</f>
        <v>0</v>
      </c>
      <c r="CV140" s="336"/>
      <c r="CW140" s="563">
        <f t="shared" ref="CW140" si="696">SUM(CV140*BT140*2/3)</f>
        <v>0</v>
      </c>
      <c r="CX140" s="336"/>
      <c r="CY140" s="562">
        <f t="shared" ref="CY140" si="697">SUM(CX140*BT140)</f>
        <v>0</v>
      </c>
      <c r="CZ140" s="336"/>
      <c r="DA140" s="562">
        <f t="shared" ref="DA140" si="698">SUM(CZ140*BV140)</f>
        <v>0</v>
      </c>
      <c r="DB140" s="336">
        <v>1</v>
      </c>
      <c r="DC140" s="367">
        <v>13</v>
      </c>
      <c r="DD140" s="336"/>
      <c r="DE140" s="563">
        <f>DD140*BT140/3</f>
        <v>0</v>
      </c>
      <c r="DF140" s="34"/>
      <c r="DG140" s="236">
        <f t="shared" si="684"/>
        <v>0</v>
      </c>
      <c r="DH140" s="336"/>
      <c r="DI140" s="565">
        <f>SUM(BV140*DH140*6)</f>
        <v>0</v>
      </c>
      <c r="DJ140" s="336"/>
      <c r="DK140" s="563">
        <f t="shared" ref="DK140" si="699">SUM(BV140*DJ140*8)</f>
        <v>0</v>
      </c>
      <c r="DL140" s="336"/>
      <c r="DM140" s="367">
        <f t="shared" ref="DM140" si="700">SUM(DL140*BW140*5*6)</f>
        <v>0</v>
      </c>
      <c r="DN140" s="336"/>
      <c r="DO140" s="563">
        <f t="shared" ref="DO140" si="701">SUM(DN140*BW140*4*6)</f>
        <v>0</v>
      </c>
      <c r="DP140" s="336"/>
      <c r="DQ140" s="565">
        <f t="shared" si="687"/>
        <v>0</v>
      </c>
      <c r="DR140" s="337">
        <f t="shared" si="688"/>
        <v>61</v>
      </c>
      <c r="DS140" s="337">
        <f t="shared" si="689"/>
        <v>13</v>
      </c>
      <c r="DT140" s="7"/>
      <c r="DU140" s="7"/>
      <c r="DV140" s="7"/>
      <c r="DW140" s="60"/>
      <c r="DX140" s="21" t="s">
        <v>61</v>
      </c>
      <c r="DY140" s="289"/>
      <c r="DZ140" s="98"/>
      <c r="EA140" s="7"/>
      <c r="EB140" s="7"/>
      <c r="EC140" s="7"/>
      <c r="ED140" s="7"/>
      <c r="EE140" s="7"/>
      <c r="EF140" s="7"/>
      <c r="EG140" s="7"/>
      <c r="EH140" s="7"/>
      <c r="EI140" s="6"/>
      <c r="EJ140" s="6"/>
      <c r="EK140" s="6"/>
      <c r="EM140" s="20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20">
        <v>0</v>
      </c>
      <c r="EX140" s="7">
        <v>0</v>
      </c>
      <c r="EY140" s="7">
        <v>0</v>
      </c>
      <c r="EZ140" s="7">
        <v>6</v>
      </c>
      <c r="FA140" s="7">
        <v>48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20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1</v>
      </c>
      <c r="FO140" s="7">
        <v>13</v>
      </c>
      <c r="FP140" s="7">
        <v>0</v>
      </c>
      <c r="FQ140" s="7">
        <v>0</v>
      </c>
      <c r="FR140" s="7"/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 t="e">
        <v>#REF!</v>
      </c>
      <c r="GE140" s="149">
        <v>61</v>
      </c>
      <c r="GF140" s="150">
        <v>13</v>
      </c>
      <c r="GG140" s="7"/>
      <c r="GH140" s="7"/>
      <c r="GI140" s="60"/>
      <c r="GK140" s="20"/>
      <c r="GL140" s="20"/>
      <c r="GM140" s="1"/>
      <c r="GN140" s="25"/>
      <c r="GO140" s="77"/>
      <c r="GP140" s="7"/>
      <c r="GQ140" s="87"/>
    </row>
    <row r="141" spans="1:199" ht="24.95" hidden="1" customHeight="1" x14ac:dyDescent="0.35">
      <c r="A141" s="21" t="s">
        <v>61</v>
      </c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90">
        <f t="shared" si="651"/>
        <v>0</v>
      </c>
      <c r="N141" s="34"/>
      <c r="O141" s="22"/>
      <c r="P141" s="34"/>
      <c r="Q141" s="22"/>
      <c r="R141" s="34"/>
      <c r="S141" s="22"/>
      <c r="T141" s="34"/>
      <c r="U141" s="22"/>
      <c r="V141" s="91"/>
      <c r="W141" s="22"/>
      <c r="X141" s="22"/>
      <c r="Y141" s="22"/>
      <c r="Z141" s="91"/>
      <c r="AA141" s="22"/>
      <c r="AB141" s="91"/>
      <c r="AC141" s="22"/>
      <c r="AD141" s="91"/>
      <c r="AE141" s="26"/>
      <c r="AF141" s="91"/>
      <c r="AG141" s="22"/>
      <c r="AH141" s="91"/>
      <c r="AI141" s="22"/>
      <c r="AJ141" s="91"/>
      <c r="AK141" s="22"/>
      <c r="AL141" s="91"/>
      <c r="AM141" s="22"/>
      <c r="AN141" s="91"/>
      <c r="AO141" s="22"/>
      <c r="AP141" s="91"/>
      <c r="AQ141" s="22"/>
      <c r="AR141" s="91"/>
      <c r="AS141" s="22"/>
      <c r="AT141" s="91"/>
      <c r="AU141" s="22"/>
      <c r="AV141" s="91"/>
      <c r="AW141" s="22"/>
      <c r="AX141" s="91"/>
      <c r="AY141" s="22"/>
      <c r="AZ141" s="91"/>
      <c r="BA141" s="22"/>
      <c r="BB141" s="91"/>
      <c r="BC141" s="22"/>
      <c r="BD141" s="91"/>
      <c r="BE141" s="22"/>
      <c r="BF141" s="22"/>
      <c r="BG141" s="22">
        <f t="shared" si="652"/>
        <v>0</v>
      </c>
      <c r="BH141" s="22">
        <f t="shared" si="653"/>
        <v>0</v>
      </c>
      <c r="BI141" s="7"/>
      <c r="BJ141" s="7"/>
      <c r="BK141" s="7"/>
      <c r="BL141" s="60"/>
      <c r="BM141" s="21" t="s">
        <v>61</v>
      </c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90">
        <f t="shared" ref="BY141:BY146" si="702">SUM(BZ141+CB141+CF141+CH141+DD141*2)</f>
        <v>0</v>
      </c>
      <c r="BZ141" s="34"/>
      <c r="CA141" s="22"/>
      <c r="CB141" s="34"/>
      <c r="CC141" s="247"/>
      <c r="CD141" s="34"/>
      <c r="CE141" s="22"/>
      <c r="CF141" s="34"/>
      <c r="CG141" s="22"/>
      <c r="CH141" s="91"/>
      <c r="CI141" s="22"/>
      <c r="CJ141" s="22"/>
      <c r="CK141" s="22"/>
      <c r="CL141" s="91"/>
      <c r="CM141" s="22"/>
      <c r="CN141" s="91"/>
      <c r="CO141" s="22"/>
      <c r="CP141" s="91"/>
      <c r="CQ141" s="26"/>
      <c r="CR141" s="91"/>
      <c r="CS141" s="22"/>
      <c r="CT141" s="91"/>
      <c r="CU141" s="22"/>
      <c r="CV141" s="91"/>
      <c r="CW141" s="22"/>
      <c r="CX141" s="91"/>
      <c r="CY141" s="22"/>
      <c r="CZ141" s="91"/>
      <c r="DA141" s="22"/>
      <c r="DB141" s="91"/>
      <c r="DC141" s="22"/>
      <c r="DD141" s="91"/>
      <c r="DE141" s="22"/>
      <c r="DF141" s="91"/>
      <c r="DG141" s="22"/>
      <c r="DH141" s="91"/>
      <c r="DI141" s="22"/>
      <c r="DJ141" s="91"/>
      <c r="DK141" s="22"/>
      <c r="DL141" s="91"/>
      <c r="DM141" s="22"/>
      <c r="DN141" s="91"/>
      <c r="DO141" s="22"/>
      <c r="DP141" s="91"/>
      <c r="DQ141" s="22"/>
      <c r="DR141" s="22">
        <f t="shared" ref="DR141:DR146" si="703">SUM(DA141+DQ141+DO141+DM141+DK141+DI141+DE141+DC141+CW141+CY141+CU141+CS141+CQ141+CO141+CM141+CK141+CJ141+CI141+CG141+CC141+CA141+CE141+DG141)</f>
        <v>0</v>
      </c>
      <c r="DS141" s="22">
        <f t="shared" ref="DS141:DS146" si="704">SUM(CA141+CC141+CG141+CI141+CJ141+DE141+DI141+DK141+DM141+DO141+CE141+DC141)</f>
        <v>0</v>
      </c>
      <c r="DT141" s="7"/>
      <c r="DU141" s="7"/>
      <c r="DV141" s="7"/>
      <c r="DW141" s="60"/>
      <c r="DX141" s="21" t="s">
        <v>61</v>
      </c>
      <c r="DY141" s="289"/>
      <c r="DZ141" s="98"/>
      <c r="EA141" s="7"/>
      <c r="EB141" s="7"/>
      <c r="EC141" s="7"/>
      <c r="ED141" s="7"/>
      <c r="EE141" s="7"/>
      <c r="EF141" s="7"/>
      <c r="EG141" s="7"/>
      <c r="EH141" s="7"/>
      <c r="EI141" s="6"/>
      <c r="EJ141" s="6"/>
      <c r="EK141" s="6"/>
      <c r="EM141" s="20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20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20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/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 t="e">
        <v>#REF!</v>
      </c>
      <c r="GE141" s="149">
        <v>0</v>
      </c>
      <c r="GF141" s="150">
        <v>0</v>
      </c>
      <c r="GG141" s="7"/>
      <c r="GH141" s="7"/>
      <c r="GI141" s="60"/>
      <c r="GK141" s="20"/>
      <c r="GL141" s="20"/>
      <c r="GM141" s="1"/>
      <c r="GN141" s="25"/>
      <c r="GO141" s="77"/>
      <c r="GP141" s="7"/>
      <c r="GQ141" s="87"/>
    </row>
    <row r="142" spans="1:199" ht="24.95" hidden="1" customHeight="1" x14ac:dyDescent="0.35">
      <c r="A142" s="21" t="s">
        <v>61</v>
      </c>
      <c r="B142" s="19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90">
        <f t="shared" si="651"/>
        <v>0</v>
      </c>
      <c r="N142" s="34"/>
      <c r="O142" s="22"/>
      <c r="P142" s="34"/>
      <c r="Q142" s="22"/>
      <c r="R142" s="34"/>
      <c r="S142" s="22"/>
      <c r="T142" s="34"/>
      <c r="U142" s="22"/>
      <c r="V142" s="91"/>
      <c r="W142" s="22"/>
      <c r="X142" s="22"/>
      <c r="Y142" s="22"/>
      <c r="Z142" s="91"/>
      <c r="AA142" s="22"/>
      <c r="AB142" s="91"/>
      <c r="AC142" s="22"/>
      <c r="AD142" s="91"/>
      <c r="AE142" s="26"/>
      <c r="AF142" s="91"/>
      <c r="AG142" s="22"/>
      <c r="AH142" s="91"/>
      <c r="AI142" s="22"/>
      <c r="AJ142" s="91"/>
      <c r="AK142" s="22"/>
      <c r="AL142" s="91"/>
      <c r="AM142" s="22"/>
      <c r="AN142" s="91"/>
      <c r="AO142" s="22"/>
      <c r="AP142" s="91"/>
      <c r="AQ142" s="22"/>
      <c r="AR142" s="91"/>
      <c r="AS142" s="22"/>
      <c r="AT142" s="91"/>
      <c r="AU142" s="22"/>
      <c r="AV142" s="91"/>
      <c r="AW142" s="22"/>
      <c r="AX142" s="91"/>
      <c r="AY142" s="22"/>
      <c r="AZ142" s="91"/>
      <c r="BA142" s="22"/>
      <c r="BB142" s="91"/>
      <c r="BC142" s="22"/>
      <c r="BD142" s="91"/>
      <c r="BE142" s="22"/>
      <c r="BF142" s="22"/>
      <c r="BG142" s="22">
        <f t="shared" si="652"/>
        <v>0</v>
      </c>
      <c r="BH142" s="22">
        <f t="shared" si="653"/>
        <v>0</v>
      </c>
      <c r="BI142" s="7"/>
      <c r="BJ142" s="7"/>
      <c r="BK142" s="7"/>
      <c r="BL142" s="60"/>
      <c r="BM142" s="21" t="s">
        <v>61</v>
      </c>
      <c r="BN142" s="19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90">
        <f t="shared" si="702"/>
        <v>0</v>
      </c>
      <c r="BZ142" s="34"/>
      <c r="CA142" s="22"/>
      <c r="CB142" s="34"/>
      <c r="CC142" s="247"/>
      <c r="CD142" s="34"/>
      <c r="CE142" s="22"/>
      <c r="CF142" s="34"/>
      <c r="CG142" s="22"/>
      <c r="CH142" s="91"/>
      <c r="CI142" s="22"/>
      <c r="CJ142" s="22"/>
      <c r="CK142" s="22"/>
      <c r="CL142" s="91"/>
      <c r="CM142" s="22"/>
      <c r="CN142" s="91"/>
      <c r="CO142" s="22"/>
      <c r="CP142" s="91"/>
      <c r="CQ142" s="26"/>
      <c r="CR142" s="91"/>
      <c r="CS142" s="22"/>
      <c r="CT142" s="91"/>
      <c r="CU142" s="22"/>
      <c r="CV142" s="91"/>
      <c r="CW142" s="22"/>
      <c r="CX142" s="91"/>
      <c r="CY142" s="22"/>
      <c r="CZ142" s="91"/>
      <c r="DA142" s="22"/>
      <c r="DB142" s="91"/>
      <c r="DC142" s="22"/>
      <c r="DD142" s="91"/>
      <c r="DE142" s="22"/>
      <c r="DF142" s="91"/>
      <c r="DG142" s="22"/>
      <c r="DH142" s="91"/>
      <c r="DI142" s="22"/>
      <c r="DJ142" s="91"/>
      <c r="DK142" s="22"/>
      <c r="DL142" s="91"/>
      <c r="DM142" s="22"/>
      <c r="DN142" s="91"/>
      <c r="DO142" s="22"/>
      <c r="DP142" s="91"/>
      <c r="DQ142" s="22"/>
      <c r="DR142" s="22">
        <f t="shared" si="703"/>
        <v>0</v>
      </c>
      <c r="DS142" s="22">
        <f t="shared" si="704"/>
        <v>0</v>
      </c>
      <c r="DT142" s="7"/>
      <c r="DU142" s="7"/>
      <c r="DV142" s="7"/>
      <c r="DW142" s="60"/>
      <c r="DX142" s="21" t="s">
        <v>61</v>
      </c>
      <c r="DY142" s="289"/>
      <c r="DZ142" s="98"/>
      <c r="EA142" s="7"/>
      <c r="EB142" s="7"/>
      <c r="EC142" s="7"/>
      <c r="ED142" s="7"/>
      <c r="EE142" s="7"/>
      <c r="EF142" s="7"/>
      <c r="EG142" s="7"/>
      <c r="EH142" s="7"/>
      <c r="EI142" s="6"/>
      <c r="EJ142" s="6"/>
      <c r="EK142" s="6"/>
      <c r="EM142" s="20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20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20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/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 t="e">
        <v>#REF!</v>
      </c>
      <c r="GE142" s="149">
        <v>0</v>
      </c>
      <c r="GF142" s="150">
        <v>0</v>
      </c>
      <c r="GG142" s="7"/>
      <c r="GH142" s="7"/>
      <c r="GI142" s="60"/>
      <c r="GK142" s="20"/>
      <c r="GL142" s="20"/>
      <c r="GM142" s="1"/>
      <c r="GN142" s="25"/>
      <c r="GO142" s="77"/>
      <c r="GP142" s="7"/>
      <c r="GQ142" s="87"/>
    </row>
    <row r="143" spans="1:199" ht="24.95" hidden="1" customHeight="1" x14ac:dyDescent="0.35">
      <c r="A143" s="21" t="s">
        <v>61</v>
      </c>
      <c r="B143" s="19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90">
        <f t="shared" si="651"/>
        <v>0</v>
      </c>
      <c r="N143" s="34"/>
      <c r="O143" s="22"/>
      <c r="P143" s="34"/>
      <c r="Q143" s="22"/>
      <c r="R143" s="34"/>
      <c r="S143" s="22"/>
      <c r="T143" s="34"/>
      <c r="U143" s="22"/>
      <c r="V143" s="91"/>
      <c r="W143" s="22"/>
      <c r="X143" s="22"/>
      <c r="Y143" s="22"/>
      <c r="Z143" s="91"/>
      <c r="AA143" s="22"/>
      <c r="AB143" s="91"/>
      <c r="AC143" s="22"/>
      <c r="AD143" s="91"/>
      <c r="AE143" s="26"/>
      <c r="AF143" s="91"/>
      <c r="AG143" s="22"/>
      <c r="AH143" s="91"/>
      <c r="AI143" s="22"/>
      <c r="AJ143" s="91"/>
      <c r="AK143" s="22"/>
      <c r="AL143" s="91"/>
      <c r="AM143" s="22"/>
      <c r="AN143" s="91"/>
      <c r="AO143" s="22"/>
      <c r="AP143" s="91"/>
      <c r="AQ143" s="22"/>
      <c r="AR143" s="91"/>
      <c r="AS143" s="22"/>
      <c r="AT143" s="91"/>
      <c r="AU143" s="22"/>
      <c r="AV143" s="91"/>
      <c r="AW143" s="22"/>
      <c r="AX143" s="91"/>
      <c r="AY143" s="22"/>
      <c r="AZ143" s="91"/>
      <c r="BA143" s="22"/>
      <c r="BB143" s="91"/>
      <c r="BC143" s="22"/>
      <c r="BD143" s="91"/>
      <c r="BE143" s="22"/>
      <c r="BF143" s="22"/>
      <c r="BG143" s="22">
        <f t="shared" si="652"/>
        <v>0</v>
      </c>
      <c r="BH143" s="22">
        <f t="shared" si="653"/>
        <v>0</v>
      </c>
      <c r="BI143" s="7"/>
      <c r="BJ143" s="7"/>
      <c r="BK143" s="7"/>
      <c r="BL143" s="60"/>
      <c r="BM143" s="21" t="s">
        <v>61</v>
      </c>
      <c r="BN143" s="19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90">
        <f t="shared" si="702"/>
        <v>0</v>
      </c>
      <c r="BZ143" s="34"/>
      <c r="CA143" s="22"/>
      <c r="CB143" s="34"/>
      <c r="CC143" s="247"/>
      <c r="CD143" s="34"/>
      <c r="CE143" s="22"/>
      <c r="CF143" s="34"/>
      <c r="CG143" s="22"/>
      <c r="CH143" s="91"/>
      <c r="CI143" s="22"/>
      <c r="CJ143" s="22"/>
      <c r="CK143" s="22"/>
      <c r="CL143" s="91"/>
      <c r="CM143" s="22"/>
      <c r="CN143" s="91"/>
      <c r="CO143" s="22"/>
      <c r="CP143" s="91"/>
      <c r="CQ143" s="26"/>
      <c r="CR143" s="91"/>
      <c r="CS143" s="22"/>
      <c r="CT143" s="91"/>
      <c r="CU143" s="22"/>
      <c r="CV143" s="91"/>
      <c r="CW143" s="22"/>
      <c r="CX143" s="91"/>
      <c r="CY143" s="22"/>
      <c r="CZ143" s="91"/>
      <c r="DA143" s="22"/>
      <c r="DB143" s="91"/>
      <c r="DC143" s="22"/>
      <c r="DD143" s="91"/>
      <c r="DE143" s="22"/>
      <c r="DF143" s="91"/>
      <c r="DG143" s="22"/>
      <c r="DH143" s="91"/>
      <c r="DI143" s="22"/>
      <c r="DJ143" s="91"/>
      <c r="DK143" s="22"/>
      <c r="DL143" s="91"/>
      <c r="DM143" s="22"/>
      <c r="DN143" s="91"/>
      <c r="DO143" s="22"/>
      <c r="DP143" s="91"/>
      <c r="DQ143" s="22"/>
      <c r="DR143" s="22">
        <f t="shared" si="703"/>
        <v>0</v>
      </c>
      <c r="DS143" s="22">
        <f t="shared" si="704"/>
        <v>0</v>
      </c>
      <c r="DT143" s="7"/>
      <c r="DU143" s="7"/>
      <c r="DV143" s="7"/>
      <c r="DW143" s="60"/>
      <c r="DX143" s="21" t="s">
        <v>61</v>
      </c>
      <c r="DY143" s="289"/>
      <c r="DZ143" s="98"/>
      <c r="EA143" s="7"/>
      <c r="EB143" s="7"/>
      <c r="EC143" s="7"/>
      <c r="ED143" s="7"/>
      <c r="EE143" s="7"/>
      <c r="EF143" s="7"/>
      <c r="EG143" s="7"/>
      <c r="EH143" s="7"/>
      <c r="EI143" s="6"/>
      <c r="EJ143" s="6"/>
      <c r="EK143" s="6"/>
      <c r="EM143" s="20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20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20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/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 t="e">
        <v>#REF!</v>
      </c>
      <c r="GE143" s="149">
        <v>0</v>
      </c>
      <c r="GF143" s="150">
        <v>0</v>
      </c>
      <c r="GG143" s="7"/>
      <c r="GH143" s="7"/>
      <c r="GI143" s="60"/>
      <c r="GK143" s="20"/>
      <c r="GL143" s="20"/>
      <c r="GM143" s="1"/>
      <c r="GN143" s="25"/>
      <c r="GO143" s="77"/>
      <c r="GP143" s="7"/>
      <c r="GQ143" s="87"/>
    </row>
    <row r="144" spans="1:199" ht="24.95" hidden="1" customHeight="1" x14ac:dyDescent="0.35">
      <c r="A144" s="21" t="s">
        <v>61</v>
      </c>
      <c r="B144" s="7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90">
        <f t="shared" si="651"/>
        <v>0</v>
      </c>
      <c r="N144" s="34"/>
      <c r="O144" s="22"/>
      <c r="P144" s="34"/>
      <c r="Q144" s="22"/>
      <c r="R144" s="34"/>
      <c r="S144" s="22"/>
      <c r="T144" s="34"/>
      <c r="U144" s="22"/>
      <c r="V144" s="91"/>
      <c r="W144" s="22"/>
      <c r="X144" s="22"/>
      <c r="Y144" s="22"/>
      <c r="Z144" s="91"/>
      <c r="AA144" s="22"/>
      <c r="AB144" s="91"/>
      <c r="AC144" s="22"/>
      <c r="AD144" s="91"/>
      <c r="AE144" s="26"/>
      <c r="AF144" s="91"/>
      <c r="AG144" s="22"/>
      <c r="AH144" s="91"/>
      <c r="AI144" s="22"/>
      <c r="AJ144" s="91"/>
      <c r="AK144" s="22"/>
      <c r="AL144" s="91"/>
      <c r="AM144" s="22"/>
      <c r="AN144" s="91"/>
      <c r="AO144" s="22"/>
      <c r="AP144" s="91"/>
      <c r="AQ144" s="22"/>
      <c r="AR144" s="91"/>
      <c r="AS144" s="22"/>
      <c r="AT144" s="91"/>
      <c r="AU144" s="22"/>
      <c r="AV144" s="91"/>
      <c r="AW144" s="22"/>
      <c r="AX144" s="91"/>
      <c r="AY144" s="22"/>
      <c r="AZ144" s="91"/>
      <c r="BA144" s="22"/>
      <c r="BB144" s="91"/>
      <c r="BC144" s="22"/>
      <c r="BD144" s="91"/>
      <c r="BE144" s="22"/>
      <c r="BF144" s="22"/>
      <c r="BG144" s="22">
        <f t="shared" si="652"/>
        <v>0</v>
      </c>
      <c r="BH144" s="22">
        <f t="shared" si="653"/>
        <v>0</v>
      </c>
      <c r="BI144" s="7"/>
      <c r="BJ144" s="7"/>
      <c r="BK144" s="7"/>
      <c r="BL144" s="60"/>
      <c r="BM144" s="21" t="s">
        <v>61</v>
      </c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90">
        <f t="shared" si="702"/>
        <v>0</v>
      </c>
      <c r="BZ144" s="34"/>
      <c r="CA144" s="22"/>
      <c r="CB144" s="34"/>
      <c r="CC144" s="247"/>
      <c r="CD144" s="34"/>
      <c r="CE144" s="22"/>
      <c r="CF144" s="34"/>
      <c r="CG144" s="22"/>
      <c r="CH144" s="91"/>
      <c r="CI144" s="22"/>
      <c r="CJ144" s="22"/>
      <c r="CK144" s="22"/>
      <c r="CL144" s="91"/>
      <c r="CM144" s="22"/>
      <c r="CN144" s="91"/>
      <c r="CO144" s="22"/>
      <c r="CP144" s="91"/>
      <c r="CQ144" s="26"/>
      <c r="CR144" s="91"/>
      <c r="CS144" s="22"/>
      <c r="CT144" s="91"/>
      <c r="CU144" s="22"/>
      <c r="CV144" s="91"/>
      <c r="CW144" s="22"/>
      <c r="CX144" s="91"/>
      <c r="CY144" s="22"/>
      <c r="CZ144" s="91"/>
      <c r="DA144" s="22"/>
      <c r="DB144" s="91"/>
      <c r="DC144" s="22"/>
      <c r="DD144" s="91"/>
      <c r="DE144" s="22"/>
      <c r="DF144" s="91"/>
      <c r="DG144" s="22"/>
      <c r="DH144" s="91"/>
      <c r="DI144" s="22"/>
      <c r="DJ144" s="91"/>
      <c r="DK144" s="22"/>
      <c r="DL144" s="91"/>
      <c r="DM144" s="22"/>
      <c r="DN144" s="91"/>
      <c r="DO144" s="22"/>
      <c r="DP144" s="91"/>
      <c r="DQ144" s="22"/>
      <c r="DR144" s="22">
        <f t="shared" si="703"/>
        <v>0</v>
      </c>
      <c r="DS144" s="22">
        <f t="shared" si="704"/>
        <v>0</v>
      </c>
      <c r="DT144" s="7"/>
      <c r="DU144" s="7"/>
      <c r="DV144" s="7"/>
      <c r="DW144" s="60"/>
      <c r="DX144" s="21" t="s">
        <v>61</v>
      </c>
      <c r="DY144" s="291"/>
      <c r="DZ144" s="98"/>
      <c r="EA144" s="7"/>
      <c r="EB144" s="8"/>
      <c r="EC144" s="8"/>
      <c r="ED144" s="8"/>
      <c r="EE144" s="8"/>
      <c r="EF144" s="8"/>
      <c r="EG144" s="8"/>
      <c r="EH144" s="8"/>
      <c r="EI144" s="6"/>
      <c r="EJ144" s="6"/>
      <c r="EK144" s="6"/>
      <c r="EM144" s="20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20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20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/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 t="e">
        <v>#REF!</v>
      </c>
      <c r="GE144" s="149">
        <v>0</v>
      </c>
      <c r="GF144" s="150">
        <v>0</v>
      </c>
      <c r="GG144" s="8"/>
      <c r="GH144" s="8"/>
      <c r="GI144" s="120"/>
      <c r="GK144" s="20"/>
      <c r="GL144" s="20"/>
      <c r="GM144" s="1"/>
      <c r="GN144" s="25"/>
      <c r="GO144" s="77"/>
      <c r="GP144" s="7"/>
      <c r="GQ144" s="87"/>
    </row>
    <row r="145" spans="1:199" ht="24.95" hidden="1" customHeight="1" x14ac:dyDescent="0.35">
      <c r="A145" s="21" t="s">
        <v>61</v>
      </c>
      <c r="B145" s="7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90">
        <f t="shared" si="651"/>
        <v>0</v>
      </c>
      <c r="N145" s="34"/>
      <c r="O145" s="22"/>
      <c r="P145" s="34"/>
      <c r="Q145" s="22"/>
      <c r="R145" s="34"/>
      <c r="S145" s="22"/>
      <c r="T145" s="34"/>
      <c r="U145" s="22"/>
      <c r="V145" s="91"/>
      <c r="W145" s="22"/>
      <c r="X145" s="22"/>
      <c r="Y145" s="22"/>
      <c r="Z145" s="91"/>
      <c r="AA145" s="22"/>
      <c r="AB145" s="91"/>
      <c r="AC145" s="22"/>
      <c r="AD145" s="91"/>
      <c r="AE145" s="26"/>
      <c r="AF145" s="91"/>
      <c r="AG145" s="22"/>
      <c r="AH145" s="91"/>
      <c r="AI145" s="22"/>
      <c r="AJ145" s="91"/>
      <c r="AK145" s="22"/>
      <c r="AL145" s="91"/>
      <c r="AM145" s="22"/>
      <c r="AN145" s="91"/>
      <c r="AO145" s="22"/>
      <c r="AP145" s="91"/>
      <c r="AQ145" s="22"/>
      <c r="AR145" s="91"/>
      <c r="AS145" s="22"/>
      <c r="AT145" s="91"/>
      <c r="AU145" s="22"/>
      <c r="AV145" s="91"/>
      <c r="AW145" s="22"/>
      <c r="AX145" s="91"/>
      <c r="AY145" s="22"/>
      <c r="AZ145" s="91"/>
      <c r="BA145" s="22"/>
      <c r="BB145" s="91"/>
      <c r="BC145" s="22"/>
      <c r="BD145" s="91"/>
      <c r="BE145" s="22"/>
      <c r="BF145" s="22"/>
      <c r="BG145" s="22">
        <f t="shared" si="652"/>
        <v>0</v>
      </c>
      <c r="BH145" s="22">
        <f t="shared" si="653"/>
        <v>0</v>
      </c>
      <c r="BI145" s="7"/>
      <c r="BJ145" s="7"/>
      <c r="BK145" s="7"/>
      <c r="BL145" s="60"/>
      <c r="BM145" s="21" t="s">
        <v>61</v>
      </c>
      <c r="BN145" s="7"/>
      <c r="BO145" s="19"/>
      <c r="BP145" s="7"/>
      <c r="BQ145" s="7"/>
      <c r="BR145" s="7"/>
      <c r="BS145" s="7"/>
      <c r="BT145" s="7"/>
      <c r="BU145" s="7"/>
      <c r="BV145" s="7"/>
      <c r="BW145" s="7"/>
      <c r="BX145" s="7"/>
      <c r="BY145" s="90">
        <f t="shared" si="702"/>
        <v>0</v>
      </c>
      <c r="BZ145" s="34"/>
      <c r="CA145" s="22"/>
      <c r="CB145" s="34"/>
      <c r="CC145" s="247"/>
      <c r="CD145" s="34"/>
      <c r="CE145" s="22"/>
      <c r="CF145" s="34"/>
      <c r="CG145" s="22"/>
      <c r="CH145" s="91"/>
      <c r="CI145" s="22"/>
      <c r="CJ145" s="22"/>
      <c r="CK145" s="22"/>
      <c r="CL145" s="91"/>
      <c r="CM145" s="22"/>
      <c r="CN145" s="91"/>
      <c r="CO145" s="22"/>
      <c r="CP145" s="91"/>
      <c r="CQ145" s="26"/>
      <c r="CR145" s="91"/>
      <c r="CS145" s="22"/>
      <c r="CT145" s="91"/>
      <c r="CU145" s="22"/>
      <c r="CV145" s="91"/>
      <c r="CW145" s="22"/>
      <c r="CX145" s="91"/>
      <c r="CY145" s="22"/>
      <c r="CZ145" s="91"/>
      <c r="DA145" s="22"/>
      <c r="DB145" s="91"/>
      <c r="DC145" s="22"/>
      <c r="DD145" s="91"/>
      <c r="DE145" s="22"/>
      <c r="DF145" s="91"/>
      <c r="DG145" s="22"/>
      <c r="DH145" s="91"/>
      <c r="DI145" s="22"/>
      <c r="DJ145" s="91"/>
      <c r="DK145" s="22"/>
      <c r="DL145" s="91"/>
      <c r="DM145" s="22"/>
      <c r="DN145" s="91"/>
      <c r="DO145" s="22"/>
      <c r="DP145" s="91"/>
      <c r="DQ145" s="22"/>
      <c r="DR145" s="22">
        <f t="shared" si="703"/>
        <v>0</v>
      </c>
      <c r="DS145" s="22">
        <f t="shared" si="704"/>
        <v>0</v>
      </c>
      <c r="DT145" s="7"/>
      <c r="DU145" s="7"/>
      <c r="DV145" s="7"/>
      <c r="DW145" s="60"/>
      <c r="DX145" s="21" t="s">
        <v>61</v>
      </c>
      <c r="DY145" s="291"/>
      <c r="DZ145" s="98"/>
      <c r="EA145" s="7"/>
      <c r="EB145" s="8"/>
      <c r="EC145" s="8"/>
      <c r="ED145" s="8"/>
      <c r="EE145" s="8"/>
      <c r="EF145" s="8"/>
      <c r="EG145" s="8"/>
      <c r="EH145" s="8"/>
      <c r="EI145" s="6"/>
      <c r="EJ145" s="6"/>
      <c r="EK145" s="6"/>
      <c r="EM145" s="20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20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20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/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 t="e">
        <v>#REF!</v>
      </c>
      <c r="GE145" s="149">
        <v>0</v>
      </c>
      <c r="GF145" s="150">
        <v>0</v>
      </c>
      <c r="GG145" s="8"/>
      <c r="GH145" s="8"/>
      <c r="GI145" s="120"/>
      <c r="GK145" s="20"/>
      <c r="GL145" s="20"/>
      <c r="GM145" s="1"/>
      <c r="GN145" s="25"/>
      <c r="GO145" s="77"/>
      <c r="GP145" s="7"/>
      <c r="GQ145" s="87"/>
    </row>
    <row r="146" spans="1:199" ht="24.95" hidden="1" customHeight="1" x14ac:dyDescent="0.35">
      <c r="A146" s="21" t="s">
        <v>61</v>
      </c>
      <c r="B146" s="7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90">
        <f t="shared" si="651"/>
        <v>0</v>
      </c>
      <c r="N146" s="34"/>
      <c r="O146" s="22"/>
      <c r="P146" s="34"/>
      <c r="Q146" s="22"/>
      <c r="R146" s="34"/>
      <c r="S146" s="22"/>
      <c r="T146" s="34"/>
      <c r="U146" s="22"/>
      <c r="V146" s="91"/>
      <c r="W146" s="22"/>
      <c r="X146" s="22"/>
      <c r="Y146" s="22"/>
      <c r="Z146" s="91"/>
      <c r="AA146" s="22"/>
      <c r="AB146" s="91"/>
      <c r="AC146" s="22"/>
      <c r="AD146" s="91"/>
      <c r="AE146" s="26"/>
      <c r="AF146" s="91"/>
      <c r="AG146" s="22"/>
      <c r="AH146" s="91"/>
      <c r="AI146" s="22"/>
      <c r="AJ146" s="91"/>
      <c r="AK146" s="22"/>
      <c r="AL146" s="91"/>
      <c r="AM146" s="22"/>
      <c r="AN146" s="91"/>
      <c r="AO146" s="22"/>
      <c r="AP146" s="91"/>
      <c r="AQ146" s="22"/>
      <c r="AR146" s="91"/>
      <c r="AS146" s="22"/>
      <c r="AT146" s="91"/>
      <c r="AU146" s="22"/>
      <c r="AV146" s="91"/>
      <c r="AW146" s="22"/>
      <c r="AX146" s="91"/>
      <c r="AY146" s="22"/>
      <c r="AZ146" s="91"/>
      <c r="BA146" s="22"/>
      <c r="BB146" s="91"/>
      <c r="BC146" s="22"/>
      <c r="BD146" s="91"/>
      <c r="BE146" s="22"/>
      <c r="BF146" s="22"/>
      <c r="BG146" s="22">
        <f t="shared" si="652"/>
        <v>0</v>
      </c>
      <c r="BH146" s="22">
        <f t="shared" si="653"/>
        <v>0</v>
      </c>
      <c r="BI146" s="7"/>
      <c r="BJ146" s="7"/>
      <c r="BK146" s="7"/>
      <c r="BL146" s="60"/>
      <c r="BM146" s="59"/>
      <c r="BN146" s="7"/>
      <c r="BO146" s="19"/>
      <c r="BP146" s="7"/>
      <c r="BQ146" s="7"/>
      <c r="BR146" s="7"/>
      <c r="BS146" s="7"/>
      <c r="BT146" s="7"/>
      <c r="BU146" s="7"/>
      <c r="BV146" s="7"/>
      <c r="BW146" s="7"/>
      <c r="BX146" s="7"/>
      <c r="BY146" s="90">
        <f t="shared" si="702"/>
        <v>0</v>
      </c>
      <c r="BZ146" s="34"/>
      <c r="CA146" s="22"/>
      <c r="CB146" s="34"/>
      <c r="CC146" s="247"/>
      <c r="CD146" s="34"/>
      <c r="CE146" s="22"/>
      <c r="CF146" s="34"/>
      <c r="CG146" s="22"/>
      <c r="CH146" s="91"/>
      <c r="CI146" s="22"/>
      <c r="CJ146" s="22"/>
      <c r="CK146" s="22"/>
      <c r="CL146" s="91"/>
      <c r="CM146" s="22"/>
      <c r="CN146" s="91"/>
      <c r="CO146" s="22"/>
      <c r="CP146" s="91"/>
      <c r="CQ146" s="26"/>
      <c r="CR146" s="91"/>
      <c r="CS146" s="22"/>
      <c r="CT146" s="91"/>
      <c r="CU146" s="22"/>
      <c r="CV146" s="91"/>
      <c r="CW146" s="22"/>
      <c r="CX146" s="91"/>
      <c r="CY146" s="22"/>
      <c r="CZ146" s="91"/>
      <c r="DA146" s="22"/>
      <c r="DB146" s="91"/>
      <c r="DC146" s="22"/>
      <c r="DD146" s="91"/>
      <c r="DE146" s="22"/>
      <c r="DF146" s="91"/>
      <c r="DG146" s="22"/>
      <c r="DH146" s="91"/>
      <c r="DI146" s="22"/>
      <c r="DJ146" s="91"/>
      <c r="DK146" s="22"/>
      <c r="DL146" s="91"/>
      <c r="DM146" s="22"/>
      <c r="DN146" s="91"/>
      <c r="DO146" s="22"/>
      <c r="DP146" s="91"/>
      <c r="DQ146" s="22"/>
      <c r="DR146" s="22">
        <f t="shared" si="703"/>
        <v>0</v>
      </c>
      <c r="DS146" s="22">
        <f t="shared" si="704"/>
        <v>0</v>
      </c>
      <c r="DT146" s="7"/>
      <c r="DU146" s="7"/>
      <c r="DV146" s="7"/>
      <c r="DW146" s="60"/>
      <c r="DX146" s="59"/>
      <c r="DY146" s="291"/>
      <c r="DZ146" s="98"/>
      <c r="EA146" s="7"/>
      <c r="EB146" s="8"/>
      <c r="EC146" s="8"/>
      <c r="ED146" s="8"/>
      <c r="EE146" s="8"/>
      <c r="EF146" s="8"/>
      <c r="EG146" s="8"/>
      <c r="EH146" s="8"/>
      <c r="EI146" s="6"/>
      <c r="EJ146" s="6"/>
      <c r="EK146" s="6"/>
      <c r="EM146" s="20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20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20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/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 t="e">
        <v>#REF!</v>
      </c>
      <c r="GE146" s="149">
        <v>0</v>
      </c>
      <c r="GF146" s="150">
        <v>0</v>
      </c>
      <c r="GG146" s="8"/>
      <c r="GH146" s="8"/>
      <c r="GI146" s="120"/>
      <c r="GK146" s="20"/>
      <c r="GL146" s="20"/>
      <c r="GM146" s="1"/>
      <c r="GN146" s="25"/>
      <c r="GO146" s="77"/>
      <c r="GP146" s="7"/>
      <c r="GQ146" s="87"/>
    </row>
    <row r="147" spans="1:199" ht="24.95" customHeight="1" x14ac:dyDescent="0.35">
      <c r="A147" s="61">
        <v>10</v>
      </c>
      <c r="B147" s="655" t="s">
        <v>62</v>
      </c>
      <c r="C147" s="21" t="s">
        <v>67</v>
      </c>
      <c r="D147" s="2"/>
      <c r="E147" s="2"/>
      <c r="F147" s="2"/>
      <c r="G147" s="2"/>
      <c r="H147" s="2"/>
      <c r="I147" s="2"/>
      <c r="J147" s="2"/>
      <c r="K147" s="2"/>
      <c r="L147" s="2">
        <f t="shared" ref="L147:AQ147" si="705">SUM(L148:L159)</f>
        <v>130</v>
      </c>
      <c r="M147" s="2">
        <f t="shared" si="705"/>
        <v>30</v>
      </c>
      <c r="N147" s="2">
        <f t="shared" si="705"/>
        <v>4</v>
      </c>
      <c r="O147" s="2">
        <f t="shared" si="705"/>
        <v>8</v>
      </c>
      <c r="P147" s="2">
        <f t="shared" si="705"/>
        <v>8</v>
      </c>
      <c r="Q147" s="2">
        <f t="shared" si="705"/>
        <v>8</v>
      </c>
      <c r="R147" s="2">
        <f t="shared" si="705"/>
        <v>18</v>
      </c>
      <c r="S147" s="2">
        <f t="shared" si="705"/>
        <v>18</v>
      </c>
      <c r="T147" s="2">
        <f t="shared" si="705"/>
        <v>0</v>
      </c>
      <c r="U147" s="2">
        <f t="shared" si="705"/>
        <v>0</v>
      </c>
      <c r="V147" s="2">
        <f t="shared" si="705"/>
        <v>0</v>
      </c>
      <c r="W147" s="2">
        <f t="shared" si="705"/>
        <v>0</v>
      </c>
      <c r="X147" s="2">
        <f t="shared" si="705"/>
        <v>2</v>
      </c>
      <c r="Y147" s="2">
        <f t="shared" si="705"/>
        <v>2.5</v>
      </c>
      <c r="Z147" s="2">
        <f t="shared" si="705"/>
        <v>0</v>
      </c>
      <c r="AA147" s="2">
        <f t="shared" si="705"/>
        <v>0</v>
      </c>
      <c r="AB147" s="2">
        <f t="shared" si="705"/>
        <v>34</v>
      </c>
      <c r="AC147" s="2">
        <f t="shared" si="705"/>
        <v>170</v>
      </c>
      <c r="AD147" s="2">
        <f t="shared" si="705"/>
        <v>1</v>
      </c>
      <c r="AE147" s="2">
        <f t="shared" si="705"/>
        <v>90</v>
      </c>
      <c r="AF147" s="2">
        <f t="shared" si="705"/>
        <v>0</v>
      </c>
      <c r="AG147" s="2">
        <f t="shared" si="705"/>
        <v>0</v>
      </c>
      <c r="AH147" s="2">
        <f t="shared" si="705"/>
        <v>0</v>
      </c>
      <c r="AI147" s="2">
        <f t="shared" si="705"/>
        <v>0</v>
      </c>
      <c r="AJ147" s="2">
        <f t="shared" si="705"/>
        <v>0</v>
      </c>
      <c r="AK147" s="2">
        <f t="shared" si="705"/>
        <v>0</v>
      </c>
      <c r="AL147" s="2">
        <f t="shared" si="705"/>
        <v>1</v>
      </c>
      <c r="AM147" s="2">
        <f t="shared" si="705"/>
        <v>48</v>
      </c>
      <c r="AN147" s="2">
        <f t="shared" si="705"/>
        <v>0</v>
      </c>
      <c r="AO147" s="2">
        <f t="shared" si="705"/>
        <v>0</v>
      </c>
      <c r="AP147" s="2">
        <f t="shared" si="705"/>
        <v>0</v>
      </c>
      <c r="AQ147" s="2">
        <f t="shared" si="705"/>
        <v>0</v>
      </c>
      <c r="AR147" s="2">
        <f t="shared" ref="AR147:BH147" si="706">SUM(AR148:AR159)</f>
        <v>0</v>
      </c>
      <c r="AS147" s="2">
        <f t="shared" si="706"/>
        <v>0</v>
      </c>
      <c r="AT147" s="2">
        <f t="shared" si="706"/>
        <v>0</v>
      </c>
      <c r="AU147" s="2">
        <f t="shared" si="706"/>
        <v>0</v>
      </c>
      <c r="AV147" s="2">
        <f t="shared" si="706"/>
        <v>0</v>
      </c>
      <c r="AW147" s="2">
        <f t="shared" si="706"/>
        <v>0</v>
      </c>
      <c r="AX147" s="2">
        <f t="shared" si="706"/>
        <v>1</v>
      </c>
      <c r="AY147" s="2">
        <f t="shared" si="706"/>
        <v>8</v>
      </c>
      <c r="AZ147" s="2">
        <f t="shared" si="706"/>
        <v>0</v>
      </c>
      <c r="BA147" s="2">
        <f t="shared" si="706"/>
        <v>0</v>
      </c>
      <c r="BB147" s="2">
        <f t="shared" si="706"/>
        <v>0</v>
      </c>
      <c r="BC147" s="2">
        <f t="shared" si="706"/>
        <v>0</v>
      </c>
      <c r="BD147" s="2">
        <f t="shared" si="706"/>
        <v>0</v>
      </c>
      <c r="BE147" s="2">
        <f t="shared" si="706"/>
        <v>0</v>
      </c>
      <c r="BF147" s="2">
        <f t="shared" si="706"/>
        <v>226</v>
      </c>
      <c r="BG147" s="2">
        <f t="shared" si="706"/>
        <v>354.5</v>
      </c>
      <c r="BH147" s="2">
        <f t="shared" si="706"/>
        <v>44</v>
      </c>
      <c r="BI147" s="2"/>
      <c r="BJ147" s="2"/>
      <c r="BK147" s="2"/>
      <c r="BL147" s="62"/>
      <c r="BM147" s="61">
        <v>10</v>
      </c>
      <c r="BN147" s="21" t="s">
        <v>62</v>
      </c>
      <c r="BO147" s="21" t="s">
        <v>67</v>
      </c>
      <c r="BP147" s="2">
        <v>1</v>
      </c>
      <c r="BQ147" s="2"/>
      <c r="BR147" s="2"/>
      <c r="BS147" s="2"/>
      <c r="BT147" s="2"/>
      <c r="BU147" s="2"/>
      <c r="BV147" s="2"/>
      <c r="BW147" s="2"/>
      <c r="BX147" s="2">
        <f t="shared" ref="BX147:CC147" si="707">SUM(BX148:BX158)</f>
        <v>220</v>
      </c>
      <c r="BY147" s="2">
        <f t="shared" si="707"/>
        <v>156</v>
      </c>
      <c r="BZ147" s="2">
        <f t="shared" si="707"/>
        <v>12</v>
      </c>
      <c r="CA147" s="2">
        <f t="shared" si="707"/>
        <v>12</v>
      </c>
      <c r="CB147" s="2">
        <f t="shared" si="707"/>
        <v>54</v>
      </c>
      <c r="CC147" s="2">
        <f t="shared" si="707"/>
        <v>64</v>
      </c>
      <c r="CD147" s="2">
        <f>SUM(CD148:CD158)</f>
        <v>90</v>
      </c>
      <c r="CE147" s="2">
        <f>SUM(CE148:CE158)</f>
        <v>118</v>
      </c>
      <c r="CF147" s="2">
        <f t="shared" ref="CF147:CY147" si="708">SUM(CF148:CF158)</f>
        <v>0</v>
      </c>
      <c r="CG147" s="2">
        <f t="shared" si="708"/>
        <v>0</v>
      </c>
      <c r="CH147" s="2">
        <f t="shared" si="708"/>
        <v>0</v>
      </c>
      <c r="CI147" s="2">
        <f t="shared" si="708"/>
        <v>0</v>
      </c>
      <c r="CJ147" s="2">
        <f t="shared" si="708"/>
        <v>2</v>
      </c>
      <c r="CK147" s="2">
        <f t="shared" si="708"/>
        <v>13.5</v>
      </c>
      <c r="CL147" s="2">
        <f t="shared" si="708"/>
        <v>0</v>
      </c>
      <c r="CM147" s="2">
        <f t="shared" si="708"/>
        <v>0</v>
      </c>
      <c r="CN147" s="2">
        <f t="shared" si="708"/>
        <v>8</v>
      </c>
      <c r="CO147" s="2">
        <f t="shared" si="708"/>
        <v>86</v>
      </c>
      <c r="CP147" s="2">
        <f t="shared" si="708"/>
        <v>1</v>
      </c>
      <c r="CQ147" s="2">
        <f t="shared" si="708"/>
        <v>90</v>
      </c>
      <c r="CR147" s="2">
        <f t="shared" si="708"/>
        <v>0</v>
      </c>
      <c r="CS147" s="2">
        <f t="shared" si="708"/>
        <v>0</v>
      </c>
      <c r="CT147" s="2">
        <f t="shared" si="708"/>
        <v>0</v>
      </c>
      <c r="CU147" s="16">
        <f t="shared" si="708"/>
        <v>0</v>
      </c>
      <c r="CV147" s="2">
        <f t="shared" si="708"/>
        <v>0</v>
      </c>
      <c r="CW147" s="2">
        <f t="shared" si="708"/>
        <v>0</v>
      </c>
      <c r="CX147" s="2">
        <f t="shared" si="708"/>
        <v>1</v>
      </c>
      <c r="CY147" s="2">
        <f t="shared" si="708"/>
        <v>96</v>
      </c>
      <c r="CZ147" s="2">
        <f>SUM(CZ148:CZ158)</f>
        <v>0</v>
      </c>
      <c r="DA147" s="2">
        <f t="shared" ref="DA147:DS147" si="709">SUM(DA148:DA158)</f>
        <v>0</v>
      </c>
      <c r="DB147" s="2">
        <f t="shared" si="709"/>
        <v>2</v>
      </c>
      <c r="DC147" s="2">
        <f t="shared" si="709"/>
        <v>8.3333333333333339</v>
      </c>
      <c r="DD147" s="2">
        <f t="shared" si="709"/>
        <v>2</v>
      </c>
      <c r="DE147" s="2">
        <f t="shared" si="709"/>
        <v>24</v>
      </c>
      <c r="DF147" s="2">
        <f t="shared" si="709"/>
        <v>0</v>
      </c>
      <c r="DG147" s="2">
        <f t="shared" si="709"/>
        <v>0</v>
      </c>
      <c r="DH147" s="2">
        <f t="shared" si="709"/>
        <v>0</v>
      </c>
      <c r="DI147" s="2">
        <f t="shared" si="709"/>
        <v>0</v>
      </c>
      <c r="DJ147" s="2">
        <f t="shared" si="709"/>
        <v>1</v>
      </c>
      <c r="DK147" s="2">
        <f t="shared" si="709"/>
        <v>8</v>
      </c>
      <c r="DL147" s="2">
        <f t="shared" si="709"/>
        <v>0</v>
      </c>
      <c r="DM147" s="2">
        <f t="shared" si="709"/>
        <v>0</v>
      </c>
      <c r="DN147" s="2">
        <f t="shared" si="709"/>
        <v>0</v>
      </c>
      <c r="DO147" s="2">
        <f t="shared" si="709"/>
        <v>0</v>
      </c>
      <c r="DP147" s="2">
        <f t="shared" si="709"/>
        <v>0</v>
      </c>
      <c r="DQ147" s="2">
        <f t="shared" si="709"/>
        <v>0</v>
      </c>
      <c r="DR147" s="16">
        <f t="shared" si="709"/>
        <v>521.83333333333337</v>
      </c>
      <c r="DS147" s="16">
        <f t="shared" si="709"/>
        <v>236.33333333333334</v>
      </c>
      <c r="DT147" s="2"/>
      <c r="DU147" s="2"/>
      <c r="DV147" s="2"/>
      <c r="DW147" s="62"/>
      <c r="DX147" s="61">
        <v>10</v>
      </c>
      <c r="DY147" s="287" t="s">
        <v>62</v>
      </c>
      <c r="DZ147" s="21" t="s">
        <v>67</v>
      </c>
      <c r="EA147" s="2">
        <v>1</v>
      </c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M147" s="16">
        <v>20</v>
      </c>
      <c r="EN147" s="16">
        <v>62</v>
      </c>
      <c r="EO147" s="16">
        <v>72</v>
      </c>
      <c r="EP147" s="16">
        <v>108</v>
      </c>
      <c r="EQ147" s="16">
        <v>136</v>
      </c>
      <c r="ER147" s="16">
        <v>0</v>
      </c>
      <c r="ES147" s="16">
        <v>0</v>
      </c>
      <c r="ET147" s="16">
        <v>0</v>
      </c>
      <c r="EU147" s="16">
        <v>0</v>
      </c>
      <c r="EV147" s="16">
        <v>4</v>
      </c>
      <c r="EW147" s="16">
        <v>16</v>
      </c>
      <c r="EX147" s="16">
        <v>0</v>
      </c>
      <c r="EY147" s="16">
        <v>0</v>
      </c>
      <c r="EZ147" s="16">
        <v>42</v>
      </c>
      <c r="FA147" s="16">
        <v>256</v>
      </c>
      <c r="FB147" s="16">
        <v>2</v>
      </c>
      <c r="FC147" s="16">
        <v>180</v>
      </c>
      <c r="FD147" s="16">
        <v>0</v>
      </c>
      <c r="FE147" s="16">
        <v>0</v>
      </c>
      <c r="FF147" s="16">
        <v>0</v>
      </c>
      <c r="FG147" s="16">
        <v>0</v>
      </c>
      <c r="FH147" s="16">
        <v>0</v>
      </c>
      <c r="FI147" s="16">
        <v>0</v>
      </c>
      <c r="FJ147" s="16">
        <v>2</v>
      </c>
      <c r="FK147" s="16">
        <v>144</v>
      </c>
      <c r="FL147" s="16">
        <v>0</v>
      </c>
      <c r="FM147" s="16">
        <v>0</v>
      </c>
      <c r="FN147" s="16">
        <v>2</v>
      </c>
      <c r="FO147" s="16">
        <v>8.3333333333333339</v>
      </c>
      <c r="FP147" s="16">
        <v>2</v>
      </c>
      <c r="FQ147" s="16">
        <v>24</v>
      </c>
      <c r="FR147" s="16">
        <v>0</v>
      </c>
      <c r="FS147" s="16">
        <v>0</v>
      </c>
      <c r="FT147" s="16">
        <v>0</v>
      </c>
      <c r="FU147" s="16">
        <v>0</v>
      </c>
      <c r="FV147" s="16">
        <v>2</v>
      </c>
      <c r="FW147" s="16">
        <v>16</v>
      </c>
      <c r="FX147" s="16">
        <v>0</v>
      </c>
      <c r="FY147" s="16">
        <v>0</v>
      </c>
      <c r="FZ147" s="16">
        <v>0</v>
      </c>
      <c r="GA147" s="16">
        <v>0</v>
      </c>
      <c r="GB147" s="16">
        <v>0</v>
      </c>
      <c r="GC147" s="16">
        <v>0</v>
      </c>
      <c r="GD147" s="2" t="e">
        <v>#REF!</v>
      </c>
      <c r="GE147" s="40">
        <v>876.33333333333337</v>
      </c>
      <c r="GF147" s="639">
        <v>280.33333333333331</v>
      </c>
      <c r="GG147" s="40">
        <f>SUM(GG148:GG159)</f>
        <v>0</v>
      </c>
      <c r="GH147" s="40">
        <f>SUM(GH148:GH159)</f>
        <v>0</v>
      </c>
      <c r="GI147" s="62"/>
      <c r="GK147" s="20"/>
      <c r="GL147" s="20"/>
      <c r="GM147" s="19"/>
      <c r="GN147" s="19"/>
      <c r="GO147" s="78"/>
      <c r="GP147" s="7"/>
      <c r="GQ147" s="87"/>
    </row>
    <row r="148" spans="1:199" ht="24.95" hidden="1" customHeight="1" x14ac:dyDescent="0.35">
      <c r="A148" s="21" t="s">
        <v>62</v>
      </c>
      <c r="B148" s="178" t="s">
        <v>90</v>
      </c>
      <c r="C148" s="179" t="s">
        <v>95</v>
      </c>
      <c r="D148" s="179" t="s">
        <v>92</v>
      </c>
      <c r="E148" s="179" t="s">
        <v>96</v>
      </c>
      <c r="F148" s="179" t="s">
        <v>97</v>
      </c>
      <c r="G148" s="179">
        <v>7</v>
      </c>
      <c r="H148" s="179">
        <v>141</v>
      </c>
      <c r="I148" s="179">
        <v>2</v>
      </c>
      <c r="J148" s="179"/>
      <c r="K148" s="179">
        <f>SUM(J148)*2</f>
        <v>0</v>
      </c>
      <c r="L148" s="180">
        <v>80</v>
      </c>
      <c r="M148" s="191">
        <f>SUM(N148+P148+R148+T148+V148)</f>
        <v>4</v>
      </c>
      <c r="N148" s="180">
        <v>4</v>
      </c>
      <c r="O148" s="180">
        <f>SUM(N148)*I148</f>
        <v>8</v>
      </c>
      <c r="P148" s="180"/>
      <c r="Q148" s="180">
        <f>P148*J148</f>
        <v>0</v>
      </c>
      <c r="R148" s="180"/>
      <c r="S148" s="180">
        <f>SUM(R148)*J148</f>
        <v>0</v>
      </c>
      <c r="T148" s="180"/>
      <c r="U148" s="35">
        <f>SUM(T148)*K148</f>
        <v>0</v>
      </c>
      <c r="V148" s="81"/>
      <c r="W148" s="35">
        <f>SUM(V148)*J148*3</f>
        <v>0</v>
      </c>
      <c r="X148" s="182">
        <f>SUM(J148*AX148*2+K148*AZ148*2)</f>
        <v>0</v>
      </c>
      <c r="Y148" s="182">
        <f>SUM(L148*5/100*J148)</f>
        <v>0</v>
      </c>
      <c r="Z148" s="187"/>
      <c r="AA148" s="35"/>
      <c r="AB148" s="81"/>
      <c r="AC148" s="182">
        <f>SUM(AB148)*3*H148/5</f>
        <v>0</v>
      </c>
      <c r="AD148" s="81"/>
      <c r="AE148" s="183">
        <f>SUM(AD148*H148*(30+4))</f>
        <v>0</v>
      </c>
      <c r="AF148" s="81"/>
      <c r="AG148" s="35">
        <f>SUM(AF148*H148*3)</f>
        <v>0</v>
      </c>
      <c r="AH148" s="81"/>
      <c r="AI148" s="182">
        <f>SUM(AH148*H148/3)</f>
        <v>0</v>
      </c>
      <c r="AJ148" s="187"/>
      <c r="AK148" s="182">
        <f>SUM(AJ148*H148*2/3)</f>
        <v>0</v>
      </c>
      <c r="AL148" s="81"/>
      <c r="AM148" s="35">
        <f>SUM(AL148*H148*2)</f>
        <v>0</v>
      </c>
      <c r="AN148" s="81"/>
      <c r="AO148" s="35">
        <f>SUM(AN148*J148*2)</f>
        <v>0</v>
      </c>
      <c r="AP148" s="81"/>
      <c r="AQ148" s="182">
        <f>SUM(AP148*H148*2)</f>
        <v>0</v>
      </c>
      <c r="AR148" s="81"/>
      <c r="AS148" s="182">
        <f>SUM(J148*AR148*6)</f>
        <v>0</v>
      </c>
      <c r="AT148" s="81"/>
      <c r="AU148" s="182">
        <f>AT148*H148/3</f>
        <v>0</v>
      </c>
      <c r="AV148" s="187"/>
      <c r="AW148" s="35">
        <f>SUM(J148*AV148*6)</f>
        <v>0</v>
      </c>
      <c r="AX148" s="81"/>
      <c r="AY148" s="182">
        <f>SUM(J148*AX148*8)</f>
        <v>0</v>
      </c>
      <c r="AZ148" s="81"/>
      <c r="BA148" s="182">
        <f>SUM(AZ148*K148*5*6)</f>
        <v>0</v>
      </c>
      <c r="BB148" s="81"/>
      <c r="BC148" s="182">
        <f>SUM(BB148*K148*4*6)</f>
        <v>0</v>
      </c>
      <c r="BD148" s="81"/>
      <c r="BE148" s="10">
        <f>SUM(BD148*50)</f>
        <v>0</v>
      </c>
      <c r="BF148" s="22"/>
      <c r="BG148" s="309">
        <f>SUM(AO148+BE148+BC148+BA148+AY148+AW148+AS148+AQ148+AK148+AM148+AI148+AG148+AE148+AC148+AA148+Y148+X148+W148+U148+Q148+O148+S148+AU148)</f>
        <v>8</v>
      </c>
      <c r="BH148" s="22">
        <f>SUM(O148+Q148+U148+W148+X148+AS148+AW148+AY148+BA148+BC148+S148+AQ148)</f>
        <v>8</v>
      </c>
      <c r="BI148" s="1"/>
      <c r="BJ148" s="1"/>
      <c r="BK148" s="1"/>
      <c r="BL148" s="63">
        <v>34.35</v>
      </c>
      <c r="BM148" s="21" t="s">
        <v>62</v>
      </c>
      <c r="BN148" s="267" t="s">
        <v>184</v>
      </c>
      <c r="BO148" s="166" t="s">
        <v>109</v>
      </c>
      <c r="BP148" s="248" t="s">
        <v>92</v>
      </c>
      <c r="BQ148" s="166" t="s">
        <v>110</v>
      </c>
      <c r="BR148" s="166" t="s">
        <v>185</v>
      </c>
      <c r="BS148" s="268">
        <v>10</v>
      </c>
      <c r="BT148" s="179">
        <v>44</v>
      </c>
      <c r="BU148" s="230">
        <v>1</v>
      </c>
      <c r="BV148" s="230">
        <v>2</v>
      </c>
      <c r="BW148" s="230">
        <f>SUM(BV148)*2</f>
        <v>4</v>
      </c>
      <c r="BX148" s="167">
        <v>30</v>
      </c>
      <c r="BY148" s="168">
        <f>SUM(BZ148+CB148+CD148+CF148+CH148)</f>
        <v>20</v>
      </c>
      <c r="BZ148" s="169"/>
      <c r="CA148" s="35">
        <f>SUM(BZ148)*BU148</f>
        <v>0</v>
      </c>
      <c r="CB148" s="169">
        <v>8</v>
      </c>
      <c r="CC148" s="314">
        <f>CB148*BV148</f>
        <v>16</v>
      </c>
      <c r="CD148" s="169">
        <v>12</v>
      </c>
      <c r="CE148" s="170">
        <f>SUM(CD148)*BV148</f>
        <v>24</v>
      </c>
      <c r="CF148" s="169"/>
      <c r="CG148" s="170">
        <f>SUM(CF148)*BW148</f>
        <v>0</v>
      </c>
      <c r="CH148" s="169"/>
      <c r="CI148" s="35">
        <f>SUM(CH148)*BV148*5</f>
        <v>0</v>
      </c>
      <c r="CJ148" s="234">
        <f>SUM(BV148*DJ148*2+BW148*DL148*2)</f>
        <v>0</v>
      </c>
      <c r="CK148" s="182">
        <f>SUM(BX148*5/100*BV148)</f>
        <v>3</v>
      </c>
      <c r="CL148" s="169"/>
      <c r="CM148" s="170"/>
      <c r="CN148" s="169"/>
      <c r="CO148" s="182">
        <f>SUM(CN148)*3*BT148/5</f>
        <v>0</v>
      </c>
      <c r="CP148" s="169"/>
      <c r="CQ148" s="172">
        <f>SUM(CP148*BT148*(30+4))</f>
        <v>0</v>
      </c>
      <c r="CR148" s="169"/>
      <c r="CS148" s="170">
        <f>SUM(CR148*BT148*3)</f>
        <v>0</v>
      </c>
      <c r="CT148" s="169"/>
      <c r="CU148" s="234">
        <f>SUM(CT148*BT148/3)</f>
        <v>0</v>
      </c>
      <c r="CV148" s="169"/>
      <c r="CW148" s="234">
        <f>SUM(CV148*BT148*2/3)</f>
        <v>0</v>
      </c>
      <c r="CX148" s="169"/>
      <c r="CY148" s="170">
        <f>SUM(CX148*BT148)*2</f>
        <v>0</v>
      </c>
      <c r="CZ148" s="169"/>
      <c r="DA148" s="170">
        <f>SUM(CZ148*BV148)</f>
        <v>0</v>
      </c>
      <c r="DB148" s="169"/>
      <c r="DC148" s="182">
        <f>SUM(DB148*BT148*2)</f>
        <v>0</v>
      </c>
      <c r="DD148" s="169">
        <v>1</v>
      </c>
      <c r="DE148" s="605">
        <f>DD148*BV148*6</f>
        <v>12</v>
      </c>
      <c r="DF148" s="34"/>
      <c r="DG148" s="236">
        <f>DF148*BT148/3</f>
        <v>0</v>
      </c>
      <c r="DH148" s="169"/>
      <c r="DI148" s="233">
        <f>SUM(BV148*DH148*6)</f>
        <v>0</v>
      </c>
      <c r="DJ148" s="169"/>
      <c r="DK148" s="209">
        <f>SUM(DJ148*BT148/3)</f>
        <v>0</v>
      </c>
      <c r="DL148" s="169"/>
      <c r="DM148" s="209">
        <f>SUM(DL148*BW148*5*6)</f>
        <v>0</v>
      </c>
      <c r="DN148" s="169"/>
      <c r="DO148" s="171">
        <f>SUM(DN148*BW148*4*6)</f>
        <v>0</v>
      </c>
      <c r="DP148" s="169"/>
      <c r="DQ148" s="237">
        <f>SUM(DP148*50)</f>
        <v>0</v>
      </c>
      <c r="DR148" s="345">
        <f>CA148+CC148+CE148+CG148+CI148+CJ148+CK148+CM148+CO148+CQ148+CS148+CU148+CW148+CY148+DA148+DC148+DE148+DG148+DI148+DK148+DM148+DO148+DQ148</f>
        <v>55</v>
      </c>
      <c r="DS148" s="236">
        <f>DO148+DM148+DK148+DI148+DE148+DC148+CJ148+CI148+CG148+CE148+CC148+CA148</f>
        <v>52</v>
      </c>
      <c r="DT148" s="31"/>
      <c r="DU148" s="32"/>
      <c r="DV148" s="1"/>
      <c r="DW148" s="63"/>
      <c r="DX148" s="287" t="s">
        <v>62</v>
      </c>
      <c r="DY148" s="288"/>
      <c r="DZ148" s="25"/>
      <c r="EA148" s="25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M148" s="20">
        <v>8</v>
      </c>
      <c r="EN148" s="7">
        <v>8</v>
      </c>
      <c r="EO148" s="7">
        <v>16</v>
      </c>
      <c r="EP148" s="7">
        <v>12</v>
      </c>
      <c r="EQ148" s="7">
        <v>24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20">
        <v>3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20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1</v>
      </c>
      <c r="FQ148" s="7">
        <v>12</v>
      </c>
      <c r="FR148" s="7"/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 t="e">
        <v>#REF!</v>
      </c>
      <c r="GE148" s="149">
        <v>63</v>
      </c>
      <c r="GF148" s="150">
        <v>60</v>
      </c>
      <c r="GG148" s="7"/>
      <c r="GH148" s="7"/>
      <c r="GI148" s="60"/>
      <c r="GK148" s="20"/>
      <c r="GL148" s="20"/>
      <c r="GM148" s="1"/>
      <c r="GN148" s="25"/>
      <c r="GO148" s="77"/>
      <c r="GP148" s="7"/>
      <c r="GQ148" s="87"/>
    </row>
    <row r="149" spans="1:199" ht="24.95" hidden="1" customHeight="1" x14ac:dyDescent="0.35">
      <c r="A149" s="21" t="s">
        <v>62</v>
      </c>
      <c r="B149" s="358" t="s">
        <v>108</v>
      </c>
      <c r="C149" s="179" t="s">
        <v>109</v>
      </c>
      <c r="D149" s="179" t="s">
        <v>92</v>
      </c>
      <c r="E149" s="179" t="s">
        <v>110</v>
      </c>
      <c r="F149" s="179" t="s">
        <v>111</v>
      </c>
      <c r="G149" s="179">
        <v>7</v>
      </c>
      <c r="H149" s="179">
        <v>24</v>
      </c>
      <c r="I149" s="179">
        <v>1</v>
      </c>
      <c r="J149" s="179">
        <v>1</v>
      </c>
      <c r="K149" s="179">
        <f>SUM(J149)*2</f>
        <v>2</v>
      </c>
      <c r="L149" s="178">
        <v>50</v>
      </c>
      <c r="M149" s="181">
        <f>SUM(N149+P149+R149+T149+V149)</f>
        <v>26</v>
      </c>
      <c r="N149" s="81"/>
      <c r="O149" s="35">
        <f>SUM(N149)*I149</f>
        <v>0</v>
      </c>
      <c r="P149" s="81">
        <v>8</v>
      </c>
      <c r="Q149" s="35">
        <f>P149*J149</f>
        <v>8</v>
      </c>
      <c r="R149" s="81">
        <v>18</v>
      </c>
      <c r="S149" s="35">
        <f>SUM(R149)*J149</f>
        <v>18</v>
      </c>
      <c r="T149" s="81"/>
      <c r="U149" s="35">
        <f>SUM(T149)*K149</f>
        <v>0</v>
      </c>
      <c r="V149" s="81"/>
      <c r="W149" s="35">
        <f>SUM(V149)*J149*5</f>
        <v>0</v>
      </c>
      <c r="X149" s="182">
        <f>SUM(J149*AX149*2+K149*AZ149*2)</f>
        <v>2</v>
      </c>
      <c r="Y149" s="182">
        <f>SUM(L149*5/100*J149)</f>
        <v>2.5</v>
      </c>
      <c r="Z149" s="187"/>
      <c r="AA149" s="35"/>
      <c r="AB149" s="81"/>
      <c r="AC149" s="182">
        <f>SUM(AB149)*3*H149/5</f>
        <v>0</v>
      </c>
      <c r="AD149" s="81"/>
      <c r="AE149" s="183">
        <f>SUM(AD149*H149*(30+4))</f>
        <v>0</v>
      </c>
      <c r="AF149" s="81"/>
      <c r="AG149" s="35">
        <f>SUM(AF149*H149*3)</f>
        <v>0</v>
      </c>
      <c r="AH149" s="81"/>
      <c r="AI149" s="182">
        <f>SUM(AH149*H149/3)</f>
        <v>0</v>
      </c>
      <c r="AJ149" s="187"/>
      <c r="AK149" s="182">
        <f>SUM(AJ149*H149*2/3)</f>
        <v>0</v>
      </c>
      <c r="AL149" s="81">
        <v>1</v>
      </c>
      <c r="AM149" s="35">
        <f>SUM(AL149*H149)*2</f>
        <v>48</v>
      </c>
      <c r="AN149" s="81"/>
      <c r="AO149" s="35">
        <f>SUM(AN149*J149)</f>
        <v>0</v>
      </c>
      <c r="AP149" s="81"/>
      <c r="AQ149" s="182">
        <f>SUM(AP149*H149*2)</f>
        <v>0</v>
      </c>
      <c r="AR149" s="81"/>
      <c r="AS149" s="182">
        <f>SUM(J149*AR149*6)</f>
        <v>0</v>
      </c>
      <c r="AT149" s="81"/>
      <c r="AU149" s="182">
        <f>AT149*H149/3</f>
        <v>0</v>
      </c>
      <c r="AV149" s="187"/>
      <c r="AW149" s="35">
        <f>SUM(J149*AV149*6)</f>
        <v>0</v>
      </c>
      <c r="AX149" s="81">
        <v>1</v>
      </c>
      <c r="AY149" s="195">
        <f>AX149*H149/3</f>
        <v>8</v>
      </c>
      <c r="AZ149" s="81"/>
      <c r="BA149" s="182">
        <f>SUM(AZ149*K149*5*6)</f>
        <v>0</v>
      </c>
      <c r="BB149" s="81"/>
      <c r="BC149" s="182">
        <f>SUM(BB149*K149*4*6)</f>
        <v>0</v>
      </c>
      <c r="BD149" s="81"/>
      <c r="BE149" s="10">
        <f>SUM(BD149*50)</f>
        <v>0</v>
      </c>
      <c r="BF149" s="22"/>
      <c r="BG149" s="309">
        <f t="shared" ref="BG149:BG170" si="710">SUM(AO149+BE149+BC149+BA149+AY149+AW149+AS149+AQ149+AK149+AM149+AI149+AG149+AE149+AC149+AA149+Y149+X149+W149+U149+Q149+O149+S149+AU149)</f>
        <v>86.5</v>
      </c>
      <c r="BH149" s="22">
        <f t="shared" ref="BH149:BH170" si="711">SUM(O149+Q149+U149+W149+X149+AS149+AW149+AY149+BA149+BC149+S149+AQ149)</f>
        <v>36</v>
      </c>
      <c r="BI149" s="7"/>
      <c r="BJ149" s="7"/>
      <c r="BK149" s="7"/>
      <c r="BL149" s="60">
        <v>430</v>
      </c>
      <c r="BM149" s="21" t="s">
        <v>62</v>
      </c>
      <c r="BN149" s="178" t="s">
        <v>186</v>
      </c>
      <c r="BO149" s="179" t="s">
        <v>109</v>
      </c>
      <c r="BP149" s="207" t="s">
        <v>92</v>
      </c>
      <c r="BQ149" s="179" t="s">
        <v>110</v>
      </c>
      <c r="BR149" s="179" t="s">
        <v>111</v>
      </c>
      <c r="BS149" s="179">
        <v>8</v>
      </c>
      <c r="BT149" s="179">
        <v>48</v>
      </c>
      <c r="BU149" s="25">
        <v>1</v>
      </c>
      <c r="BV149" s="25">
        <v>2</v>
      </c>
      <c r="BW149" s="25">
        <f>SUM(BV149)*2</f>
        <v>4</v>
      </c>
      <c r="BX149" s="180">
        <v>20</v>
      </c>
      <c r="BY149" s="181">
        <f>SUM(BZ149+CB149+CD149+CF149+CH149)</f>
        <v>18</v>
      </c>
      <c r="BZ149" s="81"/>
      <c r="CA149" s="35">
        <f>SUM(BZ149)*BU149</f>
        <v>0</v>
      </c>
      <c r="CB149" s="81">
        <v>2</v>
      </c>
      <c r="CC149" s="35">
        <f>CB149*BV149</f>
        <v>4</v>
      </c>
      <c r="CD149" s="81">
        <v>16</v>
      </c>
      <c r="CE149" s="35">
        <f>SUM(CD149)*BV149</f>
        <v>32</v>
      </c>
      <c r="CF149" s="81"/>
      <c r="CG149" s="35">
        <f>SUM(CF149)*BW149</f>
        <v>0</v>
      </c>
      <c r="CH149" s="169"/>
      <c r="CI149" s="35">
        <f>SUM(CH149)*BV149*5</f>
        <v>0</v>
      </c>
      <c r="CJ149" s="367">
        <f>SUM(BV149*DJ149*2+BW149*DL149*2)</f>
        <v>0</v>
      </c>
      <c r="CK149" s="182">
        <f>SUM(BX149*5/100*BV149)</f>
        <v>2</v>
      </c>
      <c r="CL149" s="169"/>
      <c r="CM149" s="35"/>
      <c r="CN149" s="169"/>
      <c r="CO149" s="367">
        <f>SUM(CN149)*3*BT149/5</f>
        <v>0</v>
      </c>
      <c r="CP149" s="169"/>
      <c r="CQ149" s="183">
        <f>SUM(CP149*BT149*(30+4))</f>
        <v>0</v>
      </c>
      <c r="CR149" s="81"/>
      <c r="CS149" s="35">
        <f>SUM(CR149*BT149*3)</f>
        <v>0</v>
      </c>
      <c r="CT149" s="169"/>
      <c r="CU149" s="346">
        <f>SUM(CT149*BT149/3)</f>
        <v>0</v>
      </c>
      <c r="CV149" s="169"/>
      <c r="CW149" s="209">
        <f>SUM(CV149*BT149*2/3)</f>
        <v>0</v>
      </c>
      <c r="CX149" s="81">
        <v>1</v>
      </c>
      <c r="CY149" s="201">
        <f>SUM(CX149*BT149)*2</f>
        <v>96</v>
      </c>
      <c r="CZ149" s="169"/>
      <c r="DA149" s="35">
        <f>SUM(CZ149*BV149)</f>
        <v>0</v>
      </c>
      <c r="DB149" s="169"/>
      <c r="DC149" s="182">
        <f>SUM(DB149*BT149*2)</f>
        <v>0</v>
      </c>
      <c r="DD149" s="81">
        <v>1</v>
      </c>
      <c r="DE149" s="605">
        <f>DD149*BV149*6</f>
        <v>12</v>
      </c>
      <c r="DF149" s="34"/>
      <c r="DG149" s="209">
        <f>DF149*BT149/3</f>
        <v>0</v>
      </c>
      <c r="DH149" s="169"/>
      <c r="DI149" s="28">
        <f>SUM(BV149*DH149*6)</f>
        <v>0</v>
      </c>
      <c r="DJ149" s="34"/>
      <c r="DK149" s="209">
        <f>SUM(BV149*DJ149*8)</f>
        <v>0</v>
      </c>
      <c r="DL149" s="34"/>
      <c r="DM149" s="209">
        <f>SUM(DL149*BW149*5*6)</f>
        <v>0</v>
      </c>
      <c r="DN149" s="34"/>
      <c r="DO149" s="209">
        <f>SUM(DN149*BW149*4*6)</f>
        <v>0</v>
      </c>
      <c r="DP149" s="34"/>
      <c r="DQ149" s="22">
        <f>SUM(DP149*50)</f>
        <v>0</v>
      </c>
      <c r="DR149" s="345">
        <f>CA149+CC149+CE149+CG149+CI149+CJ149+CK149+CM149+CO149+CQ149+CS149+CU149+CW149+CY149+DA149+DC149+DE149+DG149+DI149+DK149+DM149+DO149+DQ149</f>
        <v>146</v>
      </c>
      <c r="DS149" s="236">
        <f>DO149+DM149+DK149+DI149+DE149+DC149+CJ149+CI149+CG149+CE149+CC149+CA149</f>
        <v>48</v>
      </c>
      <c r="DT149" s="7"/>
      <c r="DU149" s="32"/>
      <c r="DV149" s="7"/>
      <c r="DW149" s="60"/>
      <c r="DX149" s="287" t="s">
        <v>62</v>
      </c>
      <c r="DY149" s="288"/>
      <c r="DZ149" s="25"/>
      <c r="EA149" s="25"/>
      <c r="EB149" s="7"/>
      <c r="EC149" s="7"/>
      <c r="ED149" s="7"/>
      <c r="EE149" s="7"/>
      <c r="EF149" s="7"/>
      <c r="EG149" s="7"/>
      <c r="EH149" s="7"/>
      <c r="EI149" s="6"/>
      <c r="EJ149" s="6"/>
      <c r="EK149" s="6"/>
      <c r="EM149" s="20">
        <v>0</v>
      </c>
      <c r="EN149" s="7">
        <v>10</v>
      </c>
      <c r="EO149" s="7">
        <v>12</v>
      </c>
      <c r="EP149" s="7">
        <v>34</v>
      </c>
      <c r="EQ149" s="7">
        <v>50</v>
      </c>
      <c r="ER149" s="7">
        <v>0</v>
      </c>
      <c r="ES149" s="7">
        <v>0</v>
      </c>
      <c r="ET149" s="7">
        <v>0</v>
      </c>
      <c r="EU149" s="7">
        <v>0</v>
      </c>
      <c r="EV149" s="7">
        <v>2</v>
      </c>
      <c r="EW149" s="20">
        <v>4.5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20">
        <v>0</v>
      </c>
      <c r="FH149" s="7">
        <v>0</v>
      </c>
      <c r="FI149" s="7">
        <v>0</v>
      </c>
      <c r="FJ149" s="7">
        <v>2</v>
      </c>
      <c r="FK149" s="7">
        <v>144</v>
      </c>
      <c r="FL149" s="7">
        <v>0</v>
      </c>
      <c r="FM149" s="7">
        <v>0</v>
      </c>
      <c r="FN149" s="7">
        <v>0</v>
      </c>
      <c r="FO149" s="7">
        <v>0</v>
      </c>
      <c r="FP149" s="7">
        <v>1</v>
      </c>
      <c r="FQ149" s="7">
        <v>12</v>
      </c>
      <c r="FR149" s="7"/>
      <c r="FS149" s="7">
        <v>0</v>
      </c>
      <c r="FT149" s="7">
        <v>0</v>
      </c>
      <c r="FU149" s="7">
        <v>0</v>
      </c>
      <c r="FV149" s="7">
        <v>1</v>
      </c>
      <c r="FW149" s="7">
        <v>8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 t="e">
        <v>#REF!</v>
      </c>
      <c r="GE149" s="149">
        <v>232.5</v>
      </c>
      <c r="GF149" s="150">
        <v>84</v>
      </c>
      <c r="GG149" s="7"/>
      <c r="GH149" s="7"/>
      <c r="GI149" s="60"/>
      <c r="GK149" s="20"/>
      <c r="GL149" s="20"/>
      <c r="GM149" s="1"/>
      <c r="GN149" s="25"/>
      <c r="GO149" s="77"/>
      <c r="GP149" s="7"/>
      <c r="GQ149" s="87"/>
    </row>
    <row r="150" spans="1:199" ht="24.95" hidden="1" customHeight="1" x14ac:dyDescent="0.35">
      <c r="A150" s="21" t="s">
        <v>62</v>
      </c>
      <c r="B150" s="1"/>
      <c r="C150" s="25"/>
      <c r="D150" s="45"/>
      <c r="E150" s="25"/>
      <c r="F150" s="25"/>
      <c r="G150" s="25"/>
      <c r="H150" s="25"/>
      <c r="I150" s="25"/>
      <c r="J150" s="25"/>
      <c r="K150" s="25"/>
      <c r="L150" s="24"/>
      <c r="M150" s="208"/>
      <c r="N150" s="34"/>
      <c r="O150" s="28"/>
      <c r="P150" s="34"/>
      <c r="Q150" s="28"/>
      <c r="R150" s="34"/>
      <c r="S150" s="28"/>
      <c r="T150" s="34"/>
      <c r="U150" s="28"/>
      <c r="V150" s="34"/>
      <c r="W150" s="28"/>
      <c r="X150" s="209"/>
      <c r="Y150" s="182"/>
      <c r="Z150" s="34"/>
      <c r="AA150" s="28"/>
      <c r="AB150" s="34"/>
      <c r="AC150" s="209"/>
      <c r="AD150" s="34"/>
      <c r="AE150" s="210"/>
      <c r="AF150" s="34"/>
      <c r="AG150" s="28"/>
      <c r="AH150" s="34"/>
      <c r="AI150" s="209"/>
      <c r="AJ150" s="34"/>
      <c r="AK150" s="209"/>
      <c r="AL150" s="34"/>
      <c r="AM150" s="28"/>
      <c r="AN150" s="34"/>
      <c r="AO150" s="28"/>
      <c r="AP150" s="34"/>
      <c r="AQ150" s="209"/>
      <c r="AR150" s="34"/>
      <c r="AS150" s="209"/>
      <c r="AT150" s="34"/>
      <c r="AU150" s="209"/>
      <c r="AV150" s="34"/>
      <c r="AW150" s="28"/>
      <c r="AX150" s="34"/>
      <c r="AY150" s="209"/>
      <c r="AZ150" s="34"/>
      <c r="BA150" s="209"/>
      <c r="BB150" s="34"/>
      <c r="BC150" s="209"/>
      <c r="BD150" s="34"/>
      <c r="BE150" s="10"/>
      <c r="BF150" s="209"/>
      <c r="BG150" s="22"/>
      <c r="BH150" s="22"/>
      <c r="BI150" s="7"/>
      <c r="BJ150" s="7"/>
      <c r="BK150" s="7"/>
      <c r="BL150" s="7"/>
      <c r="BM150" s="341" t="s">
        <v>62</v>
      </c>
      <c r="BN150" s="1" t="s">
        <v>90</v>
      </c>
      <c r="BO150" s="45" t="s">
        <v>95</v>
      </c>
      <c r="BP150" s="45" t="s">
        <v>92</v>
      </c>
      <c r="BQ150" s="25" t="s">
        <v>96</v>
      </c>
      <c r="BR150" s="25" t="s">
        <v>120</v>
      </c>
      <c r="BS150" s="25">
        <v>6</v>
      </c>
      <c r="BT150" s="25"/>
      <c r="BU150" s="25">
        <v>1</v>
      </c>
      <c r="BV150" s="25">
        <v>1</v>
      </c>
      <c r="BW150" s="25">
        <f>SUM(BV150)*2</f>
        <v>2</v>
      </c>
      <c r="BX150" s="24">
        <v>170</v>
      </c>
      <c r="BY150" s="208">
        <f>SUM(BZ150+CB150+CD150+CF150+CH150)</f>
        <v>118</v>
      </c>
      <c r="BZ150" s="34">
        <v>12</v>
      </c>
      <c r="CA150" s="28">
        <f>SUM(BZ150)*BU150</f>
        <v>12</v>
      </c>
      <c r="CB150" s="34">
        <v>44</v>
      </c>
      <c r="CC150" s="28">
        <f>CB150*BV150</f>
        <v>44</v>
      </c>
      <c r="CD150" s="34">
        <v>62</v>
      </c>
      <c r="CE150" s="28">
        <f>SUM(CD150)*BV150</f>
        <v>62</v>
      </c>
      <c r="CF150" s="34"/>
      <c r="CG150" s="28">
        <f>SUM(CF150)*BW150</f>
        <v>0</v>
      </c>
      <c r="CH150" s="223"/>
      <c r="CI150" s="28">
        <f>SUM(CH150)*BV150*3</f>
        <v>0</v>
      </c>
      <c r="CJ150" s="209">
        <f>SUM(BV150*DJ150*2+BW150*DL150*2)</f>
        <v>2</v>
      </c>
      <c r="CK150" s="182">
        <f>SUM(BX150*5/100*BV150)</f>
        <v>8.5</v>
      </c>
      <c r="CL150" s="223"/>
      <c r="CM150" s="28"/>
      <c r="CN150" s="223"/>
      <c r="CO150" s="209">
        <f>SUM(CN150)*3*BT150/5</f>
        <v>0</v>
      </c>
      <c r="CP150" s="223"/>
      <c r="CQ150" s="210">
        <f>SUM(CP150*BT150*(30+4))</f>
        <v>0</v>
      </c>
      <c r="CR150" s="34"/>
      <c r="CS150" s="28">
        <f>SUM(CR150*BT150*3)</f>
        <v>0</v>
      </c>
      <c r="CT150" s="224"/>
      <c r="CU150" s="209">
        <f>SUM(CT150*BT150/3)</f>
        <v>0</v>
      </c>
      <c r="CV150" s="223"/>
      <c r="CW150" s="209">
        <f>SUM(CV150*BT150*2/3)</f>
        <v>0</v>
      </c>
      <c r="CX150" s="34"/>
      <c r="CY150" s="28">
        <f>SUM(CX150*BT150*2)</f>
        <v>0</v>
      </c>
      <c r="CZ150" s="223"/>
      <c r="DA150" s="28">
        <f>SUM(CZ150*BV150*2)</f>
        <v>0</v>
      </c>
      <c r="DB150" s="223"/>
      <c r="DC150" s="209">
        <f>SUM(DB150*BT150*2)</f>
        <v>0</v>
      </c>
      <c r="DD150" s="34"/>
      <c r="DE150" s="209">
        <f>SUM(BV150*DD150*6)</f>
        <v>0</v>
      </c>
      <c r="DF150" s="223"/>
      <c r="DG150" s="209">
        <f>DF150*BT150/3</f>
        <v>0</v>
      </c>
      <c r="DH150" s="223"/>
      <c r="DI150" s="28">
        <f>SUM(BV150*DH150*6)</f>
        <v>0</v>
      </c>
      <c r="DJ150" s="34">
        <v>1</v>
      </c>
      <c r="DK150" s="209">
        <f>SUM(BV150*DJ150*8)</f>
        <v>8</v>
      </c>
      <c r="DL150" s="28"/>
      <c r="DM150" s="209">
        <f>SUM(DL150*BW150*5*6)</f>
        <v>0</v>
      </c>
      <c r="DN150" s="34"/>
      <c r="DO150" s="209">
        <f>SUM(DN150*BW150*4*6)</f>
        <v>0</v>
      </c>
      <c r="DP150" s="34"/>
      <c r="DQ150" s="22">
        <f>SUM(DP150*50)</f>
        <v>0</v>
      </c>
      <c r="DR150" s="345">
        <f>CA150+CC150+CE150+CG150+CI150+CJ150+CK150+CM150+CO150+CQ150+CS150+CU150+CW150+CY150+DA150+DC150+DE150+DG150+DI150+DK150+DM150+DO150+DQ150</f>
        <v>136.5</v>
      </c>
      <c r="DS150" s="209">
        <f>DO150+DM150+DK150+DI150+DE150+DC150+CJ150+CI150+CG150+CE150+CC150+CA150</f>
        <v>128</v>
      </c>
      <c r="DT150" s="7"/>
      <c r="DU150" s="7"/>
      <c r="DV150" s="7"/>
      <c r="DW150" s="342" t="s">
        <v>263</v>
      </c>
      <c r="DX150" s="287" t="s">
        <v>62</v>
      </c>
      <c r="DY150" s="288"/>
      <c r="DZ150" s="25"/>
      <c r="EA150" s="25"/>
      <c r="EB150" s="7"/>
      <c r="EC150" s="7"/>
      <c r="ED150" s="7"/>
      <c r="EE150" s="7"/>
      <c r="EF150" s="7"/>
      <c r="EG150" s="7"/>
      <c r="EH150" s="7"/>
      <c r="EI150" s="6"/>
      <c r="EJ150" s="6"/>
      <c r="EK150" s="6"/>
      <c r="EM150" s="20">
        <v>12</v>
      </c>
      <c r="EN150" s="7">
        <v>44</v>
      </c>
      <c r="EO150" s="7">
        <v>44</v>
      </c>
      <c r="EP150" s="7">
        <v>62</v>
      </c>
      <c r="EQ150" s="7">
        <v>62</v>
      </c>
      <c r="ER150" s="7">
        <v>0</v>
      </c>
      <c r="ES150" s="7">
        <v>0</v>
      </c>
      <c r="ET150" s="7">
        <v>0</v>
      </c>
      <c r="EU150" s="7">
        <v>0</v>
      </c>
      <c r="EV150" s="7">
        <v>2</v>
      </c>
      <c r="EW150" s="20">
        <v>8.5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20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/>
      <c r="FS150" s="7">
        <v>0</v>
      </c>
      <c r="FT150" s="7">
        <v>0</v>
      </c>
      <c r="FU150" s="7">
        <v>0</v>
      </c>
      <c r="FV150" s="7">
        <v>1</v>
      </c>
      <c r="FW150" s="7">
        <v>8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 t="e">
        <v>#REF!</v>
      </c>
      <c r="GE150" s="149">
        <v>136.5</v>
      </c>
      <c r="GF150" s="150">
        <v>128</v>
      </c>
      <c r="GG150" s="7"/>
      <c r="GH150" s="7"/>
      <c r="GI150" s="60"/>
      <c r="GK150" s="20"/>
      <c r="GL150" s="20"/>
      <c r="GM150" s="52"/>
      <c r="GN150" s="25"/>
      <c r="GO150" s="77"/>
      <c r="GP150" s="7"/>
      <c r="GQ150" s="87"/>
    </row>
    <row r="151" spans="1:199" ht="24.95" hidden="1" customHeight="1" x14ac:dyDescent="0.35">
      <c r="A151" s="433" t="s">
        <v>62</v>
      </c>
      <c r="B151" s="178" t="s">
        <v>259</v>
      </c>
      <c r="C151" s="45" t="s">
        <v>95</v>
      </c>
      <c r="D151" s="207" t="s">
        <v>92</v>
      </c>
      <c r="E151" s="207" t="s">
        <v>96</v>
      </c>
      <c r="F151" s="179" t="s">
        <v>195</v>
      </c>
      <c r="G151" s="179">
        <v>9</v>
      </c>
      <c r="H151" s="25">
        <v>6</v>
      </c>
      <c r="I151" s="25">
        <v>1</v>
      </c>
      <c r="J151" s="25">
        <v>5</v>
      </c>
      <c r="K151" s="25">
        <v>5</v>
      </c>
      <c r="L151" s="178"/>
      <c r="M151" s="181">
        <f t="shared" ref="M151" si="712">SUM(N151+P151+R151+T151+V151)</f>
        <v>0</v>
      </c>
      <c r="N151" s="81"/>
      <c r="O151" s="35">
        <f t="shared" ref="O151" si="713">SUM(N151)*I151</f>
        <v>0</v>
      </c>
      <c r="P151" s="81"/>
      <c r="Q151" s="35">
        <f t="shared" ref="Q151" si="714">P151*J151</f>
        <v>0</v>
      </c>
      <c r="R151" s="81"/>
      <c r="S151" s="35">
        <f t="shared" ref="S151" si="715">SUM(R151)*J151</f>
        <v>0</v>
      </c>
      <c r="T151" s="81"/>
      <c r="U151" s="35">
        <f t="shared" ref="U151" si="716">SUM(T151)*K151</f>
        <v>0</v>
      </c>
      <c r="V151" s="81"/>
      <c r="W151" s="35">
        <f t="shared" ref="W151" si="717">SUM(V151)*J151*5</f>
        <v>0</v>
      </c>
      <c r="X151" s="209"/>
      <c r="Y151" s="182">
        <f t="shared" ref="Y151" si="718">SUM(L151*5/100*J151)</f>
        <v>0</v>
      </c>
      <c r="Z151" s="81"/>
      <c r="AA151" s="35"/>
      <c r="AB151" s="81"/>
      <c r="AC151" s="182">
        <f>SUM(AB151)*3*H151/5</f>
        <v>0</v>
      </c>
      <c r="AD151" s="81">
        <v>1</v>
      </c>
      <c r="AE151" s="183">
        <f>SUM(AD151*H151*(15))</f>
        <v>90</v>
      </c>
      <c r="AF151" s="81"/>
      <c r="AG151" s="35">
        <f t="shared" ref="AG151" si="719">SUM(AF151*H151*3)</f>
        <v>0</v>
      </c>
      <c r="AH151" s="81"/>
      <c r="AI151" s="209">
        <f t="shared" ref="AI151" si="720">SUM(AH151*H151/3)</f>
        <v>0</v>
      </c>
      <c r="AJ151" s="81"/>
      <c r="AK151" s="209">
        <f t="shared" ref="AK151" si="721">SUM(AJ151*H151*2/3)</f>
        <v>0</v>
      </c>
      <c r="AL151" s="81"/>
      <c r="AM151" s="35">
        <f>SUM(AL151*H151*2)</f>
        <v>0</v>
      </c>
      <c r="AN151" s="81"/>
      <c r="AO151" s="35">
        <f t="shared" ref="AO151" si="722">SUM(AN151*J151)</f>
        <v>0</v>
      </c>
      <c r="AP151" s="81"/>
      <c r="AQ151" s="182">
        <f>SUM(AP151*H151*2)</f>
        <v>0</v>
      </c>
      <c r="AR151" s="81"/>
      <c r="AS151" s="209">
        <f>SUM(J151*AR151*6)</f>
        <v>0</v>
      </c>
      <c r="AT151" s="34"/>
      <c r="AU151" s="209">
        <f t="shared" ref="AU151" si="723">AT151*H151/3</f>
        <v>0</v>
      </c>
      <c r="AV151" s="81"/>
      <c r="AW151" s="28">
        <f>SUM(AV151*H151/3)</f>
        <v>0</v>
      </c>
      <c r="AX151" s="81"/>
      <c r="AY151" s="209">
        <f t="shared" ref="AY151" si="724">SUM(J151*AX151*8)</f>
        <v>0</v>
      </c>
      <c r="AZ151" s="81"/>
      <c r="BA151" s="209">
        <f t="shared" ref="BA151" si="725">SUM(AZ151*K151*5*6)</f>
        <v>0</v>
      </c>
      <c r="BB151" s="81"/>
      <c r="BC151" s="182">
        <f t="shared" ref="BC151" si="726">SUM(BB151*K151*4*6)</f>
        <v>0</v>
      </c>
      <c r="BD151" s="81"/>
      <c r="BE151" s="22">
        <f t="shared" ref="BE151" si="727">SUM(BD151*50)</f>
        <v>0</v>
      </c>
      <c r="BF151" s="209">
        <f t="shared" ref="BF151" si="728">O151+Q151+S151+U151+W151+X151+Y151+AA151+AC151+AE151+AG151+AI151+AK151+AM151+AO151+AQ151+AS151+AU151+AW151+AY151+BA151+BC151+BE151</f>
        <v>90</v>
      </c>
      <c r="BG151" s="22">
        <f>SUM(AO151+BE151+BC151+BA151+AY151+AW151+AS151+AQ151+AK151+AM151+AI151+AG151+AE151+AC151+AA151+Y151+X151+W151+U151+Q151+O151+S151+AU151)</f>
        <v>90</v>
      </c>
      <c r="BH151" s="22">
        <f t="shared" si="711"/>
        <v>0</v>
      </c>
      <c r="BI151" s="7"/>
      <c r="BJ151" s="7"/>
      <c r="BK151" s="7"/>
      <c r="BL151" s="60"/>
      <c r="BM151" s="21" t="s">
        <v>62</v>
      </c>
      <c r="BN151" s="229" t="s">
        <v>254</v>
      </c>
      <c r="BO151" s="211" t="s">
        <v>95</v>
      </c>
      <c r="BP151" s="211" t="s">
        <v>92</v>
      </c>
      <c r="BQ151" s="211" t="s">
        <v>96</v>
      </c>
      <c r="BR151" s="230" t="s">
        <v>195</v>
      </c>
      <c r="BS151" s="230">
        <v>10</v>
      </c>
      <c r="BT151" s="25">
        <v>6</v>
      </c>
      <c r="BU151" s="230">
        <v>1</v>
      </c>
      <c r="BV151" s="230">
        <v>5</v>
      </c>
      <c r="BW151" s="230">
        <v>5</v>
      </c>
      <c r="BX151" s="229"/>
      <c r="BY151" s="231">
        <f t="shared" ref="BY151" si="729">SUM(BZ151+CB151+CD151+CF151+CH151)</f>
        <v>0</v>
      </c>
      <c r="BZ151" s="232"/>
      <c r="CA151" s="28">
        <f t="shared" ref="CA151" si="730">SUM(BZ151)*BU151</f>
        <v>0</v>
      </c>
      <c r="CB151" s="232"/>
      <c r="CC151" s="233">
        <f t="shared" ref="CC151" si="731">CB151*BV151</f>
        <v>0</v>
      </c>
      <c r="CD151" s="232"/>
      <c r="CE151" s="233">
        <f t="shared" ref="CE151" si="732">SUM(CD151)*BV151</f>
        <v>0</v>
      </c>
      <c r="CF151" s="232"/>
      <c r="CG151" s="233">
        <f t="shared" ref="CG151" si="733">SUM(CF151)*BW151</f>
        <v>0</v>
      </c>
      <c r="CH151" s="232"/>
      <c r="CI151" s="233">
        <f t="shared" ref="CI151" si="734">SUM(CH151)*BV151*5</f>
        <v>0</v>
      </c>
      <c r="CJ151" s="234"/>
      <c r="CK151" s="182">
        <f t="shared" ref="CK151" si="735">SUM(BX151*5/100*BV151)</f>
        <v>0</v>
      </c>
      <c r="CL151" s="232"/>
      <c r="CM151" s="233"/>
      <c r="CN151" s="232"/>
      <c r="CO151" s="209">
        <f>SUM(CN151)*3*BT151/5</f>
        <v>0</v>
      </c>
      <c r="CP151" s="232">
        <v>1</v>
      </c>
      <c r="CQ151" s="235">
        <f>SUM(CP151*BT151*(15))</f>
        <v>90</v>
      </c>
      <c r="CR151" s="232"/>
      <c r="CS151" s="233">
        <f t="shared" ref="CS151" si="736">SUM(CR151*BT151*3)</f>
        <v>0</v>
      </c>
      <c r="CT151" s="232"/>
      <c r="CU151" s="234">
        <f t="shared" ref="CU151" si="737">SUM(CT151*BT151/3)</f>
        <v>0</v>
      </c>
      <c r="CV151" s="232"/>
      <c r="CW151" s="234">
        <f t="shared" ref="CW151" si="738">SUM(CV151*BT151*2/3)</f>
        <v>0</v>
      </c>
      <c r="CX151" s="232"/>
      <c r="CY151" s="233">
        <f>SUM(CX151*BT151*2)</f>
        <v>0</v>
      </c>
      <c r="CZ151" s="232"/>
      <c r="DA151" s="233">
        <f t="shared" ref="DA151" si="739">SUM(CZ151*BV151)</f>
        <v>0</v>
      </c>
      <c r="DB151" s="232"/>
      <c r="DC151" s="209">
        <f t="shared" ref="DC151" si="740">DB151*BT151/3</f>
        <v>0</v>
      </c>
      <c r="DD151" s="232"/>
      <c r="DE151" s="234">
        <f t="shared" ref="DE151" si="741">SUM(BV151*DD151*6)</f>
        <v>0</v>
      </c>
      <c r="DF151" s="34"/>
      <c r="DG151" s="236">
        <f t="shared" ref="DG151:DG154" si="742">DF151*BT151/3</f>
        <v>0</v>
      </c>
      <c r="DH151" s="232"/>
      <c r="DI151" s="233">
        <f t="shared" ref="DI151" si="743">SUM(DH151*BT151/3)</f>
        <v>0</v>
      </c>
      <c r="DJ151" s="232"/>
      <c r="DK151" s="209">
        <f>SUM(BV151*DJ151*8)</f>
        <v>0</v>
      </c>
      <c r="DL151" s="232"/>
      <c r="DM151" s="209">
        <f>SUM(DL151*BW151*3*8)</f>
        <v>0</v>
      </c>
      <c r="DN151" s="232"/>
      <c r="DO151" s="234">
        <f t="shared" ref="DO151" si="744">SUM(DN151*BW151*4*6)</f>
        <v>0</v>
      </c>
      <c r="DP151" s="232"/>
      <c r="DQ151" s="237">
        <f t="shared" ref="DQ151" si="745">SUM(DP151*50)</f>
        <v>0</v>
      </c>
      <c r="DR151" s="236">
        <f t="shared" ref="DR151" si="746">CA151+CC151+CE151+CG151+CI151+CJ151+CK151+CM151+CO151+CQ151+CS151+CU151+CW151+CY151+DA151+DC151+DE151+DG151+DI151+DK151+DM151+DO151+DQ151</f>
        <v>90</v>
      </c>
      <c r="DS151" s="236">
        <f t="shared" ref="DS151" si="747">DO151+DM151+DK151+DI151+DE151+DC151+CJ151+CI151+CG151+CE151+CC151+CA151</f>
        <v>0</v>
      </c>
      <c r="DT151" s="7"/>
      <c r="DU151" s="7"/>
      <c r="DV151" s="7"/>
      <c r="DW151" s="60"/>
      <c r="DX151" s="287" t="s">
        <v>62</v>
      </c>
      <c r="DY151" s="288"/>
      <c r="DZ151" s="25"/>
      <c r="EA151" s="25"/>
      <c r="EB151" s="7"/>
      <c r="EC151" s="7"/>
      <c r="ED151" s="7"/>
      <c r="EE151" s="7"/>
      <c r="EF151" s="7"/>
      <c r="EG151" s="7"/>
      <c r="EH151" s="7"/>
      <c r="EI151" s="6"/>
      <c r="EJ151" s="6"/>
      <c r="EK151" s="6"/>
      <c r="EM151" s="20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20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2</v>
      </c>
      <c r="FC151" s="7">
        <v>180</v>
      </c>
      <c r="FD151" s="7">
        <v>0</v>
      </c>
      <c r="FE151" s="7">
        <v>0</v>
      </c>
      <c r="FF151" s="7">
        <v>0</v>
      </c>
      <c r="FG151" s="20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/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 t="e">
        <v>#REF!</v>
      </c>
      <c r="GE151" s="149">
        <v>180</v>
      </c>
      <c r="GF151" s="150">
        <v>0</v>
      </c>
      <c r="GG151" s="7"/>
      <c r="GH151" s="7"/>
      <c r="GI151" s="60"/>
      <c r="GK151" s="20"/>
      <c r="GL151" s="20"/>
      <c r="GM151" s="1"/>
      <c r="GN151" s="25"/>
      <c r="GO151" s="77"/>
      <c r="GP151" s="7"/>
      <c r="GQ151" s="87"/>
    </row>
    <row r="152" spans="1:199" ht="24.95" hidden="1" customHeight="1" x14ac:dyDescent="0.35">
      <c r="A152" s="21" t="s">
        <v>62</v>
      </c>
      <c r="B152" s="1" t="s">
        <v>261</v>
      </c>
      <c r="C152" s="25" t="s">
        <v>109</v>
      </c>
      <c r="D152" s="45" t="s">
        <v>92</v>
      </c>
      <c r="E152" s="25" t="s">
        <v>110</v>
      </c>
      <c r="F152" s="25" t="s">
        <v>185</v>
      </c>
      <c r="G152" s="25">
        <v>9</v>
      </c>
      <c r="H152" s="25">
        <v>4</v>
      </c>
      <c r="I152" s="25">
        <v>1</v>
      </c>
      <c r="J152" s="25">
        <v>1</v>
      </c>
      <c r="K152" s="25">
        <f>SUM(J152)*2</f>
        <v>2</v>
      </c>
      <c r="L152" s="24"/>
      <c r="M152" s="208">
        <f>SUM(N152+P152+R152+T152+V152)</f>
        <v>0</v>
      </c>
      <c r="N152" s="34"/>
      <c r="O152" s="28">
        <f>SUM(N152)*I152</f>
        <v>0</v>
      </c>
      <c r="P152" s="34"/>
      <c r="Q152" s="28">
        <f>P152*J152</f>
        <v>0</v>
      </c>
      <c r="R152" s="34"/>
      <c r="S152" s="28">
        <f>SUM(R152)*J152</f>
        <v>0</v>
      </c>
      <c r="T152" s="34"/>
      <c r="U152" s="28">
        <f>SUM(T152)*K152</f>
        <v>0</v>
      </c>
      <c r="V152" s="34"/>
      <c r="W152" s="28">
        <f>SUM(V152)*J152*5</f>
        <v>0</v>
      </c>
      <c r="X152" s="209">
        <f>SUM(L152)*J152*5/100+AX152*J152*2+AZ152*J152*2</f>
        <v>0</v>
      </c>
      <c r="Y152" s="182">
        <f>SUM(L152*5/100*J152)</f>
        <v>0</v>
      </c>
      <c r="Z152" s="34"/>
      <c r="AA152" s="28"/>
      <c r="AB152" s="34">
        <v>17</v>
      </c>
      <c r="AC152" s="209">
        <v>136</v>
      </c>
      <c r="AD152" s="34"/>
      <c r="AE152" s="210">
        <f>SUM(AD152*H152*(30+4))</f>
        <v>0</v>
      </c>
      <c r="AF152" s="34"/>
      <c r="AG152" s="28">
        <f>SUM(AF152*H152*3)</f>
        <v>0</v>
      </c>
      <c r="AH152" s="34"/>
      <c r="AI152" s="209">
        <f>SUM(AH152*H152/3)</f>
        <v>0</v>
      </c>
      <c r="AJ152" s="34"/>
      <c r="AK152" s="209">
        <f>SUM(AJ152*H152*2/3)</f>
        <v>0</v>
      </c>
      <c r="AL152" s="34"/>
      <c r="AM152" s="28">
        <f>SUM(AL152*H152)</f>
        <v>0</v>
      </c>
      <c r="AN152" s="34"/>
      <c r="AO152" s="28">
        <f>SUM(AN152*J152)</f>
        <v>0</v>
      </c>
      <c r="AP152" s="34"/>
      <c r="AQ152" s="209">
        <f>89*AP152/3</f>
        <v>0</v>
      </c>
      <c r="AR152" s="34"/>
      <c r="AS152" s="209">
        <f>SUM(J152*AR152*6)</f>
        <v>0</v>
      </c>
      <c r="AT152" s="34"/>
      <c r="AU152" s="209">
        <f>AT152*H152/3</f>
        <v>0</v>
      </c>
      <c r="AV152" s="34"/>
      <c r="AW152" s="28">
        <f>SUM(AV152*H152/3)</f>
        <v>0</v>
      </c>
      <c r="AX152" s="34"/>
      <c r="AY152" s="209">
        <f>SUM(AX152*H152/3)</f>
        <v>0</v>
      </c>
      <c r="AZ152" s="34"/>
      <c r="BA152" s="209">
        <f>SUM(AZ152*K152*5*6)</f>
        <v>0</v>
      </c>
      <c r="BB152" s="34"/>
      <c r="BC152" s="209">
        <f>SUM(BB152*K152*4*6)</f>
        <v>0</v>
      </c>
      <c r="BD152" s="34"/>
      <c r="BE152" s="10">
        <f>SUM(BD152*50)</f>
        <v>0</v>
      </c>
      <c r="BF152" s="209">
        <f>O152+Q152+S152+U152+W152+X152+Y152+AA152+AC152+AE152+AG152+AI152+AK152+AM152+AO152+AQ152+AS152+AU152+AW152+AY152+BA152+BC152+BE152</f>
        <v>136</v>
      </c>
      <c r="BG152" s="22">
        <f t="shared" ref="BG152:BG153" si="748">SUM(AO152+BE152+BC152+BA152+AY152+AW152+AS152+AQ152+AK152+AM152+AI152+AG152+AE152+AC152+AA152+Y152+X152+W152+U152+Q152+O152+S152+AU152)</f>
        <v>136</v>
      </c>
      <c r="BH152" s="22">
        <f t="shared" ref="BH152:BH153" si="749">SUM(O152+Q152+U152+W152+X152+AS152+AW152+AY152+BA152+BC152+S152+AQ152)</f>
        <v>0</v>
      </c>
      <c r="BI152" s="7"/>
      <c r="BJ152" s="7"/>
      <c r="BK152" s="7"/>
      <c r="BL152" s="7"/>
      <c r="BM152" s="21" t="s">
        <v>62</v>
      </c>
      <c r="BN152" s="1"/>
      <c r="BO152" s="45"/>
      <c r="BP152" s="45"/>
      <c r="BQ152" s="45"/>
      <c r="BR152" s="25"/>
      <c r="BS152" s="25"/>
      <c r="BT152" s="25">
        <v>4</v>
      </c>
      <c r="BU152" s="25"/>
      <c r="BV152" s="25"/>
      <c r="BW152" s="25"/>
      <c r="BX152" s="1"/>
      <c r="BY152" s="231">
        <f>SUM(BZ152+CB152+CD152+CF152+CH152)</f>
        <v>0</v>
      </c>
      <c r="BZ152" s="232"/>
      <c r="CA152" s="28"/>
      <c r="CB152" s="232"/>
      <c r="CC152" s="28"/>
      <c r="CD152" s="232"/>
      <c r="CE152" s="28"/>
      <c r="CF152" s="232"/>
      <c r="CG152" s="28"/>
      <c r="CH152" s="232"/>
      <c r="CI152" s="28"/>
      <c r="CJ152" s="209"/>
      <c r="CK152" s="182"/>
      <c r="CL152" s="232"/>
      <c r="CM152" s="28"/>
      <c r="CN152" s="34"/>
      <c r="CO152" s="209"/>
      <c r="CP152" s="232"/>
      <c r="CQ152" s="210"/>
      <c r="CR152" s="232"/>
      <c r="CS152" s="22"/>
      <c r="CT152" s="232"/>
      <c r="CU152" s="209"/>
      <c r="CV152" s="232"/>
      <c r="CW152" s="209"/>
      <c r="CX152" s="232"/>
      <c r="CY152" s="28"/>
      <c r="CZ152" s="232"/>
      <c r="DA152" s="28"/>
      <c r="DB152" s="34"/>
      <c r="DC152" s="209"/>
      <c r="DD152" s="34"/>
      <c r="DE152" s="209"/>
      <c r="DF152" s="34"/>
      <c r="DG152" s="209"/>
      <c r="DH152" s="232"/>
      <c r="DI152" s="22"/>
      <c r="DJ152" s="232"/>
      <c r="DK152" s="209"/>
      <c r="DL152" s="232"/>
      <c r="DM152" s="209"/>
      <c r="DN152" s="34"/>
      <c r="DO152" s="209"/>
      <c r="DP152" s="232"/>
      <c r="DQ152" s="22"/>
      <c r="DR152" s="209"/>
      <c r="DS152" s="209"/>
      <c r="DT152" s="7"/>
      <c r="DU152" s="7"/>
      <c r="DV152" s="7"/>
      <c r="DW152" s="60"/>
      <c r="DX152" s="287" t="s">
        <v>62</v>
      </c>
      <c r="DY152" s="288"/>
      <c r="DZ152" s="25"/>
      <c r="EA152" s="25"/>
      <c r="EB152" s="7"/>
      <c r="EC152" s="7"/>
      <c r="ED152" s="7"/>
      <c r="EE152" s="7"/>
      <c r="EF152" s="7"/>
      <c r="EG152" s="7"/>
      <c r="EH152" s="7"/>
      <c r="EI152" s="6"/>
      <c r="EJ152" s="6"/>
      <c r="EK152" s="6"/>
      <c r="EM152" s="20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20">
        <v>0</v>
      </c>
      <c r="EX152" s="7">
        <v>0</v>
      </c>
      <c r="EY152" s="7">
        <v>0</v>
      </c>
      <c r="EZ152" s="7">
        <v>17</v>
      </c>
      <c r="FA152" s="7">
        <v>136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20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/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 t="e">
        <v>#REF!</v>
      </c>
      <c r="GE152" s="149">
        <v>136</v>
      </c>
      <c r="GF152" s="150">
        <v>0</v>
      </c>
      <c r="GG152" s="7"/>
      <c r="GH152" s="7"/>
      <c r="GI152" s="60"/>
      <c r="GK152" s="20"/>
      <c r="GL152" s="20"/>
      <c r="GM152" s="1"/>
      <c r="GN152" s="25"/>
      <c r="GO152" s="77"/>
      <c r="GP152" s="7"/>
      <c r="GQ152" s="87"/>
    </row>
    <row r="153" spans="1:199" s="613" customFormat="1" ht="24.95" hidden="1" customHeight="1" x14ac:dyDescent="0.35">
      <c r="A153" s="616" t="s">
        <v>62</v>
      </c>
      <c r="B153" s="389" t="s">
        <v>261</v>
      </c>
      <c r="C153" s="387" t="s">
        <v>95</v>
      </c>
      <c r="D153" s="387" t="s">
        <v>92</v>
      </c>
      <c r="E153" s="387" t="s">
        <v>96</v>
      </c>
      <c r="F153" s="388" t="s">
        <v>195</v>
      </c>
      <c r="G153" s="388">
        <v>9</v>
      </c>
      <c r="H153" s="388">
        <v>2</v>
      </c>
      <c r="I153" s="388">
        <v>2</v>
      </c>
      <c r="J153" s="388">
        <v>6</v>
      </c>
      <c r="K153" s="230">
        <f>SUM(J153)*2</f>
        <v>12</v>
      </c>
      <c r="L153" s="229"/>
      <c r="M153" s="231">
        <f>SUM(N153+P153+R153+T153+V153)</f>
        <v>0</v>
      </c>
      <c r="N153" s="232"/>
      <c r="O153" s="392">
        <f>SUM(N153)*I153</f>
        <v>0</v>
      </c>
      <c r="P153" s="232"/>
      <c r="Q153" s="392">
        <f>P153*J153</f>
        <v>0</v>
      </c>
      <c r="R153" s="232"/>
      <c r="S153" s="392">
        <f>SUM(R153)*J153</f>
        <v>0</v>
      </c>
      <c r="T153" s="232"/>
      <c r="U153" s="392">
        <f>SUM(T153)*K153</f>
        <v>0</v>
      </c>
      <c r="V153" s="232"/>
      <c r="W153" s="392">
        <f>SUM(V153)*J153*5</f>
        <v>0</v>
      </c>
      <c r="X153" s="209">
        <f>SUM(L153)*J153*5/100+AX153*J153*2+AZ153*J153*2</f>
        <v>0</v>
      </c>
      <c r="Y153" s="394">
        <f>SUM(L153*5/100*J153)</f>
        <v>0</v>
      </c>
      <c r="Z153" s="232"/>
      <c r="AA153" s="392"/>
      <c r="AB153" s="391">
        <v>17</v>
      </c>
      <c r="AC153" s="209">
        <v>34</v>
      </c>
      <c r="AD153" s="232"/>
      <c r="AE153" s="395">
        <f>SUM(AD153*H153*(30+4))</f>
        <v>0</v>
      </c>
      <c r="AF153" s="232"/>
      <c r="AG153" s="392">
        <f>SUM(AF153*H153*3)</f>
        <v>0</v>
      </c>
      <c r="AH153" s="232"/>
      <c r="AI153" s="393">
        <f>SUM(AH153*H153/3)</f>
        <v>0</v>
      </c>
      <c r="AJ153" s="232"/>
      <c r="AK153" s="393">
        <f>SUM(AJ153*H153*2/3)</f>
        <v>0</v>
      </c>
      <c r="AL153" s="232"/>
      <c r="AM153" s="392">
        <f>SUM(AL153*H153)</f>
        <v>0</v>
      </c>
      <c r="AN153" s="232"/>
      <c r="AO153" s="392">
        <f>SUM(AN153*J153)</f>
        <v>0</v>
      </c>
      <c r="AP153" s="232"/>
      <c r="AQ153" s="393">
        <f>AP153*H153/3</f>
        <v>0</v>
      </c>
      <c r="AR153" s="232"/>
      <c r="AS153" s="393">
        <f>SUM(J153*AR153*6)</f>
        <v>0</v>
      </c>
      <c r="AT153" s="34"/>
      <c r="AU153" s="393">
        <f>AT153*H153/3</f>
        <v>0</v>
      </c>
      <c r="AV153" s="232"/>
      <c r="AW153" s="392">
        <f>SUM(AV153*H153/3)</f>
        <v>0</v>
      </c>
      <c r="AX153" s="232"/>
      <c r="AY153" s="393">
        <f>SUM(AX153*H153/3)</f>
        <v>0</v>
      </c>
      <c r="AZ153" s="232"/>
      <c r="BA153" s="209">
        <f>SUM(AZ153*K153*5*6)</f>
        <v>0</v>
      </c>
      <c r="BB153" s="232"/>
      <c r="BC153" s="393">
        <f>SUM(BB153*K153*4*6)</f>
        <v>0</v>
      </c>
      <c r="BD153" s="232"/>
      <c r="BE153" s="396">
        <f>SUM(BD153*50)</f>
        <v>0</v>
      </c>
      <c r="BF153" s="209"/>
      <c r="BG153" s="396">
        <f t="shared" si="748"/>
        <v>34</v>
      </c>
      <c r="BH153" s="396">
        <f t="shared" si="749"/>
        <v>0</v>
      </c>
      <c r="BI153" s="7"/>
      <c r="BJ153" s="7"/>
      <c r="BK153" s="7"/>
      <c r="BL153" s="407" t="s">
        <v>315</v>
      </c>
      <c r="BM153" s="21" t="s">
        <v>62</v>
      </c>
      <c r="BN153" s="389" t="s">
        <v>255</v>
      </c>
      <c r="BO153" s="387" t="s">
        <v>95</v>
      </c>
      <c r="BP153" s="387" t="s">
        <v>92</v>
      </c>
      <c r="BQ153" s="387" t="s">
        <v>96</v>
      </c>
      <c r="BR153" s="388" t="s">
        <v>195</v>
      </c>
      <c r="BS153" s="388">
        <v>10</v>
      </c>
      <c r="BT153" s="388">
        <v>1</v>
      </c>
      <c r="BU153" s="388">
        <v>2</v>
      </c>
      <c r="BV153" s="388">
        <v>6</v>
      </c>
      <c r="BW153" s="388">
        <f>SUM(BV153)*2</f>
        <v>12</v>
      </c>
      <c r="BX153" s="389"/>
      <c r="BY153" s="231">
        <f>SUM(BZ153+CB153+CD153+CF153+CH153)</f>
        <v>0</v>
      </c>
      <c r="BZ153" s="232"/>
      <c r="CA153" s="392">
        <f>SUM(BZ153)*BU153</f>
        <v>0</v>
      </c>
      <c r="CB153" s="391"/>
      <c r="CC153" s="392">
        <f>CB153*BV153</f>
        <v>0</v>
      </c>
      <c r="CD153" s="232"/>
      <c r="CE153" s="392">
        <f>SUM(CD153)*BV153</f>
        <v>0</v>
      </c>
      <c r="CF153" s="232"/>
      <c r="CG153" s="392">
        <f>SUM(CF153)*BW153</f>
        <v>0</v>
      </c>
      <c r="CH153" s="232"/>
      <c r="CI153" s="392">
        <f>SUM(CH153)*BV153*5</f>
        <v>0</v>
      </c>
      <c r="CJ153" s="393">
        <f>SUM(BX153)*BV153*5/100+DJ153*BV153*2+DL153*BV153*2</f>
        <v>0</v>
      </c>
      <c r="CK153" s="394">
        <f>SUM(BX153*5/100*BV153)</f>
        <v>0</v>
      </c>
      <c r="CL153" s="232"/>
      <c r="CM153" s="392"/>
      <c r="CN153" s="391">
        <v>3</v>
      </c>
      <c r="CO153" s="345">
        <v>6</v>
      </c>
      <c r="CP153" s="232"/>
      <c r="CQ153" s="395">
        <f>SUM(CP153*BT153*(30+4))</f>
        <v>0</v>
      </c>
      <c r="CR153" s="232"/>
      <c r="CS153" s="392">
        <f>SUM(CR153*BT153*3)</f>
        <v>0</v>
      </c>
      <c r="CT153" s="232"/>
      <c r="CU153" s="393">
        <f>SUM(CT153*BT153/3)</f>
        <v>0</v>
      </c>
      <c r="CV153" s="232"/>
      <c r="CW153" s="393">
        <f>SUM(CV153*BT153*2/3)</f>
        <v>0</v>
      </c>
      <c r="CX153" s="391"/>
      <c r="CY153" s="392">
        <f>SUM(CX153*BT153)</f>
        <v>0</v>
      </c>
      <c r="CZ153" s="232"/>
      <c r="DA153" s="392">
        <f>SUM(CZ153*BV153)</f>
        <v>0</v>
      </c>
      <c r="DB153" s="34">
        <v>1</v>
      </c>
      <c r="DC153" s="209"/>
      <c r="DD153" s="391"/>
      <c r="DE153" s="393">
        <f>SUM(BV153*DD153*6)</f>
        <v>0</v>
      </c>
      <c r="DF153" s="34"/>
      <c r="DG153" s="393">
        <f>DF153*BT153/3</f>
        <v>0</v>
      </c>
      <c r="DH153" s="232"/>
      <c r="DI153" s="392">
        <f>SUM(DH153*BT153/3)</f>
        <v>0</v>
      </c>
      <c r="DJ153" s="391"/>
      <c r="DK153" s="393">
        <f>SUM(DJ153*BT153/3)</f>
        <v>0</v>
      </c>
      <c r="DL153" s="391"/>
      <c r="DM153" s="209">
        <f>SUM(DL153*BW153*5*6)</f>
        <v>0</v>
      </c>
      <c r="DN153" s="391"/>
      <c r="DO153" s="393">
        <f>SUM(DN153*BW153*4*6)</f>
        <v>0</v>
      </c>
      <c r="DP153" s="232"/>
      <c r="DQ153" s="396">
        <f>SUM(DP153*50)</f>
        <v>0</v>
      </c>
      <c r="DR153" s="393">
        <f>CA153+CC153+CE153+CG153+CI153+CJ153+CK153+CM153+CO153+CQ153+CS153+CU153+CW153+CY153+DA153+DC153+DE153+DG153+DI153+DK153+DM153+DO153+DQ153</f>
        <v>6</v>
      </c>
      <c r="DS153" s="393">
        <f>DO153+DM153+DK153+DI153+DE153+DC153+CJ153+CI153+CG153+CE153+CC153+CA153</f>
        <v>0</v>
      </c>
      <c r="DT153" s="7"/>
      <c r="DU153" s="7"/>
      <c r="DV153" s="7"/>
      <c r="DW153" s="408"/>
      <c r="DX153" s="287" t="s">
        <v>62</v>
      </c>
      <c r="DY153" s="620"/>
      <c r="DZ153" s="388"/>
      <c r="EA153" s="388"/>
      <c r="EB153" s="7"/>
      <c r="EC153" s="7"/>
      <c r="ED153" s="7"/>
      <c r="EE153" s="7"/>
      <c r="EF153" s="7"/>
      <c r="EG153" s="7"/>
      <c r="EH153" s="7"/>
      <c r="EI153" s="6"/>
      <c r="EJ153" s="6"/>
      <c r="EK153" s="6"/>
      <c r="EM153" s="610">
        <v>0</v>
      </c>
      <c r="EN153" s="7">
        <v>0</v>
      </c>
      <c r="EO153" s="7">
        <v>0</v>
      </c>
      <c r="EP153" s="7">
        <v>0</v>
      </c>
      <c r="EQ153" s="407">
        <v>0</v>
      </c>
      <c r="ER153" s="7">
        <v>0</v>
      </c>
      <c r="ES153" s="407">
        <v>0</v>
      </c>
      <c r="ET153" s="7">
        <v>0</v>
      </c>
      <c r="EU153" s="407">
        <v>0</v>
      </c>
      <c r="EV153" s="7">
        <v>0</v>
      </c>
      <c r="EW153" s="610">
        <v>0</v>
      </c>
      <c r="EX153" s="7">
        <v>0</v>
      </c>
      <c r="EY153" s="407">
        <v>0</v>
      </c>
      <c r="EZ153" s="7">
        <v>20</v>
      </c>
      <c r="FA153" s="7">
        <v>40</v>
      </c>
      <c r="FB153" s="7">
        <v>0</v>
      </c>
      <c r="FC153" s="407">
        <v>0</v>
      </c>
      <c r="FD153" s="7">
        <v>0</v>
      </c>
      <c r="FE153" s="407">
        <v>0</v>
      </c>
      <c r="FF153" s="7">
        <v>0</v>
      </c>
      <c r="FG153" s="610">
        <v>0</v>
      </c>
      <c r="FH153" s="7">
        <v>0</v>
      </c>
      <c r="FI153" s="407">
        <v>0</v>
      </c>
      <c r="FJ153" s="7">
        <v>0</v>
      </c>
      <c r="FK153" s="407">
        <v>0</v>
      </c>
      <c r="FL153" s="7">
        <v>0</v>
      </c>
      <c r="FM153" s="407">
        <v>0</v>
      </c>
      <c r="FN153" s="7">
        <v>1</v>
      </c>
      <c r="FO153" s="7">
        <v>0</v>
      </c>
      <c r="FP153" s="7">
        <v>0</v>
      </c>
      <c r="FQ153" s="407">
        <v>0</v>
      </c>
      <c r="FR153" s="7"/>
      <c r="FS153" s="407">
        <v>0</v>
      </c>
      <c r="FT153" s="407">
        <v>0</v>
      </c>
      <c r="FU153" s="407">
        <v>0</v>
      </c>
      <c r="FV153" s="7">
        <v>0</v>
      </c>
      <c r="FW153" s="407">
        <v>0</v>
      </c>
      <c r="FX153" s="7">
        <v>0</v>
      </c>
      <c r="FY153" s="7">
        <v>0</v>
      </c>
      <c r="FZ153" s="7">
        <v>0</v>
      </c>
      <c r="GA153" s="407">
        <v>0</v>
      </c>
      <c r="GB153" s="7">
        <v>0</v>
      </c>
      <c r="GC153" s="407">
        <v>0</v>
      </c>
      <c r="GD153" s="7" t="e">
        <v>#REF!</v>
      </c>
      <c r="GE153" s="149">
        <v>40</v>
      </c>
      <c r="GF153" s="611">
        <v>0</v>
      </c>
      <c r="GG153" s="7"/>
      <c r="GH153" s="7"/>
      <c r="GI153" s="408"/>
      <c r="GK153" s="610"/>
      <c r="GL153" s="610"/>
      <c r="GM153" s="389"/>
      <c r="GN153" s="388"/>
      <c r="GO153" s="614"/>
      <c r="GP153" s="407"/>
      <c r="GQ153" s="615"/>
    </row>
    <row r="154" spans="1:199" ht="24.95" hidden="1" customHeight="1" x14ac:dyDescent="0.35">
      <c r="A154" s="21" t="s">
        <v>62</v>
      </c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1"/>
      <c r="M154" s="90">
        <f t="shared" ref="M154:M170" si="750">SUM(N154+P154+T154+V154+AR154*2)</f>
        <v>0</v>
      </c>
      <c r="N154" s="34"/>
      <c r="O154" s="22"/>
      <c r="P154" s="34"/>
      <c r="Q154" s="22"/>
      <c r="R154" s="34"/>
      <c r="S154" s="22"/>
      <c r="T154" s="34"/>
      <c r="U154" s="22"/>
      <c r="V154" s="91"/>
      <c r="W154" s="22"/>
      <c r="X154" s="22"/>
      <c r="Y154" s="22"/>
      <c r="Z154" s="91"/>
      <c r="AA154" s="22"/>
      <c r="AB154" s="91"/>
      <c r="AC154" s="22"/>
      <c r="AD154" s="91"/>
      <c r="AE154" s="26"/>
      <c r="AF154" s="91"/>
      <c r="AG154" s="22"/>
      <c r="AH154" s="91"/>
      <c r="AI154" s="22"/>
      <c r="AJ154" s="91"/>
      <c r="AK154" s="22"/>
      <c r="AL154" s="91"/>
      <c r="AM154" s="22"/>
      <c r="AN154" s="91"/>
      <c r="AO154" s="22"/>
      <c r="AP154" s="91"/>
      <c r="AQ154" s="22"/>
      <c r="AR154" s="91"/>
      <c r="AS154" s="22"/>
      <c r="AT154" s="91"/>
      <c r="AU154" s="22"/>
      <c r="AV154" s="91"/>
      <c r="AW154" s="22"/>
      <c r="AX154" s="91"/>
      <c r="AY154" s="22"/>
      <c r="AZ154" s="91"/>
      <c r="BA154" s="22"/>
      <c r="BB154" s="91"/>
      <c r="BC154" s="22"/>
      <c r="BD154" s="91"/>
      <c r="BE154" s="22"/>
      <c r="BF154" s="22"/>
      <c r="BG154" s="22">
        <f t="shared" si="710"/>
        <v>0</v>
      </c>
      <c r="BH154" s="22">
        <f t="shared" si="711"/>
        <v>0</v>
      </c>
      <c r="BI154" s="7"/>
      <c r="BJ154" s="7"/>
      <c r="BK154" s="7"/>
      <c r="BL154" s="60"/>
      <c r="BM154" s="21" t="s">
        <v>62</v>
      </c>
      <c r="BN154" s="376" t="s">
        <v>290</v>
      </c>
      <c r="BO154" s="375" t="s">
        <v>95</v>
      </c>
      <c r="BP154" s="212" t="s">
        <v>92</v>
      </c>
      <c r="BQ154" s="212" t="s">
        <v>96</v>
      </c>
      <c r="BR154" s="212" t="s">
        <v>120</v>
      </c>
      <c r="BS154" s="212">
        <v>6</v>
      </c>
      <c r="BT154" s="25">
        <v>25</v>
      </c>
      <c r="BU154" s="212">
        <v>1</v>
      </c>
      <c r="BV154" s="212">
        <v>1</v>
      </c>
      <c r="BW154" s="212">
        <f>SUM(BV154)*2</f>
        <v>2</v>
      </c>
      <c r="BX154" s="376"/>
      <c r="BY154" s="557">
        <f t="shared" ref="BY154" si="751">SUM(BZ154+CB154+CD154+CF154+CH154)</f>
        <v>0</v>
      </c>
      <c r="BZ154" s="376"/>
      <c r="CA154" s="1">
        <f t="shared" ref="CA154" si="752">SUM(BZ154)*BU154</f>
        <v>0</v>
      </c>
      <c r="CB154" s="376"/>
      <c r="CC154" s="376">
        <f t="shared" ref="CC154" si="753">CB154*BV154</f>
        <v>0</v>
      </c>
      <c r="CD154" s="376"/>
      <c r="CE154" s="376">
        <f t="shared" ref="CE154" si="754">SUM(CD154)*BV154</f>
        <v>0</v>
      </c>
      <c r="CF154" s="376"/>
      <c r="CG154" s="376">
        <f t="shared" ref="CG154" si="755">SUM(CF154)*BW154</f>
        <v>0</v>
      </c>
      <c r="CH154" s="376"/>
      <c r="CI154" s="376">
        <f t="shared" ref="CI154" si="756">SUM(CH154)*BV154*5</f>
        <v>0</v>
      </c>
      <c r="CJ154" s="276">
        <f>SUM(BX154)*BV154*5/100+DJ154*BV154*2+DL154*BV154*2</f>
        <v>0</v>
      </c>
      <c r="CK154" s="182">
        <f t="shared" ref="CK154" si="757">SUM(BX154*5/100*BV154)</f>
        <v>0</v>
      </c>
      <c r="CL154" s="376"/>
      <c r="CM154" s="376"/>
      <c r="CN154" s="376">
        <v>5</v>
      </c>
      <c r="CO154" s="345">
        <f>SUM(CN154*8*BW154)</f>
        <v>80</v>
      </c>
      <c r="CP154" s="376"/>
      <c r="CQ154" s="376">
        <f t="shared" ref="CQ154" si="758">SUM(CP154*BT154*(30+4))</f>
        <v>0</v>
      </c>
      <c r="CR154" s="376"/>
      <c r="CS154" s="284">
        <f t="shared" ref="CS154" si="759">SUM(CR154*BT154*3)</f>
        <v>0</v>
      </c>
      <c r="CT154" s="376"/>
      <c r="CU154" s="276">
        <f t="shared" ref="CU154" si="760">SUM(CT154*BT154/3)</f>
        <v>0</v>
      </c>
      <c r="CV154" s="376"/>
      <c r="CW154" s="276">
        <f t="shared" ref="CW154" si="761">SUM(CV154*BT154*2/3)</f>
        <v>0</v>
      </c>
      <c r="CX154" s="376"/>
      <c r="CY154" s="379">
        <f t="shared" ref="CY154" si="762">SUM(CX154*BT154)</f>
        <v>0</v>
      </c>
      <c r="CZ154" s="379"/>
      <c r="DA154" s="376">
        <f t="shared" ref="DA154" si="763">SUM(CZ154*BV154)</f>
        <v>0</v>
      </c>
      <c r="DB154" s="379">
        <v>1</v>
      </c>
      <c r="DC154" s="209">
        <f t="shared" ref="DC154" si="764">DB154*BT154/3</f>
        <v>8.3333333333333339</v>
      </c>
      <c r="DD154" s="379"/>
      <c r="DE154" s="276">
        <f t="shared" ref="DE154" si="765">SUM(BV154*DD154*6)</f>
        <v>0</v>
      </c>
      <c r="DF154" s="378"/>
      <c r="DG154" s="276">
        <f t="shared" si="742"/>
        <v>0</v>
      </c>
      <c r="DH154" s="379"/>
      <c r="DI154" s="284">
        <f>SUM(DH154*BT154/3)</f>
        <v>0</v>
      </c>
      <c r="DJ154" s="379"/>
      <c r="DK154" s="209">
        <f>SUM(DJ154*BT154/3)</f>
        <v>0</v>
      </c>
      <c r="DL154" s="379"/>
      <c r="DM154" s="209">
        <f t="shared" ref="DM154" si="766">SUM(DL154*BW154*5*6)</f>
        <v>0</v>
      </c>
      <c r="DN154" s="379"/>
      <c r="DO154" s="276">
        <f t="shared" ref="DO154" si="767">SUM(DN154*BW154*4*6)</f>
        <v>0</v>
      </c>
      <c r="DP154" s="379"/>
      <c r="DQ154" s="376">
        <f t="shared" ref="DQ154" si="768">SUM(DP154*50)</f>
        <v>0</v>
      </c>
      <c r="DR154" s="276">
        <f t="shared" ref="DR154" si="769">CA154+CC154+CE154+CG154+CI154+CJ154+CK154+CM154+CO154+CQ154+CS154+CU154+CW154+CY154+DA154+DC154+DE154+DG154+DI154+DK154+DM154+DO154+DQ154</f>
        <v>88.333333333333329</v>
      </c>
      <c r="DS154" s="276">
        <f t="shared" ref="DS154" si="770">DO154+DM154+DK154+DI154+DE154+DC154+CJ154+CI154+CG154+CE154+CC154+CA154</f>
        <v>8.3333333333333339</v>
      </c>
      <c r="DT154" s="7"/>
      <c r="DU154" s="7"/>
      <c r="DV154" s="7"/>
      <c r="DW154" s="60"/>
      <c r="DX154" s="287" t="s">
        <v>62</v>
      </c>
      <c r="DY154" s="288"/>
      <c r="DZ154" s="25"/>
      <c r="EA154" s="25"/>
      <c r="EB154" s="7"/>
      <c r="EC154" s="7"/>
      <c r="ED154" s="7"/>
      <c r="EE154" s="7"/>
      <c r="EF154" s="7"/>
      <c r="EG154" s="7"/>
      <c r="EH154" s="7"/>
      <c r="EI154" s="6"/>
      <c r="EJ154" s="6"/>
      <c r="EK154" s="6"/>
      <c r="EM154" s="20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20">
        <v>0</v>
      </c>
      <c r="EX154" s="7">
        <v>0</v>
      </c>
      <c r="EY154" s="7">
        <v>0</v>
      </c>
      <c r="EZ154" s="7">
        <v>5</v>
      </c>
      <c r="FA154" s="7">
        <v>80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20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1</v>
      </c>
      <c r="FO154" s="7">
        <v>8.3333333333333339</v>
      </c>
      <c r="FP154" s="7">
        <v>0</v>
      </c>
      <c r="FQ154" s="7">
        <v>0</v>
      </c>
      <c r="FR154" s="7"/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 t="e">
        <v>#REF!</v>
      </c>
      <c r="GE154" s="149">
        <v>88.333333333333329</v>
      </c>
      <c r="GF154" s="150">
        <v>8.3333333333333339</v>
      </c>
      <c r="GG154" s="7"/>
      <c r="GH154" s="7"/>
      <c r="GI154" s="60"/>
      <c r="GK154" s="20"/>
      <c r="GL154" s="20"/>
      <c r="GM154" s="1"/>
      <c r="GN154" s="25"/>
      <c r="GO154" s="77"/>
      <c r="GP154" s="7"/>
      <c r="GQ154" s="87"/>
    </row>
    <row r="155" spans="1:199" ht="24.95" hidden="1" customHeight="1" x14ac:dyDescent="0.35">
      <c r="A155" s="21" t="s">
        <v>62</v>
      </c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90">
        <f t="shared" si="750"/>
        <v>0</v>
      </c>
      <c r="N155" s="34"/>
      <c r="O155" s="22"/>
      <c r="P155" s="34"/>
      <c r="Q155" s="22"/>
      <c r="R155" s="34"/>
      <c r="S155" s="22"/>
      <c r="T155" s="34"/>
      <c r="U155" s="22"/>
      <c r="V155" s="91"/>
      <c r="W155" s="22"/>
      <c r="X155" s="22"/>
      <c r="Y155" s="22"/>
      <c r="Z155" s="91"/>
      <c r="AA155" s="22"/>
      <c r="AB155" s="91"/>
      <c r="AC155" s="22"/>
      <c r="AD155" s="91"/>
      <c r="AE155" s="26"/>
      <c r="AF155" s="91"/>
      <c r="AG155" s="22"/>
      <c r="AH155" s="91"/>
      <c r="AI155" s="22"/>
      <c r="AJ155" s="91"/>
      <c r="AK155" s="22"/>
      <c r="AL155" s="91"/>
      <c r="AM155" s="22"/>
      <c r="AN155" s="91"/>
      <c r="AO155" s="22"/>
      <c r="AP155" s="91"/>
      <c r="AQ155" s="22"/>
      <c r="AR155" s="91"/>
      <c r="AS155" s="22"/>
      <c r="AT155" s="91"/>
      <c r="AU155" s="22"/>
      <c r="AV155" s="91"/>
      <c r="AW155" s="22"/>
      <c r="AX155" s="91"/>
      <c r="AY155" s="22"/>
      <c r="AZ155" s="91"/>
      <c r="BA155" s="22"/>
      <c r="BB155" s="91"/>
      <c r="BC155" s="22"/>
      <c r="BD155" s="91"/>
      <c r="BE155" s="22"/>
      <c r="BF155" s="22"/>
      <c r="BG155" s="22">
        <f t="shared" si="710"/>
        <v>0</v>
      </c>
      <c r="BH155" s="22">
        <f t="shared" si="711"/>
        <v>0</v>
      </c>
      <c r="BI155" s="7"/>
      <c r="BJ155" s="7"/>
      <c r="BK155" s="7"/>
      <c r="BL155" s="60"/>
      <c r="BM155" s="59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90">
        <f t="shared" ref="BY155:BY159" si="771">SUM(BZ155+CB155+CF155+CH155+DD155*2)</f>
        <v>0</v>
      </c>
      <c r="BZ155" s="34"/>
      <c r="CA155" s="22"/>
      <c r="CB155" s="34"/>
      <c r="CC155" s="247"/>
      <c r="CD155" s="34"/>
      <c r="CE155" s="22"/>
      <c r="CF155" s="34"/>
      <c r="CG155" s="22"/>
      <c r="CH155" s="91"/>
      <c r="CI155" s="22"/>
      <c r="CJ155" s="22"/>
      <c r="CK155" s="22"/>
      <c r="CL155" s="91"/>
      <c r="CM155" s="22"/>
      <c r="CN155" s="91"/>
      <c r="CO155" s="22"/>
      <c r="CP155" s="91"/>
      <c r="CQ155" s="26"/>
      <c r="CR155" s="91"/>
      <c r="CS155" s="22"/>
      <c r="CT155" s="91"/>
      <c r="CU155" s="22"/>
      <c r="CV155" s="91"/>
      <c r="CW155" s="22"/>
      <c r="CX155" s="91"/>
      <c r="CY155" s="22"/>
      <c r="CZ155" s="91"/>
      <c r="DA155" s="22"/>
      <c r="DB155" s="91"/>
      <c r="DC155" s="22"/>
      <c r="DD155" s="91"/>
      <c r="DE155" s="22"/>
      <c r="DF155" s="91"/>
      <c r="DG155" s="22"/>
      <c r="DH155" s="91"/>
      <c r="DI155" s="22"/>
      <c r="DJ155" s="91"/>
      <c r="DK155" s="22"/>
      <c r="DL155" s="91"/>
      <c r="DM155" s="22"/>
      <c r="DN155" s="91"/>
      <c r="DO155" s="22"/>
      <c r="DP155" s="91"/>
      <c r="DQ155" s="22"/>
      <c r="DR155" s="22">
        <f t="shared" ref="DR155:DR159" si="772">SUM(DA155+DQ155+DO155+DM155+DK155+DI155+DE155+DC155+CW155+CY155+CU155+CS155+CQ155+CO155+CM155+CK155+CJ155+CI155+CG155+CC155+CA155+CE155+DG155)</f>
        <v>0</v>
      </c>
      <c r="DS155" s="22">
        <f t="shared" ref="DS155:DS159" si="773">SUM(CA155+CC155+CG155+CI155+CJ155+DE155+DI155+DK155+DM155+DO155+CE155+DC155)</f>
        <v>0</v>
      </c>
      <c r="DT155" s="7"/>
      <c r="DU155" s="7"/>
      <c r="DV155" s="7"/>
      <c r="DW155" s="60"/>
      <c r="DX155" s="287" t="s">
        <v>62</v>
      </c>
      <c r="DY155" s="288"/>
      <c r="DZ155" s="25"/>
      <c r="EA155" s="25"/>
      <c r="EB155" s="7"/>
      <c r="EC155" s="7"/>
      <c r="ED155" s="7"/>
      <c r="EE155" s="7"/>
      <c r="EF155" s="7"/>
      <c r="EG155" s="7"/>
      <c r="EH155" s="7"/>
      <c r="EI155" s="6"/>
      <c r="EJ155" s="6"/>
      <c r="EK155" s="6"/>
      <c r="EM155" s="20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20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20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/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 t="e">
        <v>#REF!</v>
      </c>
      <c r="GE155" s="149">
        <v>0</v>
      </c>
      <c r="GF155" s="150">
        <v>0</v>
      </c>
      <c r="GG155" s="7"/>
      <c r="GH155" s="7"/>
      <c r="GI155" s="60"/>
      <c r="GK155" s="20"/>
      <c r="GL155" s="20"/>
      <c r="GM155" s="1"/>
      <c r="GN155" s="25"/>
      <c r="GO155" s="77"/>
      <c r="GP155" s="7"/>
      <c r="GQ155" s="87"/>
    </row>
    <row r="156" spans="1:199" ht="24.95" hidden="1" customHeight="1" x14ac:dyDescent="0.35">
      <c r="A156" s="21" t="s">
        <v>62</v>
      </c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24"/>
      <c r="M156" s="90">
        <f t="shared" si="750"/>
        <v>0</v>
      </c>
      <c r="N156" s="34"/>
      <c r="O156" s="22"/>
      <c r="P156" s="34"/>
      <c r="Q156" s="22"/>
      <c r="R156" s="34"/>
      <c r="S156" s="22"/>
      <c r="T156" s="34"/>
      <c r="U156" s="22"/>
      <c r="V156" s="91"/>
      <c r="W156" s="22"/>
      <c r="X156" s="22"/>
      <c r="Y156" s="22"/>
      <c r="Z156" s="91"/>
      <c r="AA156" s="22"/>
      <c r="AB156" s="91"/>
      <c r="AC156" s="22"/>
      <c r="AD156" s="91"/>
      <c r="AE156" s="26"/>
      <c r="AF156" s="91"/>
      <c r="AG156" s="22"/>
      <c r="AH156" s="91"/>
      <c r="AI156" s="22"/>
      <c r="AJ156" s="91"/>
      <c r="AK156" s="22"/>
      <c r="AL156" s="91"/>
      <c r="AM156" s="22"/>
      <c r="AN156" s="91"/>
      <c r="AO156" s="22"/>
      <c r="AP156" s="91"/>
      <c r="AQ156" s="22"/>
      <c r="AR156" s="91"/>
      <c r="AS156" s="22"/>
      <c r="AT156" s="91"/>
      <c r="AU156" s="22"/>
      <c r="AV156" s="91"/>
      <c r="AW156" s="22"/>
      <c r="AX156" s="91"/>
      <c r="AY156" s="22"/>
      <c r="AZ156" s="91"/>
      <c r="BA156" s="22"/>
      <c r="BB156" s="91"/>
      <c r="BC156" s="22"/>
      <c r="BD156" s="91"/>
      <c r="BE156" s="22"/>
      <c r="BF156" s="22"/>
      <c r="BG156" s="22">
        <f t="shared" si="710"/>
        <v>0</v>
      </c>
      <c r="BH156" s="22">
        <f t="shared" si="711"/>
        <v>0</v>
      </c>
      <c r="BI156" s="7"/>
      <c r="BJ156" s="7"/>
      <c r="BK156" s="7"/>
      <c r="BL156" s="60"/>
      <c r="BM156" s="59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24"/>
      <c r="BY156" s="90">
        <f t="shared" si="771"/>
        <v>0</v>
      </c>
      <c r="BZ156" s="34"/>
      <c r="CA156" s="22"/>
      <c r="CB156" s="34"/>
      <c r="CC156" s="247"/>
      <c r="CD156" s="34"/>
      <c r="CE156" s="22"/>
      <c r="CF156" s="34"/>
      <c r="CG156" s="22"/>
      <c r="CH156" s="91"/>
      <c r="CI156" s="22"/>
      <c r="CJ156" s="22"/>
      <c r="CK156" s="22"/>
      <c r="CL156" s="91"/>
      <c r="CM156" s="22"/>
      <c r="CN156" s="91"/>
      <c r="CO156" s="22"/>
      <c r="CP156" s="91"/>
      <c r="CQ156" s="26"/>
      <c r="CR156" s="91"/>
      <c r="CS156" s="22"/>
      <c r="CT156" s="91"/>
      <c r="CU156" s="22"/>
      <c r="CV156" s="91"/>
      <c r="CW156" s="22"/>
      <c r="CX156" s="91"/>
      <c r="CY156" s="22"/>
      <c r="CZ156" s="91"/>
      <c r="DA156" s="22"/>
      <c r="DB156" s="91"/>
      <c r="DC156" s="22"/>
      <c r="DD156" s="91"/>
      <c r="DE156" s="22"/>
      <c r="DF156" s="91"/>
      <c r="DG156" s="22"/>
      <c r="DH156" s="91"/>
      <c r="DI156" s="22"/>
      <c r="DJ156" s="91"/>
      <c r="DK156" s="22"/>
      <c r="DL156" s="91"/>
      <c r="DM156" s="22"/>
      <c r="DN156" s="91"/>
      <c r="DO156" s="22"/>
      <c r="DP156" s="91"/>
      <c r="DQ156" s="22"/>
      <c r="DR156" s="22">
        <f t="shared" si="772"/>
        <v>0</v>
      </c>
      <c r="DS156" s="22">
        <f t="shared" si="773"/>
        <v>0</v>
      </c>
      <c r="DT156" s="7"/>
      <c r="DU156" s="7"/>
      <c r="DV156" s="7"/>
      <c r="DW156" s="60"/>
      <c r="DX156" s="287" t="s">
        <v>62</v>
      </c>
      <c r="DY156" s="288"/>
      <c r="DZ156" s="25"/>
      <c r="EA156" s="25"/>
      <c r="EB156" s="7"/>
      <c r="EC156" s="7"/>
      <c r="ED156" s="7"/>
      <c r="EE156" s="7"/>
      <c r="EF156" s="7"/>
      <c r="EG156" s="7"/>
      <c r="EH156" s="7"/>
      <c r="EI156" s="6"/>
      <c r="EJ156" s="6"/>
      <c r="EK156" s="6"/>
      <c r="EM156" s="20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20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20">
        <v>0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0</v>
      </c>
      <c r="FP156" s="7">
        <v>0</v>
      </c>
      <c r="FQ156" s="7">
        <v>0</v>
      </c>
      <c r="FR156" s="7"/>
      <c r="FS156" s="7">
        <v>0</v>
      </c>
      <c r="FT156" s="7">
        <v>0</v>
      </c>
      <c r="FU156" s="7">
        <v>0</v>
      </c>
      <c r="FV156" s="7">
        <v>0</v>
      </c>
      <c r="FW156" s="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>
        <v>0</v>
      </c>
      <c r="GD156" s="7" t="e">
        <v>#REF!</v>
      </c>
      <c r="GE156" s="149">
        <v>0</v>
      </c>
      <c r="GF156" s="150">
        <v>0</v>
      </c>
      <c r="GG156" s="7"/>
      <c r="GH156" s="7"/>
      <c r="GI156" s="60"/>
      <c r="GK156" s="20"/>
      <c r="GL156" s="20"/>
      <c r="GM156" s="1"/>
      <c r="GN156" s="25"/>
      <c r="GO156" s="77"/>
      <c r="GP156" s="7"/>
      <c r="GQ156" s="87"/>
    </row>
    <row r="157" spans="1:199" ht="24.95" hidden="1" customHeight="1" x14ac:dyDescent="0.35">
      <c r="A157" s="21" t="s">
        <v>62</v>
      </c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90">
        <f t="shared" si="750"/>
        <v>0</v>
      </c>
      <c r="N157" s="34"/>
      <c r="O157" s="22"/>
      <c r="P157" s="34"/>
      <c r="Q157" s="22"/>
      <c r="R157" s="34"/>
      <c r="S157" s="22"/>
      <c r="T157" s="34"/>
      <c r="U157" s="22"/>
      <c r="V157" s="91"/>
      <c r="W157" s="22"/>
      <c r="X157" s="22"/>
      <c r="Y157" s="22"/>
      <c r="Z157" s="91"/>
      <c r="AA157" s="22"/>
      <c r="AB157" s="91"/>
      <c r="AC157" s="22"/>
      <c r="AD157" s="91"/>
      <c r="AE157" s="26"/>
      <c r="AF157" s="91"/>
      <c r="AG157" s="22"/>
      <c r="AH157" s="91"/>
      <c r="AI157" s="22"/>
      <c r="AJ157" s="91"/>
      <c r="AK157" s="22"/>
      <c r="AL157" s="91"/>
      <c r="AM157" s="22"/>
      <c r="AN157" s="91"/>
      <c r="AO157" s="22"/>
      <c r="AP157" s="91"/>
      <c r="AQ157" s="22"/>
      <c r="AR157" s="91"/>
      <c r="AS157" s="22"/>
      <c r="AT157" s="91"/>
      <c r="AU157" s="22"/>
      <c r="AV157" s="91"/>
      <c r="AW157" s="22"/>
      <c r="AX157" s="91"/>
      <c r="AY157" s="22"/>
      <c r="AZ157" s="91"/>
      <c r="BA157" s="22"/>
      <c r="BB157" s="91"/>
      <c r="BC157" s="22"/>
      <c r="BD157" s="91"/>
      <c r="BE157" s="22"/>
      <c r="BF157" s="22"/>
      <c r="BG157" s="22">
        <f t="shared" si="710"/>
        <v>0</v>
      </c>
      <c r="BH157" s="22">
        <f t="shared" si="711"/>
        <v>0</v>
      </c>
      <c r="BI157" s="7"/>
      <c r="BJ157" s="7"/>
      <c r="BK157" s="7"/>
      <c r="BL157" s="60"/>
      <c r="BM157" s="59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90">
        <f t="shared" si="771"/>
        <v>0</v>
      </c>
      <c r="BZ157" s="34"/>
      <c r="CA157" s="22"/>
      <c r="CB157" s="34"/>
      <c r="CC157" s="247"/>
      <c r="CD157" s="34"/>
      <c r="CE157" s="22"/>
      <c r="CF157" s="34"/>
      <c r="CG157" s="22"/>
      <c r="CH157" s="91"/>
      <c r="CI157" s="22"/>
      <c r="CJ157" s="22"/>
      <c r="CK157" s="22"/>
      <c r="CL157" s="91"/>
      <c r="CM157" s="22"/>
      <c r="CN157" s="91"/>
      <c r="CO157" s="22"/>
      <c r="CP157" s="91"/>
      <c r="CQ157" s="26"/>
      <c r="CR157" s="91"/>
      <c r="CS157" s="22"/>
      <c r="CT157" s="91"/>
      <c r="CU157" s="22"/>
      <c r="CV157" s="91"/>
      <c r="CW157" s="22"/>
      <c r="CX157" s="91"/>
      <c r="CY157" s="22"/>
      <c r="CZ157" s="91"/>
      <c r="DA157" s="22"/>
      <c r="DB157" s="91"/>
      <c r="DC157" s="22"/>
      <c r="DD157" s="91"/>
      <c r="DE157" s="22"/>
      <c r="DF157" s="91"/>
      <c r="DG157" s="22"/>
      <c r="DH157" s="91"/>
      <c r="DI157" s="22"/>
      <c r="DJ157" s="91"/>
      <c r="DK157" s="22"/>
      <c r="DL157" s="91"/>
      <c r="DM157" s="22"/>
      <c r="DN157" s="91"/>
      <c r="DO157" s="22"/>
      <c r="DP157" s="91"/>
      <c r="DQ157" s="22"/>
      <c r="DR157" s="22">
        <f t="shared" si="772"/>
        <v>0</v>
      </c>
      <c r="DS157" s="22">
        <f t="shared" si="773"/>
        <v>0</v>
      </c>
      <c r="DT157" s="7"/>
      <c r="DU157" s="7"/>
      <c r="DV157" s="7"/>
      <c r="DW157" s="60"/>
      <c r="DX157" s="59"/>
      <c r="DY157" s="288"/>
      <c r="DZ157" s="25"/>
      <c r="EA157" s="25"/>
      <c r="EB157" s="8"/>
      <c r="EC157" s="8"/>
      <c r="ED157" s="8"/>
      <c r="EE157" s="8"/>
      <c r="EF157" s="8"/>
      <c r="EG157" s="8"/>
      <c r="EH157" s="8"/>
      <c r="EI157" s="6"/>
      <c r="EJ157" s="6"/>
      <c r="EK157" s="6"/>
      <c r="EM157" s="20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20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20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/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 t="e">
        <v>#REF!</v>
      </c>
      <c r="GE157" s="149">
        <v>0</v>
      </c>
      <c r="GF157" s="150">
        <v>0</v>
      </c>
      <c r="GG157" s="8"/>
      <c r="GH157" s="8"/>
      <c r="GI157" s="120"/>
      <c r="GK157" s="20"/>
      <c r="GL157" s="20"/>
      <c r="GM157" s="1"/>
      <c r="GN157" s="25"/>
      <c r="GO157" s="77"/>
      <c r="GP157" s="7"/>
      <c r="GQ157" s="87"/>
    </row>
    <row r="158" spans="1:199" ht="24.95" hidden="1" customHeight="1" x14ac:dyDescent="0.35">
      <c r="A158" s="21" t="s">
        <v>62</v>
      </c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90">
        <f t="shared" si="750"/>
        <v>0</v>
      </c>
      <c r="N158" s="34"/>
      <c r="O158" s="22"/>
      <c r="P158" s="34"/>
      <c r="Q158" s="22"/>
      <c r="R158" s="34"/>
      <c r="S158" s="22"/>
      <c r="T158" s="34"/>
      <c r="U158" s="22"/>
      <c r="V158" s="91"/>
      <c r="W158" s="22"/>
      <c r="X158" s="22"/>
      <c r="Y158" s="22"/>
      <c r="Z158" s="91"/>
      <c r="AA158" s="22"/>
      <c r="AB158" s="91"/>
      <c r="AC158" s="22"/>
      <c r="AD158" s="91"/>
      <c r="AE158" s="26"/>
      <c r="AF158" s="91"/>
      <c r="AG158" s="22"/>
      <c r="AH158" s="91"/>
      <c r="AI158" s="22"/>
      <c r="AJ158" s="91"/>
      <c r="AK158" s="22"/>
      <c r="AL158" s="91"/>
      <c r="AM158" s="22"/>
      <c r="AN158" s="91"/>
      <c r="AO158" s="22"/>
      <c r="AP158" s="91"/>
      <c r="AQ158" s="22"/>
      <c r="AR158" s="91"/>
      <c r="AS158" s="22"/>
      <c r="AT158" s="91"/>
      <c r="AU158" s="22"/>
      <c r="AV158" s="91"/>
      <c r="AW158" s="22"/>
      <c r="AX158" s="91"/>
      <c r="AY158" s="22"/>
      <c r="AZ158" s="91"/>
      <c r="BA158" s="22"/>
      <c r="BB158" s="91"/>
      <c r="BC158" s="22"/>
      <c r="BD158" s="91"/>
      <c r="BE158" s="22"/>
      <c r="BF158" s="22"/>
      <c r="BG158" s="22">
        <f t="shared" si="710"/>
        <v>0</v>
      </c>
      <c r="BH158" s="22">
        <f t="shared" si="711"/>
        <v>0</v>
      </c>
      <c r="BI158" s="7"/>
      <c r="BJ158" s="7"/>
      <c r="BK158" s="7"/>
      <c r="BL158" s="60"/>
      <c r="BM158" s="59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90">
        <f t="shared" si="771"/>
        <v>0</v>
      </c>
      <c r="BZ158" s="34"/>
      <c r="CA158" s="22"/>
      <c r="CB158" s="34"/>
      <c r="CC158" s="247"/>
      <c r="CD158" s="34"/>
      <c r="CE158" s="22"/>
      <c r="CF158" s="34"/>
      <c r="CG158" s="22"/>
      <c r="CH158" s="91"/>
      <c r="CI158" s="22"/>
      <c r="CJ158" s="22"/>
      <c r="CK158" s="22"/>
      <c r="CL158" s="91"/>
      <c r="CM158" s="22"/>
      <c r="CN158" s="91"/>
      <c r="CO158" s="22"/>
      <c r="CP158" s="91"/>
      <c r="CQ158" s="26"/>
      <c r="CR158" s="91"/>
      <c r="CS158" s="22"/>
      <c r="CT158" s="91"/>
      <c r="CU158" s="22"/>
      <c r="CV158" s="91"/>
      <c r="CW158" s="22"/>
      <c r="CX158" s="91"/>
      <c r="CY158" s="22"/>
      <c r="CZ158" s="91"/>
      <c r="DA158" s="22"/>
      <c r="DB158" s="91"/>
      <c r="DC158" s="22"/>
      <c r="DD158" s="91"/>
      <c r="DE158" s="22"/>
      <c r="DF158" s="91"/>
      <c r="DG158" s="22"/>
      <c r="DH158" s="91"/>
      <c r="DI158" s="22"/>
      <c r="DJ158" s="91"/>
      <c r="DK158" s="22"/>
      <c r="DL158" s="91"/>
      <c r="DM158" s="22"/>
      <c r="DN158" s="91"/>
      <c r="DO158" s="22"/>
      <c r="DP158" s="91"/>
      <c r="DQ158" s="22"/>
      <c r="DR158" s="22">
        <f t="shared" si="772"/>
        <v>0</v>
      </c>
      <c r="DS158" s="22">
        <f t="shared" si="773"/>
        <v>0</v>
      </c>
      <c r="DT158" s="7"/>
      <c r="DU158" s="7"/>
      <c r="DV158" s="7"/>
      <c r="DW158" s="60"/>
      <c r="DX158" s="59"/>
      <c r="DY158" s="288"/>
      <c r="DZ158" s="25"/>
      <c r="EA158" s="25"/>
      <c r="EB158" s="8"/>
      <c r="EC158" s="8"/>
      <c r="ED158" s="8"/>
      <c r="EE158" s="8"/>
      <c r="EF158" s="8"/>
      <c r="EG158" s="8"/>
      <c r="EH158" s="8"/>
      <c r="EI158" s="6"/>
      <c r="EJ158" s="6"/>
      <c r="EK158" s="6"/>
      <c r="EM158" s="20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20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20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/>
      <c r="FS158" s="7">
        <v>0</v>
      </c>
      <c r="FT158" s="7">
        <v>0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 t="e">
        <v>#REF!</v>
      </c>
      <c r="GE158" s="149">
        <v>0</v>
      </c>
      <c r="GF158" s="150">
        <v>0</v>
      </c>
      <c r="GG158" s="8"/>
      <c r="GH158" s="8"/>
      <c r="GI158" s="120"/>
      <c r="GK158" s="20"/>
      <c r="GL158" s="20"/>
      <c r="GM158" s="1"/>
      <c r="GN158" s="25"/>
      <c r="GO158" s="77"/>
      <c r="GP158" s="7"/>
      <c r="GQ158" s="87"/>
    </row>
    <row r="159" spans="1:199" ht="24.95" hidden="1" customHeight="1" x14ac:dyDescent="0.35">
      <c r="A159" s="142" t="s">
        <v>62</v>
      </c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90">
        <f t="shared" si="750"/>
        <v>0</v>
      </c>
      <c r="N159" s="34"/>
      <c r="O159" s="22"/>
      <c r="P159" s="34"/>
      <c r="Q159" s="22"/>
      <c r="R159" s="34"/>
      <c r="S159" s="22"/>
      <c r="T159" s="34"/>
      <c r="U159" s="22"/>
      <c r="V159" s="91"/>
      <c r="W159" s="22"/>
      <c r="X159" s="22"/>
      <c r="Y159" s="22"/>
      <c r="Z159" s="91"/>
      <c r="AA159" s="22"/>
      <c r="AB159" s="91"/>
      <c r="AC159" s="22"/>
      <c r="AD159" s="91"/>
      <c r="AE159" s="26"/>
      <c r="AF159" s="91"/>
      <c r="AG159" s="22"/>
      <c r="AH159" s="91"/>
      <c r="AI159" s="22"/>
      <c r="AJ159" s="91"/>
      <c r="AK159" s="22"/>
      <c r="AL159" s="91"/>
      <c r="AM159" s="22"/>
      <c r="AN159" s="91"/>
      <c r="AO159" s="22"/>
      <c r="AP159" s="91"/>
      <c r="AQ159" s="22"/>
      <c r="AR159" s="91"/>
      <c r="AS159" s="22"/>
      <c r="AT159" s="91"/>
      <c r="AU159" s="22"/>
      <c r="AV159" s="91"/>
      <c r="AW159" s="22"/>
      <c r="AX159" s="91"/>
      <c r="AY159" s="22"/>
      <c r="AZ159" s="91"/>
      <c r="BA159" s="22"/>
      <c r="BB159" s="91"/>
      <c r="BC159" s="22"/>
      <c r="BD159" s="91"/>
      <c r="BE159" s="22"/>
      <c r="BF159" s="22"/>
      <c r="BG159" s="22">
        <f t="shared" si="710"/>
        <v>0</v>
      </c>
      <c r="BH159" s="22">
        <f t="shared" si="711"/>
        <v>0</v>
      </c>
      <c r="BI159" s="7"/>
      <c r="BJ159" s="7"/>
      <c r="BK159" s="7"/>
      <c r="BL159" s="60"/>
      <c r="BM159" s="59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90">
        <f t="shared" si="771"/>
        <v>0</v>
      </c>
      <c r="BZ159" s="34"/>
      <c r="CA159" s="22"/>
      <c r="CB159" s="34"/>
      <c r="CC159" s="247"/>
      <c r="CD159" s="34"/>
      <c r="CE159" s="22"/>
      <c r="CF159" s="34"/>
      <c r="CG159" s="22"/>
      <c r="CH159" s="91"/>
      <c r="CI159" s="22"/>
      <c r="CJ159" s="22"/>
      <c r="CK159" s="22"/>
      <c r="CL159" s="91"/>
      <c r="CM159" s="22"/>
      <c r="CN159" s="91"/>
      <c r="CO159" s="22"/>
      <c r="CP159" s="91"/>
      <c r="CQ159" s="26"/>
      <c r="CR159" s="91"/>
      <c r="CS159" s="22"/>
      <c r="CT159" s="91"/>
      <c r="CU159" s="22"/>
      <c r="CV159" s="91"/>
      <c r="CW159" s="22"/>
      <c r="CX159" s="91"/>
      <c r="CY159" s="22"/>
      <c r="CZ159" s="91"/>
      <c r="DA159" s="22"/>
      <c r="DB159" s="91"/>
      <c r="DC159" s="22"/>
      <c r="DD159" s="91"/>
      <c r="DE159" s="22"/>
      <c r="DF159" s="91"/>
      <c r="DG159" s="22"/>
      <c r="DH159" s="91"/>
      <c r="DI159" s="22"/>
      <c r="DJ159" s="91"/>
      <c r="DK159" s="22"/>
      <c r="DL159" s="91"/>
      <c r="DM159" s="22"/>
      <c r="DN159" s="91"/>
      <c r="DO159" s="22"/>
      <c r="DP159" s="91"/>
      <c r="DQ159" s="22"/>
      <c r="DR159" s="22">
        <f t="shared" si="772"/>
        <v>0</v>
      </c>
      <c r="DS159" s="22">
        <f t="shared" si="773"/>
        <v>0</v>
      </c>
      <c r="DT159" s="7"/>
      <c r="DU159" s="7"/>
      <c r="DV159" s="7"/>
      <c r="DW159" s="60"/>
      <c r="DX159" s="59"/>
      <c r="DY159" s="288"/>
      <c r="DZ159" s="25"/>
      <c r="EA159" s="25"/>
      <c r="EB159" s="7"/>
      <c r="EC159" s="7"/>
      <c r="ED159" s="7"/>
      <c r="EE159" s="7"/>
      <c r="EF159" s="7"/>
      <c r="EG159" s="7"/>
      <c r="EH159" s="7"/>
      <c r="EI159" s="6"/>
      <c r="EJ159" s="6"/>
      <c r="EK159" s="6"/>
      <c r="EM159" s="20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20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20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/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 t="e">
        <v>#REF!</v>
      </c>
      <c r="GE159" s="149">
        <v>0</v>
      </c>
      <c r="GF159" s="150">
        <v>0</v>
      </c>
      <c r="GG159" s="7"/>
      <c r="GH159" s="7"/>
      <c r="GI159" s="60"/>
      <c r="GK159" s="20"/>
      <c r="GL159" s="20"/>
      <c r="GM159" s="1"/>
      <c r="GN159" s="45"/>
      <c r="GO159" s="79"/>
      <c r="GP159" s="7"/>
      <c r="GQ159" s="87"/>
    </row>
    <row r="160" spans="1:199" ht="24.95" customHeight="1" x14ac:dyDescent="0.35">
      <c r="A160" s="2">
        <v>11</v>
      </c>
      <c r="B160" s="655" t="s">
        <v>176</v>
      </c>
      <c r="C160" s="21" t="s">
        <v>231</v>
      </c>
      <c r="D160" s="2"/>
      <c r="E160" s="2"/>
      <c r="F160" s="2"/>
      <c r="G160" s="2"/>
      <c r="H160" s="2"/>
      <c r="I160" s="2"/>
      <c r="J160" s="2"/>
      <c r="K160" s="2"/>
      <c r="L160" s="2">
        <f>SUM(L161:L170)</f>
        <v>0</v>
      </c>
      <c r="M160" s="2">
        <f t="shared" ref="M160:BE160" si="774">SUM(M161:M170)</f>
        <v>0</v>
      </c>
      <c r="N160" s="2">
        <f t="shared" si="774"/>
        <v>0</v>
      </c>
      <c r="O160" s="16">
        <f>SUM(O161:O170)</f>
        <v>0</v>
      </c>
      <c r="P160" s="2">
        <f t="shared" si="774"/>
        <v>0</v>
      </c>
      <c r="Q160" s="2">
        <f t="shared" si="774"/>
        <v>0</v>
      </c>
      <c r="R160" s="2">
        <f t="shared" si="774"/>
        <v>0</v>
      </c>
      <c r="S160" s="2">
        <f t="shared" si="774"/>
        <v>0</v>
      </c>
      <c r="T160" s="2">
        <f t="shared" si="774"/>
        <v>0</v>
      </c>
      <c r="U160" s="2">
        <f t="shared" si="774"/>
        <v>0</v>
      </c>
      <c r="V160" s="2">
        <f t="shared" si="774"/>
        <v>0</v>
      </c>
      <c r="W160" s="2">
        <f t="shared" si="774"/>
        <v>0</v>
      </c>
      <c r="X160" s="2">
        <f t="shared" si="774"/>
        <v>0.5</v>
      </c>
      <c r="Y160" s="2">
        <f t="shared" si="774"/>
        <v>0</v>
      </c>
      <c r="Z160" s="2">
        <f t="shared" si="774"/>
        <v>0</v>
      </c>
      <c r="AA160" s="2">
        <f t="shared" si="774"/>
        <v>0</v>
      </c>
      <c r="AB160" s="2">
        <f t="shared" si="774"/>
        <v>17</v>
      </c>
      <c r="AC160" s="2">
        <f t="shared" si="774"/>
        <v>136</v>
      </c>
      <c r="AD160" s="2">
        <f t="shared" si="774"/>
        <v>1</v>
      </c>
      <c r="AE160" s="2">
        <f t="shared" si="774"/>
        <v>60</v>
      </c>
      <c r="AF160" s="2">
        <f t="shared" si="774"/>
        <v>0</v>
      </c>
      <c r="AG160" s="2">
        <f t="shared" si="774"/>
        <v>0</v>
      </c>
      <c r="AH160" s="2">
        <f t="shared" si="774"/>
        <v>0</v>
      </c>
      <c r="AI160" s="2">
        <f t="shared" si="774"/>
        <v>0</v>
      </c>
      <c r="AJ160" s="2">
        <f t="shared" si="774"/>
        <v>0</v>
      </c>
      <c r="AK160" s="2">
        <f t="shared" si="774"/>
        <v>0</v>
      </c>
      <c r="AL160" s="2">
        <f t="shared" si="774"/>
        <v>0</v>
      </c>
      <c r="AM160" s="2">
        <f t="shared" si="774"/>
        <v>0</v>
      </c>
      <c r="AN160" s="2">
        <f t="shared" si="774"/>
        <v>0</v>
      </c>
      <c r="AO160" s="2">
        <f t="shared" si="774"/>
        <v>0</v>
      </c>
      <c r="AP160" s="2">
        <f t="shared" si="774"/>
        <v>0</v>
      </c>
      <c r="AQ160" s="2">
        <f t="shared" si="774"/>
        <v>0</v>
      </c>
      <c r="AR160" s="2">
        <f t="shared" si="774"/>
        <v>0</v>
      </c>
      <c r="AS160" s="2">
        <f t="shared" si="774"/>
        <v>0</v>
      </c>
      <c r="AT160" s="2">
        <f t="shared" si="774"/>
        <v>0</v>
      </c>
      <c r="AU160" s="2">
        <f t="shared" si="774"/>
        <v>0</v>
      </c>
      <c r="AV160" s="2">
        <f t="shared" si="774"/>
        <v>0</v>
      </c>
      <c r="AW160" s="2">
        <f t="shared" si="774"/>
        <v>0</v>
      </c>
      <c r="AX160" s="2">
        <f t="shared" si="774"/>
        <v>0</v>
      </c>
      <c r="AY160" s="2">
        <f t="shared" si="774"/>
        <v>0</v>
      </c>
      <c r="AZ160" s="2">
        <f t="shared" si="774"/>
        <v>0</v>
      </c>
      <c r="BA160" s="2">
        <f t="shared" si="774"/>
        <v>0</v>
      </c>
      <c r="BB160" s="2">
        <f t="shared" si="774"/>
        <v>1</v>
      </c>
      <c r="BC160" s="2">
        <f t="shared" si="774"/>
        <v>1.5</v>
      </c>
      <c r="BD160" s="2">
        <f t="shared" si="774"/>
        <v>0</v>
      </c>
      <c r="BE160" s="2">
        <f t="shared" si="774"/>
        <v>0</v>
      </c>
      <c r="BF160" s="2">
        <f>SUM(BF161:BF181)</f>
        <v>200</v>
      </c>
      <c r="BG160" s="16">
        <f>SUM(BG161:BG170)</f>
        <v>198</v>
      </c>
      <c r="BH160" s="16">
        <f>SUM(BH161:BH170)</f>
        <v>2</v>
      </c>
      <c r="BI160" s="2"/>
      <c r="BJ160" s="2"/>
      <c r="BK160" s="2"/>
      <c r="BL160" s="62"/>
      <c r="BM160" s="61">
        <v>11</v>
      </c>
      <c r="BN160" s="21" t="s">
        <v>176</v>
      </c>
      <c r="BO160" s="21" t="s">
        <v>231</v>
      </c>
      <c r="BP160" s="2">
        <v>1</v>
      </c>
      <c r="BQ160" s="2"/>
      <c r="BR160" s="2"/>
      <c r="BS160" s="2"/>
      <c r="BT160" s="2"/>
      <c r="BU160" s="2"/>
      <c r="BV160" s="2"/>
      <c r="BW160" s="2"/>
      <c r="BX160" s="2">
        <f t="shared" ref="BX160:DS160" si="775">SUM(BX161:BX170)</f>
        <v>340</v>
      </c>
      <c r="BY160" s="2">
        <f t="shared" si="775"/>
        <v>252</v>
      </c>
      <c r="BZ160" s="2">
        <f t="shared" si="775"/>
        <v>38</v>
      </c>
      <c r="CA160" s="2">
        <f t="shared" si="775"/>
        <v>6</v>
      </c>
      <c r="CB160" s="2">
        <f t="shared" si="775"/>
        <v>72</v>
      </c>
      <c r="CC160" s="2">
        <f t="shared" si="775"/>
        <v>8</v>
      </c>
      <c r="CD160" s="2">
        <f t="shared" si="775"/>
        <v>112</v>
      </c>
      <c r="CE160" s="2">
        <f t="shared" si="775"/>
        <v>28</v>
      </c>
      <c r="CF160" s="2">
        <f t="shared" si="775"/>
        <v>30</v>
      </c>
      <c r="CG160" s="2">
        <f t="shared" si="775"/>
        <v>30</v>
      </c>
      <c r="CH160" s="2">
        <f t="shared" si="775"/>
        <v>0</v>
      </c>
      <c r="CI160" s="2">
        <f t="shared" si="775"/>
        <v>0</v>
      </c>
      <c r="CJ160" s="2">
        <f t="shared" si="775"/>
        <v>6</v>
      </c>
      <c r="CK160" s="2">
        <f t="shared" si="775"/>
        <v>5</v>
      </c>
      <c r="CL160" s="2">
        <f t="shared" si="775"/>
        <v>0</v>
      </c>
      <c r="CM160" s="2">
        <f t="shared" si="775"/>
        <v>0</v>
      </c>
      <c r="CN160" s="2">
        <f t="shared" si="775"/>
        <v>3</v>
      </c>
      <c r="CO160" s="2">
        <f t="shared" si="775"/>
        <v>24</v>
      </c>
      <c r="CP160" s="2">
        <f t="shared" si="775"/>
        <v>1</v>
      </c>
      <c r="CQ160" s="2">
        <f t="shared" si="775"/>
        <v>60</v>
      </c>
      <c r="CR160" s="2">
        <f t="shared" si="775"/>
        <v>0</v>
      </c>
      <c r="CS160" s="2">
        <f t="shared" si="775"/>
        <v>0</v>
      </c>
      <c r="CT160" s="2">
        <f t="shared" si="775"/>
        <v>0</v>
      </c>
      <c r="CU160" s="2">
        <f t="shared" si="775"/>
        <v>0</v>
      </c>
      <c r="CV160" s="2">
        <f t="shared" si="775"/>
        <v>0</v>
      </c>
      <c r="CW160" s="2">
        <f t="shared" si="775"/>
        <v>0</v>
      </c>
      <c r="CX160" s="2">
        <f t="shared" si="775"/>
        <v>1</v>
      </c>
      <c r="CY160" s="2">
        <f t="shared" si="775"/>
        <v>26</v>
      </c>
      <c r="CZ160" s="2">
        <f t="shared" si="775"/>
        <v>0</v>
      </c>
      <c r="DA160" s="2">
        <f t="shared" si="775"/>
        <v>0</v>
      </c>
      <c r="DB160" s="2">
        <f t="shared" si="775"/>
        <v>1</v>
      </c>
      <c r="DC160" s="2">
        <f t="shared" si="775"/>
        <v>18.66</v>
      </c>
      <c r="DD160" s="2">
        <f t="shared" si="775"/>
        <v>0</v>
      </c>
      <c r="DE160" s="2">
        <f t="shared" si="775"/>
        <v>0</v>
      </c>
      <c r="DF160" s="2">
        <f t="shared" si="775"/>
        <v>0</v>
      </c>
      <c r="DG160" s="2">
        <f t="shared" si="775"/>
        <v>0</v>
      </c>
      <c r="DH160" s="2">
        <f t="shared" si="775"/>
        <v>0</v>
      </c>
      <c r="DI160" s="2">
        <f t="shared" si="775"/>
        <v>0</v>
      </c>
      <c r="DJ160" s="2">
        <f t="shared" si="775"/>
        <v>2</v>
      </c>
      <c r="DK160" s="2">
        <f t="shared" si="775"/>
        <v>8</v>
      </c>
      <c r="DL160" s="2">
        <f t="shared" si="775"/>
        <v>3</v>
      </c>
      <c r="DM160" s="2">
        <f t="shared" si="775"/>
        <v>120</v>
      </c>
      <c r="DN160" s="2">
        <f t="shared" si="775"/>
        <v>1</v>
      </c>
      <c r="DO160" s="2">
        <f t="shared" si="775"/>
        <v>2</v>
      </c>
      <c r="DP160" s="2">
        <f t="shared" si="775"/>
        <v>0</v>
      </c>
      <c r="DQ160" s="2">
        <f t="shared" si="775"/>
        <v>0</v>
      </c>
      <c r="DR160" s="16">
        <f t="shared" si="775"/>
        <v>341.65999999999997</v>
      </c>
      <c r="DS160" s="16">
        <f t="shared" si="775"/>
        <v>226.66</v>
      </c>
      <c r="DT160" s="2"/>
      <c r="DU160" s="2"/>
      <c r="DV160" s="2"/>
      <c r="DW160" s="62"/>
      <c r="DX160" s="61">
        <v>11</v>
      </c>
      <c r="DY160" s="287" t="s">
        <v>176</v>
      </c>
      <c r="DZ160" s="21" t="s">
        <v>231</v>
      </c>
      <c r="EA160" s="2">
        <v>1</v>
      </c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M160" s="16">
        <v>6</v>
      </c>
      <c r="EN160" s="16">
        <v>20</v>
      </c>
      <c r="EO160" s="16">
        <v>8</v>
      </c>
      <c r="EP160" s="16">
        <v>22</v>
      </c>
      <c r="EQ160" s="16">
        <v>28</v>
      </c>
      <c r="ER160" s="16">
        <v>0</v>
      </c>
      <c r="ES160" s="16">
        <v>30</v>
      </c>
      <c r="ET160" s="16">
        <v>0</v>
      </c>
      <c r="EU160" s="16">
        <v>0</v>
      </c>
      <c r="EV160" s="16">
        <v>6.5</v>
      </c>
      <c r="EW160" s="16">
        <v>5</v>
      </c>
      <c r="EX160" s="16">
        <v>0</v>
      </c>
      <c r="EY160" s="16">
        <v>0</v>
      </c>
      <c r="EZ160" s="16">
        <v>0</v>
      </c>
      <c r="FA160" s="16">
        <v>160</v>
      </c>
      <c r="FB160" s="16">
        <v>0</v>
      </c>
      <c r="FC160" s="16">
        <v>120</v>
      </c>
      <c r="FD160" s="16">
        <v>0</v>
      </c>
      <c r="FE160" s="16">
        <v>0</v>
      </c>
      <c r="FF160" s="16">
        <v>0</v>
      </c>
      <c r="FG160" s="16">
        <v>0</v>
      </c>
      <c r="FH160" s="16">
        <v>0</v>
      </c>
      <c r="FI160" s="16">
        <v>0</v>
      </c>
      <c r="FJ160" s="16">
        <v>0</v>
      </c>
      <c r="FK160" s="16">
        <v>26</v>
      </c>
      <c r="FL160" s="16">
        <v>0</v>
      </c>
      <c r="FM160" s="16">
        <v>0</v>
      </c>
      <c r="FN160" s="16">
        <v>0</v>
      </c>
      <c r="FO160" s="16">
        <v>18.66</v>
      </c>
      <c r="FP160" s="16">
        <v>0</v>
      </c>
      <c r="FQ160" s="16">
        <v>0</v>
      </c>
      <c r="FR160" s="16">
        <v>0</v>
      </c>
      <c r="FS160" s="16">
        <v>0</v>
      </c>
      <c r="FT160" s="16">
        <v>0</v>
      </c>
      <c r="FU160" s="16">
        <v>0</v>
      </c>
      <c r="FV160" s="16">
        <v>0</v>
      </c>
      <c r="FW160" s="16">
        <v>8</v>
      </c>
      <c r="FX160" s="16">
        <v>1</v>
      </c>
      <c r="FY160" s="16">
        <v>120</v>
      </c>
      <c r="FZ160" s="16">
        <v>2</v>
      </c>
      <c r="GA160" s="16">
        <v>3.5</v>
      </c>
      <c r="GB160" s="16">
        <v>0</v>
      </c>
      <c r="GC160" s="16">
        <v>0</v>
      </c>
      <c r="GD160" s="2" t="e">
        <v>#REF!</v>
      </c>
      <c r="GE160" s="40">
        <v>539.66</v>
      </c>
      <c r="GF160" s="639">
        <v>228.66</v>
      </c>
      <c r="GG160" s="2"/>
      <c r="GH160" s="2"/>
      <c r="GI160" s="2"/>
      <c r="GK160" s="20"/>
      <c r="GL160" s="20"/>
      <c r="GM160" s="19"/>
      <c r="GN160" s="19"/>
      <c r="GO160" s="82"/>
      <c r="GP160" s="83"/>
      <c r="GQ160" s="87"/>
    </row>
    <row r="161" spans="1:199" ht="24.95" hidden="1" customHeight="1" x14ac:dyDescent="0.35">
      <c r="A161" s="137" t="s">
        <v>176</v>
      </c>
      <c r="B161" s="1" t="s">
        <v>183</v>
      </c>
      <c r="C161" s="25" t="s">
        <v>178</v>
      </c>
      <c r="D161" s="25" t="s">
        <v>92</v>
      </c>
      <c r="E161" s="25" t="s">
        <v>175</v>
      </c>
      <c r="F161" s="25" t="s">
        <v>182</v>
      </c>
      <c r="G161" s="25">
        <v>5</v>
      </c>
      <c r="H161" s="25">
        <v>3</v>
      </c>
      <c r="I161" s="25">
        <v>1</v>
      </c>
      <c r="J161" s="25">
        <v>1</v>
      </c>
      <c r="K161" s="25">
        <v>1</v>
      </c>
      <c r="L161" s="1"/>
      <c r="M161" s="208">
        <f>SUM(N161+P161+R161+T161+V161)</f>
        <v>0</v>
      </c>
      <c r="N161" s="34"/>
      <c r="O161" s="28">
        <f>SUM(N161)*I161</f>
        <v>0</v>
      </c>
      <c r="P161" s="34"/>
      <c r="Q161" s="28">
        <f>P161*J161</f>
        <v>0</v>
      </c>
      <c r="R161" s="34"/>
      <c r="S161" s="28">
        <f>SUM(R161)*J161</f>
        <v>0</v>
      </c>
      <c r="T161" s="34"/>
      <c r="U161" s="28">
        <f>SUM(T161)*K161</f>
        <v>0</v>
      </c>
      <c r="V161" s="34"/>
      <c r="W161" s="28">
        <f>SUM(V161)*J161*5</f>
        <v>0</v>
      </c>
      <c r="X161" s="209">
        <v>0.5</v>
      </c>
      <c r="Y161" s="209"/>
      <c r="Z161" s="34"/>
      <c r="AA161" s="28"/>
      <c r="AB161" s="34"/>
      <c r="AC161" s="209">
        <f>SUM(AB161)*3*H161/5</f>
        <v>0</v>
      </c>
      <c r="AD161" s="34"/>
      <c r="AE161" s="210">
        <f>SUM(AD161*H161*(30+4))</f>
        <v>0</v>
      </c>
      <c r="AF161" s="34"/>
      <c r="AG161" s="28">
        <f>SUM(AF161*H161*3)</f>
        <v>0</v>
      </c>
      <c r="AH161" s="34"/>
      <c r="AI161" s="209">
        <f>SUM(AH161*H161/3)</f>
        <v>0</v>
      </c>
      <c r="AJ161" s="34"/>
      <c r="AK161" s="209">
        <f>SUM(AJ161*H161*2/3)</f>
        <v>0</v>
      </c>
      <c r="AL161" s="34"/>
      <c r="AM161" s="28">
        <f>SUM(AL161*H161)</f>
        <v>0</v>
      </c>
      <c r="AN161" s="34"/>
      <c r="AO161" s="28">
        <f>SUM(AN161*J161)</f>
        <v>0</v>
      </c>
      <c r="AP161" s="34"/>
      <c r="AQ161" s="209">
        <f>SUM(AP161*H161*2)</f>
        <v>0</v>
      </c>
      <c r="AR161" s="34"/>
      <c r="AS161" s="209">
        <f>SUM(AR161*J161*2)</f>
        <v>0</v>
      </c>
      <c r="AT161" s="34"/>
      <c r="AU161" s="236">
        <f>AT161*H161/3</f>
        <v>0</v>
      </c>
      <c r="AV161" s="34"/>
      <c r="AW161" s="28">
        <f>H161*AV161*1*1</f>
        <v>0</v>
      </c>
      <c r="AX161" s="34"/>
      <c r="AY161" s="209">
        <f>SUM(AX161*H161/3)</f>
        <v>0</v>
      </c>
      <c r="AZ161" s="34"/>
      <c r="BA161" s="209">
        <f>SUM(AZ161*K161*5*6)</f>
        <v>0</v>
      </c>
      <c r="BB161" s="34">
        <v>1</v>
      </c>
      <c r="BC161" s="209">
        <f>H161*BB161*1*0.5</f>
        <v>1.5</v>
      </c>
      <c r="BD161" s="34"/>
      <c r="BE161" s="22">
        <f>SUM(BD161*25)</f>
        <v>0</v>
      </c>
      <c r="BF161" s="22"/>
      <c r="BG161" s="309">
        <f t="shared" si="710"/>
        <v>2</v>
      </c>
      <c r="BH161" s="22">
        <f t="shared" si="711"/>
        <v>2</v>
      </c>
      <c r="BI161" s="7"/>
      <c r="BJ161" s="7"/>
      <c r="BK161" s="7"/>
      <c r="BL161" s="60"/>
      <c r="BM161" s="137" t="s">
        <v>176</v>
      </c>
      <c r="BN161" s="1" t="s">
        <v>183</v>
      </c>
      <c r="BO161" s="25" t="s">
        <v>178</v>
      </c>
      <c r="BP161" s="25" t="s">
        <v>181</v>
      </c>
      <c r="BQ161" s="25" t="s">
        <v>175</v>
      </c>
      <c r="BR161" s="25" t="s">
        <v>182</v>
      </c>
      <c r="BS161" s="25">
        <v>6</v>
      </c>
      <c r="BT161" s="25">
        <v>4</v>
      </c>
      <c r="BU161" s="25">
        <v>1</v>
      </c>
      <c r="BV161" s="25">
        <v>1</v>
      </c>
      <c r="BW161" s="25">
        <v>1</v>
      </c>
      <c r="BX161" s="1"/>
      <c r="BY161" s="208">
        <f t="shared" ref="BY161:BY166" si="776">SUM(BZ161+CB161+CD161+CF161+CH161)</f>
        <v>0</v>
      </c>
      <c r="BZ161" s="34"/>
      <c r="CA161" s="28">
        <f t="shared" ref="CA161:CA168" si="777">SUM(BZ161)*BU161</f>
        <v>0</v>
      </c>
      <c r="CB161" s="34"/>
      <c r="CC161" s="243">
        <f t="shared" ref="CC161:CC166" si="778">CB161*BV161</f>
        <v>0</v>
      </c>
      <c r="CD161" s="34"/>
      <c r="CE161" s="28">
        <f t="shared" ref="CE161:CE168" si="779">SUM(CD161)*BV161</f>
        <v>0</v>
      </c>
      <c r="CF161" s="34"/>
      <c r="CG161" s="28">
        <f t="shared" ref="CG161:CG168" si="780">SUM(CF161)*BW161</f>
        <v>0</v>
      </c>
      <c r="CH161" s="34"/>
      <c r="CI161" s="28">
        <f>SUM(CH161)*BV161*5</f>
        <v>0</v>
      </c>
      <c r="CJ161" s="209"/>
      <c r="CK161" s="209"/>
      <c r="CL161" s="34"/>
      <c r="CM161" s="28"/>
      <c r="CN161" s="34"/>
      <c r="CO161" s="209">
        <f t="shared" ref="CO161:CO166" si="781">SUM(CN161)*3*BT161/5</f>
        <v>0</v>
      </c>
      <c r="CP161" s="34"/>
      <c r="CQ161" s="210">
        <f t="shared" ref="CQ161:CQ167" si="782">SUM(CP161*BT161*(30+4))</f>
        <v>0</v>
      </c>
      <c r="CR161" s="34"/>
      <c r="CS161" s="28">
        <f t="shared" ref="CS161:CS166" si="783">SUM(CR161*BT161*3)</f>
        <v>0</v>
      </c>
      <c r="CT161" s="34"/>
      <c r="CU161" s="209">
        <f t="shared" ref="CU161:CU166" si="784">SUM(CT161*BT161/3)</f>
        <v>0</v>
      </c>
      <c r="CV161" s="34"/>
      <c r="CW161" s="209">
        <f t="shared" ref="CW161:CW168" si="785">SUM(CV161*BT161*2/3)</f>
        <v>0</v>
      </c>
      <c r="CX161" s="34"/>
      <c r="CY161" s="28">
        <f>SUM(CX161*BT161)</f>
        <v>0</v>
      </c>
      <c r="CZ161" s="34"/>
      <c r="DA161" s="28">
        <f>SUM(CZ161*BV161)</f>
        <v>0</v>
      </c>
      <c r="DB161" s="34"/>
      <c r="DC161" s="209">
        <f>SUM(DB161*BT161*2)</f>
        <v>0</v>
      </c>
      <c r="DD161" s="34"/>
      <c r="DE161" s="209">
        <f>SUM(DD161*BV161*2)</f>
        <v>0</v>
      </c>
      <c r="DF161" s="34"/>
      <c r="DG161" s="236">
        <f t="shared" ref="DG161:DG170" si="786">DF161*BT161/3</f>
        <v>0</v>
      </c>
      <c r="DH161" s="34"/>
      <c r="DI161" s="28">
        <f>BT161*DH161*1*1</f>
        <v>0</v>
      </c>
      <c r="DJ161" s="34"/>
      <c r="DK161" s="209">
        <f>SUM(DJ161*BT161/3)</f>
        <v>0</v>
      </c>
      <c r="DL161" s="34"/>
      <c r="DM161" s="209">
        <f>SUM(DL161*BW161*5*6)</f>
        <v>0</v>
      </c>
      <c r="DN161" s="34">
        <v>1</v>
      </c>
      <c r="DO161" s="209">
        <v>2</v>
      </c>
      <c r="DP161" s="34"/>
      <c r="DQ161" s="22">
        <f>SUM(DP161*25)</f>
        <v>0</v>
      </c>
      <c r="DR161" s="345">
        <f t="shared" ref="DR161:DR170" si="787">CA161+CC161+CE161+CG161+CI161+CJ161+CK161+CM161+CO161+CQ161+CS161+CU161+CW161+CY161+DA161+DC161+DE161+DG161+DI161+DK161+DM161+DO161+DQ161</f>
        <v>2</v>
      </c>
      <c r="DS161" s="236">
        <f t="shared" ref="DS161:DS170" si="788">DO161+DM161+DK161+DI161+DE161+DC161+CJ161+CI161+CG161+CE161+CC161+CA161</f>
        <v>2</v>
      </c>
      <c r="DT161" s="7"/>
      <c r="DU161" s="7"/>
      <c r="DV161" s="7"/>
      <c r="DW161" s="60"/>
      <c r="DX161" s="137" t="s">
        <v>176</v>
      </c>
      <c r="DY161" s="288"/>
      <c r="DZ161" s="25"/>
      <c r="EA161" s="25"/>
      <c r="EB161" s="8"/>
      <c r="EC161" s="8"/>
      <c r="ED161" s="8"/>
      <c r="EE161" s="8"/>
      <c r="EF161" s="8"/>
      <c r="EG161" s="8"/>
      <c r="EH161" s="8"/>
      <c r="EI161" s="6"/>
      <c r="EJ161" s="6"/>
      <c r="EK161" s="6"/>
      <c r="EM161" s="20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0.5</v>
      </c>
      <c r="EW161" s="20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20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/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2</v>
      </c>
      <c r="GA161" s="7">
        <v>3.5</v>
      </c>
      <c r="GB161" s="7">
        <v>0</v>
      </c>
      <c r="GC161" s="7">
        <v>0</v>
      </c>
      <c r="GD161" s="7" t="e">
        <v>#REF!</v>
      </c>
      <c r="GE161" s="149">
        <v>4</v>
      </c>
      <c r="GF161" s="150">
        <v>4</v>
      </c>
      <c r="GG161" s="8"/>
      <c r="GH161" s="8"/>
      <c r="GI161" s="120"/>
      <c r="GK161" s="20"/>
      <c r="GL161" s="20"/>
      <c r="GM161" s="1"/>
      <c r="GN161" s="25"/>
      <c r="GO161" s="77"/>
      <c r="GP161" s="7"/>
      <c r="GQ161" s="87"/>
    </row>
    <row r="162" spans="1:199" ht="24.95" hidden="1" customHeight="1" x14ac:dyDescent="0.35">
      <c r="A162" s="137" t="s">
        <v>176</v>
      </c>
      <c r="B162" s="1"/>
      <c r="C162" s="45"/>
      <c r="D162" s="45"/>
      <c r="E162" s="45"/>
      <c r="F162" s="25"/>
      <c r="G162" s="25"/>
      <c r="H162" s="25"/>
      <c r="I162" s="25"/>
      <c r="J162" s="25"/>
      <c r="K162" s="25"/>
      <c r="L162" s="1"/>
      <c r="M162" s="208"/>
      <c r="N162" s="34"/>
      <c r="O162" s="28"/>
      <c r="P162" s="34"/>
      <c r="Q162" s="28"/>
      <c r="R162" s="34"/>
      <c r="S162" s="28"/>
      <c r="T162" s="34"/>
      <c r="U162" s="28"/>
      <c r="V162" s="34"/>
      <c r="W162" s="28"/>
      <c r="X162" s="209"/>
      <c r="Y162" s="182"/>
      <c r="Z162" s="34"/>
      <c r="AA162" s="28"/>
      <c r="AB162" s="34"/>
      <c r="AC162" s="209"/>
      <c r="AD162" s="34"/>
      <c r="AE162" s="210"/>
      <c r="AF162" s="34"/>
      <c r="AG162" s="28"/>
      <c r="AH162" s="34"/>
      <c r="AI162" s="209"/>
      <c r="AJ162" s="34"/>
      <c r="AK162" s="209"/>
      <c r="AL162" s="34"/>
      <c r="AM162" s="28"/>
      <c r="AN162" s="34"/>
      <c r="AO162" s="28"/>
      <c r="AP162" s="34"/>
      <c r="AQ162" s="209"/>
      <c r="AR162" s="34"/>
      <c r="AS162" s="209"/>
      <c r="AT162" s="34"/>
      <c r="AU162" s="209"/>
      <c r="AV162" s="34"/>
      <c r="AW162" s="28"/>
      <c r="AX162" s="34"/>
      <c r="AY162" s="209"/>
      <c r="AZ162" s="34"/>
      <c r="BA162" s="209"/>
      <c r="BB162" s="34"/>
      <c r="BC162" s="209"/>
      <c r="BD162" s="34"/>
      <c r="BE162" s="22"/>
      <c r="BF162" s="209"/>
      <c r="BG162" s="22"/>
      <c r="BH162" s="22"/>
      <c r="BI162" s="7"/>
      <c r="BJ162" s="7"/>
      <c r="BK162" s="7"/>
      <c r="BL162" s="7"/>
      <c r="BM162" s="137" t="s">
        <v>176</v>
      </c>
      <c r="BN162" s="1" t="s">
        <v>90</v>
      </c>
      <c r="BO162" s="45" t="s">
        <v>95</v>
      </c>
      <c r="BP162" s="45" t="s">
        <v>92</v>
      </c>
      <c r="BQ162" s="45" t="s">
        <v>96</v>
      </c>
      <c r="BR162" s="25" t="s">
        <v>97</v>
      </c>
      <c r="BS162" s="25">
        <v>8</v>
      </c>
      <c r="BT162" s="25"/>
      <c r="BU162" s="25">
        <v>2</v>
      </c>
      <c r="BV162" s="25"/>
      <c r="BW162" s="25">
        <f>SUM(BV162)*2</f>
        <v>0</v>
      </c>
      <c r="BX162" s="24">
        <v>70</v>
      </c>
      <c r="BY162" s="226">
        <f t="shared" si="776"/>
        <v>44</v>
      </c>
      <c r="BZ162" s="24">
        <v>2</v>
      </c>
      <c r="CA162" s="24">
        <f t="shared" si="777"/>
        <v>4</v>
      </c>
      <c r="CB162" s="24">
        <v>20</v>
      </c>
      <c r="CC162" s="278">
        <f t="shared" si="778"/>
        <v>0</v>
      </c>
      <c r="CD162" s="216">
        <v>22</v>
      </c>
      <c r="CE162" s="24">
        <f t="shared" si="779"/>
        <v>0</v>
      </c>
      <c r="CF162" s="216"/>
      <c r="CG162" s="28">
        <f t="shared" si="780"/>
        <v>0</v>
      </c>
      <c r="CH162" s="223"/>
      <c r="CI162" s="28">
        <f>SUM(CH162)*BV162*5</f>
        <v>0</v>
      </c>
      <c r="CJ162" s="209">
        <f>SUM(BV162*DJ162*2+BW162*DL162*2)</f>
        <v>0</v>
      </c>
      <c r="CK162" s="209">
        <f t="shared" ref="CK162:CK167" si="789">SUM(BX162*5/100*BV162)</f>
        <v>0</v>
      </c>
      <c r="CL162" s="223"/>
      <c r="CM162" s="28"/>
      <c r="CN162" s="223"/>
      <c r="CO162" s="209">
        <f t="shared" si="781"/>
        <v>0</v>
      </c>
      <c r="CP162" s="223"/>
      <c r="CQ162" s="210">
        <f t="shared" si="782"/>
        <v>0</v>
      </c>
      <c r="CR162" s="34"/>
      <c r="CS162" s="28">
        <f t="shared" si="783"/>
        <v>0</v>
      </c>
      <c r="CT162" s="223"/>
      <c r="CU162" s="209">
        <f t="shared" si="784"/>
        <v>0</v>
      </c>
      <c r="CV162" s="223"/>
      <c r="CW162" s="209">
        <f t="shared" si="785"/>
        <v>0</v>
      </c>
      <c r="CX162" s="34"/>
      <c r="CY162" s="28">
        <f>SUM(CX162*BT162*2)</f>
        <v>0</v>
      </c>
      <c r="CZ162" s="223"/>
      <c r="DA162" s="28">
        <f>SUM(CZ162*BV162*2)</f>
        <v>0</v>
      </c>
      <c r="DB162" s="223"/>
      <c r="DC162" s="209">
        <f>SUM(DB162*BT162*2)</f>
        <v>0</v>
      </c>
      <c r="DD162" s="223"/>
      <c r="DE162" s="209">
        <f>SUM(BV162*DD162*6)</f>
        <v>0</v>
      </c>
      <c r="DF162" s="223"/>
      <c r="DG162" s="209">
        <f t="shared" si="786"/>
        <v>0</v>
      </c>
      <c r="DH162" s="223"/>
      <c r="DI162" s="28">
        <f>SUM(BV162*DH162*6)</f>
        <v>0</v>
      </c>
      <c r="DJ162" s="34"/>
      <c r="DK162" s="209">
        <f>DJ162*BT162/3</f>
        <v>0</v>
      </c>
      <c r="DL162" s="34"/>
      <c r="DM162" s="209">
        <f>SUM(DL162*BW162*5*6)</f>
        <v>0</v>
      </c>
      <c r="DN162" s="34"/>
      <c r="DO162" s="209">
        <f t="shared" ref="DO162:DO167" si="790">SUM(DN162*BW162*4*6)</f>
        <v>0</v>
      </c>
      <c r="DP162" s="34"/>
      <c r="DQ162" s="22">
        <f t="shared" ref="DQ162:DQ168" si="791">SUM(DP162*50)</f>
        <v>0</v>
      </c>
      <c r="DR162" s="345">
        <f t="shared" si="787"/>
        <v>4</v>
      </c>
      <c r="DS162" s="209">
        <f t="shared" si="788"/>
        <v>4</v>
      </c>
      <c r="DT162" s="7"/>
      <c r="DU162" s="7"/>
      <c r="DV162" s="7"/>
      <c r="DW162" s="271">
        <v>47</v>
      </c>
      <c r="DX162" s="137" t="s">
        <v>176</v>
      </c>
      <c r="DY162" s="288"/>
      <c r="DZ162" s="25"/>
      <c r="EA162" s="25"/>
      <c r="EB162" s="8"/>
      <c r="EC162" s="8"/>
      <c r="ED162" s="8"/>
      <c r="EE162" s="8"/>
      <c r="EF162" s="8"/>
      <c r="EG162" s="8"/>
      <c r="EH162" s="8"/>
      <c r="EI162" s="6"/>
      <c r="EJ162" s="6"/>
      <c r="EK162" s="6"/>
      <c r="EM162" s="20">
        <v>4</v>
      </c>
      <c r="EN162" s="7">
        <v>20</v>
      </c>
      <c r="EO162" s="7">
        <v>0</v>
      </c>
      <c r="EP162" s="7">
        <v>22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20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20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/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 t="e">
        <v>#REF!</v>
      </c>
      <c r="GE162" s="149">
        <v>4</v>
      </c>
      <c r="GF162" s="150">
        <v>4</v>
      </c>
      <c r="GG162" s="8"/>
      <c r="GH162" s="8"/>
      <c r="GI162" s="120"/>
      <c r="GK162" s="20"/>
      <c r="GL162" s="20"/>
      <c r="GM162" s="1"/>
      <c r="GN162" s="25"/>
      <c r="GO162" s="77"/>
      <c r="GP162" s="7"/>
      <c r="GQ162" s="87"/>
    </row>
    <row r="163" spans="1:199" ht="24.95" hidden="1" customHeight="1" x14ac:dyDescent="0.35">
      <c r="A163" s="137" t="s">
        <v>176</v>
      </c>
      <c r="B163" s="178"/>
      <c r="C163" s="45"/>
      <c r="D163" s="207"/>
      <c r="E163" s="207"/>
      <c r="F163" s="179"/>
      <c r="G163" s="179"/>
      <c r="H163" s="25"/>
      <c r="I163" s="25"/>
      <c r="J163" s="25"/>
      <c r="K163" s="25"/>
      <c r="L163" s="178"/>
      <c r="M163" s="181"/>
      <c r="N163" s="81"/>
      <c r="O163" s="35"/>
      <c r="P163" s="81"/>
      <c r="Q163" s="35"/>
      <c r="R163" s="81"/>
      <c r="S163" s="35"/>
      <c r="T163" s="81"/>
      <c r="U163" s="35"/>
      <c r="V163" s="81"/>
      <c r="W163" s="35"/>
      <c r="X163" s="209"/>
      <c r="Y163" s="182"/>
      <c r="Z163" s="81"/>
      <c r="AA163" s="35"/>
      <c r="AB163" s="81"/>
      <c r="AC163" s="182"/>
      <c r="AD163" s="81"/>
      <c r="AE163" s="183"/>
      <c r="AF163" s="81"/>
      <c r="AG163" s="35"/>
      <c r="AH163" s="81"/>
      <c r="AI163" s="209"/>
      <c r="AJ163" s="81"/>
      <c r="AK163" s="209"/>
      <c r="AL163" s="81"/>
      <c r="AM163" s="35"/>
      <c r="AN163" s="81"/>
      <c r="AO163" s="35"/>
      <c r="AP163" s="81"/>
      <c r="AQ163" s="182"/>
      <c r="AR163" s="81"/>
      <c r="AS163" s="209"/>
      <c r="AT163" s="34"/>
      <c r="AU163" s="209"/>
      <c r="AV163" s="81"/>
      <c r="AW163" s="28"/>
      <c r="AX163" s="81"/>
      <c r="AY163" s="209"/>
      <c r="AZ163" s="81"/>
      <c r="BA163" s="209"/>
      <c r="BB163" s="81"/>
      <c r="BC163" s="182"/>
      <c r="BD163" s="81"/>
      <c r="BE163" s="22"/>
      <c r="BF163" s="209"/>
      <c r="BG163" s="22"/>
      <c r="BH163" s="22"/>
      <c r="BI163" s="7"/>
      <c r="BJ163" s="7"/>
      <c r="BK163" s="7"/>
      <c r="BL163" s="60"/>
      <c r="BM163" s="137" t="s">
        <v>176</v>
      </c>
      <c r="BN163" s="274" t="s">
        <v>198</v>
      </c>
      <c r="BO163" s="45" t="s">
        <v>95</v>
      </c>
      <c r="BP163" s="45" t="s">
        <v>92</v>
      </c>
      <c r="BQ163" s="45" t="s">
        <v>96</v>
      </c>
      <c r="BR163" s="25" t="s">
        <v>195</v>
      </c>
      <c r="BS163" s="25">
        <v>10</v>
      </c>
      <c r="BT163" s="25">
        <v>13</v>
      </c>
      <c r="BU163" s="25"/>
      <c r="BV163" s="25">
        <v>1</v>
      </c>
      <c r="BW163" s="25">
        <v>1</v>
      </c>
      <c r="BX163" s="1">
        <v>40</v>
      </c>
      <c r="BY163" s="208">
        <f t="shared" si="776"/>
        <v>40</v>
      </c>
      <c r="BZ163" s="34">
        <v>10</v>
      </c>
      <c r="CA163" s="28">
        <f t="shared" si="777"/>
        <v>0</v>
      </c>
      <c r="CB163" s="34">
        <v>0</v>
      </c>
      <c r="CC163" s="28">
        <f t="shared" si="778"/>
        <v>0</v>
      </c>
      <c r="CD163" s="34"/>
      <c r="CE163" s="28">
        <f t="shared" si="779"/>
        <v>0</v>
      </c>
      <c r="CF163" s="34">
        <v>30</v>
      </c>
      <c r="CG163" s="28">
        <f t="shared" si="780"/>
        <v>30</v>
      </c>
      <c r="CH163" s="200"/>
      <c r="CI163" s="28">
        <f>SUM(CH163)*BV163*5</f>
        <v>0</v>
      </c>
      <c r="CJ163" s="209">
        <f>SUM(BV163*DJ163*2+BW163*DL163*2)</f>
        <v>0</v>
      </c>
      <c r="CK163" s="182">
        <f t="shared" si="789"/>
        <v>2</v>
      </c>
      <c r="CL163" s="200"/>
      <c r="CM163" s="28"/>
      <c r="CN163" s="200"/>
      <c r="CO163" s="209">
        <f t="shared" si="781"/>
        <v>0</v>
      </c>
      <c r="CP163" s="200"/>
      <c r="CQ163" s="210">
        <f t="shared" si="782"/>
        <v>0</v>
      </c>
      <c r="CR163" s="34"/>
      <c r="CS163" s="28">
        <f t="shared" si="783"/>
        <v>0</v>
      </c>
      <c r="CT163" s="200"/>
      <c r="CU163" s="209">
        <f t="shared" si="784"/>
        <v>0</v>
      </c>
      <c r="CV163" s="200"/>
      <c r="CW163" s="209">
        <f t="shared" si="785"/>
        <v>0</v>
      </c>
      <c r="CX163" s="34">
        <v>1</v>
      </c>
      <c r="CY163" s="201">
        <f>SUM(CX163*BT163)*2</f>
        <v>26</v>
      </c>
      <c r="CZ163" s="200"/>
      <c r="DA163" s="28">
        <f>SUM(CZ163*BV163)</f>
        <v>0</v>
      </c>
      <c r="DB163" s="200"/>
      <c r="DC163" s="209">
        <f>SUM(DB163*BT163*2)</f>
        <v>0</v>
      </c>
      <c r="DD163" s="34"/>
      <c r="DE163" s="605">
        <f>DD163*BV163*6</f>
        <v>0</v>
      </c>
      <c r="DF163" s="200"/>
      <c r="DG163" s="209">
        <f t="shared" si="786"/>
        <v>0</v>
      </c>
      <c r="DH163" s="200"/>
      <c r="DI163" s="28">
        <f>SUM(BV163*DH163*6)</f>
        <v>0</v>
      </c>
      <c r="DJ163" s="34"/>
      <c r="DK163" s="209">
        <f>SUM(DJ163*BT163/3)</f>
        <v>0</v>
      </c>
      <c r="DL163" s="34"/>
      <c r="DM163" s="209">
        <f>SUM(DL163*BW163*5*6)</f>
        <v>0</v>
      </c>
      <c r="DN163" s="34"/>
      <c r="DO163" s="209">
        <f t="shared" si="790"/>
        <v>0</v>
      </c>
      <c r="DP163" s="34"/>
      <c r="DQ163" s="22">
        <f t="shared" si="791"/>
        <v>0</v>
      </c>
      <c r="DR163" s="345">
        <f t="shared" si="787"/>
        <v>58</v>
      </c>
      <c r="DS163" s="209">
        <f t="shared" si="788"/>
        <v>30</v>
      </c>
      <c r="DT163" s="7"/>
      <c r="DU163" s="7"/>
      <c r="DV163" s="7"/>
      <c r="DW163" s="270">
        <v>501</v>
      </c>
      <c r="DX163" s="137" t="s">
        <v>176</v>
      </c>
      <c r="DY163" s="288"/>
      <c r="DZ163" s="25"/>
      <c r="EA163" s="25"/>
      <c r="EB163" s="8"/>
      <c r="EC163" s="8"/>
      <c r="ED163" s="8"/>
      <c r="EE163" s="8"/>
      <c r="EF163" s="8"/>
      <c r="EG163" s="8"/>
      <c r="EH163" s="8"/>
      <c r="EI163" s="6"/>
      <c r="EJ163" s="6"/>
      <c r="EK163" s="6"/>
      <c r="EM163" s="20">
        <v>0</v>
      </c>
      <c r="EN163" s="7"/>
      <c r="EO163" s="7">
        <v>0</v>
      </c>
      <c r="EP163" s="7"/>
      <c r="EQ163" s="7">
        <v>0</v>
      </c>
      <c r="ER163" s="7"/>
      <c r="ES163" s="7">
        <v>30</v>
      </c>
      <c r="ET163" s="7"/>
      <c r="EU163" s="7">
        <v>0</v>
      </c>
      <c r="EV163" s="7">
        <v>0</v>
      </c>
      <c r="EW163" s="20">
        <v>2</v>
      </c>
      <c r="EX163" s="7"/>
      <c r="EY163" s="7">
        <v>0</v>
      </c>
      <c r="EZ163" s="7"/>
      <c r="FA163" s="7">
        <v>0</v>
      </c>
      <c r="FB163" s="7"/>
      <c r="FC163" s="7">
        <v>0</v>
      </c>
      <c r="FD163" s="7"/>
      <c r="FE163" s="7">
        <v>0</v>
      </c>
      <c r="FF163" s="7"/>
      <c r="FG163" s="20">
        <v>0</v>
      </c>
      <c r="FH163" s="7"/>
      <c r="FI163" s="7">
        <v>0</v>
      </c>
      <c r="FJ163" s="7"/>
      <c r="FK163" s="7">
        <v>26</v>
      </c>
      <c r="FL163" s="7"/>
      <c r="FM163" s="7">
        <v>0</v>
      </c>
      <c r="FN163" s="7"/>
      <c r="FO163" s="7">
        <v>0</v>
      </c>
      <c r="FP163" s="7"/>
      <c r="FQ163" s="7">
        <v>0</v>
      </c>
      <c r="FR163" s="7"/>
      <c r="FS163" s="7">
        <v>0</v>
      </c>
      <c r="FT163" s="7">
        <v>0</v>
      </c>
      <c r="FU163" s="7">
        <v>0</v>
      </c>
      <c r="FV163" s="7"/>
      <c r="FW163" s="7">
        <v>0</v>
      </c>
      <c r="FX163" s="7"/>
      <c r="FY163" s="7">
        <v>0</v>
      </c>
      <c r="FZ163" s="7"/>
      <c r="GA163" s="7">
        <v>0</v>
      </c>
      <c r="GB163" s="7"/>
      <c r="GC163" s="7">
        <v>0</v>
      </c>
      <c r="GD163" s="7"/>
      <c r="GE163" s="149">
        <v>58</v>
      </c>
      <c r="GF163" s="150">
        <v>30</v>
      </c>
      <c r="GG163" s="8"/>
      <c r="GH163" s="8"/>
      <c r="GI163" s="120"/>
      <c r="GK163" s="20"/>
      <c r="GL163" s="20"/>
      <c r="GM163" s="1"/>
      <c r="GN163" s="25"/>
      <c r="GO163" s="77"/>
      <c r="GP163" s="7"/>
      <c r="GQ163" s="87"/>
    </row>
    <row r="164" spans="1:199" ht="24.95" hidden="1" customHeight="1" x14ac:dyDescent="0.35">
      <c r="A164" s="137" t="s">
        <v>176</v>
      </c>
      <c r="B164" s="1"/>
      <c r="C164" s="25"/>
      <c r="D164" s="25"/>
      <c r="E164" s="25"/>
      <c r="F164" s="25"/>
      <c r="G164" s="25"/>
      <c r="H164" s="25"/>
      <c r="I164" s="25"/>
      <c r="J164" s="25"/>
      <c r="K164" s="25"/>
      <c r="L164" s="1"/>
      <c r="M164" s="90"/>
      <c r="N164" s="34"/>
      <c r="O164" s="22"/>
      <c r="P164" s="34"/>
      <c r="Q164" s="22"/>
      <c r="R164" s="34"/>
      <c r="S164" s="22"/>
      <c r="T164" s="34"/>
      <c r="U164" s="22"/>
      <c r="V164" s="91"/>
      <c r="W164" s="22"/>
      <c r="X164" s="22"/>
      <c r="Y164" s="22"/>
      <c r="Z164" s="91"/>
      <c r="AA164" s="22"/>
      <c r="AB164" s="91"/>
      <c r="AC164" s="22"/>
      <c r="AD164" s="91"/>
      <c r="AE164" s="26"/>
      <c r="AF164" s="91"/>
      <c r="AG164" s="22"/>
      <c r="AH164" s="91"/>
      <c r="AI164" s="22"/>
      <c r="AJ164" s="91"/>
      <c r="AK164" s="22"/>
      <c r="AL164" s="91"/>
      <c r="AM164" s="22"/>
      <c r="AN164" s="91"/>
      <c r="AO164" s="22"/>
      <c r="AP164" s="91"/>
      <c r="AQ164" s="22"/>
      <c r="AR164" s="91"/>
      <c r="AS164" s="22"/>
      <c r="AT164" s="91"/>
      <c r="AU164" s="22"/>
      <c r="AV164" s="91"/>
      <c r="AW164" s="22"/>
      <c r="AX164" s="91"/>
      <c r="AY164" s="22"/>
      <c r="AZ164" s="91"/>
      <c r="BA164" s="22"/>
      <c r="BB164" s="91"/>
      <c r="BC164" s="22"/>
      <c r="BD164" s="91"/>
      <c r="BE164" s="22"/>
      <c r="BF164" s="22"/>
      <c r="BG164" s="22">
        <f t="shared" si="710"/>
        <v>0</v>
      </c>
      <c r="BH164" s="22">
        <f t="shared" si="711"/>
        <v>0</v>
      </c>
      <c r="BI164" s="7"/>
      <c r="BJ164" s="7"/>
      <c r="BK164" s="7"/>
      <c r="BL164" s="60"/>
      <c r="BM164" s="137" t="s">
        <v>176</v>
      </c>
      <c r="BN164" s="1" t="s">
        <v>187</v>
      </c>
      <c r="BO164" s="25" t="s">
        <v>103</v>
      </c>
      <c r="BP164" s="25" t="s">
        <v>200</v>
      </c>
      <c r="BQ164" s="45" t="s">
        <v>125</v>
      </c>
      <c r="BR164" s="25" t="s">
        <v>199</v>
      </c>
      <c r="BS164" s="45">
        <v>8</v>
      </c>
      <c r="BT164" s="25"/>
      <c r="BU164" s="25"/>
      <c r="BV164" s="25">
        <v>1</v>
      </c>
      <c r="BW164" s="25">
        <f>SUM(BV164)*2</f>
        <v>2</v>
      </c>
      <c r="BX164" s="24">
        <v>60</v>
      </c>
      <c r="BY164" s="208">
        <f t="shared" si="776"/>
        <v>60</v>
      </c>
      <c r="BZ164" s="34">
        <v>24</v>
      </c>
      <c r="CA164" s="28">
        <f t="shared" si="777"/>
        <v>0</v>
      </c>
      <c r="CB164" s="34">
        <v>8</v>
      </c>
      <c r="CC164" s="28">
        <f t="shared" si="778"/>
        <v>8</v>
      </c>
      <c r="CD164" s="34">
        <v>28</v>
      </c>
      <c r="CE164" s="28">
        <f t="shared" si="779"/>
        <v>28</v>
      </c>
      <c r="CF164" s="34"/>
      <c r="CG164" s="28">
        <f t="shared" si="780"/>
        <v>0</v>
      </c>
      <c r="CH164" s="232"/>
      <c r="CI164" s="28">
        <f>SUM(CH164)*BV164*5</f>
        <v>0</v>
      </c>
      <c r="CJ164" s="209">
        <f>SUM(BV164*DJ164*2+BW164*DL164*2)</f>
        <v>2</v>
      </c>
      <c r="CK164" s="209">
        <f t="shared" si="789"/>
        <v>3</v>
      </c>
      <c r="CL164" s="232"/>
      <c r="CM164" s="28"/>
      <c r="CN164" s="232"/>
      <c r="CO164" s="209">
        <f t="shared" si="781"/>
        <v>0</v>
      </c>
      <c r="CP164" s="232"/>
      <c r="CQ164" s="210">
        <f t="shared" si="782"/>
        <v>0</v>
      </c>
      <c r="CR164" s="34"/>
      <c r="CS164" s="28">
        <f t="shared" si="783"/>
        <v>0</v>
      </c>
      <c r="CT164" s="233"/>
      <c r="CU164" s="209">
        <f t="shared" si="784"/>
        <v>0</v>
      </c>
      <c r="CV164" s="232"/>
      <c r="CW164" s="209">
        <f t="shared" si="785"/>
        <v>0</v>
      </c>
      <c r="CX164" s="34"/>
      <c r="CY164" s="28">
        <f>SUM(CX164*BT164)</f>
        <v>0</v>
      </c>
      <c r="CZ164" s="232"/>
      <c r="DA164" s="28">
        <f>SUM(CZ164*BV164)</f>
        <v>0</v>
      </c>
      <c r="DB164" s="232"/>
      <c r="DC164" s="209">
        <f>SUM(DB164*BT164*2)</f>
        <v>0</v>
      </c>
      <c r="DD164" s="34"/>
      <c r="DE164" s="209">
        <f>SUM(BV164*DD164*8)</f>
        <v>0</v>
      </c>
      <c r="DF164" s="34"/>
      <c r="DG164" s="209">
        <f t="shared" si="786"/>
        <v>0</v>
      </c>
      <c r="DH164" s="233"/>
      <c r="DI164" s="28">
        <f>SUM(BV164*DH164*6)</f>
        <v>0</v>
      </c>
      <c r="DJ164" s="34">
        <v>1</v>
      </c>
      <c r="DK164" s="209">
        <f>SUM(BV164*DJ164*8)</f>
        <v>8</v>
      </c>
      <c r="DL164" s="28"/>
      <c r="DM164" s="209">
        <f>SUM(DL164*BW164*5*6)</f>
        <v>0</v>
      </c>
      <c r="DN164" s="34"/>
      <c r="DO164" s="209">
        <f t="shared" si="790"/>
        <v>0</v>
      </c>
      <c r="DP164" s="34"/>
      <c r="DQ164" s="22">
        <f t="shared" si="791"/>
        <v>0</v>
      </c>
      <c r="DR164" s="345">
        <f t="shared" si="787"/>
        <v>49</v>
      </c>
      <c r="DS164" s="236">
        <f t="shared" si="788"/>
        <v>46</v>
      </c>
      <c r="DT164" s="7"/>
      <c r="DU164" s="7"/>
      <c r="DV164" s="7"/>
      <c r="DW164" s="271"/>
      <c r="DX164" s="137" t="s">
        <v>176</v>
      </c>
      <c r="DY164" s="288"/>
      <c r="DZ164" s="25"/>
      <c r="EA164" s="25"/>
      <c r="EB164" s="8"/>
      <c r="EC164" s="8"/>
      <c r="ED164" s="8"/>
      <c r="EE164" s="8"/>
      <c r="EF164" s="8"/>
      <c r="EG164" s="8"/>
      <c r="EH164" s="8"/>
      <c r="EI164" s="6"/>
      <c r="EJ164" s="6"/>
      <c r="EK164" s="6"/>
      <c r="EM164" s="20">
        <v>0</v>
      </c>
      <c r="EN164" s="7"/>
      <c r="EO164" s="7">
        <v>8</v>
      </c>
      <c r="EP164" s="7"/>
      <c r="EQ164" s="7">
        <v>28</v>
      </c>
      <c r="ER164" s="7"/>
      <c r="ES164" s="7">
        <v>0</v>
      </c>
      <c r="ET164" s="7"/>
      <c r="EU164" s="7">
        <v>0</v>
      </c>
      <c r="EV164" s="7">
        <v>2</v>
      </c>
      <c r="EW164" s="20">
        <v>3</v>
      </c>
      <c r="EX164" s="7"/>
      <c r="EY164" s="7">
        <v>0</v>
      </c>
      <c r="EZ164" s="7"/>
      <c r="FA164" s="7">
        <v>0</v>
      </c>
      <c r="FB164" s="7"/>
      <c r="FC164" s="7">
        <v>0</v>
      </c>
      <c r="FD164" s="7"/>
      <c r="FE164" s="7">
        <v>0</v>
      </c>
      <c r="FF164" s="7"/>
      <c r="FG164" s="20">
        <v>0</v>
      </c>
      <c r="FH164" s="7"/>
      <c r="FI164" s="7">
        <v>0</v>
      </c>
      <c r="FJ164" s="7"/>
      <c r="FK164" s="7">
        <v>0</v>
      </c>
      <c r="FL164" s="7"/>
      <c r="FM164" s="7">
        <v>0</v>
      </c>
      <c r="FN164" s="7"/>
      <c r="FO164" s="7">
        <v>0</v>
      </c>
      <c r="FP164" s="7"/>
      <c r="FQ164" s="7">
        <v>0</v>
      </c>
      <c r="FR164" s="7"/>
      <c r="FS164" s="7">
        <v>0</v>
      </c>
      <c r="FT164" s="7">
        <v>0</v>
      </c>
      <c r="FU164" s="7">
        <v>0</v>
      </c>
      <c r="FV164" s="7"/>
      <c r="FW164" s="7">
        <v>8</v>
      </c>
      <c r="FX164" s="7"/>
      <c r="FY164" s="7">
        <v>0</v>
      </c>
      <c r="FZ164" s="7"/>
      <c r="GA164" s="7">
        <v>0</v>
      </c>
      <c r="GB164" s="7"/>
      <c r="GC164" s="7">
        <v>0</v>
      </c>
      <c r="GD164" s="7"/>
      <c r="GE164" s="149">
        <v>49</v>
      </c>
      <c r="GF164" s="150">
        <v>46</v>
      </c>
      <c r="GG164" s="8"/>
      <c r="GH164" s="8"/>
      <c r="GI164" s="120"/>
      <c r="GK164" s="20"/>
      <c r="GL164" s="20"/>
      <c r="GM164" s="1"/>
      <c r="GN164" s="25"/>
      <c r="GO164" s="77"/>
      <c r="GP164" s="7"/>
      <c r="GQ164" s="87"/>
    </row>
    <row r="165" spans="1:199" ht="24.95" hidden="1" customHeight="1" x14ac:dyDescent="0.35">
      <c r="A165" s="137" t="s">
        <v>176</v>
      </c>
      <c r="B165" s="1"/>
      <c r="C165" s="25"/>
      <c r="D165" s="25"/>
      <c r="E165" s="25"/>
      <c r="F165" s="25"/>
      <c r="G165" s="25"/>
      <c r="H165" s="25"/>
      <c r="I165" s="25"/>
      <c r="J165" s="25"/>
      <c r="K165" s="25"/>
      <c r="L165" s="1"/>
      <c r="M165" s="90"/>
      <c r="N165" s="34"/>
      <c r="O165" s="22"/>
      <c r="P165" s="34"/>
      <c r="Q165" s="22"/>
      <c r="R165" s="34"/>
      <c r="S165" s="22"/>
      <c r="T165" s="34"/>
      <c r="U165" s="22"/>
      <c r="V165" s="91"/>
      <c r="W165" s="22"/>
      <c r="X165" s="22"/>
      <c r="Y165" s="22"/>
      <c r="Z165" s="91"/>
      <c r="AA165" s="22"/>
      <c r="AB165" s="91"/>
      <c r="AC165" s="22"/>
      <c r="AD165" s="91"/>
      <c r="AE165" s="26"/>
      <c r="AF165" s="91"/>
      <c r="AG165" s="22"/>
      <c r="AH165" s="91"/>
      <c r="AI165" s="22"/>
      <c r="AJ165" s="91"/>
      <c r="AK165" s="22"/>
      <c r="AL165" s="91"/>
      <c r="AM165" s="22"/>
      <c r="AN165" s="91"/>
      <c r="AO165" s="22"/>
      <c r="AP165" s="91"/>
      <c r="AQ165" s="22"/>
      <c r="AR165" s="91"/>
      <c r="AS165" s="22"/>
      <c r="AT165" s="91"/>
      <c r="AU165" s="22"/>
      <c r="AV165" s="91"/>
      <c r="AW165" s="22"/>
      <c r="AX165" s="91"/>
      <c r="AY165" s="22"/>
      <c r="AZ165" s="91"/>
      <c r="BA165" s="22"/>
      <c r="BB165" s="91"/>
      <c r="BC165" s="22"/>
      <c r="BD165" s="91"/>
      <c r="BE165" s="22"/>
      <c r="BF165" s="22"/>
      <c r="BG165" s="22">
        <f t="shared" si="710"/>
        <v>0</v>
      </c>
      <c r="BH165" s="22">
        <f t="shared" si="711"/>
        <v>0</v>
      </c>
      <c r="BI165" s="7"/>
      <c r="BJ165" s="7"/>
      <c r="BK165" s="7"/>
      <c r="BL165" s="60"/>
      <c r="BM165" s="137" t="s">
        <v>176</v>
      </c>
      <c r="BN165" s="178" t="s">
        <v>206</v>
      </c>
      <c r="BO165" s="45" t="s">
        <v>95</v>
      </c>
      <c r="BP165" s="207" t="s">
        <v>92</v>
      </c>
      <c r="BQ165" s="207" t="s">
        <v>96</v>
      </c>
      <c r="BR165" s="179" t="s">
        <v>195</v>
      </c>
      <c r="BS165" s="179">
        <v>10</v>
      </c>
      <c r="BT165" s="25"/>
      <c r="BU165" s="25">
        <v>2</v>
      </c>
      <c r="BV165" s="25">
        <v>6</v>
      </c>
      <c r="BW165" s="25">
        <v>6</v>
      </c>
      <c r="BX165" s="178"/>
      <c r="BY165" s="181">
        <f t="shared" si="776"/>
        <v>0</v>
      </c>
      <c r="BZ165" s="81"/>
      <c r="CA165" s="35">
        <f t="shared" si="777"/>
        <v>0</v>
      </c>
      <c r="CB165" s="81"/>
      <c r="CC165" s="35">
        <f t="shared" si="778"/>
        <v>0</v>
      </c>
      <c r="CD165" s="81"/>
      <c r="CE165" s="35">
        <f t="shared" si="779"/>
        <v>0</v>
      </c>
      <c r="CF165" s="81"/>
      <c r="CG165" s="35">
        <f t="shared" si="780"/>
        <v>0</v>
      </c>
      <c r="CH165" s="169"/>
      <c r="CI165" s="35">
        <f>SUM(CH165)*BV165*5</f>
        <v>0</v>
      </c>
      <c r="CJ165" s="209"/>
      <c r="CK165" s="182">
        <f t="shared" si="789"/>
        <v>0</v>
      </c>
      <c r="CL165" s="169"/>
      <c r="CM165" s="35"/>
      <c r="CN165" s="169"/>
      <c r="CO165" s="182">
        <f t="shared" si="781"/>
        <v>0</v>
      </c>
      <c r="CP165" s="169"/>
      <c r="CQ165" s="183">
        <f t="shared" si="782"/>
        <v>0</v>
      </c>
      <c r="CR165" s="81"/>
      <c r="CS165" s="35">
        <f t="shared" si="783"/>
        <v>0</v>
      </c>
      <c r="CT165" s="169"/>
      <c r="CU165" s="346">
        <f t="shared" si="784"/>
        <v>0</v>
      </c>
      <c r="CV165" s="169"/>
      <c r="CW165" s="209">
        <f t="shared" si="785"/>
        <v>0</v>
      </c>
      <c r="CX165" s="81"/>
      <c r="CY165" s="35">
        <f>SUM(CX165*BT165*2)</f>
        <v>0</v>
      </c>
      <c r="CZ165" s="169"/>
      <c r="DA165" s="35">
        <f>SUM(CZ165*BV165)</f>
        <v>0</v>
      </c>
      <c r="DB165" s="169"/>
      <c r="DC165" s="182">
        <f>DB165*BT165/3</f>
        <v>0</v>
      </c>
      <c r="DD165" s="81"/>
      <c r="DE165" s="209">
        <f>SUM(BV165*DD165*6)</f>
        <v>0</v>
      </c>
      <c r="DF165" s="34"/>
      <c r="DG165" s="209">
        <f t="shared" si="786"/>
        <v>0</v>
      </c>
      <c r="DH165" s="169"/>
      <c r="DI165" s="28">
        <f>SUM(DH165*BT165/3)</f>
        <v>0</v>
      </c>
      <c r="DJ165" s="81"/>
      <c r="DK165" s="209">
        <f>SUM(BV165*DJ165*8)</f>
        <v>0</v>
      </c>
      <c r="DL165" s="81">
        <v>1</v>
      </c>
      <c r="DM165" s="209">
        <f>SUM(DL165*BV165*(1+1)*8)</f>
        <v>96</v>
      </c>
      <c r="DN165" s="81"/>
      <c r="DO165" s="182">
        <f t="shared" si="790"/>
        <v>0</v>
      </c>
      <c r="DP165" s="81"/>
      <c r="DQ165" s="22">
        <f t="shared" si="791"/>
        <v>0</v>
      </c>
      <c r="DR165" s="345">
        <f t="shared" si="787"/>
        <v>96</v>
      </c>
      <c r="DS165" s="209">
        <f t="shared" si="788"/>
        <v>96</v>
      </c>
      <c r="DT165" s="7"/>
      <c r="DU165" s="7"/>
      <c r="DV165" s="7"/>
      <c r="DW165" s="271"/>
      <c r="DX165" s="137" t="s">
        <v>176</v>
      </c>
      <c r="DY165" s="288"/>
      <c r="DZ165" s="25"/>
      <c r="EA165" s="25"/>
      <c r="EB165" s="8"/>
      <c r="EC165" s="8"/>
      <c r="ED165" s="8"/>
      <c r="EE165" s="8"/>
      <c r="EF165" s="8"/>
      <c r="EG165" s="8"/>
      <c r="EH165" s="8"/>
      <c r="EI165" s="6"/>
      <c r="EJ165" s="6"/>
      <c r="EK165" s="6"/>
      <c r="EM165" s="20">
        <v>0</v>
      </c>
      <c r="EN165" s="7"/>
      <c r="EO165" s="7">
        <v>0</v>
      </c>
      <c r="EP165" s="7"/>
      <c r="EQ165" s="7">
        <v>0</v>
      </c>
      <c r="ER165" s="7"/>
      <c r="ES165" s="7">
        <v>0</v>
      </c>
      <c r="ET165" s="7"/>
      <c r="EU165" s="7">
        <v>0</v>
      </c>
      <c r="EV165" s="7">
        <v>0</v>
      </c>
      <c r="EW165" s="20">
        <v>0</v>
      </c>
      <c r="EX165" s="7"/>
      <c r="EY165" s="7">
        <v>0</v>
      </c>
      <c r="EZ165" s="7"/>
      <c r="FA165" s="7">
        <v>0</v>
      </c>
      <c r="FB165" s="7"/>
      <c r="FC165" s="7">
        <v>0</v>
      </c>
      <c r="FD165" s="7"/>
      <c r="FE165" s="7">
        <v>0</v>
      </c>
      <c r="FF165" s="7"/>
      <c r="FG165" s="20">
        <v>0</v>
      </c>
      <c r="FH165" s="7"/>
      <c r="FI165" s="7">
        <v>0</v>
      </c>
      <c r="FJ165" s="7"/>
      <c r="FK165" s="7">
        <v>0</v>
      </c>
      <c r="FL165" s="7"/>
      <c r="FM165" s="7">
        <v>0</v>
      </c>
      <c r="FN165" s="7"/>
      <c r="FO165" s="7">
        <v>0</v>
      </c>
      <c r="FP165" s="7"/>
      <c r="FQ165" s="7">
        <v>0</v>
      </c>
      <c r="FR165" s="7"/>
      <c r="FS165" s="7">
        <v>0</v>
      </c>
      <c r="FT165" s="7">
        <v>0</v>
      </c>
      <c r="FU165" s="7">
        <v>0</v>
      </c>
      <c r="FV165" s="7"/>
      <c r="FW165" s="7">
        <v>0</v>
      </c>
      <c r="FX165" s="7"/>
      <c r="FY165" s="7">
        <v>96</v>
      </c>
      <c r="FZ165" s="7"/>
      <c r="GA165" s="7">
        <v>0</v>
      </c>
      <c r="GB165" s="7"/>
      <c r="GC165" s="7">
        <v>0</v>
      </c>
      <c r="GD165" s="7"/>
      <c r="GE165" s="149">
        <v>96</v>
      </c>
      <c r="GF165" s="150">
        <v>96</v>
      </c>
      <c r="GG165" s="8"/>
      <c r="GH165" s="8"/>
      <c r="GI165" s="120"/>
      <c r="GK165" s="20"/>
      <c r="GL165" s="20"/>
      <c r="GM165" s="1"/>
      <c r="GN165" s="25"/>
      <c r="GO165" s="77"/>
      <c r="GP165" s="7"/>
      <c r="GQ165" s="87"/>
    </row>
    <row r="166" spans="1:199" ht="24.95" hidden="1" customHeight="1" x14ac:dyDescent="0.35">
      <c r="A166" s="137" t="s">
        <v>176</v>
      </c>
      <c r="B166" s="1"/>
      <c r="C166" s="25"/>
      <c r="D166" s="25"/>
      <c r="E166" s="25"/>
      <c r="F166" s="25"/>
      <c r="G166" s="25"/>
      <c r="H166" s="25"/>
      <c r="I166" s="25"/>
      <c r="J166" s="25"/>
      <c r="K166" s="25"/>
      <c r="L166" s="1"/>
      <c r="M166" s="90"/>
      <c r="N166" s="34"/>
      <c r="O166" s="22"/>
      <c r="P166" s="34"/>
      <c r="Q166" s="22"/>
      <c r="R166" s="34"/>
      <c r="S166" s="22"/>
      <c r="T166" s="34"/>
      <c r="U166" s="22"/>
      <c r="V166" s="91"/>
      <c r="W166" s="22"/>
      <c r="X166" s="22"/>
      <c r="Y166" s="22"/>
      <c r="Z166" s="91"/>
      <c r="AA166" s="22"/>
      <c r="AB166" s="91"/>
      <c r="AC166" s="22"/>
      <c r="AD166" s="91"/>
      <c r="AE166" s="26"/>
      <c r="AF166" s="91"/>
      <c r="AG166" s="22"/>
      <c r="AH166" s="91"/>
      <c r="AI166" s="22"/>
      <c r="AJ166" s="91"/>
      <c r="AK166" s="22"/>
      <c r="AL166" s="91"/>
      <c r="AM166" s="22"/>
      <c r="AN166" s="91"/>
      <c r="AO166" s="22"/>
      <c r="AP166" s="91"/>
      <c r="AQ166" s="22"/>
      <c r="AR166" s="91"/>
      <c r="AS166" s="22"/>
      <c r="AT166" s="91"/>
      <c r="AU166" s="22"/>
      <c r="AV166" s="91"/>
      <c r="AW166" s="22"/>
      <c r="AX166" s="91"/>
      <c r="AY166" s="22"/>
      <c r="AZ166" s="91"/>
      <c r="BA166" s="22"/>
      <c r="BB166" s="91"/>
      <c r="BC166" s="22"/>
      <c r="BD166" s="91"/>
      <c r="BE166" s="22"/>
      <c r="BF166" s="22"/>
      <c r="BG166" s="22"/>
      <c r="BH166" s="22"/>
      <c r="BI166" s="7"/>
      <c r="BJ166" s="7"/>
      <c r="BK166" s="7"/>
      <c r="BL166" s="60"/>
      <c r="BM166" s="340" t="s">
        <v>176</v>
      </c>
      <c r="BN166" s="1" t="s">
        <v>90</v>
      </c>
      <c r="BO166" s="45" t="s">
        <v>95</v>
      </c>
      <c r="BP166" s="45" t="s">
        <v>92</v>
      </c>
      <c r="BQ166" s="45" t="s">
        <v>96</v>
      </c>
      <c r="BR166" s="25" t="s">
        <v>120</v>
      </c>
      <c r="BS166" s="25">
        <v>6</v>
      </c>
      <c r="BT166" s="25"/>
      <c r="BU166" s="25">
        <v>1</v>
      </c>
      <c r="BV166" s="25"/>
      <c r="BW166" s="25">
        <f>SUM(BV166)*2</f>
        <v>0</v>
      </c>
      <c r="BX166" s="24">
        <v>170</v>
      </c>
      <c r="BY166" s="208">
        <f t="shared" si="776"/>
        <v>108</v>
      </c>
      <c r="BZ166" s="34">
        <v>2</v>
      </c>
      <c r="CA166" s="28">
        <f t="shared" si="777"/>
        <v>2</v>
      </c>
      <c r="CB166" s="34">
        <v>44</v>
      </c>
      <c r="CC166" s="28">
        <f t="shared" si="778"/>
        <v>0</v>
      </c>
      <c r="CD166" s="34">
        <v>62</v>
      </c>
      <c r="CE166" s="28">
        <f t="shared" si="779"/>
        <v>0</v>
      </c>
      <c r="CF166" s="34"/>
      <c r="CG166" s="28">
        <f t="shared" si="780"/>
        <v>0</v>
      </c>
      <c r="CH166" s="223"/>
      <c r="CI166" s="28">
        <f>SUM(CH166)*BV166*3</f>
        <v>0</v>
      </c>
      <c r="CJ166" s="209">
        <f>SUM(BV166*DJ166*2+BW166*DL166*2)</f>
        <v>0</v>
      </c>
      <c r="CK166" s="182">
        <f t="shared" si="789"/>
        <v>0</v>
      </c>
      <c r="CL166" s="223"/>
      <c r="CM166" s="28"/>
      <c r="CN166" s="223"/>
      <c r="CO166" s="209">
        <f t="shared" si="781"/>
        <v>0</v>
      </c>
      <c r="CP166" s="223"/>
      <c r="CQ166" s="210">
        <f t="shared" si="782"/>
        <v>0</v>
      </c>
      <c r="CR166" s="34"/>
      <c r="CS166" s="28">
        <f t="shared" si="783"/>
        <v>0</v>
      </c>
      <c r="CT166" s="224"/>
      <c r="CU166" s="209">
        <f t="shared" si="784"/>
        <v>0</v>
      </c>
      <c r="CV166" s="223"/>
      <c r="CW166" s="209">
        <f t="shared" si="785"/>
        <v>0</v>
      </c>
      <c r="CX166" s="34"/>
      <c r="CY166" s="28">
        <f>SUM(CX166*BT166*2)</f>
        <v>0</v>
      </c>
      <c r="CZ166" s="223"/>
      <c r="DA166" s="28">
        <f>SUM(CZ166*BV166*2)</f>
        <v>0</v>
      </c>
      <c r="DB166" s="223"/>
      <c r="DC166" s="209">
        <f>SUM(DB166*BT166*2)</f>
        <v>0</v>
      </c>
      <c r="DD166" s="34"/>
      <c r="DE166" s="209">
        <f>SUM(BV166*DD166*6)</f>
        <v>0</v>
      </c>
      <c r="DF166" s="223"/>
      <c r="DG166" s="209">
        <f t="shared" si="786"/>
        <v>0</v>
      </c>
      <c r="DH166" s="223"/>
      <c r="DI166" s="28">
        <f>SUM(BV166*DH166*6)</f>
        <v>0</v>
      </c>
      <c r="DJ166" s="34">
        <v>1</v>
      </c>
      <c r="DK166" s="209">
        <f>SUM(BV166*DJ166*8)</f>
        <v>0</v>
      </c>
      <c r="DL166" s="28"/>
      <c r="DM166" s="209">
        <f>SUM(DL166*BW166*5*6)</f>
        <v>0</v>
      </c>
      <c r="DN166" s="34"/>
      <c r="DO166" s="209">
        <f t="shared" si="790"/>
        <v>0</v>
      </c>
      <c r="DP166" s="34"/>
      <c r="DQ166" s="22">
        <f t="shared" si="791"/>
        <v>0</v>
      </c>
      <c r="DR166" s="345">
        <f t="shared" si="787"/>
        <v>2</v>
      </c>
      <c r="DS166" s="209">
        <f t="shared" si="788"/>
        <v>2</v>
      </c>
      <c r="DT166" s="7"/>
      <c r="DU166" s="7"/>
      <c r="DV166" s="7"/>
      <c r="DW166" s="271"/>
      <c r="DX166" s="137" t="s">
        <v>176</v>
      </c>
      <c r="DY166" s="288"/>
      <c r="DZ166" s="25"/>
      <c r="EA166" s="25"/>
      <c r="EB166" s="8"/>
      <c r="EC166" s="8"/>
      <c r="ED166" s="8"/>
      <c r="EE166" s="8"/>
      <c r="EF166" s="8"/>
      <c r="EG166" s="8"/>
      <c r="EH166" s="8"/>
      <c r="EI166" s="6"/>
      <c r="EJ166" s="6"/>
      <c r="EK166" s="6"/>
      <c r="EM166" s="20">
        <v>2</v>
      </c>
      <c r="EN166" s="7"/>
      <c r="EO166" s="7">
        <v>0</v>
      </c>
      <c r="EP166" s="7"/>
      <c r="EQ166" s="7">
        <v>0</v>
      </c>
      <c r="ER166" s="7"/>
      <c r="ES166" s="7">
        <v>0</v>
      </c>
      <c r="ET166" s="7"/>
      <c r="EU166" s="7">
        <v>0</v>
      </c>
      <c r="EV166" s="7">
        <v>0</v>
      </c>
      <c r="EW166" s="20">
        <v>0</v>
      </c>
      <c r="EX166" s="7"/>
      <c r="EY166" s="7">
        <v>0</v>
      </c>
      <c r="EZ166" s="7"/>
      <c r="FA166" s="7">
        <v>0</v>
      </c>
      <c r="FB166" s="7"/>
      <c r="FC166" s="7">
        <v>0</v>
      </c>
      <c r="FD166" s="7"/>
      <c r="FE166" s="7">
        <v>0</v>
      </c>
      <c r="FF166" s="7"/>
      <c r="FG166" s="20">
        <v>0</v>
      </c>
      <c r="FH166" s="7"/>
      <c r="FI166" s="7">
        <v>0</v>
      </c>
      <c r="FJ166" s="7"/>
      <c r="FK166" s="7">
        <v>0</v>
      </c>
      <c r="FL166" s="7"/>
      <c r="FM166" s="7">
        <v>0</v>
      </c>
      <c r="FN166" s="7"/>
      <c r="FO166" s="7">
        <v>0</v>
      </c>
      <c r="FP166" s="7"/>
      <c r="FQ166" s="7">
        <v>0</v>
      </c>
      <c r="FR166" s="7"/>
      <c r="FS166" s="7">
        <v>0</v>
      </c>
      <c r="FT166" s="7">
        <v>0</v>
      </c>
      <c r="FU166" s="7">
        <v>0</v>
      </c>
      <c r="FV166" s="7"/>
      <c r="FW166" s="7">
        <v>0</v>
      </c>
      <c r="FX166" s="7"/>
      <c r="FY166" s="7">
        <v>0</v>
      </c>
      <c r="FZ166" s="7"/>
      <c r="GA166" s="7">
        <v>0</v>
      </c>
      <c r="GB166" s="7"/>
      <c r="GC166" s="7">
        <v>0</v>
      </c>
      <c r="GD166" s="7"/>
      <c r="GE166" s="149">
        <v>2</v>
      </c>
      <c r="GF166" s="150">
        <v>2</v>
      </c>
      <c r="GG166" s="8"/>
      <c r="GH166" s="8"/>
      <c r="GI166" s="120"/>
      <c r="GK166" s="20"/>
      <c r="GL166" s="20"/>
      <c r="GM166" s="1"/>
      <c r="GN166" s="25"/>
      <c r="GO166" s="77"/>
      <c r="GP166" s="7"/>
      <c r="GQ166" s="87"/>
    </row>
    <row r="167" spans="1:199" s="613" customFormat="1" ht="24.95" hidden="1" customHeight="1" x14ac:dyDescent="0.35">
      <c r="A167" s="621" t="s">
        <v>176</v>
      </c>
      <c r="B167" s="389" t="s">
        <v>261</v>
      </c>
      <c r="C167" s="387" t="s">
        <v>95</v>
      </c>
      <c r="D167" s="387" t="s">
        <v>92</v>
      </c>
      <c r="E167" s="387" t="s">
        <v>96</v>
      </c>
      <c r="F167" s="388" t="s">
        <v>195</v>
      </c>
      <c r="G167" s="388">
        <v>9</v>
      </c>
      <c r="H167" s="388">
        <v>4</v>
      </c>
      <c r="I167" s="388">
        <v>2</v>
      </c>
      <c r="J167" s="388">
        <v>6</v>
      </c>
      <c r="K167" s="230">
        <f>SUM(J167)*2</f>
        <v>12</v>
      </c>
      <c r="L167" s="229"/>
      <c r="M167" s="231">
        <f>SUM(N167+P167+R167+T167+V167)</f>
        <v>0</v>
      </c>
      <c r="N167" s="232"/>
      <c r="O167" s="392">
        <f>SUM(N167)*I167</f>
        <v>0</v>
      </c>
      <c r="P167" s="232"/>
      <c r="Q167" s="392">
        <f>P167*J167</f>
        <v>0</v>
      </c>
      <c r="R167" s="232"/>
      <c r="S167" s="392">
        <f>SUM(R167)*J167</f>
        <v>0</v>
      </c>
      <c r="T167" s="232"/>
      <c r="U167" s="392">
        <f>SUM(T167)*K167</f>
        <v>0</v>
      </c>
      <c r="V167" s="232"/>
      <c r="W167" s="392">
        <f>SUM(V167)*J167*5</f>
        <v>0</v>
      </c>
      <c r="X167" s="209">
        <f>SUM(L167)*J167*5/100+AX167*J167*2+AZ167*J167*2</f>
        <v>0</v>
      </c>
      <c r="Y167" s="394">
        <f>SUM(L167*5/100*J167)</f>
        <v>0</v>
      </c>
      <c r="Z167" s="232"/>
      <c r="AA167" s="392"/>
      <c r="AB167" s="391">
        <v>17</v>
      </c>
      <c r="AC167" s="209">
        <v>136</v>
      </c>
      <c r="AD167" s="232"/>
      <c r="AE167" s="395">
        <f>SUM(AD167*H167*(30+4))</f>
        <v>0</v>
      </c>
      <c r="AF167" s="232"/>
      <c r="AG167" s="392">
        <f>SUM(AF167*H167*3)</f>
        <v>0</v>
      </c>
      <c r="AH167" s="232"/>
      <c r="AI167" s="393">
        <f>SUM(AH167*H167/3)</f>
        <v>0</v>
      </c>
      <c r="AJ167" s="232"/>
      <c r="AK167" s="393">
        <f>SUM(AJ167*H167*2/3)</f>
        <v>0</v>
      </c>
      <c r="AL167" s="232"/>
      <c r="AM167" s="392">
        <f>SUM(AL167*H167)</f>
        <v>0</v>
      </c>
      <c r="AN167" s="232"/>
      <c r="AO167" s="392">
        <f>SUM(AN167*J167)</f>
        <v>0</v>
      </c>
      <c r="AP167" s="232"/>
      <c r="AQ167" s="393">
        <f>AP167*H167/3</f>
        <v>0</v>
      </c>
      <c r="AR167" s="232"/>
      <c r="AS167" s="393">
        <f>SUM(J167*AR167*6)</f>
        <v>0</v>
      </c>
      <c r="AT167" s="34"/>
      <c r="AU167" s="393">
        <f>AT167*H167/3</f>
        <v>0</v>
      </c>
      <c r="AV167" s="232"/>
      <c r="AW167" s="392">
        <f>SUM(AV167*H167/3)</f>
        <v>0</v>
      </c>
      <c r="AX167" s="232"/>
      <c r="AY167" s="393">
        <f>SUM(AX167*H167/3)</f>
        <v>0</v>
      </c>
      <c r="AZ167" s="232"/>
      <c r="BA167" s="209">
        <f>SUM(AZ167*K167*5*6)</f>
        <v>0</v>
      </c>
      <c r="BB167" s="232"/>
      <c r="BC167" s="393">
        <f>SUM(BB167*K167*4*6)</f>
        <v>0</v>
      </c>
      <c r="BD167" s="232"/>
      <c r="BE167" s="396">
        <f>SUM(BD167*50)</f>
        <v>0</v>
      </c>
      <c r="BF167" s="209"/>
      <c r="BG167" s="396">
        <f t="shared" ref="BG167" si="792">SUM(AO167+BE167+BC167+BA167+AY167+AW167+AS167+AQ167+AK167+AM167+AI167+AG167+AE167+AC167+AA167+Y167+X167+W167+U167+Q167+O167+S167+AU167)</f>
        <v>136</v>
      </c>
      <c r="BH167" s="396">
        <f t="shared" ref="BH167" si="793">SUM(O167+Q167+U167+W167+X167+AS167+AW167+AY167+BA167+BC167+S167+AQ167)</f>
        <v>0</v>
      </c>
      <c r="BI167" s="7"/>
      <c r="BJ167" s="7"/>
      <c r="BK167" s="7"/>
      <c r="BL167" s="407" t="s">
        <v>287</v>
      </c>
      <c r="BM167" s="420" t="s">
        <v>176</v>
      </c>
      <c r="BN167" s="389" t="s">
        <v>255</v>
      </c>
      <c r="BO167" s="387" t="s">
        <v>95</v>
      </c>
      <c r="BP167" s="387" t="s">
        <v>92</v>
      </c>
      <c r="BQ167" s="387" t="s">
        <v>96</v>
      </c>
      <c r="BR167" s="388" t="s">
        <v>195</v>
      </c>
      <c r="BS167" s="388">
        <v>10</v>
      </c>
      <c r="BT167" s="388">
        <v>4</v>
      </c>
      <c r="BU167" s="388">
        <v>2</v>
      </c>
      <c r="BV167" s="388">
        <v>6</v>
      </c>
      <c r="BW167" s="388">
        <f>SUM(BV167)*2</f>
        <v>12</v>
      </c>
      <c r="BX167" s="389"/>
      <c r="BY167" s="231">
        <f>SUM(BZ167+CB167+CD167+CF167+CH167)</f>
        <v>0</v>
      </c>
      <c r="BZ167" s="232"/>
      <c r="CA167" s="392">
        <f t="shared" si="777"/>
        <v>0</v>
      </c>
      <c r="CB167" s="391"/>
      <c r="CC167" s="392">
        <f>CB167*BV167</f>
        <v>0</v>
      </c>
      <c r="CD167" s="232"/>
      <c r="CE167" s="392">
        <f t="shared" si="779"/>
        <v>0</v>
      </c>
      <c r="CF167" s="232"/>
      <c r="CG167" s="392">
        <f t="shared" si="780"/>
        <v>0</v>
      </c>
      <c r="CH167" s="232"/>
      <c r="CI167" s="392">
        <f>SUM(CH167)*BV167*5</f>
        <v>0</v>
      </c>
      <c r="CJ167" s="393">
        <f>SUM(BX167)*BV167*5/100+DJ167*BV167*2+DL167*BV167*2</f>
        <v>0</v>
      </c>
      <c r="CK167" s="394">
        <f t="shared" si="789"/>
        <v>0</v>
      </c>
      <c r="CL167" s="232"/>
      <c r="CM167" s="392"/>
      <c r="CN167" s="391">
        <v>3</v>
      </c>
      <c r="CO167" s="345">
        <v>24</v>
      </c>
      <c r="CP167" s="232"/>
      <c r="CQ167" s="395">
        <f t="shared" si="782"/>
        <v>0</v>
      </c>
      <c r="CR167" s="232"/>
      <c r="CS167" s="392">
        <f>SUM(CR167*BT167*3)</f>
        <v>0</v>
      </c>
      <c r="CT167" s="232"/>
      <c r="CU167" s="393">
        <f>SUM(CT167*BT167/3)</f>
        <v>0</v>
      </c>
      <c r="CV167" s="232"/>
      <c r="CW167" s="393">
        <f t="shared" si="785"/>
        <v>0</v>
      </c>
      <c r="CX167" s="391"/>
      <c r="CY167" s="392">
        <f>SUM(CX167*BT167)</f>
        <v>0</v>
      </c>
      <c r="CZ167" s="232"/>
      <c r="DA167" s="392">
        <f>SUM(CZ167*BV167)</f>
        <v>0</v>
      </c>
      <c r="DB167" s="34">
        <v>1</v>
      </c>
      <c r="DC167" s="209">
        <v>18.66</v>
      </c>
      <c r="DD167" s="391"/>
      <c r="DE167" s="393">
        <f>SUM(BV167*DD167*6)</f>
        <v>0</v>
      </c>
      <c r="DF167" s="34"/>
      <c r="DG167" s="393">
        <f t="shared" si="786"/>
        <v>0</v>
      </c>
      <c r="DH167" s="232"/>
      <c r="DI167" s="392">
        <f>SUM(DH167*BT167/3)</f>
        <v>0</v>
      </c>
      <c r="DJ167" s="391"/>
      <c r="DK167" s="393">
        <f>SUM(DJ167*BT167/3)</f>
        <v>0</v>
      </c>
      <c r="DL167" s="391"/>
      <c r="DM167" s="209">
        <f>SUM(DL167*BW167*5*6)</f>
        <v>0</v>
      </c>
      <c r="DN167" s="391"/>
      <c r="DO167" s="393">
        <f t="shared" si="790"/>
        <v>0</v>
      </c>
      <c r="DP167" s="232"/>
      <c r="DQ167" s="396">
        <f t="shared" si="791"/>
        <v>0</v>
      </c>
      <c r="DR167" s="393">
        <f t="shared" si="787"/>
        <v>42.66</v>
      </c>
      <c r="DS167" s="393">
        <f t="shared" si="788"/>
        <v>18.66</v>
      </c>
      <c r="DT167" s="7"/>
      <c r="DU167" s="7"/>
      <c r="DV167" s="7"/>
      <c r="DW167" s="63">
        <v>501.50200000000001</v>
      </c>
      <c r="DX167" s="621" t="s">
        <v>176</v>
      </c>
      <c r="DY167" s="620"/>
      <c r="DZ167" s="388"/>
      <c r="EA167" s="388"/>
      <c r="EB167" s="8"/>
      <c r="EC167" s="8"/>
      <c r="ED167" s="8"/>
      <c r="EE167" s="8"/>
      <c r="EF167" s="8"/>
      <c r="EG167" s="8"/>
      <c r="EH167" s="8"/>
      <c r="EI167" s="6"/>
      <c r="EJ167" s="6"/>
      <c r="EK167" s="6"/>
      <c r="EM167" s="610">
        <v>0</v>
      </c>
      <c r="EN167" s="7"/>
      <c r="EO167" s="7">
        <v>0</v>
      </c>
      <c r="EP167" s="7"/>
      <c r="EQ167" s="407">
        <v>0</v>
      </c>
      <c r="ER167" s="7"/>
      <c r="ES167" s="407">
        <v>0</v>
      </c>
      <c r="ET167" s="7"/>
      <c r="EU167" s="407">
        <v>0</v>
      </c>
      <c r="EV167" s="7">
        <v>0</v>
      </c>
      <c r="EW167" s="610">
        <v>0</v>
      </c>
      <c r="EX167" s="7"/>
      <c r="EY167" s="407">
        <v>0</v>
      </c>
      <c r="EZ167" s="7"/>
      <c r="FA167" s="7">
        <v>160</v>
      </c>
      <c r="FB167" s="7"/>
      <c r="FC167" s="407">
        <v>0</v>
      </c>
      <c r="FD167" s="7"/>
      <c r="FE167" s="407">
        <v>0</v>
      </c>
      <c r="FF167" s="7"/>
      <c r="FG167" s="610">
        <v>0</v>
      </c>
      <c r="FH167" s="7"/>
      <c r="FI167" s="407">
        <v>0</v>
      </c>
      <c r="FJ167" s="7"/>
      <c r="FK167" s="407">
        <v>0</v>
      </c>
      <c r="FL167" s="7"/>
      <c r="FM167" s="407">
        <v>0</v>
      </c>
      <c r="FN167" s="7"/>
      <c r="FO167" s="7">
        <v>18.66</v>
      </c>
      <c r="FP167" s="7"/>
      <c r="FQ167" s="407">
        <v>0</v>
      </c>
      <c r="FR167" s="7"/>
      <c r="FS167" s="407">
        <v>0</v>
      </c>
      <c r="FT167" s="407">
        <v>0</v>
      </c>
      <c r="FU167" s="407">
        <v>0</v>
      </c>
      <c r="FV167" s="7"/>
      <c r="FW167" s="407">
        <v>0</v>
      </c>
      <c r="FX167" s="7"/>
      <c r="FY167" s="7">
        <v>0</v>
      </c>
      <c r="FZ167" s="7"/>
      <c r="GA167" s="407">
        <v>0</v>
      </c>
      <c r="GB167" s="7"/>
      <c r="GC167" s="407">
        <v>0</v>
      </c>
      <c r="GD167" s="7"/>
      <c r="GE167" s="149">
        <v>178.66</v>
      </c>
      <c r="GF167" s="611">
        <v>18.66</v>
      </c>
      <c r="GG167" s="8"/>
      <c r="GH167" s="8"/>
      <c r="GI167" s="612"/>
      <c r="GK167" s="610"/>
      <c r="GL167" s="610"/>
      <c r="GM167" s="389"/>
      <c r="GN167" s="388"/>
      <c r="GO167" s="614"/>
      <c r="GP167" s="407"/>
      <c r="GQ167" s="615"/>
    </row>
    <row r="168" spans="1:199" ht="24.95" hidden="1" customHeight="1" x14ac:dyDescent="0.35">
      <c r="A168" s="434" t="s">
        <v>176</v>
      </c>
      <c r="B168" s="165" t="s">
        <v>259</v>
      </c>
      <c r="C168" s="211" t="s">
        <v>95</v>
      </c>
      <c r="D168" s="248" t="s">
        <v>92</v>
      </c>
      <c r="E168" s="248" t="s">
        <v>96</v>
      </c>
      <c r="F168" s="166" t="s">
        <v>195</v>
      </c>
      <c r="G168" s="166">
        <v>9</v>
      </c>
      <c r="H168" s="230">
        <v>4</v>
      </c>
      <c r="I168" s="230">
        <v>1</v>
      </c>
      <c r="J168" s="230">
        <v>5</v>
      </c>
      <c r="K168" s="230">
        <v>5</v>
      </c>
      <c r="L168" s="165"/>
      <c r="M168" s="168">
        <f t="shared" ref="M168" si="794">SUM(N168+P168+R168+T168+V168)</f>
        <v>0</v>
      </c>
      <c r="N168" s="169"/>
      <c r="O168" s="170">
        <f t="shared" ref="O168" si="795">SUM(N168)*I168</f>
        <v>0</v>
      </c>
      <c r="P168" s="169"/>
      <c r="Q168" s="170">
        <f t="shared" ref="Q168" si="796">P168*J168</f>
        <v>0</v>
      </c>
      <c r="R168" s="169"/>
      <c r="S168" s="170">
        <f t="shared" ref="S168" si="797">SUM(R168)*J168</f>
        <v>0</v>
      </c>
      <c r="T168" s="169"/>
      <c r="U168" s="170">
        <f t="shared" ref="U168" si="798">SUM(T168)*K168</f>
        <v>0</v>
      </c>
      <c r="V168" s="169"/>
      <c r="W168" s="170">
        <f t="shared" ref="W168" si="799">SUM(V168)*J168*5</f>
        <v>0</v>
      </c>
      <c r="X168" s="209"/>
      <c r="Y168" s="171">
        <f t="shared" ref="Y168" si="800">SUM(L168*5/100*J168)</f>
        <v>0</v>
      </c>
      <c r="Z168" s="169"/>
      <c r="AA168" s="170"/>
      <c r="AB168" s="169"/>
      <c r="AC168" s="182">
        <f>SUM(AB168)*3*H168/5</f>
        <v>0</v>
      </c>
      <c r="AD168" s="169">
        <v>1</v>
      </c>
      <c r="AE168" s="172">
        <f>SUM(AD168*H168*(15))</f>
        <v>60</v>
      </c>
      <c r="AF168" s="169"/>
      <c r="AG168" s="170">
        <f t="shared" ref="AG168" si="801">SUM(AF168*H168*3)</f>
        <v>0</v>
      </c>
      <c r="AH168" s="169"/>
      <c r="AI168" s="234">
        <f t="shared" ref="AI168" si="802">SUM(AH168*H168/3)</f>
        <v>0</v>
      </c>
      <c r="AJ168" s="169"/>
      <c r="AK168" s="234">
        <f t="shared" ref="AK168" si="803">SUM(AJ168*H168*2/3)</f>
        <v>0</v>
      </c>
      <c r="AL168" s="169"/>
      <c r="AM168" s="170">
        <f>SUM(AL168*H168*2)</f>
        <v>0</v>
      </c>
      <c r="AN168" s="169"/>
      <c r="AO168" s="170">
        <f t="shared" ref="AO168" si="804">SUM(AN168*J168)</f>
        <v>0</v>
      </c>
      <c r="AP168" s="169"/>
      <c r="AQ168" s="171">
        <f>SUM(AP168*H168*2)</f>
        <v>0</v>
      </c>
      <c r="AR168" s="169"/>
      <c r="AS168" s="234">
        <f>SUM(J168*AR168*6)</f>
        <v>0</v>
      </c>
      <c r="AT168" s="34"/>
      <c r="AU168" s="236">
        <f t="shared" ref="AU168" si="805">AT168*H168/3</f>
        <v>0</v>
      </c>
      <c r="AV168" s="169"/>
      <c r="AW168" s="233">
        <f>SUM(AV168*H168/3)</f>
        <v>0</v>
      </c>
      <c r="AX168" s="169"/>
      <c r="AY168" s="234">
        <f t="shared" ref="AY168" si="806">SUM(J168*AX168*8)</f>
        <v>0</v>
      </c>
      <c r="AZ168" s="169"/>
      <c r="BA168" s="209">
        <f t="shared" ref="BA168" si="807">SUM(AZ168*K168*5*6)</f>
        <v>0</v>
      </c>
      <c r="BB168" s="169"/>
      <c r="BC168" s="171">
        <f t="shared" ref="BC168" si="808">SUM(BB168*K168*4*6)</f>
        <v>0</v>
      </c>
      <c r="BD168" s="169"/>
      <c r="BE168" s="237">
        <f t="shared" ref="BE168" si="809">SUM(BD168*50)</f>
        <v>0</v>
      </c>
      <c r="BF168" s="236">
        <f t="shared" ref="BF168" si="810">O168+Q168+S168+U168+W168+X168+Y168+AA168+AC168+AE168+AG168+AI168+AK168+AM168+AO168+AQ168+AS168+AU168+AW168+AY168+BA168+BC168+BE168</f>
        <v>60</v>
      </c>
      <c r="BG168" s="22">
        <f>SUM(AO168+BE168+BC168+BA168+AY168+AW168+AS168+AQ168+AK168+AM168+AI168+AG168+AE168+AC168+AA168+Y168+X168+W168+U168+Q168+O168+S168+AU168)</f>
        <v>60</v>
      </c>
      <c r="BH168" s="22">
        <f t="shared" ref="BH168" si="811">SUM(O168+Q168+U168+W168+X168+AS168+AW168+AY168+BA168+BC168+S168+AQ168)</f>
        <v>0</v>
      </c>
      <c r="BI168" s="7"/>
      <c r="BJ168" s="7"/>
      <c r="BK168" s="7"/>
      <c r="BL168" s="60"/>
      <c r="BM168" s="137" t="s">
        <v>176</v>
      </c>
      <c r="BN168" s="229" t="s">
        <v>254</v>
      </c>
      <c r="BO168" s="211" t="s">
        <v>95</v>
      </c>
      <c r="BP168" s="211" t="s">
        <v>92</v>
      </c>
      <c r="BQ168" s="211" t="s">
        <v>96</v>
      </c>
      <c r="BR168" s="230" t="s">
        <v>195</v>
      </c>
      <c r="BS168" s="230">
        <v>10</v>
      </c>
      <c r="BT168" s="230">
        <v>4</v>
      </c>
      <c r="BU168" s="230">
        <v>1</v>
      </c>
      <c r="BV168" s="230">
        <v>5</v>
      </c>
      <c r="BW168" s="230">
        <v>5</v>
      </c>
      <c r="BX168" s="229"/>
      <c r="BY168" s="231">
        <f t="shared" ref="BY168" si="812">SUM(BZ168+CB168+CD168+CF168+CH168)</f>
        <v>0</v>
      </c>
      <c r="BZ168" s="232"/>
      <c r="CA168" s="28">
        <f t="shared" si="777"/>
        <v>0</v>
      </c>
      <c r="CB168" s="232"/>
      <c r="CC168" s="233">
        <f t="shared" ref="CC168" si="813">CB168*BV168</f>
        <v>0</v>
      </c>
      <c r="CD168" s="232"/>
      <c r="CE168" s="233">
        <f t="shared" si="779"/>
        <v>0</v>
      </c>
      <c r="CF168" s="232"/>
      <c r="CG168" s="233">
        <f t="shared" si="780"/>
        <v>0</v>
      </c>
      <c r="CH168" s="232"/>
      <c r="CI168" s="233">
        <f t="shared" ref="CI168" si="814">SUM(CH168)*BV168*5</f>
        <v>0</v>
      </c>
      <c r="CJ168" s="234"/>
      <c r="CK168" s="182">
        <f t="shared" ref="CK168" si="815">SUM(BX168*5/100*BV168)</f>
        <v>0</v>
      </c>
      <c r="CL168" s="232"/>
      <c r="CM168" s="233"/>
      <c r="CN168" s="232"/>
      <c r="CO168" s="209">
        <f>SUM(CN168)*3*BT168/5</f>
        <v>0</v>
      </c>
      <c r="CP168" s="232">
        <v>1</v>
      </c>
      <c r="CQ168" s="235">
        <f>SUM(CP168*BT168*(15))</f>
        <v>60</v>
      </c>
      <c r="CR168" s="232"/>
      <c r="CS168" s="233">
        <f t="shared" ref="CS168" si="816">SUM(CR168*BT168*3)</f>
        <v>0</v>
      </c>
      <c r="CT168" s="232"/>
      <c r="CU168" s="234">
        <f t="shared" ref="CU168" si="817">SUM(CT168*BT168/3)</f>
        <v>0</v>
      </c>
      <c r="CV168" s="232"/>
      <c r="CW168" s="234">
        <f t="shared" si="785"/>
        <v>0</v>
      </c>
      <c r="CX168" s="232"/>
      <c r="CY168" s="233">
        <f>SUM(CX168*BT168*2)</f>
        <v>0</v>
      </c>
      <c r="CZ168" s="232"/>
      <c r="DA168" s="233">
        <f t="shared" ref="DA168" si="818">SUM(CZ168*BV168)</f>
        <v>0</v>
      </c>
      <c r="DB168" s="232"/>
      <c r="DC168" s="209">
        <f t="shared" ref="DC168" si="819">DB168*BT168/3</f>
        <v>0</v>
      </c>
      <c r="DD168" s="232"/>
      <c r="DE168" s="234">
        <f t="shared" ref="DE168" si="820">SUM(BV168*DD168*6)</f>
        <v>0</v>
      </c>
      <c r="DF168" s="34"/>
      <c r="DG168" s="236">
        <f t="shared" si="786"/>
        <v>0</v>
      </c>
      <c r="DH168" s="232"/>
      <c r="DI168" s="233">
        <f t="shared" ref="DI168" si="821">SUM(DH168*BT168/3)</f>
        <v>0</v>
      </c>
      <c r="DJ168" s="232"/>
      <c r="DK168" s="209">
        <f>SUM(BV168*DJ168*8)</f>
        <v>0</v>
      </c>
      <c r="DL168" s="232"/>
      <c r="DM168" s="209">
        <f>SUM(DL168*BW168*3*8)</f>
        <v>0</v>
      </c>
      <c r="DN168" s="232"/>
      <c r="DO168" s="234">
        <f t="shared" ref="DO168" si="822">SUM(DN168*BW168*4*6)</f>
        <v>0</v>
      </c>
      <c r="DP168" s="232"/>
      <c r="DQ168" s="237">
        <f t="shared" si="791"/>
        <v>0</v>
      </c>
      <c r="DR168" s="236">
        <f t="shared" si="787"/>
        <v>60</v>
      </c>
      <c r="DS168" s="236">
        <f t="shared" si="788"/>
        <v>0</v>
      </c>
      <c r="DT168" s="7"/>
      <c r="DU168" s="7"/>
      <c r="DV168" s="7"/>
      <c r="DW168" s="271"/>
      <c r="DX168" s="137" t="s">
        <v>176</v>
      </c>
      <c r="DY168" s="288"/>
      <c r="DZ168" s="25"/>
      <c r="EA168" s="25"/>
      <c r="EB168" s="8"/>
      <c r="EC168" s="8"/>
      <c r="ED168" s="8"/>
      <c r="EE168" s="8"/>
      <c r="EF168" s="8"/>
      <c r="EG168" s="8"/>
      <c r="EH168" s="8"/>
      <c r="EI168" s="6"/>
      <c r="EJ168" s="6"/>
      <c r="EK168" s="6"/>
      <c r="EM168" s="20">
        <v>0</v>
      </c>
      <c r="EN168" s="7"/>
      <c r="EO168" s="7">
        <v>0</v>
      </c>
      <c r="EP168" s="7"/>
      <c r="EQ168" s="7">
        <v>0</v>
      </c>
      <c r="ER168" s="7"/>
      <c r="ES168" s="7">
        <v>0</v>
      </c>
      <c r="ET168" s="7"/>
      <c r="EU168" s="7">
        <v>0</v>
      </c>
      <c r="EV168" s="7">
        <v>0</v>
      </c>
      <c r="EW168" s="20">
        <v>0</v>
      </c>
      <c r="EX168" s="7"/>
      <c r="EY168" s="7">
        <v>0</v>
      </c>
      <c r="EZ168" s="7"/>
      <c r="FA168" s="7">
        <v>0</v>
      </c>
      <c r="FB168" s="7"/>
      <c r="FC168" s="7">
        <v>120</v>
      </c>
      <c r="FD168" s="7"/>
      <c r="FE168" s="7">
        <v>0</v>
      </c>
      <c r="FF168" s="7"/>
      <c r="FG168" s="20">
        <v>0</v>
      </c>
      <c r="FH168" s="7"/>
      <c r="FI168" s="7">
        <v>0</v>
      </c>
      <c r="FJ168" s="7"/>
      <c r="FK168" s="7">
        <v>0</v>
      </c>
      <c r="FL168" s="7"/>
      <c r="FM168" s="7">
        <v>0</v>
      </c>
      <c r="FN168" s="7"/>
      <c r="FO168" s="7">
        <v>0</v>
      </c>
      <c r="FP168" s="7"/>
      <c r="FQ168" s="7">
        <v>0</v>
      </c>
      <c r="FR168" s="7"/>
      <c r="FS168" s="7">
        <v>0</v>
      </c>
      <c r="FT168" s="7">
        <v>0</v>
      </c>
      <c r="FU168" s="7">
        <v>0</v>
      </c>
      <c r="FV168" s="7"/>
      <c r="FW168" s="7">
        <v>0</v>
      </c>
      <c r="FX168" s="7"/>
      <c r="FY168" s="7">
        <v>0</v>
      </c>
      <c r="FZ168" s="7"/>
      <c r="GA168" s="7">
        <v>0</v>
      </c>
      <c r="GB168" s="7"/>
      <c r="GC168" s="7">
        <v>0</v>
      </c>
      <c r="GD168" s="7"/>
      <c r="GE168" s="149">
        <v>120</v>
      </c>
      <c r="GF168" s="150">
        <v>0</v>
      </c>
      <c r="GG168" s="8"/>
      <c r="GH168" s="8"/>
      <c r="GI168" s="120"/>
      <c r="GK168" s="20"/>
      <c r="GL168" s="20"/>
      <c r="GM168" s="1"/>
      <c r="GN168" s="25"/>
      <c r="GO168" s="77"/>
      <c r="GP168" s="7"/>
      <c r="GQ168" s="87"/>
    </row>
    <row r="169" spans="1:199" ht="24.95" hidden="1" customHeight="1" x14ac:dyDescent="0.35">
      <c r="A169" s="137" t="s">
        <v>176</v>
      </c>
      <c r="B169" s="1"/>
      <c r="C169" s="25"/>
      <c r="D169" s="25"/>
      <c r="E169" s="25"/>
      <c r="F169" s="25"/>
      <c r="G169" s="25"/>
      <c r="H169" s="25"/>
      <c r="I169" s="25"/>
      <c r="J169" s="25"/>
      <c r="K169" s="25"/>
      <c r="L169" s="1"/>
      <c r="M169" s="90"/>
      <c r="N169" s="34"/>
      <c r="O169" s="22"/>
      <c r="P169" s="34"/>
      <c r="Q169" s="22"/>
      <c r="R169" s="34"/>
      <c r="S169" s="22"/>
      <c r="T169" s="34"/>
      <c r="U169" s="22"/>
      <c r="V169" s="91"/>
      <c r="W169" s="22"/>
      <c r="X169" s="22"/>
      <c r="Y169" s="22"/>
      <c r="Z169" s="91"/>
      <c r="AA169" s="22"/>
      <c r="AB169" s="91"/>
      <c r="AC169" s="22"/>
      <c r="AD169" s="91"/>
      <c r="AE169" s="26"/>
      <c r="AF169" s="91"/>
      <c r="AG169" s="22"/>
      <c r="AH169" s="91"/>
      <c r="AI169" s="22"/>
      <c r="AJ169" s="91"/>
      <c r="AK169" s="22"/>
      <c r="AL169" s="91"/>
      <c r="AM169" s="22"/>
      <c r="AN169" s="91"/>
      <c r="AO169" s="22"/>
      <c r="AP169" s="91"/>
      <c r="AQ169" s="22"/>
      <c r="AR169" s="91"/>
      <c r="AS169" s="22"/>
      <c r="AT169" s="91"/>
      <c r="AU169" s="22"/>
      <c r="AV169" s="91"/>
      <c r="AW169" s="22"/>
      <c r="AX169" s="91"/>
      <c r="AY169" s="22"/>
      <c r="AZ169" s="91"/>
      <c r="BA169" s="22"/>
      <c r="BB169" s="91"/>
      <c r="BC169" s="22"/>
      <c r="BD169" s="91"/>
      <c r="BE169" s="22"/>
      <c r="BF169" s="22"/>
      <c r="BG169" s="22">
        <f t="shared" si="710"/>
        <v>0</v>
      </c>
      <c r="BH169" s="22">
        <f t="shared" si="711"/>
        <v>0</v>
      </c>
      <c r="BI169" s="7"/>
      <c r="BJ169" s="7"/>
      <c r="BK169" s="7"/>
      <c r="BL169" s="60"/>
      <c r="BM169" s="137" t="s">
        <v>176</v>
      </c>
      <c r="BN169" s="178" t="s">
        <v>253</v>
      </c>
      <c r="BO169" s="25" t="s">
        <v>149</v>
      </c>
      <c r="BP169" s="45" t="s">
        <v>150</v>
      </c>
      <c r="BQ169" s="25" t="s">
        <v>151</v>
      </c>
      <c r="BR169" s="25" t="s">
        <v>245</v>
      </c>
      <c r="BS169" s="45">
        <v>8</v>
      </c>
      <c r="BT169" s="25"/>
      <c r="BU169" s="25">
        <v>1</v>
      </c>
      <c r="BV169" s="25">
        <v>2</v>
      </c>
      <c r="BW169" s="25">
        <v>2</v>
      </c>
      <c r="BX169" s="319"/>
      <c r="BY169" s="208">
        <f>SUM(BZ169+CB169+CD169+CF169+CH169)</f>
        <v>0</v>
      </c>
      <c r="BZ169" s="34"/>
      <c r="CA169" s="28">
        <f>SUM(BZ169)*BU169</f>
        <v>0</v>
      </c>
      <c r="CB169" s="34"/>
      <c r="CC169" s="28">
        <f>CB169*BV169</f>
        <v>0</v>
      </c>
      <c r="CD169" s="34"/>
      <c r="CE169" s="28">
        <f>SUM(CD169)*BV169</f>
        <v>0</v>
      </c>
      <c r="CF169" s="34"/>
      <c r="CG169" s="28">
        <f>SUM(CF169)*BW169</f>
        <v>0</v>
      </c>
      <c r="CH169" s="232"/>
      <c r="CI169" s="28">
        <f>SUM(CH169)*BV169*5</f>
        <v>0</v>
      </c>
      <c r="CJ169" s="209">
        <v>2</v>
      </c>
      <c r="CK169" s="182">
        <f>SUM(BX169*15/100*BV169)</f>
        <v>0</v>
      </c>
      <c r="CL169" s="232"/>
      <c r="CM169" s="28"/>
      <c r="CN169" s="232"/>
      <c r="CO169" s="209">
        <f>SUM(CN169)*3*BT169/5</f>
        <v>0</v>
      </c>
      <c r="CP169" s="232"/>
      <c r="CQ169" s="210">
        <f>SUM(CP169*BT169*(30+4))</f>
        <v>0</v>
      </c>
      <c r="CR169" s="34"/>
      <c r="CS169" s="28">
        <f>SUM(CR169*BT169*3)</f>
        <v>0</v>
      </c>
      <c r="CT169" s="232"/>
      <c r="CU169" s="209">
        <f>SUM(CT169*BT169/3)</f>
        <v>0</v>
      </c>
      <c r="CV169" s="232"/>
      <c r="CW169" s="209">
        <f>SUM(CV169*BT169*2/3)</f>
        <v>0</v>
      </c>
      <c r="CX169" s="34"/>
      <c r="CY169" s="28">
        <f>SUM(CX169*BT169*2)</f>
        <v>0</v>
      </c>
      <c r="CZ169" s="232"/>
      <c r="DA169" s="28">
        <f>SUM(CZ169*BV169)</f>
        <v>0</v>
      </c>
      <c r="DB169" s="232"/>
      <c r="DC169" s="209">
        <f>DB169*BT169/3</f>
        <v>0</v>
      </c>
      <c r="DD169" s="34"/>
      <c r="DE169" s="209">
        <f>DD169*BT169/3</f>
        <v>0</v>
      </c>
      <c r="DF169" s="34"/>
      <c r="DG169" s="209">
        <f t="shared" si="786"/>
        <v>0</v>
      </c>
      <c r="DH169" s="232"/>
      <c r="DI169" s="28">
        <f>SUM(DH169*BT169/3)</f>
        <v>0</v>
      </c>
      <c r="DJ169" s="34"/>
      <c r="DK169" s="209">
        <f>SUM(BV169*DJ169*8)</f>
        <v>0</v>
      </c>
      <c r="DL169" s="34">
        <v>1</v>
      </c>
      <c r="DM169" s="209">
        <f>DL169*BV169*1*8</f>
        <v>16</v>
      </c>
      <c r="DN169" s="34"/>
      <c r="DO169" s="209">
        <f>SUM(DN169*BW169*4*6)</f>
        <v>0</v>
      </c>
      <c r="DP169" s="34"/>
      <c r="DQ169" s="22">
        <f>SUM(DP169*50)</f>
        <v>0</v>
      </c>
      <c r="DR169" s="345">
        <f t="shared" si="787"/>
        <v>18</v>
      </c>
      <c r="DS169" s="236">
        <f t="shared" si="788"/>
        <v>18</v>
      </c>
      <c r="DT169" s="7"/>
      <c r="DU169" s="7"/>
      <c r="DV169" s="7"/>
      <c r="DW169" s="271"/>
      <c r="DX169" s="137" t="s">
        <v>176</v>
      </c>
      <c r="DY169" s="288"/>
      <c r="DZ169" s="25"/>
      <c r="EA169" s="25"/>
      <c r="EB169" s="8"/>
      <c r="EC169" s="8"/>
      <c r="ED169" s="8"/>
      <c r="EE169" s="8"/>
      <c r="EF169" s="8"/>
      <c r="EG169" s="8"/>
      <c r="EH169" s="8"/>
      <c r="EI169" s="6"/>
      <c r="EJ169" s="6"/>
      <c r="EK169" s="6"/>
      <c r="EM169" s="20">
        <v>0</v>
      </c>
      <c r="EN169" s="7"/>
      <c r="EO169" s="7">
        <v>0</v>
      </c>
      <c r="EP169" s="7"/>
      <c r="EQ169" s="7">
        <v>0</v>
      </c>
      <c r="ER169" s="7"/>
      <c r="ES169" s="7">
        <v>0</v>
      </c>
      <c r="ET169" s="7"/>
      <c r="EU169" s="7">
        <v>0</v>
      </c>
      <c r="EV169" s="7">
        <v>2</v>
      </c>
      <c r="EW169" s="20">
        <v>0</v>
      </c>
      <c r="EX169" s="7"/>
      <c r="EY169" s="7">
        <v>0</v>
      </c>
      <c r="EZ169" s="7"/>
      <c r="FA169" s="7">
        <v>0</v>
      </c>
      <c r="FB169" s="7"/>
      <c r="FC169" s="7">
        <v>0</v>
      </c>
      <c r="FD169" s="7"/>
      <c r="FE169" s="7">
        <v>0</v>
      </c>
      <c r="FF169" s="7"/>
      <c r="FG169" s="20">
        <v>0</v>
      </c>
      <c r="FH169" s="7"/>
      <c r="FI169" s="7">
        <v>0</v>
      </c>
      <c r="FJ169" s="7"/>
      <c r="FK169" s="7">
        <v>0</v>
      </c>
      <c r="FL169" s="7"/>
      <c r="FM169" s="7">
        <v>0</v>
      </c>
      <c r="FN169" s="7"/>
      <c r="FO169" s="7">
        <v>0</v>
      </c>
      <c r="FP169" s="7"/>
      <c r="FQ169" s="7">
        <v>0</v>
      </c>
      <c r="FR169" s="7"/>
      <c r="FS169" s="7">
        <v>0</v>
      </c>
      <c r="FT169" s="7">
        <v>0</v>
      </c>
      <c r="FU169" s="7">
        <v>0</v>
      </c>
      <c r="FV169" s="7"/>
      <c r="FW169" s="7">
        <v>0</v>
      </c>
      <c r="FX169" s="7"/>
      <c r="FY169" s="7">
        <v>16</v>
      </c>
      <c r="FZ169" s="7"/>
      <c r="GA169" s="7">
        <v>0</v>
      </c>
      <c r="GB169" s="7"/>
      <c r="GC169" s="7">
        <v>0</v>
      </c>
      <c r="GD169" s="7"/>
      <c r="GE169" s="149">
        <v>18</v>
      </c>
      <c r="GF169" s="150">
        <v>18</v>
      </c>
      <c r="GG169" s="8"/>
      <c r="GH169" s="8"/>
      <c r="GI169" s="120"/>
      <c r="GK169" s="20"/>
      <c r="GL169" s="20"/>
      <c r="GM169" s="1"/>
      <c r="GN169" s="25"/>
      <c r="GO169" s="77"/>
      <c r="GP169" s="7"/>
      <c r="GQ169" s="87"/>
    </row>
    <row r="170" spans="1:199" ht="24.95" hidden="1" customHeight="1" x14ac:dyDescent="0.35">
      <c r="A170" s="137" t="s">
        <v>176</v>
      </c>
      <c r="B170" s="139"/>
      <c r="C170" s="103"/>
      <c r="D170" s="103"/>
      <c r="E170" s="103"/>
      <c r="F170" s="103"/>
      <c r="G170" s="103"/>
      <c r="H170" s="103"/>
      <c r="I170" s="103"/>
      <c r="J170" s="103"/>
      <c r="K170" s="103"/>
      <c r="L170" s="139"/>
      <c r="M170" s="92">
        <f t="shared" si="750"/>
        <v>0</v>
      </c>
      <c r="N170" s="93"/>
      <c r="O170" s="151"/>
      <c r="P170" s="93"/>
      <c r="Q170" s="151"/>
      <c r="R170" s="93"/>
      <c r="S170" s="151"/>
      <c r="T170" s="93"/>
      <c r="U170" s="151"/>
      <c r="V170" s="152"/>
      <c r="W170" s="151"/>
      <c r="X170" s="151"/>
      <c r="Y170" s="151"/>
      <c r="Z170" s="152"/>
      <c r="AA170" s="151"/>
      <c r="AB170" s="152"/>
      <c r="AC170" s="151"/>
      <c r="AD170" s="152"/>
      <c r="AE170" s="153"/>
      <c r="AF170" s="152"/>
      <c r="AG170" s="151"/>
      <c r="AH170" s="152"/>
      <c r="AI170" s="151"/>
      <c r="AJ170" s="152"/>
      <c r="AK170" s="151"/>
      <c r="AL170" s="152"/>
      <c r="AM170" s="151"/>
      <c r="AN170" s="152"/>
      <c r="AO170" s="151"/>
      <c r="AP170" s="152"/>
      <c r="AQ170" s="151"/>
      <c r="AR170" s="152"/>
      <c r="AS170" s="151"/>
      <c r="AT170" s="152"/>
      <c r="AU170" s="151"/>
      <c r="AV170" s="152"/>
      <c r="AW170" s="151"/>
      <c r="AX170" s="152"/>
      <c r="AY170" s="151"/>
      <c r="AZ170" s="152"/>
      <c r="BA170" s="151"/>
      <c r="BB170" s="152"/>
      <c r="BC170" s="151"/>
      <c r="BD170" s="152"/>
      <c r="BE170" s="151"/>
      <c r="BF170" s="151"/>
      <c r="BG170" s="22">
        <f t="shared" si="710"/>
        <v>0</v>
      </c>
      <c r="BH170" s="151">
        <f t="shared" si="711"/>
        <v>0</v>
      </c>
      <c r="BI170" s="8"/>
      <c r="BJ170" s="8"/>
      <c r="BK170" s="8"/>
      <c r="BL170" s="120"/>
      <c r="BM170" s="137" t="s">
        <v>176</v>
      </c>
      <c r="BN170" s="178" t="s">
        <v>253</v>
      </c>
      <c r="BO170" s="25" t="s">
        <v>95</v>
      </c>
      <c r="BP170" s="45" t="s">
        <v>156</v>
      </c>
      <c r="BQ170" s="25" t="s">
        <v>151</v>
      </c>
      <c r="BR170" s="25" t="s">
        <v>232</v>
      </c>
      <c r="BS170" s="45">
        <v>12</v>
      </c>
      <c r="BT170" s="103"/>
      <c r="BU170" s="25">
        <v>1</v>
      </c>
      <c r="BV170" s="25">
        <v>1</v>
      </c>
      <c r="BW170" s="25">
        <v>1</v>
      </c>
      <c r="BX170" s="319"/>
      <c r="BY170" s="208">
        <f>SUM(BZ170+CB170+CD170+CF170+CH170)</f>
        <v>0</v>
      </c>
      <c r="BZ170" s="34"/>
      <c r="CA170" s="28">
        <f>SUM(BZ170)*BU170</f>
        <v>0</v>
      </c>
      <c r="CB170" s="34"/>
      <c r="CC170" s="28">
        <f>CB170*BV170</f>
        <v>0</v>
      </c>
      <c r="CD170" s="34"/>
      <c r="CE170" s="28">
        <f>SUM(CD170)*BV170</f>
        <v>0</v>
      </c>
      <c r="CF170" s="34"/>
      <c r="CG170" s="28">
        <f>SUM(CF170)*BW170</f>
        <v>0</v>
      </c>
      <c r="CH170" s="242"/>
      <c r="CI170" s="28">
        <f>SUM(CH170)*BV170*5</f>
        <v>0</v>
      </c>
      <c r="CJ170" s="209">
        <v>2</v>
      </c>
      <c r="CK170" s="182">
        <f>SUM(BX170*15/100*BV170)</f>
        <v>0</v>
      </c>
      <c r="CL170" s="242"/>
      <c r="CM170" s="28"/>
      <c r="CN170" s="242"/>
      <c r="CO170" s="209">
        <f>SUM(CN170)*3*BT170/5</f>
        <v>0</v>
      </c>
      <c r="CP170" s="242"/>
      <c r="CQ170" s="210">
        <f>SUM(CP170*BT170*(30+4))</f>
        <v>0</v>
      </c>
      <c r="CR170" s="34"/>
      <c r="CS170" s="28">
        <f>SUM(CR170*BT170*3)</f>
        <v>0</v>
      </c>
      <c r="CT170" s="242"/>
      <c r="CU170" s="209">
        <f>SUM(CT170*BT170/3)</f>
        <v>0</v>
      </c>
      <c r="CV170" s="242"/>
      <c r="CW170" s="209">
        <f>SUM(CV170*BT170*2/3)</f>
        <v>0</v>
      </c>
      <c r="CX170" s="34"/>
      <c r="CY170" s="28">
        <f>SUM(CX170*BT170*2)</f>
        <v>0</v>
      </c>
      <c r="CZ170" s="242"/>
      <c r="DA170" s="28">
        <f>SUM(CZ170*BV170)</f>
        <v>0</v>
      </c>
      <c r="DB170" s="242"/>
      <c r="DC170" s="209">
        <f>DB170*BT170/3</f>
        <v>0</v>
      </c>
      <c r="DD170" s="34"/>
      <c r="DE170" s="209">
        <f>DD170*BT170/3</f>
        <v>0</v>
      </c>
      <c r="DF170" s="34"/>
      <c r="DG170" s="209">
        <f t="shared" si="786"/>
        <v>0</v>
      </c>
      <c r="DH170" s="242"/>
      <c r="DI170" s="28">
        <f>SUM(DH170*BT170/3)</f>
        <v>0</v>
      </c>
      <c r="DJ170" s="34"/>
      <c r="DK170" s="209">
        <f>SUM(BV170*DJ170*8)</f>
        <v>0</v>
      </c>
      <c r="DL170" s="34">
        <v>1</v>
      </c>
      <c r="DM170" s="209">
        <f>DL170*BV170*1*8</f>
        <v>8</v>
      </c>
      <c r="DN170" s="34"/>
      <c r="DO170" s="209">
        <f>SUM(DN170*BW170*4*6)</f>
        <v>0</v>
      </c>
      <c r="DP170" s="34"/>
      <c r="DQ170" s="22">
        <f>SUM(DP170*50)</f>
        <v>0</v>
      </c>
      <c r="DR170" s="345">
        <f t="shared" si="787"/>
        <v>10</v>
      </c>
      <c r="DS170" s="236">
        <f t="shared" si="788"/>
        <v>10</v>
      </c>
      <c r="DT170" s="8"/>
      <c r="DU170" s="8"/>
      <c r="DV170" s="8"/>
      <c r="DW170" s="120"/>
      <c r="DX170" s="137" t="s">
        <v>176</v>
      </c>
      <c r="DY170" s="292"/>
      <c r="DZ170" s="103"/>
      <c r="EA170" s="103"/>
      <c r="EB170" s="8"/>
      <c r="EC170" s="8"/>
      <c r="ED170" s="8"/>
      <c r="EE170" s="8"/>
      <c r="EF170" s="8"/>
      <c r="EG170" s="8"/>
      <c r="EH170" s="8"/>
      <c r="EI170" s="97"/>
      <c r="EJ170" s="97"/>
      <c r="EK170" s="97"/>
      <c r="EM170" s="154">
        <v>0</v>
      </c>
      <c r="EN170" s="8">
        <v>0</v>
      </c>
      <c r="EO170" s="7">
        <v>0</v>
      </c>
      <c r="EP170" s="8">
        <v>0</v>
      </c>
      <c r="EQ170" s="7">
        <v>0</v>
      </c>
      <c r="ER170" s="8">
        <v>0</v>
      </c>
      <c r="ES170" s="7">
        <v>0</v>
      </c>
      <c r="ET170" s="8">
        <v>0</v>
      </c>
      <c r="EU170" s="7">
        <v>0</v>
      </c>
      <c r="EV170" s="7">
        <v>2</v>
      </c>
      <c r="EW170" s="20">
        <v>0</v>
      </c>
      <c r="EX170" s="8">
        <v>0</v>
      </c>
      <c r="EY170" s="7">
        <v>0</v>
      </c>
      <c r="EZ170" s="8">
        <v>0</v>
      </c>
      <c r="FA170" s="7">
        <v>0</v>
      </c>
      <c r="FB170" s="8">
        <v>0</v>
      </c>
      <c r="FC170" s="7">
        <v>0</v>
      </c>
      <c r="FD170" s="8">
        <v>0</v>
      </c>
      <c r="FE170" s="7">
        <v>0</v>
      </c>
      <c r="FF170" s="8">
        <v>0</v>
      </c>
      <c r="FG170" s="20">
        <v>0</v>
      </c>
      <c r="FH170" s="8">
        <v>0</v>
      </c>
      <c r="FI170" s="7">
        <v>0</v>
      </c>
      <c r="FJ170" s="8">
        <v>0</v>
      </c>
      <c r="FK170" s="7">
        <v>0</v>
      </c>
      <c r="FL170" s="8">
        <v>0</v>
      </c>
      <c r="FM170" s="7">
        <v>0</v>
      </c>
      <c r="FN170" s="8">
        <v>0</v>
      </c>
      <c r="FO170" s="7">
        <v>0</v>
      </c>
      <c r="FP170" s="8">
        <v>0</v>
      </c>
      <c r="FQ170" s="7">
        <v>0</v>
      </c>
      <c r="FR170" s="8"/>
      <c r="FS170" s="7">
        <v>0</v>
      </c>
      <c r="FT170" s="7">
        <v>0</v>
      </c>
      <c r="FU170" s="7">
        <v>0</v>
      </c>
      <c r="FV170" s="8">
        <v>0</v>
      </c>
      <c r="FW170" s="7">
        <v>0</v>
      </c>
      <c r="FX170" s="8">
        <v>1</v>
      </c>
      <c r="FY170" s="7">
        <v>8</v>
      </c>
      <c r="FZ170" s="8">
        <v>0</v>
      </c>
      <c r="GA170" s="7">
        <v>0</v>
      </c>
      <c r="GB170" s="8">
        <v>0</v>
      </c>
      <c r="GC170" s="7">
        <v>0</v>
      </c>
      <c r="GD170" s="8" t="e">
        <v>#REF!</v>
      </c>
      <c r="GE170" s="149">
        <v>10</v>
      </c>
      <c r="GF170" s="150">
        <v>10</v>
      </c>
      <c r="GG170" s="8"/>
      <c r="GH170" s="8"/>
      <c r="GI170" s="120"/>
      <c r="GK170" s="20"/>
      <c r="GL170" s="20"/>
      <c r="GM170" s="1"/>
      <c r="GN170" s="25"/>
      <c r="GO170" s="77"/>
      <c r="GP170" s="7"/>
      <c r="GQ170" s="87"/>
    </row>
    <row r="171" spans="1:199" ht="24.95" customHeight="1" x14ac:dyDescent="0.35">
      <c r="A171" s="136">
        <v>12</v>
      </c>
      <c r="B171" s="656" t="s">
        <v>63</v>
      </c>
      <c r="C171" s="137" t="s">
        <v>68</v>
      </c>
      <c r="D171" s="13"/>
      <c r="E171" s="13"/>
      <c r="F171" s="13"/>
      <c r="G171" s="13"/>
      <c r="H171" s="13"/>
      <c r="I171" s="13"/>
      <c r="J171" s="13"/>
      <c r="K171" s="13"/>
      <c r="L171" s="13">
        <f t="shared" ref="L171:BH171" si="823">SUM(L172:L185)</f>
        <v>280</v>
      </c>
      <c r="M171" s="13">
        <f t="shared" si="823"/>
        <v>142</v>
      </c>
      <c r="N171" s="13">
        <f t="shared" si="823"/>
        <v>142</v>
      </c>
      <c r="O171" s="312">
        <f>SUM(O172:O185)</f>
        <v>0</v>
      </c>
      <c r="P171" s="13">
        <f t="shared" si="823"/>
        <v>0</v>
      </c>
      <c r="Q171" s="13">
        <f t="shared" si="823"/>
        <v>0</v>
      </c>
      <c r="R171" s="13">
        <f>SUM(R172:R185)</f>
        <v>0</v>
      </c>
      <c r="S171" s="13">
        <f>SUM(S172:S185)</f>
        <v>0</v>
      </c>
      <c r="T171" s="13">
        <f t="shared" si="823"/>
        <v>0</v>
      </c>
      <c r="U171" s="13">
        <f t="shared" si="823"/>
        <v>0</v>
      </c>
      <c r="V171" s="13">
        <f t="shared" si="823"/>
        <v>0</v>
      </c>
      <c r="W171" s="13">
        <f t="shared" si="823"/>
        <v>0</v>
      </c>
      <c r="X171" s="13">
        <f t="shared" si="823"/>
        <v>2</v>
      </c>
      <c r="Y171" s="13">
        <f t="shared" si="823"/>
        <v>6</v>
      </c>
      <c r="Z171" s="13">
        <f t="shared" si="823"/>
        <v>0</v>
      </c>
      <c r="AA171" s="13">
        <f t="shared" si="823"/>
        <v>0</v>
      </c>
      <c r="AB171" s="13">
        <f t="shared" si="823"/>
        <v>17</v>
      </c>
      <c r="AC171" s="13">
        <f t="shared" si="823"/>
        <v>136</v>
      </c>
      <c r="AD171" s="13">
        <f t="shared" si="823"/>
        <v>1</v>
      </c>
      <c r="AE171" s="13">
        <f t="shared" si="823"/>
        <v>120</v>
      </c>
      <c r="AF171" s="13">
        <f t="shared" si="823"/>
        <v>0</v>
      </c>
      <c r="AG171" s="13">
        <f t="shared" si="823"/>
        <v>0</v>
      </c>
      <c r="AH171" s="13">
        <f t="shared" si="823"/>
        <v>0</v>
      </c>
      <c r="AI171" s="134">
        <f t="shared" si="823"/>
        <v>0</v>
      </c>
      <c r="AJ171" s="13">
        <f t="shared" si="823"/>
        <v>0</v>
      </c>
      <c r="AK171" s="13">
        <f t="shared" si="823"/>
        <v>0</v>
      </c>
      <c r="AL171" s="13">
        <f t="shared" si="823"/>
        <v>0</v>
      </c>
      <c r="AM171" s="13">
        <f t="shared" si="823"/>
        <v>0</v>
      </c>
      <c r="AN171" s="13">
        <f>SUM(AN172:AN185)</f>
        <v>0</v>
      </c>
      <c r="AO171" s="13">
        <f t="shared" si="823"/>
        <v>0</v>
      </c>
      <c r="AP171" s="13">
        <f t="shared" si="823"/>
        <v>0</v>
      </c>
      <c r="AQ171" s="13">
        <f t="shared" si="823"/>
        <v>0</v>
      </c>
      <c r="AR171" s="13">
        <f t="shared" si="823"/>
        <v>0</v>
      </c>
      <c r="AS171" s="13">
        <f t="shared" si="823"/>
        <v>0</v>
      </c>
      <c r="AT171" s="13">
        <f>SUM(AT172:AT185)</f>
        <v>1</v>
      </c>
      <c r="AU171" s="13">
        <f>SUM(AU172:AU185)</f>
        <v>10</v>
      </c>
      <c r="AV171" s="13">
        <f t="shared" si="823"/>
        <v>0</v>
      </c>
      <c r="AW171" s="13">
        <f t="shared" si="823"/>
        <v>0</v>
      </c>
      <c r="AX171" s="13">
        <f t="shared" si="823"/>
        <v>0</v>
      </c>
      <c r="AY171" s="13">
        <f t="shared" si="823"/>
        <v>0</v>
      </c>
      <c r="AZ171" s="13">
        <f t="shared" si="823"/>
        <v>10</v>
      </c>
      <c r="BA171" s="13">
        <f t="shared" si="823"/>
        <v>70</v>
      </c>
      <c r="BB171" s="13">
        <f t="shared" si="823"/>
        <v>0</v>
      </c>
      <c r="BC171" s="13">
        <f t="shared" si="823"/>
        <v>0</v>
      </c>
      <c r="BD171" s="13">
        <f t="shared" si="823"/>
        <v>0</v>
      </c>
      <c r="BE171" s="13">
        <f t="shared" si="823"/>
        <v>0</v>
      </c>
      <c r="BF171" s="13">
        <f t="shared" si="823"/>
        <v>130</v>
      </c>
      <c r="BG171" s="16">
        <f t="shared" si="823"/>
        <v>344</v>
      </c>
      <c r="BH171" s="134">
        <f t="shared" si="823"/>
        <v>72</v>
      </c>
      <c r="BI171" s="13"/>
      <c r="BJ171" s="13"/>
      <c r="BK171" s="13"/>
      <c r="BL171" s="135"/>
      <c r="BM171" s="136">
        <v>12</v>
      </c>
      <c r="BN171" s="650" t="s">
        <v>63</v>
      </c>
      <c r="BO171" s="137" t="s">
        <v>68</v>
      </c>
      <c r="BP171" s="13">
        <v>1</v>
      </c>
      <c r="BQ171" s="13"/>
      <c r="BR171" s="13"/>
      <c r="BS171" s="13"/>
      <c r="BT171" s="13"/>
      <c r="BU171" s="13"/>
      <c r="BV171" s="13"/>
      <c r="BW171" s="13"/>
      <c r="BX171" s="13">
        <f t="shared" ref="BX171:CY171" si="824">SUM(BX172:BX185)</f>
        <v>424</v>
      </c>
      <c r="BY171" s="13">
        <f t="shared" si="824"/>
        <v>220</v>
      </c>
      <c r="BZ171" s="13">
        <f t="shared" si="824"/>
        <v>220</v>
      </c>
      <c r="CA171" s="13">
        <f t="shared" si="824"/>
        <v>0</v>
      </c>
      <c r="CB171" s="13">
        <f t="shared" si="824"/>
        <v>0</v>
      </c>
      <c r="CC171" s="13">
        <f t="shared" si="824"/>
        <v>0</v>
      </c>
      <c r="CD171" s="13">
        <f t="shared" si="824"/>
        <v>0</v>
      </c>
      <c r="CE171" s="13">
        <f t="shared" si="824"/>
        <v>0</v>
      </c>
      <c r="CF171" s="13">
        <f t="shared" si="824"/>
        <v>0</v>
      </c>
      <c r="CG171" s="13">
        <f t="shared" si="824"/>
        <v>0</v>
      </c>
      <c r="CH171" s="13">
        <f t="shared" si="824"/>
        <v>0</v>
      </c>
      <c r="CI171" s="13">
        <f t="shared" si="824"/>
        <v>0</v>
      </c>
      <c r="CJ171" s="13">
        <f t="shared" si="824"/>
        <v>6</v>
      </c>
      <c r="CK171" s="13">
        <f t="shared" si="824"/>
        <v>16</v>
      </c>
      <c r="CL171" s="13">
        <f t="shared" si="824"/>
        <v>0</v>
      </c>
      <c r="CM171" s="13">
        <f t="shared" si="824"/>
        <v>0</v>
      </c>
      <c r="CN171" s="13">
        <f t="shared" si="824"/>
        <v>3</v>
      </c>
      <c r="CO171" s="13">
        <f t="shared" si="824"/>
        <v>24</v>
      </c>
      <c r="CP171" s="13">
        <f t="shared" si="824"/>
        <v>1</v>
      </c>
      <c r="CQ171" s="13">
        <f t="shared" si="824"/>
        <v>120</v>
      </c>
      <c r="CR171" s="13">
        <f t="shared" si="824"/>
        <v>0</v>
      </c>
      <c r="CS171" s="13">
        <f t="shared" si="824"/>
        <v>0</v>
      </c>
      <c r="CT171" s="13">
        <f t="shared" si="824"/>
        <v>0</v>
      </c>
      <c r="CU171" s="134">
        <f t="shared" si="824"/>
        <v>0</v>
      </c>
      <c r="CV171" s="13">
        <f t="shared" si="824"/>
        <v>0</v>
      </c>
      <c r="CW171" s="13">
        <f t="shared" si="824"/>
        <v>0</v>
      </c>
      <c r="CX171" s="13">
        <f t="shared" si="824"/>
        <v>2</v>
      </c>
      <c r="CY171" s="13">
        <f t="shared" si="824"/>
        <v>74</v>
      </c>
      <c r="CZ171" s="13">
        <f>SUM(CZ172:CZ185)</f>
        <v>0</v>
      </c>
      <c r="DA171" s="13">
        <f t="shared" ref="DA171:DS171" si="825">SUM(DA172:DA185)</f>
        <v>0</v>
      </c>
      <c r="DB171" s="13">
        <f t="shared" si="825"/>
        <v>1</v>
      </c>
      <c r="DC171" s="13">
        <f t="shared" si="825"/>
        <v>0</v>
      </c>
      <c r="DD171" s="13">
        <f t="shared" si="825"/>
        <v>0</v>
      </c>
      <c r="DE171" s="13">
        <f t="shared" si="825"/>
        <v>0</v>
      </c>
      <c r="DF171" s="13">
        <f t="shared" si="825"/>
        <v>0</v>
      </c>
      <c r="DG171" s="13">
        <f t="shared" si="825"/>
        <v>0</v>
      </c>
      <c r="DH171" s="13">
        <f t="shared" si="825"/>
        <v>0</v>
      </c>
      <c r="DI171" s="13">
        <f t="shared" si="825"/>
        <v>0</v>
      </c>
      <c r="DJ171" s="13">
        <f t="shared" si="825"/>
        <v>2</v>
      </c>
      <c r="DK171" s="13">
        <f t="shared" si="825"/>
        <v>12.333333333333334</v>
      </c>
      <c r="DL171" s="13">
        <f t="shared" si="825"/>
        <v>7</v>
      </c>
      <c r="DM171" s="13">
        <f t="shared" si="825"/>
        <v>52</v>
      </c>
      <c r="DN171" s="13">
        <f t="shared" si="825"/>
        <v>0</v>
      </c>
      <c r="DO171" s="13">
        <f t="shared" si="825"/>
        <v>0</v>
      </c>
      <c r="DP171" s="13">
        <f t="shared" si="825"/>
        <v>0</v>
      </c>
      <c r="DQ171" s="13">
        <f t="shared" si="825"/>
        <v>0</v>
      </c>
      <c r="DR171" s="134">
        <f t="shared" si="825"/>
        <v>304.33333333333337</v>
      </c>
      <c r="DS171" s="134">
        <f t="shared" si="825"/>
        <v>70.333333333333329</v>
      </c>
      <c r="DT171" s="13"/>
      <c r="DU171" s="13"/>
      <c r="DV171" s="13"/>
      <c r="DW171" s="135"/>
      <c r="DX171" s="136">
        <v>12</v>
      </c>
      <c r="DY171" s="293" t="s">
        <v>63</v>
      </c>
      <c r="DZ171" s="137" t="s">
        <v>68</v>
      </c>
      <c r="EA171" s="13">
        <v>1</v>
      </c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M171" s="13">
        <v>0</v>
      </c>
      <c r="EN171" s="13">
        <v>0</v>
      </c>
      <c r="EO171" s="13">
        <v>0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0</v>
      </c>
      <c r="EV171" s="13">
        <v>8</v>
      </c>
      <c r="EW171" s="134">
        <v>22</v>
      </c>
      <c r="EX171" s="13">
        <v>0</v>
      </c>
      <c r="EY171" s="13">
        <v>0</v>
      </c>
      <c r="EZ171" s="13">
        <v>20</v>
      </c>
      <c r="FA171" s="13">
        <v>160</v>
      </c>
      <c r="FB171" s="13">
        <v>2</v>
      </c>
      <c r="FC171" s="13">
        <v>240</v>
      </c>
      <c r="FD171" s="13">
        <v>0</v>
      </c>
      <c r="FE171" s="13">
        <v>0</v>
      </c>
      <c r="FF171" s="13">
        <v>0</v>
      </c>
      <c r="FG171" s="134">
        <v>0</v>
      </c>
      <c r="FH171" s="13">
        <v>0</v>
      </c>
      <c r="FI171" s="13">
        <v>0</v>
      </c>
      <c r="FJ171" s="13">
        <v>2</v>
      </c>
      <c r="FK171" s="13">
        <v>74</v>
      </c>
      <c r="FL171" s="13">
        <v>0</v>
      </c>
      <c r="FM171" s="13">
        <v>0</v>
      </c>
      <c r="FN171" s="13">
        <v>1</v>
      </c>
      <c r="FO171" s="13">
        <v>0</v>
      </c>
      <c r="FP171" s="13">
        <v>0</v>
      </c>
      <c r="FQ171" s="13">
        <v>0</v>
      </c>
      <c r="FR171" s="13"/>
      <c r="FS171" s="13">
        <v>10</v>
      </c>
      <c r="FT171" s="13">
        <v>0</v>
      </c>
      <c r="FU171" s="13">
        <v>0</v>
      </c>
      <c r="FV171" s="13">
        <v>2</v>
      </c>
      <c r="FW171" s="13">
        <v>12.333333333333334</v>
      </c>
      <c r="FX171" s="13">
        <v>17</v>
      </c>
      <c r="FY171" s="13">
        <v>122</v>
      </c>
      <c r="FZ171" s="13">
        <v>0</v>
      </c>
      <c r="GA171" s="13">
        <v>0</v>
      </c>
      <c r="GB171" s="13">
        <v>0</v>
      </c>
      <c r="GC171" s="13">
        <v>0</v>
      </c>
      <c r="GD171" s="13">
        <v>434.33333333333337</v>
      </c>
      <c r="GE171" s="138">
        <v>648.33333333333337</v>
      </c>
      <c r="GF171" s="640">
        <v>142.33333333333334</v>
      </c>
      <c r="GG171" s="13"/>
      <c r="GH171" s="13"/>
      <c r="GI171" s="135"/>
      <c r="GK171" s="20"/>
      <c r="GL171" s="20"/>
      <c r="GM171" s="19"/>
      <c r="GN171" s="19"/>
      <c r="GO171" s="82"/>
      <c r="GP171" s="83"/>
      <c r="GQ171" s="87"/>
    </row>
    <row r="172" spans="1:199" ht="24.75" hidden="1" customHeight="1" x14ac:dyDescent="0.35">
      <c r="A172" s="137" t="s">
        <v>63</v>
      </c>
      <c r="B172" s="178" t="s">
        <v>90</v>
      </c>
      <c r="C172" s="179" t="s">
        <v>91</v>
      </c>
      <c r="D172" s="179" t="s">
        <v>92</v>
      </c>
      <c r="E172" s="179" t="s">
        <v>93</v>
      </c>
      <c r="F172" s="179" t="s">
        <v>94</v>
      </c>
      <c r="G172" s="179">
        <v>7</v>
      </c>
      <c r="H172" s="179">
        <v>30</v>
      </c>
      <c r="I172" s="179">
        <v>1</v>
      </c>
      <c r="J172" s="179">
        <v>2</v>
      </c>
      <c r="K172" s="179">
        <f>J172*2</f>
        <v>4</v>
      </c>
      <c r="L172" s="180">
        <v>60</v>
      </c>
      <c r="M172" s="181">
        <f t="shared" ref="M172:M182" si="826">SUM(N172+P172+R172+T172+V172)</f>
        <v>0</v>
      </c>
      <c r="N172" s="81"/>
      <c r="O172" s="35">
        <f t="shared" ref="O172:O182" si="827">SUM(N172)*I172</f>
        <v>0</v>
      </c>
      <c r="P172" s="81"/>
      <c r="Q172" s="35">
        <f>P172*J172</f>
        <v>0</v>
      </c>
      <c r="R172" s="81"/>
      <c r="S172" s="35">
        <f t="shared" ref="S172:S182" si="828">SUM(R172)*J172</f>
        <v>0</v>
      </c>
      <c r="T172" s="81"/>
      <c r="U172" s="35">
        <f>SUM(T172)*K172</f>
        <v>0</v>
      </c>
      <c r="V172" s="81"/>
      <c r="W172" s="35">
        <f>SUM(V172)*J172*5</f>
        <v>0</v>
      </c>
      <c r="X172" s="182">
        <f>SUM(J172*AX172*2+K172*AZ172*2)</f>
        <v>0</v>
      </c>
      <c r="Y172" s="182">
        <f>SUM(L172*5/100*J172)</f>
        <v>6</v>
      </c>
      <c r="Z172" s="81"/>
      <c r="AA172" s="35"/>
      <c r="AB172" s="81"/>
      <c r="AC172" s="182">
        <f t="shared" ref="AC172:AC181" si="829">SUM(AB172)*3*H172/5</f>
        <v>0</v>
      </c>
      <c r="AD172" s="81"/>
      <c r="AE172" s="183">
        <f t="shared" ref="AE172:AE182" si="830">SUM(AD172*H172*(30+4))</f>
        <v>0</v>
      </c>
      <c r="AF172" s="81"/>
      <c r="AG172" s="35">
        <f>SUM(AF172*H172*3)</f>
        <v>0</v>
      </c>
      <c r="AH172" s="81"/>
      <c r="AI172" s="346">
        <f>SUM(AH172*H172/3)</f>
        <v>0</v>
      </c>
      <c r="AJ172" s="81"/>
      <c r="AK172" s="182">
        <f t="shared" ref="AK172:AK182" si="831">SUM(AJ172*H172*2/3)</f>
        <v>0</v>
      </c>
      <c r="AL172" s="81"/>
      <c r="AM172" s="35">
        <f>SUM(AL172*H172*2)</f>
        <v>0</v>
      </c>
      <c r="AN172" s="81"/>
      <c r="AO172" s="35">
        <f>SUM(AN172*J172)</f>
        <v>0</v>
      </c>
      <c r="AP172" s="81"/>
      <c r="AQ172" s="182">
        <f t="shared" ref="AQ172:AQ181" si="832">SUM(AP172*H172*2)</f>
        <v>0</v>
      </c>
      <c r="AR172" s="81"/>
      <c r="AS172" s="182">
        <f>SUM(J172*AR172*6)</f>
        <v>0</v>
      </c>
      <c r="AT172" s="81">
        <v>1</v>
      </c>
      <c r="AU172" s="182">
        <f t="shared" ref="AU172:AU183" si="833">AT172*H172/3</f>
        <v>10</v>
      </c>
      <c r="AV172" s="81"/>
      <c r="AW172" s="35">
        <f t="shared" ref="AW172:AW181" si="834">AV172*K172*6</f>
        <v>0</v>
      </c>
      <c r="AX172" s="81"/>
      <c r="AY172" s="182">
        <f>AX172*K172*8</f>
        <v>0</v>
      </c>
      <c r="AZ172" s="81"/>
      <c r="BA172" s="182">
        <f>SUM(AZ172*K172*5*6)</f>
        <v>0</v>
      </c>
      <c r="BB172" s="81"/>
      <c r="BC172" s="182">
        <f t="shared" ref="BC172:BC182" si="835">SUM(BB172*K172*4*6)</f>
        <v>0</v>
      </c>
      <c r="BD172" s="81"/>
      <c r="BE172" s="10">
        <f>SUM(BD172*50)</f>
        <v>0</v>
      </c>
      <c r="BF172" s="22"/>
      <c r="BG172" s="309">
        <f t="shared" ref="BG172:BG185" si="836">SUM(AO172+BE172+BC172+BA172+AY172+AW172+AS172+AQ172+AK172+AM172+AI172+AG172+AE172+AC172+AA172+Y172+X172+W172+U172+Q172+O172+S172+AU172)</f>
        <v>16</v>
      </c>
      <c r="BH172" s="22">
        <f t="shared" ref="BH172:BH185" si="837">SUM(O172+Q172+U172+W172+X172+AS172+AW172+AY172+BA172+BC172+S172+AQ172)</f>
        <v>0</v>
      </c>
      <c r="BI172" s="1"/>
      <c r="BJ172" s="1"/>
      <c r="BK172" s="1"/>
      <c r="BL172" s="63"/>
      <c r="BM172" s="137" t="s">
        <v>63</v>
      </c>
      <c r="BN172" s="351" t="s">
        <v>221</v>
      </c>
      <c r="BO172" s="25" t="s">
        <v>213</v>
      </c>
      <c r="BP172" s="25" t="s">
        <v>214</v>
      </c>
      <c r="BQ172" s="25" t="s">
        <v>215</v>
      </c>
      <c r="BR172" s="179">
        <v>8</v>
      </c>
      <c r="BS172" s="179">
        <v>2</v>
      </c>
      <c r="BT172" s="179">
        <v>30</v>
      </c>
      <c r="BU172" s="179"/>
      <c r="BV172" s="179">
        <v>1</v>
      </c>
      <c r="BW172" s="348">
        <f t="shared" ref="BW172:BW178" si="838">BV172*2</f>
        <v>2</v>
      </c>
      <c r="BX172" s="180">
        <v>32</v>
      </c>
      <c r="BY172" s="181">
        <f t="shared" ref="BY172:BY180" si="839">SUM(BZ172+CB172+CD172+CF172+CH172)</f>
        <v>10</v>
      </c>
      <c r="BZ172" s="350">
        <v>10</v>
      </c>
      <c r="CA172" s="35">
        <f t="shared" ref="CA172:CA180" si="840">SUM(BZ172)*BU172</f>
        <v>0</v>
      </c>
      <c r="CB172" s="81"/>
      <c r="CC172" s="35">
        <f>BV172*CB172</f>
        <v>0</v>
      </c>
      <c r="CD172" s="81"/>
      <c r="CE172" s="35">
        <f t="shared" ref="CE172:CE180" si="841">SUM(CD172)*BV172</f>
        <v>0</v>
      </c>
      <c r="CF172" s="81"/>
      <c r="CG172" s="35">
        <f t="shared" ref="CG172:CG180" si="842">SUM(CF172)*BW172</f>
        <v>0</v>
      </c>
      <c r="CH172" s="187"/>
      <c r="CI172" s="35">
        <f>SUM(CH172)*BV172*5</f>
        <v>0</v>
      </c>
      <c r="CJ172" s="182"/>
      <c r="CK172" s="182">
        <v>0</v>
      </c>
      <c r="CL172" s="187"/>
      <c r="CM172" s="35">
        <f t="shared" ref="CM172:CM178" si="843">SUM(CL172)*1</f>
        <v>0</v>
      </c>
      <c r="CN172" s="187"/>
      <c r="CO172" s="182">
        <f t="shared" ref="CO172:CO180" si="844">SUM(CN172)*3*BT172/5</f>
        <v>0</v>
      </c>
      <c r="CP172" s="187"/>
      <c r="CQ172" s="183">
        <f t="shared" ref="CQ172:CQ180" si="845">SUM(CP172*BT172*(30+4))</f>
        <v>0</v>
      </c>
      <c r="CR172" s="81"/>
      <c r="CS172" s="35">
        <f>SUM(CR172*BT172*3)</f>
        <v>0</v>
      </c>
      <c r="CT172" s="187"/>
      <c r="CU172" s="182">
        <f>SUM(CT172*BT172/3)</f>
        <v>0</v>
      </c>
      <c r="CV172" s="187"/>
      <c r="CW172" s="182">
        <f t="shared" ref="CW172:CW180" si="846">SUM(CV172*BT172*2/3)</f>
        <v>0</v>
      </c>
      <c r="CX172" s="81"/>
      <c r="CY172" s="35">
        <f t="shared" ref="CY172:CY178" si="847">SUM(CX172*BT172)</f>
        <v>0</v>
      </c>
      <c r="CZ172" s="187"/>
      <c r="DA172" s="35">
        <f t="shared" ref="DA172:DA178" si="848">SUM(CZ172*BV172)</f>
        <v>0</v>
      </c>
      <c r="DB172" s="187"/>
      <c r="DC172" s="182">
        <f t="shared" ref="DC172:DC180" si="849">SUM(DB172*BT172*2)</f>
        <v>0</v>
      </c>
      <c r="DD172" s="81"/>
      <c r="DE172" s="182">
        <f>DD172*BV172*4</f>
        <v>0</v>
      </c>
      <c r="DF172" s="223"/>
      <c r="DG172" s="209">
        <f t="shared" ref="DG172:DG180" si="850">DF172*BT172/3</f>
        <v>0</v>
      </c>
      <c r="DH172" s="187"/>
      <c r="DI172" s="35">
        <f t="shared" ref="DI172:DI178" si="851">DH172*BW172*6</f>
        <v>0</v>
      </c>
      <c r="DJ172" s="81"/>
      <c r="DK172" s="182">
        <f>DJ172*BW172*8</f>
        <v>0</v>
      </c>
      <c r="DL172" s="81">
        <v>1</v>
      </c>
      <c r="DM172" s="182">
        <f>SUM(DL172*BV172*1*8)</f>
        <v>8</v>
      </c>
      <c r="DN172" s="81"/>
      <c r="DO172" s="182">
        <f t="shared" ref="DO172:DO180" si="852">SUM(DN172*BW172*4*6)</f>
        <v>0</v>
      </c>
      <c r="DP172" s="81"/>
      <c r="DQ172" s="10">
        <f t="shared" ref="DQ172:DQ180" si="853">SUM(DP172*50)</f>
        <v>0</v>
      </c>
      <c r="DR172" s="309">
        <f t="shared" ref="DR172:DR185" si="854">SUM(DA172+DQ172+DO172+DM172+DK172+DI172+DE172+DC172+CW172+CY172+CU172+CS172+CQ172+CO172+CM172+CK172+CJ172+CI172+CG172+CC172+CA172+CE172+DG172)</f>
        <v>8</v>
      </c>
      <c r="DS172" s="22">
        <f t="shared" ref="DS172:DS185" si="855">SUM(CA172+CC172+CG172+CI172+CJ172+DE172+DI172+DK172+DM172+DO172+CE172+DC172)</f>
        <v>8</v>
      </c>
      <c r="DT172" s="11"/>
      <c r="DU172" s="12"/>
      <c r="DV172" s="1"/>
      <c r="DW172" s="63"/>
      <c r="DX172" s="137" t="s">
        <v>63</v>
      </c>
      <c r="DY172" s="288"/>
      <c r="DZ172" s="25"/>
      <c r="EA172" s="25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M172" s="20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20">
        <v>6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20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>
        <v>0</v>
      </c>
      <c r="FQ172" s="7">
        <v>0</v>
      </c>
      <c r="FR172" s="7"/>
      <c r="FS172" s="7">
        <v>10</v>
      </c>
      <c r="FT172" s="7">
        <v>0</v>
      </c>
      <c r="FU172" s="7">
        <v>0</v>
      </c>
      <c r="FV172" s="7">
        <v>0</v>
      </c>
      <c r="FW172" s="7">
        <v>0</v>
      </c>
      <c r="FX172" s="7">
        <v>1</v>
      </c>
      <c r="FY172" s="7">
        <v>8</v>
      </c>
      <c r="FZ172" s="7">
        <v>0</v>
      </c>
      <c r="GA172" s="7">
        <v>0</v>
      </c>
      <c r="GB172" s="7">
        <v>0</v>
      </c>
      <c r="GC172" s="7">
        <v>0</v>
      </c>
      <c r="GD172" s="7">
        <v>8</v>
      </c>
      <c r="GE172" s="149">
        <v>24</v>
      </c>
      <c r="GF172" s="150">
        <v>8</v>
      </c>
      <c r="GG172" s="7"/>
      <c r="GH172" s="7"/>
      <c r="GI172" s="60"/>
      <c r="GK172" s="20"/>
      <c r="GL172" s="20"/>
      <c r="GM172" s="1"/>
      <c r="GN172" s="25"/>
      <c r="GO172" s="77"/>
      <c r="GP172" s="7"/>
      <c r="GQ172" s="7"/>
    </row>
    <row r="173" spans="1:199" ht="24.95" hidden="1" customHeight="1" x14ac:dyDescent="0.35">
      <c r="A173" s="137" t="s">
        <v>63</v>
      </c>
      <c r="B173" s="279" t="s">
        <v>212</v>
      </c>
      <c r="C173" s="214" t="s">
        <v>213</v>
      </c>
      <c r="D173" s="214" t="s">
        <v>214</v>
      </c>
      <c r="E173" s="214" t="s">
        <v>215</v>
      </c>
      <c r="F173" s="185">
        <v>48</v>
      </c>
      <c r="G173" s="185">
        <v>1</v>
      </c>
      <c r="H173" s="215">
        <v>25</v>
      </c>
      <c r="I173" s="215">
        <v>1</v>
      </c>
      <c r="J173" s="215">
        <v>1</v>
      </c>
      <c r="K173" s="280">
        <f t="shared" ref="K173" si="856">J173*2</f>
        <v>2</v>
      </c>
      <c r="L173" s="281">
        <v>20</v>
      </c>
      <c r="M173" s="192">
        <f t="shared" si="826"/>
        <v>0</v>
      </c>
      <c r="N173" s="282"/>
      <c r="O173" s="186">
        <f t="shared" si="827"/>
        <v>0</v>
      </c>
      <c r="P173" s="187"/>
      <c r="Q173" s="186">
        <f t="shared" ref="Q173" si="857">J173*P173</f>
        <v>0</v>
      </c>
      <c r="R173" s="187"/>
      <c r="S173" s="186">
        <f t="shared" si="828"/>
        <v>0</v>
      </c>
      <c r="T173" s="187"/>
      <c r="U173" s="186">
        <f t="shared" ref="U173" si="858">SUM(T173)*K173</f>
        <v>0</v>
      </c>
      <c r="V173" s="187"/>
      <c r="W173" s="186">
        <f>SUM(V173)*J173*3</f>
        <v>0</v>
      </c>
      <c r="X173" s="182">
        <v>2</v>
      </c>
      <c r="Y173" s="188">
        <v>0</v>
      </c>
      <c r="Z173" s="187"/>
      <c r="AA173" s="186">
        <f t="shared" ref="AA173" si="859">SUM(Z173)*1</f>
        <v>0</v>
      </c>
      <c r="AB173" s="187"/>
      <c r="AC173" s="182">
        <f t="shared" ref="AC173" si="860">SUM(AB173)*3*H173/5</f>
        <v>0</v>
      </c>
      <c r="AD173" s="187"/>
      <c r="AE173" s="189">
        <f t="shared" ref="AE173" si="861">SUM(AD173*H173*(30+4))</f>
        <v>0</v>
      </c>
      <c r="AF173" s="187"/>
      <c r="AG173" s="190">
        <f t="shared" ref="AG173" si="862">SUM(AF173*H173*3)</f>
        <v>0</v>
      </c>
      <c r="AH173" s="187"/>
      <c r="AI173" s="188">
        <f t="shared" ref="AI173" si="863">SUM(AH173*H173/3)</f>
        <v>0</v>
      </c>
      <c r="AJ173" s="187"/>
      <c r="AK173" s="188">
        <f t="shared" ref="AK173" si="864">SUM(AJ173*H173*2/3)</f>
        <v>0</v>
      </c>
      <c r="AL173" s="187"/>
      <c r="AM173" s="186">
        <f t="shared" ref="AM173" si="865">SUM(AL173*H173)</f>
        <v>0</v>
      </c>
      <c r="AN173" s="187"/>
      <c r="AO173" s="186">
        <f t="shared" ref="AO173" si="866">SUM(AN173*J173)</f>
        <v>0</v>
      </c>
      <c r="AP173" s="187"/>
      <c r="AQ173" s="188">
        <f t="shared" ref="AQ173" si="867">SUM(AP173*H173*2)</f>
        <v>0</v>
      </c>
      <c r="AR173" s="187"/>
      <c r="AS173" s="188">
        <f t="shared" ref="AS173" si="868">AR173*K173*6</f>
        <v>0</v>
      </c>
      <c r="AT173" s="223"/>
      <c r="AU173" s="221">
        <f t="shared" si="833"/>
        <v>0</v>
      </c>
      <c r="AV173" s="187"/>
      <c r="AW173" s="190">
        <f t="shared" si="834"/>
        <v>0</v>
      </c>
      <c r="AX173" s="187"/>
      <c r="AY173" s="188">
        <f>AX173*J173*8</f>
        <v>0</v>
      </c>
      <c r="AZ173" s="187">
        <v>1</v>
      </c>
      <c r="BA173" s="182">
        <f t="shared" ref="BA173" si="869">SUM(AZ173*J173*8)</f>
        <v>8</v>
      </c>
      <c r="BB173" s="187"/>
      <c r="BC173" s="188">
        <f t="shared" ref="BC173" si="870">SUM(BB173*K173*4*6)</f>
        <v>0</v>
      </c>
      <c r="BD173" s="187"/>
      <c r="BE173" s="190">
        <f t="shared" ref="BE173" si="871">SUM(BD173*50)</f>
        <v>0</v>
      </c>
      <c r="BF173" s="221">
        <f t="shared" ref="BF173" si="872">O173+Q173+S173+U173+W173+X173+Y173+AA173+AC173+AE173+AG173+AI173+AK173+AM173+AO173+AQ173+AS173+AU173+AW173+AY173+BA173+BC173+BE173</f>
        <v>10</v>
      </c>
      <c r="BG173" s="221">
        <f t="shared" ref="BG173" si="873">BC173+BA173+AY173+AW173+AS173+AQ173+X173+W173+U173+S173+Q173+O173</f>
        <v>10</v>
      </c>
      <c r="BH173" s="22">
        <f t="shared" si="837"/>
        <v>10</v>
      </c>
      <c r="BI173" s="7"/>
      <c r="BJ173" s="7"/>
      <c r="BK173" s="7"/>
      <c r="BL173" s="60"/>
      <c r="BM173" s="137" t="s">
        <v>63</v>
      </c>
      <c r="BN173" s="347" t="s">
        <v>212</v>
      </c>
      <c r="BO173" s="25" t="s">
        <v>213</v>
      </c>
      <c r="BP173" s="25" t="s">
        <v>214</v>
      </c>
      <c r="BQ173" s="25" t="s">
        <v>215</v>
      </c>
      <c r="BR173" s="179">
        <v>4</v>
      </c>
      <c r="BS173" s="179">
        <v>2</v>
      </c>
      <c r="BT173" s="207">
        <v>25</v>
      </c>
      <c r="BU173" s="207"/>
      <c r="BV173" s="207">
        <v>1</v>
      </c>
      <c r="BW173" s="348">
        <f t="shared" si="838"/>
        <v>2</v>
      </c>
      <c r="BX173" s="349">
        <v>20</v>
      </c>
      <c r="BY173" s="181">
        <f t="shared" si="839"/>
        <v>16</v>
      </c>
      <c r="BZ173" s="350">
        <v>16</v>
      </c>
      <c r="CA173" s="35">
        <f t="shared" si="840"/>
        <v>0</v>
      </c>
      <c r="CB173" s="81"/>
      <c r="CC173" s="35">
        <f t="shared" ref="CC173:CC178" si="874">BV173*CB173</f>
        <v>0</v>
      </c>
      <c r="CD173" s="81"/>
      <c r="CE173" s="35">
        <f t="shared" si="841"/>
        <v>0</v>
      </c>
      <c r="CF173" s="81"/>
      <c r="CG173" s="35">
        <f t="shared" si="842"/>
        <v>0</v>
      </c>
      <c r="CH173" s="187"/>
      <c r="CI173" s="35">
        <f>SUM(CH173)*BV173*3</f>
        <v>0</v>
      </c>
      <c r="CJ173" s="182"/>
      <c r="CK173" s="182">
        <v>0</v>
      </c>
      <c r="CL173" s="187"/>
      <c r="CM173" s="35">
        <f t="shared" si="843"/>
        <v>0</v>
      </c>
      <c r="CN173" s="187"/>
      <c r="CO173" s="182">
        <f t="shared" si="844"/>
        <v>0</v>
      </c>
      <c r="CP173" s="187"/>
      <c r="CQ173" s="183">
        <f t="shared" si="845"/>
        <v>0</v>
      </c>
      <c r="CR173" s="81"/>
      <c r="CS173" s="35">
        <f>SUM(CR173*BT173*3)</f>
        <v>0</v>
      </c>
      <c r="CT173" s="187"/>
      <c r="CU173" s="182">
        <f>SUM(CT173*BT173/3)</f>
        <v>0</v>
      </c>
      <c r="CV173" s="187"/>
      <c r="CW173" s="182">
        <f t="shared" si="846"/>
        <v>0</v>
      </c>
      <c r="CX173" s="81"/>
      <c r="CY173" s="35">
        <f t="shared" si="847"/>
        <v>0</v>
      </c>
      <c r="CZ173" s="187"/>
      <c r="DA173" s="35">
        <f t="shared" si="848"/>
        <v>0</v>
      </c>
      <c r="DB173" s="187"/>
      <c r="DC173" s="182">
        <f t="shared" si="849"/>
        <v>0</v>
      </c>
      <c r="DD173" s="81"/>
      <c r="DE173" s="182">
        <f t="shared" ref="DE173:DE178" si="875">DD173*BW173*6</f>
        <v>0</v>
      </c>
      <c r="DF173" s="223"/>
      <c r="DG173" s="209">
        <f t="shared" si="850"/>
        <v>0</v>
      </c>
      <c r="DH173" s="187"/>
      <c r="DI173" s="35">
        <f t="shared" si="851"/>
        <v>0</v>
      </c>
      <c r="DJ173" s="81"/>
      <c r="DK173" s="182">
        <f>DJ173*BV173*8</f>
        <v>0</v>
      </c>
      <c r="DL173" s="81">
        <v>1</v>
      </c>
      <c r="DM173" s="182">
        <f>SUM(DL173*BV173*6)</f>
        <v>6</v>
      </c>
      <c r="DN173" s="81"/>
      <c r="DO173" s="182">
        <f t="shared" si="852"/>
        <v>0</v>
      </c>
      <c r="DP173" s="81"/>
      <c r="DQ173" s="10">
        <f t="shared" si="853"/>
        <v>0</v>
      </c>
      <c r="DR173" s="309">
        <f t="shared" si="854"/>
        <v>6</v>
      </c>
      <c r="DS173" s="22">
        <f t="shared" si="855"/>
        <v>6</v>
      </c>
      <c r="DT173" s="11"/>
      <c r="DU173" s="12"/>
      <c r="DV173" s="1"/>
      <c r="DW173" s="60"/>
      <c r="DX173" s="137" t="s">
        <v>63</v>
      </c>
      <c r="DY173" s="288"/>
      <c r="DZ173" s="25"/>
      <c r="EA173" s="25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M173" s="20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2</v>
      </c>
      <c r="EW173" s="20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20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/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2</v>
      </c>
      <c r="FY173" s="7">
        <v>14</v>
      </c>
      <c r="FZ173" s="7">
        <v>0</v>
      </c>
      <c r="GA173" s="7">
        <v>0</v>
      </c>
      <c r="GB173" s="7">
        <v>0</v>
      </c>
      <c r="GC173" s="7">
        <v>0</v>
      </c>
      <c r="GD173" s="7">
        <v>16</v>
      </c>
      <c r="GE173" s="149">
        <v>16</v>
      </c>
      <c r="GF173" s="150">
        <v>16</v>
      </c>
      <c r="GG173" s="7"/>
      <c r="GH173" s="7"/>
      <c r="GI173" s="60"/>
      <c r="GK173" s="20"/>
      <c r="GL173" s="20"/>
      <c r="GM173" s="1"/>
      <c r="GN173" s="25"/>
      <c r="GO173" s="77"/>
      <c r="GP173" s="7"/>
      <c r="GQ173" s="7"/>
    </row>
    <row r="174" spans="1:199" ht="24.95" hidden="1" customHeight="1" x14ac:dyDescent="0.35">
      <c r="A174" s="137" t="s">
        <v>63</v>
      </c>
      <c r="B174" s="347" t="s">
        <v>212</v>
      </c>
      <c r="C174" s="25" t="s">
        <v>213</v>
      </c>
      <c r="D174" s="25" t="s">
        <v>214</v>
      </c>
      <c r="E174" s="25" t="s">
        <v>215</v>
      </c>
      <c r="F174" s="179">
        <v>73</v>
      </c>
      <c r="G174" s="179">
        <v>1</v>
      </c>
      <c r="H174" s="207">
        <v>25</v>
      </c>
      <c r="I174" s="207"/>
      <c r="J174" s="207">
        <v>1</v>
      </c>
      <c r="K174" s="348">
        <f t="shared" ref="K174:K181" si="876">J174*2</f>
        <v>2</v>
      </c>
      <c r="L174" s="349">
        <v>20</v>
      </c>
      <c r="M174" s="181">
        <f t="shared" si="826"/>
        <v>16</v>
      </c>
      <c r="N174" s="350">
        <v>16</v>
      </c>
      <c r="O174" s="35">
        <f t="shared" si="827"/>
        <v>0</v>
      </c>
      <c r="P174" s="81"/>
      <c r="Q174" s="35">
        <f t="shared" ref="Q174:Q178" si="877">J174*P174</f>
        <v>0</v>
      </c>
      <c r="R174" s="81"/>
      <c r="S174" s="35">
        <f t="shared" si="828"/>
        <v>0</v>
      </c>
      <c r="T174" s="81"/>
      <c r="U174" s="35">
        <f>SUM(T174)*K174</f>
        <v>0</v>
      </c>
      <c r="V174" s="81"/>
      <c r="W174" s="35">
        <f>SUM(V174)*J174*3</f>
        <v>0</v>
      </c>
      <c r="X174" s="182"/>
      <c r="Y174" s="182">
        <v>0</v>
      </c>
      <c r="Z174" s="81"/>
      <c r="AA174" s="35">
        <f t="shared" ref="AA174:AA181" si="878">SUM(Z174)*1</f>
        <v>0</v>
      </c>
      <c r="AB174" s="81"/>
      <c r="AC174" s="182">
        <f t="shared" si="829"/>
        <v>0</v>
      </c>
      <c r="AD174" s="81"/>
      <c r="AE174" s="183">
        <f t="shared" si="830"/>
        <v>0</v>
      </c>
      <c r="AF174" s="81"/>
      <c r="AG174" s="35">
        <f>SUM(AF174*H174*3)</f>
        <v>0</v>
      </c>
      <c r="AH174" s="81"/>
      <c r="AI174" s="182">
        <f>SUM(AH174*H174/3)</f>
        <v>0</v>
      </c>
      <c r="AJ174" s="81"/>
      <c r="AK174" s="182">
        <f t="shared" si="831"/>
        <v>0</v>
      </c>
      <c r="AL174" s="81"/>
      <c r="AM174" s="35">
        <f>SUM(AL174*H174)</f>
        <v>0</v>
      </c>
      <c r="AN174" s="81"/>
      <c r="AO174" s="35">
        <f>SUM(AN174*J174)</f>
        <v>0</v>
      </c>
      <c r="AP174" s="81"/>
      <c r="AQ174" s="182">
        <f t="shared" si="832"/>
        <v>0</v>
      </c>
      <c r="AR174" s="81"/>
      <c r="AS174" s="182">
        <f t="shared" ref="AS174:AS179" si="879">AR174*K174*6</f>
        <v>0</v>
      </c>
      <c r="AT174" s="34"/>
      <c r="AU174" s="209">
        <f t="shared" si="833"/>
        <v>0</v>
      </c>
      <c r="AV174" s="81"/>
      <c r="AW174" s="35">
        <f t="shared" si="834"/>
        <v>0</v>
      </c>
      <c r="AX174" s="81"/>
      <c r="AY174" s="182">
        <f>AX174*J174*8</f>
        <v>0</v>
      </c>
      <c r="AZ174" s="81">
        <v>1</v>
      </c>
      <c r="BA174" s="182">
        <f>SUM(AZ174*J174*8)</f>
        <v>8</v>
      </c>
      <c r="BB174" s="81"/>
      <c r="BC174" s="182">
        <f t="shared" si="835"/>
        <v>0</v>
      </c>
      <c r="BD174" s="81"/>
      <c r="BE174" s="10">
        <f>SUM(BD174*50)</f>
        <v>0</v>
      </c>
      <c r="BF174" s="22"/>
      <c r="BG174" s="309">
        <f t="shared" si="836"/>
        <v>8</v>
      </c>
      <c r="BH174" s="22">
        <f t="shared" si="837"/>
        <v>8</v>
      </c>
      <c r="BI174" s="7"/>
      <c r="BJ174" s="7"/>
      <c r="BK174" s="7"/>
      <c r="BL174" s="60"/>
      <c r="BM174" s="137" t="s">
        <v>63</v>
      </c>
      <c r="BN174" s="347" t="s">
        <v>216</v>
      </c>
      <c r="BO174" s="25" t="s">
        <v>213</v>
      </c>
      <c r="BP174" s="25" t="s">
        <v>214</v>
      </c>
      <c r="BQ174" s="25" t="s">
        <v>215</v>
      </c>
      <c r="BR174" s="179">
        <v>11</v>
      </c>
      <c r="BS174" s="179">
        <v>2</v>
      </c>
      <c r="BT174" s="207">
        <v>25</v>
      </c>
      <c r="BU174" s="179"/>
      <c r="BV174" s="179">
        <v>1</v>
      </c>
      <c r="BW174" s="348">
        <f t="shared" si="838"/>
        <v>2</v>
      </c>
      <c r="BX174" s="349">
        <v>30</v>
      </c>
      <c r="BY174" s="181">
        <f t="shared" si="839"/>
        <v>14</v>
      </c>
      <c r="BZ174" s="350">
        <v>14</v>
      </c>
      <c r="CA174" s="35">
        <f t="shared" si="840"/>
        <v>0</v>
      </c>
      <c r="CB174" s="81"/>
      <c r="CC174" s="35">
        <f t="shared" si="874"/>
        <v>0</v>
      </c>
      <c r="CD174" s="81"/>
      <c r="CE174" s="35">
        <f t="shared" si="841"/>
        <v>0</v>
      </c>
      <c r="CF174" s="81"/>
      <c r="CG174" s="35">
        <f t="shared" si="842"/>
        <v>0</v>
      </c>
      <c r="CH174" s="187"/>
      <c r="CI174" s="35">
        <f>SUM(CH174)*BV174*3</f>
        <v>0</v>
      </c>
      <c r="CJ174" s="182"/>
      <c r="CK174" s="182">
        <v>0</v>
      </c>
      <c r="CL174" s="187"/>
      <c r="CM174" s="35">
        <f t="shared" si="843"/>
        <v>0</v>
      </c>
      <c r="CN174" s="187"/>
      <c r="CO174" s="182">
        <f t="shared" si="844"/>
        <v>0</v>
      </c>
      <c r="CP174" s="187"/>
      <c r="CQ174" s="183">
        <f t="shared" si="845"/>
        <v>0</v>
      </c>
      <c r="CR174" s="81"/>
      <c r="CS174" s="35">
        <f>SUM(CR174*BT174*3)</f>
        <v>0</v>
      </c>
      <c r="CT174" s="187"/>
      <c r="CU174" s="182">
        <f>SUM(CT174*BT174/3)</f>
        <v>0</v>
      </c>
      <c r="CV174" s="187"/>
      <c r="CW174" s="182">
        <f t="shared" si="846"/>
        <v>0</v>
      </c>
      <c r="CX174" s="81"/>
      <c r="CY174" s="35">
        <f t="shared" si="847"/>
        <v>0</v>
      </c>
      <c r="CZ174" s="187"/>
      <c r="DA174" s="35">
        <f t="shared" si="848"/>
        <v>0</v>
      </c>
      <c r="DB174" s="187"/>
      <c r="DC174" s="182">
        <f t="shared" si="849"/>
        <v>0</v>
      </c>
      <c r="DD174" s="81"/>
      <c r="DE174" s="182">
        <f t="shared" si="875"/>
        <v>0</v>
      </c>
      <c r="DF174" s="223"/>
      <c r="DG174" s="209">
        <f t="shared" si="850"/>
        <v>0</v>
      </c>
      <c r="DH174" s="187"/>
      <c r="DI174" s="35">
        <f t="shared" si="851"/>
        <v>0</v>
      </c>
      <c r="DJ174" s="81"/>
      <c r="DK174" s="182">
        <f>DJ174*BV174*8</f>
        <v>0</v>
      </c>
      <c r="DL174" s="81">
        <v>1</v>
      </c>
      <c r="DM174" s="182">
        <f>SUM(DL174*BV174*6)</f>
        <v>6</v>
      </c>
      <c r="DN174" s="81"/>
      <c r="DO174" s="182">
        <f t="shared" si="852"/>
        <v>0</v>
      </c>
      <c r="DP174" s="81"/>
      <c r="DQ174" s="10">
        <f t="shared" si="853"/>
        <v>0</v>
      </c>
      <c r="DR174" s="309">
        <f t="shared" si="854"/>
        <v>6</v>
      </c>
      <c r="DS174" s="22">
        <f t="shared" si="855"/>
        <v>6</v>
      </c>
      <c r="DT174" s="7"/>
      <c r="DU174" s="7"/>
      <c r="DV174" s="7"/>
      <c r="DW174" s="60"/>
      <c r="DX174" s="137" t="s">
        <v>63</v>
      </c>
      <c r="DY174" s="288"/>
      <c r="DZ174" s="25"/>
      <c r="EA174" s="25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M174" s="20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20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20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/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2</v>
      </c>
      <c r="FY174" s="7">
        <v>14</v>
      </c>
      <c r="FZ174" s="7">
        <v>0</v>
      </c>
      <c r="GA174" s="7">
        <v>0</v>
      </c>
      <c r="GB174" s="7">
        <v>0</v>
      </c>
      <c r="GC174" s="7">
        <v>0</v>
      </c>
      <c r="GD174" s="7">
        <v>6</v>
      </c>
      <c r="GE174" s="149">
        <v>14</v>
      </c>
      <c r="GF174" s="150">
        <v>14</v>
      </c>
      <c r="GG174" s="7"/>
      <c r="GH174" s="7"/>
      <c r="GI174" s="60"/>
      <c r="GK174" s="20"/>
      <c r="GL174" s="20"/>
      <c r="GM174" s="1"/>
      <c r="GN174" s="25"/>
      <c r="GO174" s="77"/>
      <c r="GP174" s="7"/>
      <c r="GQ174" s="7"/>
    </row>
    <row r="175" spans="1:199" ht="24.95" hidden="1" customHeight="1" x14ac:dyDescent="0.35">
      <c r="A175" s="137" t="s">
        <v>63</v>
      </c>
      <c r="B175" s="347" t="s">
        <v>216</v>
      </c>
      <c r="C175" s="25" t="s">
        <v>213</v>
      </c>
      <c r="D175" s="25" t="s">
        <v>214</v>
      </c>
      <c r="E175" s="25" t="s">
        <v>215</v>
      </c>
      <c r="F175" s="179">
        <v>70</v>
      </c>
      <c r="G175" s="179">
        <v>1</v>
      </c>
      <c r="H175" s="179">
        <v>25</v>
      </c>
      <c r="I175" s="179"/>
      <c r="J175" s="179">
        <v>1</v>
      </c>
      <c r="K175" s="348">
        <f t="shared" si="876"/>
        <v>2</v>
      </c>
      <c r="L175" s="349">
        <v>30</v>
      </c>
      <c r="M175" s="181">
        <f t="shared" si="826"/>
        <v>14</v>
      </c>
      <c r="N175" s="350">
        <v>14</v>
      </c>
      <c r="O175" s="35">
        <f t="shared" si="827"/>
        <v>0</v>
      </c>
      <c r="P175" s="81"/>
      <c r="Q175" s="35">
        <f t="shared" si="877"/>
        <v>0</v>
      </c>
      <c r="R175" s="81"/>
      <c r="S175" s="35">
        <f t="shared" si="828"/>
        <v>0</v>
      </c>
      <c r="T175" s="81"/>
      <c r="U175" s="35">
        <f>SUM(T175)*K175</f>
        <v>0</v>
      </c>
      <c r="V175" s="81"/>
      <c r="W175" s="35">
        <f>SUM(V175)*J175*3</f>
        <v>0</v>
      </c>
      <c r="X175" s="182"/>
      <c r="Y175" s="182">
        <v>0</v>
      </c>
      <c r="Z175" s="81"/>
      <c r="AA175" s="35">
        <f t="shared" si="878"/>
        <v>0</v>
      </c>
      <c r="AB175" s="81"/>
      <c r="AC175" s="182">
        <f t="shared" si="829"/>
        <v>0</v>
      </c>
      <c r="AD175" s="81"/>
      <c r="AE175" s="183">
        <f t="shared" si="830"/>
        <v>0</v>
      </c>
      <c r="AF175" s="81"/>
      <c r="AG175" s="35">
        <f>SUM(AF175*H175*3)</f>
        <v>0</v>
      </c>
      <c r="AH175" s="81"/>
      <c r="AI175" s="182">
        <f>SUM(AH175*H175/3)</f>
        <v>0</v>
      </c>
      <c r="AJ175" s="81"/>
      <c r="AK175" s="182">
        <f t="shared" si="831"/>
        <v>0</v>
      </c>
      <c r="AL175" s="81"/>
      <c r="AM175" s="35">
        <f>SUM(AL175*H175)</f>
        <v>0</v>
      </c>
      <c r="AN175" s="81"/>
      <c r="AO175" s="35">
        <f>SUM(AN175*J175)</f>
        <v>0</v>
      </c>
      <c r="AP175" s="81"/>
      <c r="AQ175" s="182">
        <f t="shared" si="832"/>
        <v>0</v>
      </c>
      <c r="AR175" s="81"/>
      <c r="AS175" s="182">
        <f t="shared" si="879"/>
        <v>0</v>
      </c>
      <c r="AT175" s="34"/>
      <c r="AU175" s="209">
        <f t="shared" si="833"/>
        <v>0</v>
      </c>
      <c r="AV175" s="81"/>
      <c r="AW175" s="35">
        <f t="shared" si="834"/>
        <v>0</v>
      </c>
      <c r="AX175" s="81"/>
      <c r="AY175" s="182">
        <f>AX175*J175*8</f>
        <v>0</v>
      </c>
      <c r="AZ175" s="81">
        <v>1</v>
      </c>
      <c r="BA175" s="182">
        <f>SUM(AZ175*J175*6)</f>
        <v>6</v>
      </c>
      <c r="BB175" s="81"/>
      <c r="BC175" s="182">
        <f t="shared" si="835"/>
        <v>0</v>
      </c>
      <c r="BD175" s="81"/>
      <c r="BE175" s="10">
        <f t="shared" ref="BE175:BE180" si="880">SUM(BD175*50)</f>
        <v>0</v>
      </c>
      <c r="BF175" s="22"/>
      <c r="BG175" s="309">
        <f t="shared" si="836"/>
        <v>6</v>
      </c>
      <c r="BH175" s="22">
        <f t="shared" si="837"/>
        <v>6</v>
      </c>
      <c r="BI175" s="7"/>
      <c r="BJ175" s="7"/>
      <c r="BK175" s="7"/>
      <c r="BL175" s="60"/>
      <c r="BM175" s="137" t="s">
        <v>63</v>
      </c>
      <c r="BN175" s="347" t="s">
        <v>217</v>
      </c>
      <c r="BO175" s="25" t="s">
        <v>213</v>
      </c>
      <c r="BP175" s="25" t="s">
        <v>214</v>
      </c>
      <c r="BQ175" s="25" t="s">
        <v>215</v>
      </c>
      <c r="BR175" s="179">
        <v>18</v>
      </c>
      <c r="BS175" s="179">
        <v>2</v>
      </c>
      <c r="BT175" s="179">
        <v>25</v>
      </c>
      <c r="BU175" s="179"/>
      <c r="BV175" s="179">
        <v>1</v>
      </c>
      <c r="BW175" s="348">
        <f t="shared" si="838"/>
        <v>2</v>
      </c>
      <c r="BX175" s="349">
        <v>34</v>
      </c>
      <c r="BY175" s="181">
        <f t="shared" si="839"/>
        <v>30</v>
      </c>
      <c r="BZ175" s="350">
        <v>30</v>
      </c>
      <c r="CA175" s="35">
        <f t="shared" si="840"/>
        <v>0</v>
      </c>
      <c r="CB175" s="81"/>
      <c r="CC175" s="35">
        <f t="shared" si="874"/>
        <v>0</v>
      </c>
      <c r="CD175" s="81"/>
      <c r="CE175" s="35">
        <f t="shared" si="841"/>
        <v>0</v>
      </c>
      <c r="CF175" s="81"/>
      <c r="CG175" s="35">
        <f t="shared" si="842"/>
        <v>0</v>
      </c>
      <c r="CH175" s="187"/>
      <c r="CI175" s="35">
        <f>SUM(CH175)*BV175*3</f>
        <v>0</v>
      </c>
      <c r="CJ175" s="182"/>
      <c r="CK175" s="182">
        <v>0</v>
      </c>
      <c r="CL175" s="187"/>
      <c r="CM175" s="35">
        <f t="shared" si="843"/>
        <v>0</v>
      </c>
      <c r="CN175" s="187"/>
      <c r="CO175" s="182">
        <f t="shared" si="844"/>
        <v>0</v>
      </c>
      <c r="CP175" s="187"/>
      <c r="CQ175" s="183">
        <f t="shared" si="845"/>
        <v>0</v>
      </c>
      <c r="CR175" s="81"/>
      <c r="CS175" s="35">
        <f t="shared" ref="CS175:CS180" si="881">SUM(CR175*BT175*3)</f>
        <v>0</v>
      </c>
      <c r="CT175" s="187"/>
      <c r="CU175" s="182">
        <f t="shared" ref="CU175:CU180" si="882">SUM(CT175*BT175/3)</f>
        <v>0</v>
      </c>
      <c r="CV175" s="187"/>
      <c r="CW175" s="182">
        <f t="shared" si="846"/>
        <v>0</v>
      </c>
      <c r="CX175" s="81"/>
      <c r="CY175" s="35">
        <f t="shared" si="847"/>
        <v>0</v>
      </c>
      <c r="CZ175" s="187"/>
      <c r="DA175" s="35">
        <f t="shared" si="848"/>
        <v>0</v>
      </c>
      <c r="DB175" s="187"/>
      <c r="DC175" s="182">
        <f t="shared" si="849"/>
        <v>0</v>
      </c>
      <c r="DD175" s="81"/>
      <c r="DE175" s="182">
        <f t="shared" si="875"/>
        <v>0</v>
      </c>
      <c r="DF175" s="223"/>
      <c r="DG175" s="209">
        <f t="shared" si="850"/>
        <v>0</v>
      </c>
      <c r="DH175" s="187"/>
      <c r="DI175" s="35">
        <f t="shared" si="851"/>
        <v>0</v>
      </c>
      <c r="DJ175" s="81"/>
      <c r="DK175" s="182">
        <f>DJ175*BV175*8</f>
        <v>0</v>
      </c>
      <c r="DL175" s="81">
        <v>1</v>
      </c>
      <c r="DM175" s="182">
        <f>SUM(DL175*BV175*8)</f>
        <v>8</v>
      </c>
      <c r="DN175" s="81"/>
      <c r="DO175" s="182">
        <f t="shared" si="852"/>
        <v>0</v>
      </c>
      <c r="DP175" s="81"/>
      <c r="DQ175" s="10">
        <f t="shared" si="853"/>
        <v>0</v>
      </c>
      <c r="DR175" s="309">
        <f t="shared" si="854"/>
        <v>8</v>
      </c>
      <c r="DS175" s="22">
        <f t="shared" si="855"/>
        <v>8</v>
      </c>
      <c r="DT175" s="7"/>
      <c r="DU175" s="7"/>
      <c r="DV175" s="7"/>
      <c r="DW175" s="60"/>
      <c r="DX175" s="137" t="s">
        <v>63</v>
      </c>
      <c r="DY175" s="288"/>
      <c r="DZ175" s="25"/>
      <c r="EA175" s="25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M175" s="20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20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20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/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2</v>
      </c>
      <c r="FY175" s="7">
        <v>14</v>
      </c>
      <c r="FZ175" s="7">
        <v>0</v>
      </c>
      <c r="GA175" s="7">
        <v>0</v>
      </c>
      <c r="GB175" s="7">
        <v>0</v>
      </c>
      <c r="GC175" s="7">
        <v>0</v>
      </c>
      <c r="GD175" s="7">
        <v>8</v>
      </c>
      <c r="GE175" s="149">
        <v>14</v>
      </c>
      <c r="GF175" s="150">
        <v>14</v>
      </c>
      <c r="GG175" s="7"/>
      <c r="GH175" s="7"/>
      <c r="GI175" s="60"/>
      <c r="GK175" s="20"/>
      <c r="GL175" s="20"/>
      <c r="GM175" s="1"/>
      <c r="GN175" s="25"/>
      <c r="GO175" s="77"/>
      <c r="GP175" s="7"/>
      <c r="GQ175" s="7"/>
    </row>
    <row r="176" spans="1:199" ht="24.95" hidden="1" customHeight="1" x14ac:dyDescent="0.35">
      <c r="A176" s="137" t="s">
        <v>63</v>
      </c>
      <c r="B176" s="347" t="s">
        <v>217</v>
      </c>
      <c r="C176" s="25" t="s">
        <v>213</v>
      </c>
      <c r="D176" s="25" t="s">
        <v>214</v>
      </c>
      <c r="E176" s="25" t="s">
        <v>215</v>
      </c>
      <c r="F176" s="179">
        <v>54</v>
      </c>
      <c r="G176" s="179">
        <v>1</v>
      </c>
      <c r="H176" s="179">
        <v>25</v>
      </c>
      <c r="I176" s="179"/>
      <c r="J176" s="179">
        <v>1</v>
      </c>
      <c r="K176" s="348">
        <f t="shared" si="876"/>
        <v>2</v>
      </c>
      <c r="L176" s="349">
        <v>34</v>
      </c>
      <c r="M176" s="181">
        <f t="shared" si="826"/>
        <v>30</v>
      </c>
      <c r="N176" s="350">
        <v>30</v>
      </c>
      <c r="O176" s="35">
        <f t="shared" si="827"/>
        <v>0</v>
      </c>
      <c r="P176" s="81"/>
      <c r="Q176" s="35">
        <f t="shared" si="877"/>
        <v>0</v>
      </c>
      <c r="R176" s="81"/>
      <c r="S176" s="35">
        <f t="shared" si="828"/>
        <v>0</v>
      </c>
      <c r="T176" s="81"/>
      <c r="U176" s="35">
        <f t="shared" ref="U176:U182" si="883">SUM(T176)*K176</f>
        <v>0</v>
      </c>
      <c r="V176" s="81"/>
      <c r="W176" s="35">
        <f>SUM(V176)*J176*3</f>
        <v>0</v>
      </c>
      <c r="X176" s="182"/>
      <c r="Y176" s="182">
        <v>0</v>
      </c>
      <c r="Z176" s="81"/>
      <c r="AA176" s="35">
        <f t="shared" si="878"/>
        <v>0</v>
      </c>
      <c r="AB176" s="81"/>
      <c r="AC176" s="182">
        <f t="shared" si="829"/>
        <v>0</v>
      </c>
      <c r="AD176" s="81"/>
      <c r="AE176" s="183">
        <f t="shared" si="830"/>
        <v>0</v>
      </c>
      <c r="AF176" s="81"/>
      <c r="AG176" s="35">
        <f t="shared" ref="AG176:AG182" si="884">SUM(AF176*H176*3)</f>
        <v>0</v>
      </c>
      <c r="AH176" s="81"/>
      <c r="AI176" s="182">
        <f t="shared" ref="AI176:AI182" si="885">SUM(AH176*H176/3)</f>
        <v>0</v>
      </c>
      <c r="AJ176" s="81"/>
      <c r="AK176" s="182">
        <f t="shared" si="831"/>
        <v>0</v>
      </c>
      <c r="AL176" s="81"/>
      <c r="AM176" s="35">
        <f t="shared" ref="AM176:AM182" si="886">SUM(AL176*H176)</f>
        <v>0</v>
      </c>
      <c r="AN176" s="81"/>
      <c r="AO176" s="35">
        <f t="shared" ref="AO176:AO182" si="887">SUM(AN176*J176)</f>
        <v>0</v>
      </c>
      <c r="AP176" s="81"/>
      <c r="AQ176" s="182">
        <f t="shared" si="832"/>
        <v>0</v>
      </c>
      <c r="AR176" s="81"/>
      <c r="AS176" s="182">
        <f t="shared" si="879"/>
        <v>0</v>
      </c>
      <c r="AT176" s="34"/>
      <c r="AU176" s="209">
        <f t="shared" si="833"/>
        <v>0</v>
      </c>
      <c r="AV176" s="81"/>
      <c r="AW176" s="35">
        <f t="shared" si="834"/>
        <v>0</v>
      </c>
      <c r="AX176" s="81"/>
      <c r="AY176" s="182">
        <f>AX176*J176*8</f>
        <v>0</v>
      </c>
      <c r="AZ176" s="81">
        <v>1</v>
      </c>
      <c r="BA176" s="182">
        <f t="shared" ref="BA176:BA181" si="888">SUM(AZ176*J176*8)</f>
        <v>8</v>
      </c>
      <c r="BB176" s="81"/>
      <c r="BC176" s="182">
        <f t="shared" si="835"/>
        <v>0</v>
      </c>
      <c r="BD176" s="81"/>
      <c r="BE176" s="10">
        <f t="shared" si="880"/>
        <v>0</v>
      </c>
      <c r="BF176" s="22"/>
      <c r="BG176" s="309">
        <f t="shared" si="836"/>
        <v>8</v>
      </c>
      <c r="BH176" s="22">
        <f t="shared" si="837"/>
        <v>8</v>
      </c>
      <c r="BI176" s="7"/>
      <c r="BJ176" s="7"/>
      <c r="BK176" s="7"/>
      <c r="BL176" s="60"/>
      <c r="BM176" s="137" t="s">
        <v>63</v>
      </c>
      <c r="BN176" s="347" t="s">
        <v>217</v>
      </c>
      <c r="BO176" s="25" t="s">
        <v>213</v>
      </c>
      <c r="BP176" s="25" t="s">
        <v>214</v>
      </c>
      <c r="BQ176" s="25" t="s">
        <v>215</v>
      </c>
      <c r="BR176" s="179">
        <v>24</v>
      </c>
      <c r="BS176" s="179">
        <v>2</v>
      </c>
      <c r="BT176" s="179">
        <v>25</v>
      </c>
      <c r="BU176" s="179"/>
      <c r="BV176" s="179">
        <v>1</v>
      </c>
      <c r="BW176" s="348">
        <f t="shared" si="838"/>
        <v>2</v>
      </c>
      <c r="BX176" s="349">
        <v>34</v>
      </c>
      <c r="BY176" s="181">
        <f t="shared" si="839"/>
        <v>30</v>
      </c>
      <c r="BZ176" s="350">
        <v>30</v>
      </c>
      <c r="CA176" s="35">
        <f t="shared" si="840"/>
        <v>0</v>
      </c>
      <c r="CB176" s="81"/>
      <c r="CC176" s="35">
        <f t="shared" si="874"/>
        <v>0</v>
      </c>
      <c r="CD176" s="81"/>
      <c r="CE176" s="35">
        <f t="shared" si="841"/>
        <v>0</v>
      </c>
      <c r="CF176" s="81"/>
      <c r="CG176" s="35">
        <f t="shared" si="842"/>
        <v>0</v>
      </c>
      <c r="CH176" s="187"/>
      <c r="CI176" s="35">
        <f>SUM(CH176)*BV176*3</f>
        <v>0</v>
      </c>
      <c r="CJ176" s="182"/>
      <c r="CK176" s="182">
        <v>0</v>
      </c>
      <c r="CL176" s="187"/>
      <c r="CM176" s="35">
        <f t="shared" si="843"/>
        <v>0</v>
      </c>
      <c r="CN176" s="187"/>
      <c r="CO176" s="182">
        <f t="shared" si="844"/>
        <v>0</v>
      </c>
      <c r="CP176" s="187"/>
      <c r="CQ176" s="183">
        <f t="shared" si="845"/>
        <v>0</v>
      </c>
      <c r="CR176" s="81"/>
      <c r="CS176" s="35">
        <f t="shared" si="881"/>
        <v>0</v>
      </c>
      <c r="CT176" s="187"/>
      <c r="CU176" s="182">
        <f t="shared" si="882"/>
        <v>0</v>
      </c>
      <c r="CV176" s="187"/>
      <c r="CW176" s="182">
        <f t="shared" si="846"/>
        <v>0</v>
      </c>
      <c r="CX176" s="81"/>
      <c r="CY176" s="35">
        <f t="shared" si="847"/>
        <v>0</v>
      </c>
      <c r="CZ176" s="187"/>
      <c r="DA176" s="35">
        <f t="shared" si="848"/>
        <v>0</v>
      </c>
      <c r="DB176" s="187"/>
      <c r="DC176" s="182">
        <f t="shared" si="849"/>
        <v>0</v>
      </c>
      <c r="DD176" s="81"/>
      <c r="DE176" s="182">
        <f t="shared" si="875"/>
        <v>0</v>
      </c>
      <c r="DF176" s="223"/>
      <c r="DG176" s="209">
        <f t="shared" si="850"/>
        <v>0</v>
      </c>
      <c r="DH176" s="187"/>
      <c r="DI176" s="35">
        <f t="shared" si="851"/>
        <v>0</v>
      </c>
      <c r="DJ176" s="81"/>
      <c r="DK176" s="182">
        <f>DJ176*BV176*8</f>
        <v>0</v>
      </c>
      <c r="DL176" s="81">
        <v>1</v>
      </c>
      <c r="DM176" s="182">
        <f>SUM(DL176*BV176*8)</f>
        <v>8</v>
      </c>
      <c r="DN176" s="81"/>
      <c r="DO176" s="182">
        <f t="shared" si="852"/>
        <v>0</v>
      </c>
      <c r="DP176" s="81"/>
      <c r="DQ176" s="10">
        <f t="shared" si="853"/>
        <v>0</v>
      </c>
      <c r="DR176" s="309">
        <f t="shared" si="854"/>
        <v>8</v>
      </c>
      <c r="DS176" s="22">
        <f t="shared" si="855"/>
        <v>8</v>
      </c>
      <c r="DT176" s="7"/>
      <c r="DU176" s="7"/>
      <c r="DV176" s="7"/>
      <c r="DW176" s="60"/>
      <c r="DX176" s="137" t="s">
        <v>63</v>
      </c>
      <c r="DY176" s="288"/>
      <c r="DZ176" s="25"/>
      <c r="EA176" s="25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M176" s="20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20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20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/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2</v>
      </c>
      <c r="FY176" s="7">
        <v>16</v>
      </c>
      <c r="FZ176" s="7">
        <v>0</v>
      </c>
      <c r="GA176" s="7">
        <v>0</v>
      </c>
      <c r="GB176" s="7">
        <v>0</v>
      </c>
      <c r="GC176" s="7">
        <v>0</v>
      </c>
      <c r="GD176" s="7">
        <v>8</v>
      </c>
      <c r="GE176" s="149">
        <v>16</v>
      </c>
      <c r="GF176" s="150">
        <v>16</v>
      </c>
      <c r="GG176" s="7"/>
      <c r="GH176" s="7"/>
      <c r="GI176" s="60"/>
      <c r="GK176" s="20"/>
      <c r="GL176" s="20"/>
      <c r="GM176" s="1"/>
      <c r="GN176" s="25"/>
      <c r="GO176" s="77"/>
      <c r="GP176" s="7"/>
      <c r="GQ176" s="7"/>
    </row>
    <row r="177" spans="1:199" ht="24.95" hidden="1" customHeight="1" x14ac:dyDescent="0.35">
      <c r="A177" s="137" t="s">
        <v>63</v>
      </c>
      <c r="B177" s="347" t="s">
        <v>217</v>
      </c>
      <c r="C177" s="25" t="s">
        <v>213</v>
      </c>
      <c r="D177" s="25" t="s">
        <v>214</v>
      </c>
      <c r="E177" s="25" t="s">
        <v>215</v>
      </c>
      <c r="F177" s="179">
        <v>66</v>
      </c>
      <c r="G177" s="179">
        <v>1</v>
      </c>
      <c r="H177" s="179">
        <v>25</v>
      </c>
      <c r="I177" s="179"/>
      <c r="J177" s="179">
        <v>1</v>
      </c>
      <c r="K177" s="348">
        <f t="shared" si="876"/>
        <v>2</v>
      </c>
      <c r="L177" s="349">
        <v>34</v>
      </c>
      <c r="M177" s="181">
        <f t="shared" si="826"/>
        <v>30</v>
      </c>
      <c r="N177" s="350">
        <v>30</v>
      </c>
      <c r="O177" s="35">
        <f t="shared" si="827"/>
        <v>0</v>
      </c>
      <c r="P177" s="81"/>
      <c r="Q177" s="35">
        <f t="shared" si="877"/>
        <v>0</v>
      </c>
      <c r="R177" s="81"/>
      <c r="S177" s="35">
        <f t="shared" si="828"/>
        <v>0</v>
      </c>
      <c r="T177" s="81"/>
      <c r="U177" s="35">
        <f t="shared" si="883"/>
        <v>0</v>
      </c>
      <c r="V177" s="81"/>
      <c r="W177" s="35">
        <f>SUM(V177)*J177*3</f>
        <v>0</v>
      </c>
      <c r="X177" s="182"/>
      <c r="Y177" s="182">
        <v>0</v>
      </c>
      <c r="Z177" s="81"/>
      <c r="AA177" s="35">
        <f t="shared" si="878"/>
        <v>0</v>
      </c>
      <c r="AB177" s="81"/>
      <c r="AC177" s="182">
        <f t="shared" si="829"/>
        <v>0</v>
      </c>
      <c r="AD177" s="81"/>
      <c r="AE177" s="183">
        <f t="shared" si="830"/>
        <v>0</v>
      </c>
      <c r="AF177" s="81"/>
      <c r="AG177" s="35">
        <f t="shared" si="884"/>
        <v>0</v>
      </c>
      <c r="AH177" s="81"/>
      <c r="AI177" s="182">
        <f t="shared" si="885"/>
        <v>0</v>
      </c>
      <c r="AJ177" s="81"/>
      <c r="AK177" s="182">
        <f t="shared" si="831"/>
        <v>0</v>
      </c>
      <c r="AL177" s="81"/>
      <c r="AM177" s="35">
        <f t="shared" si="886"/>
        <v>0</v>
      </c>
      <c r="AN177" s="81"/>
      <c r="AO177" s="35">
        <f t="shared" si="887"/>
        <v>0</v>
      </c>
      <c r="AP177" s="81"/>
      <c r="AQ177" s="182">
        <f t="shared" si="832"/>
        <v>0</v>
      </c>
      <c r="AR177" s="81"/>
      <c r="AS177" s="182">
        <f t="shared" si="879"/>
        <v>0</v>
      </c>
      <c r="AT177" s="34"/>
      <c r="AU177" s="209">
        <f t="shared" si="833"/>
        <v>0</v>
      </c>
      <c r="AV177" s="81"/>
      <c r="AW177" s="35">
        <f t="shared" si="834"/>
        <v>0</v>
      </c>
      <c r="AX177" s="81"/>
      <c r="AY177" s="182">
        <f>AX177*K177*8</f>
        <v>0</v>
      </c>
      <c r="AZ177" s="81">
        <v>1</v>
      </c>
      <c r="BA177" s="182">
        <f t="shared" si="888"/>
        <v>8</v>
      </c>
      <c r="BB177" s="81"/>
      <c r="BC177" s="182">
        <f t="shared" si="835"/>
        <v>0</v>
      </c>
      <c r="BD177" s="81"/>
      <c r="BE177" s="10">
        <f t="shared" si="880"/>
        <v>0</v>
      </c>
      <c r="BF177" s="22"/>
      <c r="BG177" s="309">
        <f t="shared" si="836"/>
        <v>8</v>
      </c>
      <c r="BH177" s="22">
        <f t="shared" si="837"/>
        <v>8</v>
      </c>
      <c r="BI177" s="7"/>
      <c r="BJ177" s="7"/>
      <c r="BK177" s="7"/>
      <c r="BL177" s="60"/>
      <c r="BM177" s="137" t="s">
        <v>63</v>
      </c>
      <c r="BN177" s="347" t="s">
        <v>217</v>
      </c>
      <c r="BO177" s="25" t="s">
        <v>213</v>
      </c>
      <c r="BP177" s="25" t="s">
        <v>214</v>
      </c>
      <c r="BQ177" s="25" t="s">
        <v>215</v>
      </c>
      <c r="BR177" s="179">
        <v>30</v>
      </c>
      <c r="BS177" s="179">
        <v>2</v>
      </c>
      <c r="BT177" s="179">
        <v>25</v>
      </c>
      <c r="BU177" s="179"/>
      <c r="BV177" s="179">
        <v>1</v>
      </c>
      <c r="BW177" s="348">
        <f t="shared" si="838"/>
        <v>2</v>
      </c>
      <c r="BX177" s="349">
        <v>34</v>
      </c>
      <c r="BY177" s="181">
        <f t="shared" si="839"/>
        <v>30</v>
      </c>
      <c r="BZ177" s="350">
        <v>30</v>
      </c>
      <c r="CA177" s="35">
        <f t="shared" si="840"/>
        <v>0</v>
      </c>
      <c r="CB177" s="81"/>
      <c r="CC177" s="35">
        <f t="shared" si="874"/>
        <v>0</v>
      </c>
      <c r="CD177" s="81"/>
      <c r="CE177" s="35">
        <f t="shared" si="841"/>
        <v>0</v>
      </c>
      <c r="CF177" s="81"/>
      <c r="CG177" s="35">
        <f t="shared" si="842"/>
        <v>0</v>
      </c>
      <c r="CH177" s="187"/>
      <c r="CI177" s="35">
        <f>SUM(CH177)*BV177*3</f>
        <v>0</v>
      </c>
      <c r="CJ177" s="182"/>
      <c r="CK177" s="182">
        <v>0</v>
      </c>
      <c r="CL177" s="187"/>
      <c r="CM177" s="35">
        <f t="shared" si="843"/>
        <v>0</v>
      </c>
      <c r="CN177" s="187"/>
      <c r="CO177" s="182">
        <f t="shared" si="844"/>
        <v>0</v>
      </c>
      <c r="CP177" s="187"/>
      <c r="CQ177" s="183">
        <f t="shared" si="845"/>
        <v>0</v>
      </c>
      <c r="CR177" s="81"/>
      <c r="CS177" s="35">
        <f t="shared" si="881"/>
        <v>0</v>
      </c>
      <c r="CT177" s="187"/>
      <c r="CU177" s="182">
        <f t="shared" si="882"/>
        <v>0</v>
      </c>
      <c r="CV177" s="187"/>
      <c r="CW177" s="182">
        <f t="shared" si="846"/>
        <v>0</v>
      </c>
      <c r="CX177" s="81"/>
      <c r="CY177" s="35">
        <f t="shared" si="847"/>
        <v>0</v>
      </c>
      <c r="CZ177" s="187"/>
      <c r="DA177" s="35">
        <f t="shared" si="848"/>
        <v>0</v>
      </c>
      <c r="DB177" s="187"/>
      <c r="DC177" s="182">
        <f t="shared" si="849"/>
        <v>0</v>
      </c>
      <c r="DD177" s="81"/>
      <c r="DE177" s="182">
        <f t="shared" si="875"/>
        <v>0</v>
      </c>
      <c r="DF177" s="223"/>
      <c r="DG177" s="209">
        <f t="shared" si="850"/>
        <v>0</v>
      </c>
      <c r="DH177" s="187"/>
      <c r="DI177" s="35">
        <f t="shared" si="851"/>
        <v>0</v>
      </c>
      <c r="DJ177" s="81"/>
      <c r="DK177" s="182">
        <f>DJ177*BW177*8</f>
        <v>0</v>
      </c>
      <c r="DL177" s="81">
        <v>1</v>
      </c>
      <c r="DM177" s="182">
        <f>SUM(DL177*BV177*8)</f>
        <v>8</v>
      </c>
      <c r="DN177" s="81"/>
      <c r="DO177" s="182">
        <f t="shared" si="852"/>
        <v>0</v>
      </c>
      <c r="DP177" s="81"/>
      <c r="DQ177" s="10">
        <f t="shared" si="853"/>
        <v>0</v>
      </c>
      <c r="DR177" s="345">
        <f>CA177+CC177+CE177+CG177+CI177+CJ177+CK177+CM177+CO177+CQ177+CS177+CU177+CW177+CY177+DA177+DC177+DE177+DG177+DI177+DK177+DM177+DO177+DQ177</f>
        <v>8</v>
      </c>
      <c r="DS177" s="221">
        <f>DO177+DM177+DK177+DI177+DE177+DC177+CJ177+CI177+CG177+CE177+CC177+CA177</f>
        <v>8</v>
      </c>
      <c r="DT177" s="7"/>
      <c r="DU177" s="7"/>
      <c r="DV177" s="7"/>
      <c r="DW177" s="60"/>
      <c r="DX177" s="137" t="s">
        <v>63</v>
      </c>
      <c r="DY177" s="288"/>
      <c r="DZ177" s="25"/>
      <c r="EA177" s="25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M177" s="20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20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20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/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2</v>
      </c>
      <c r="FY177" s="7">
        <v>16</v>
      </c>
      <c r="FZ177" s="7">
        <v>0</v>
      </c>
      <c r="GA177" s="7">
        <v>0</v>
      </c>
      <c r="GB177" s="7">
        <v>0</v>
      </c>
      <c r="GC177" s="7">
        <v>0</v>
      </c>
      <c r="GD177" s="7">
        <v>8</v>
      </c>
      <c r="GE177" s="149">
        <v>16</v>
      </c>
      <c r="GF177" s="150">
        <v>16</v>
      </c>
      <c r="GG177" s="7"/>
      <c r="GH177" s="7"/>
      <c r="GI177" s="60"/>
      <c r="GK177" s="20"/>
      <c r="GL177" s="20"/>
      <c r="GM177" s="1"/>
      <c r="GN177" s="25"/>
      <c r="GO177" s="77"/>
      <c r="GP177" s="7"/>
      <c r="GQ177" s="7"/>
    </row>
    <row r="178" spans="1:199" ht="24.95" hidden="1" customHeight="1" x14ac:dyDescent="0.35">
      <c r="A178" s="137" t="s">
        <v>63</v>
      </c>
      <c r="B178" s="347" t="s">
        <v>218</v>
      </c>
      <c r="C178" s="25" t="s">
        <v>213</v>
      </c>
      <c r="D178" s="25" t="s">
        <v>214</v>
      </c>
      <c r="E178" s="25" t="s">
        <v>215</v>
      </c>
      <c r="F178" s="179">
        <v>60</v>
      </c>
      <c r="G178" s="207">
        <v>1</v>
      </c>
      <c r="H178" s="207">
        <v>25</v>
      </c>
      <c r="I178" s="207"/>
      <c r="J178" s="207">
        <v>1</v>
      </c>
      <c r="K178" s="348">
        <f t="shared" si="876"/>
        <v>2</v>
      </c>
      <c r="L178" s="178">
        <v>30</v>
      </c>
      <c r="M178" s="181">
        <f t="shared" si="826"/>
        <v>22</v>
      </c>
      <c r="N178" s="81">
        <v>22</v>
      </c>
      <c r="O178" s="35">
        <f t="shared" si="827"/>
        <v>0</v>
      </c>
      <c r="P178" s="81"/>
      <c r="Q178" s="35">
        <f t="shared" si="877"/>
        <v>0</v>
      </c>
      <c r="R178" s="81"/>
      <c r="S178" s="35">
        <f t="shared" si="828"/>
        <v>0</v>
      </c>
      <c r="T178" s="81"/>
      <c r="U178" s="35">
        <f t="shared" si="883"/>
        <v>0</v>
      </c>
      <c r="V178" s="81"/>
      <c r="W178" s="35">
        <f>SUM(V178)*J178*5</f>
        <v>0</v>
      </c>
      <c r="X178" s="182"/>
      <c r="Y178" s="182">
        <v>0</v>
      </c>
      <c r="Z178" s="81"/>
      <c r="AA178" s="35">
        <f t="shared" si="878"/>
        <v>0</v>
      </c>
      <c r="AB178" s="81"/>
      <c r="AC178" s="182">
        <f t="shared" si="829"/>
        <v>0</v>
      </c>
      <c r="AD178" s="81"/>
      <c r="AE178" s="183">
        <f t="shared" si="830"/>
        <v>0</v>
      </c>
      <c r="AF178" s="81"/>
      <c r="AG178" s="35">
        <f t="shared" si="884"/>
        <v>0</v>
      </c>
      <c r="AH178" s="81"/>
      <c r="AI178" s="182">
        <f t="shared" si="885"/>
        <v>0</v>
      </c>
      <c r="AJ178" s="81"/>
      <c r="AK178" s="182">
        <f t="shared" si="831"/>
        <v>0</v>
      </c>
      <c r="AL178" s="81"/>
      <c r="AM178" s="35">
        <f t="shared" si="886"/>
        <v>0</v>
      </c>
      <c r="AN178" s="81"/>
      <c r="AO178" s="35">
        <f t="shared" si="887"/>
        <v>0</v>
      </c>
      <c r="AP178" s="81"/>
      <c r="AQ178" s="182">
        <f t="shared" si="832"/>
        <v>0</v>
      </c>
      <c r="AR178" s="81"/>
      <c r="AS178" s="182">
        <f t="shared" si="879"/>
        <v>0</v>
      </c>
      <c r="AT178" s="34"/>
      <c r="AU178" s="209">
        <f t="shared" si="833"/>
        <v>0</v>
      </c>
      <c r="AV178" s="81"/>
      <c r="AW178" s="35">
        <f t="shared" si="834"/>
        <v>0</v>
      </c>
      <c r="AX178" s="81"/>
      <c r="AY178" s="182">
        <f>AX178*K178*8</f>
        <v>0</v>
      </c>
      <c r="AZ178" s="81">
        <v>1</v>
      </c>
      <c r="BA178" s="182">
        <f t="shared" si="888"/>
        <v>8</v>
      </c>
      <c r="BB178" s="81"/>
      <c r="BC178" s="182">
        <f t="shared" si="835"/>
        <v>0</v>
      </c>
      <c r="BD178" s="81"/>
      <c r="BE178" s="10">
        <f t="shared" si="880"/>
        <v>0</v>
      </c>
      <c r="BF178" s="22"/>
      <c r="BG178" s="309">
        <f t="shared" si="836"/>
        <v>8</v>
      </c>
      <c r="BH178" s="22">
        <f t="shared" si="837"/>
        <v>8</v>
      </c>
      <c r="BI178" s="7"/>
      <c r="BJ178" s="7"/>
      <c r="BK178" s="7"/>
      <c r="BL178" s="60"/>
      <c r="BM178" s="137" t="s">
        <v>63</v>
      </c>
      <c r="BN178" s="347" t="s">
        <v>218</v>
      </c>
      <c r="BO178" s="25" t="s">
        <v>213</v>
      </c>
      <c r="BP178" s="25" t="s">
        <v>214</v>
      </c>
      <c r="BQ178" s="25" t="s">
        <v>215</v>
      </c>
      <c r="BR178" s="179">
        <v>38</v>
      </c>
      <c r="BS178" s="207">
        <v>2</v>
      </c>
      <c r="BT178" s="207">
        <v>25</v>
      </c>
      <c r="BU178" s="207"/>
      <c r="BV178" s="207">
        <v>1</v>
      </c>
      <c r="BW178" s="348">
        <f t="shared" si="838"/>
        <v>2</v>
      </c>
      <c r="BX178" s="178">
        <v>30</v>
      </c>
      <c r="BY178" s="181">
        <f t="shared" si="839"/>
        <v>22</v>
      </c>
      <c r="BZ178" s="81">
        <v>22</v>
      </c>
      <c r="CA178" s="35">
        <f t="shared" si="840"/>
        <v>0</v>
      </c>
      <c r="CB178" s="81"/>
      <c r="CC178" s="35">
        <f t="shared" si="874"/>
        <v>0</v>
      </c>
      <c r="CD178" s="81"/>
      <c r="CE178" s="35">
        <f t="shared" si="841"/>
        <v>0</v>
      </c>
      <c r="CF178" s="81"/>
      <c r="CG178" s="35">
        <f t="shared" si="842"/>
        <v>0</v>
      </c>
      <c r="CH178" s="187"/>
      <c r="CI178" s="35">
        <f>SUM(CH178)*BV178*5</f>
        <v>0</v>
      </c>
      <c r="CJ178" s="182"/>
      <c r="CK178" s="182">
        <v>0</v>
      </c>
      <c r="CL178" s="187"/>
      <c r="CM178" s="35">
        <f t="shared" si="843"/>
        <v>0</v>
      </c>
      <c r="CN178" s="187"/>
      <c r="CO178" s="182">
        <f t="shared" si="844"/>
        <v>0</v>
      </c>
      <c r="CP178" s="187"/>
      <c r="CQ178" s="183">
        <f t="shared" si="845"/>
        <v>0</v>
      </c>
      <c r="CR178" s="81"/>
      <c r="CS178" s="35">
        <f t="shared" si="881"/>
        <v>0</v>
      </c>
      <c r="CT178" s="187"/>
      <c r="CU178" s="182">
        <f t="shared" si="882"/>
        <v>0</v>
      </c>
      <c r="CV178" s="187"/>
      <c r="CW178" s="182">
        <f t="shared" si="846"/>
        <v>0</v>
      </c>
      <c r="CX178" s="81"/>
      <c r="CY178" s="35">
        <f t="shared" si="847"/>
        <v>0</v>
      </c>
      <c r="CZ178" s="187"/>
      <c r="DA178" s="35">
        <f t="shared" si="848"/>
        <v>0</v>
      </c>
      <c r="DB178" s="187"/>
      <c r="DC178" s="182">
        <f t="shared" si="849"/>
        <v>0</v>
      </c>
      <c r="DD178" s="81"/>
      <c r="DE178" s="182">
        <f t="shared" si="875"/>
        <v>0</v>
      </c>
      <c r="DF178" s="223"/>
      <c r="DG178" s="209">
        <f t="shared" si="850"/>
        <v>0</v>
      </c>
      <c r="DH178" s="187"/>
      <c r="DI178" s="35">
        <f t="shared" si="851"/>
        <v>0</v>
      </c>
      <c r="DJ178" s="81"/>
      <c r="DK178" s="182">
        <f>DJ178*BW178*8</f>
        <v>0</v>
      </c>
      <c r="DL178" s="81">
        <v>1</v>
      </c>
      <c r="DM178" s="182">
        <f>SUM(DL178*BV178*1*8)</f>
        <v>8</v>
      </c>
      <c r="DN178" s="81"/>
      <c r="DO178" s="182">
        <f t="shared" si="852"/>
        <v>0</v>
      </c>
      <c r="DP178" s="81"/>
      <c r="DQ178" s="10">
        <f t="shared" si="853"/>
        <v>0</v>
      </c>
      <c r="DR178" s="345">
        <f>CA178+CC178+CE178+CG178+CI178+CJ178+CK178+CM178+CO178+CQ178+CS178+CU178+CW178+CY178+DA178+DC178+DE178+DG178+DI178+DK178+DM178+DO178+DQ178</f>
        <v>8</v>
      </c>
      <c r="DS178" s="209">
        <f>DO178+DM178+DK178+DI178+DE178+DC178+CJ178+CI178+CG178+CE178+CC178+CA178</f>
        <v>8</v>
      </c>
      <c r="DT178" s="7"/>
      <c r="DU178" s="7"/>
      <c r="DV178" s="7"/>
      <c r="DW178" s="60"/>
      <c r="DX178" s="137" t="s">
        <v>63</v>
      </c>
      <c r="DY178" s="289"/>
      <c r="DZ178" s="23"/>
      <c r="EA178" s="23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M178" s="20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20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20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/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2</v>
      </c>
      <c r="FY178" s="7">
        <v>16</v>
      </c>
      <c r="FZ178" s="7">
        <v>0</v>
      </c>
      <c r="GA178" s="7">
        <v>0</v>
      </c>
      <c r="GB178" s="7">
        <v>0</v>
      </c>
      <c r="GC178" s="7">
        <v>0</v>
      </c>
      <c r="GD178" s="7">
        <v>8</v>
      </c>
      <c r="GE178" s="149">
        <v>16</v>
      </c>
      <c r="GF178" s="150">
        <v>16</v>
      </c>
      <c r="GG178" s="7"/>
      <c r="GH178" s="7"/>
      <c r="GI178" s="60"/>
      <c r="GK178" s="20"/>
      <c r="GL178" s="20"/>
      <c r="GM178" s="18"/>
      <c r="GN178" s="18"/>
      <c r="GO178" s="80"/>
      <c r="GP178" s="7"/>
      <c r="GQ178" s="7"/>
    </row>
    <row r="179" spans="1:199" ht="24.95" hidden="1" customHeight="1" x14ac:dyDescent="0.35">
      <c r="A179" s="137" t="s">
        <v>63</v>
      </c>
      <c r="B179" s="351" t="s">
        <v>220</v>
      </c>
      <c r="C179" s="25" t="s">
        <v>213</v>
      </c>
      <c r="D179" s="179" t="s">
        <v>214</v>
      </c>
      <c r="E179" s="25" t="s">
        <v>215</v>
      </c>
      <c r="F179" s="179">
        <v>59</v>
      </c>
      <c r="G179" s="179">
        <v>1</v>
      </c>
      <c r="H179" s="179">
        <v>28</v>
      </c>
      <c r="I179" s="179"/>
      <c r="J179" s="179">
        <v>1</v>
      </c>
      <c r="K179" s="348">
        <f t="shared" si="876"/>
        <v>2</v>
      </c>
      <c r="L179" s="25">
        <v>6</v>
      </c>
      <c r="M179" s="181">
        <f t="shared" si="826"/>
        <v>0</v>
      </c>
      <c r="N179" s="81"/>
      <c r="O179" s="35">
        <f t="shared" si="827"/>
        <v>0</v>
      </c>
      <c r="P179" s="81"/>
      <c r="Q179" s="35">
        <f>J179*P179</f>
        <v>0</v>
      </c>
      <c r="R179" s="81"/>
      <c r="S179" s="35">
        <f t="shared" si="828"/>
        <v>0</v>
      </c>
      <c r="T179" s="81"/>
      <c r="U179" s="35">
        <f t="shared" si="883"/>
        <v>0</v>
      </c>
      <c r="V179" s="81"/>
      <c r="W179" s="35">
        <f>SUM(V179)*J179*5</f>
        <v>0</v>
      </c>
      <c r="X179" s="182">
        <v>0</v>
      </c>
      <c r="Y179" s="182">
        <v>0</v>
      </c>
      <c r="Z179" s="81"/>
      <c r="AA179" s="35">
        <f t="shared" si="878"/>
        <v>0</v>
      </c>
      <c r="AB179" s="81"/>
      <c r="AC179" s="182">
        <f t="shared" si="829"/>
        <v>0</v>
      </c>
      <c r="AD179" s="81"/>
      <c r="AE179" s="183">
        <f t="shared" si="830"/>
        <v>0</v>
      </c>
      <c r="AF179" s="81"/>
      <c r="AG179" s="35">
        <f t="shared" si="884"/>
        <v>0</v>
      </c>
      <c r="AH179" s="81"/>
      <c r="AI179" s="182">
        <f t="shared" si="885"/>
        <v>0</v>
      </c>
      <c r="AJ179" s="81"/>
      <c r="AK179" s="182">
        <f t="shared" si="831"/>
        <v>0</v>
      </c>
      <c r="AL179" s="81"/>
      <c r="AM179" s="35">
        <f t="shared" si="886"/>
        <v>0</v>
      </c>
      <c r="AN179" s="81"/>
      <c r="AO179" s="35">
        <f t="shared" si="887"/>
        <v>0</v>
      </c>
      <c r="AP179" s="81"/>
      <c r="AQ179" s="182">
        <f t="shared" si="832"/>
        <v>0</v>
      </c>
      <c r="AR179" s="81"/>
      <c r="AS179" s="182">
        <f t="shared" si="879"/>
        <v>0</v>
      </c>
      <c r="AT179" s="34"/>
      <c r="AU179" s="209">
        <f t="shared" si="833"/>
        <v>0</v>
      </c>
      <c r="AV179" s="81"/>
      <c r="AW179" s="35">
        <f t="shared" si="834"/>
        <v>0</v>
      </c>
      <c r="AX179" s="81"/>
      <c r="AY179" s="182">
        <f>AX179*K179*8</f>
        <v>0</v>
      </c>
      <c r="AZ179" s="81">
        <v>1</v>
      </c>
      <c r="BA179" s="182">
        <f t="shared" si="888"/>
        <v>8</v>
      </c>
      <c r="BB179" s="81"/>
      <c r="BC179" s="182">
        <f t="shared" si="835"/>
        <v>0</v>
      </c>
      <c r="BD179" s="81"/>
      <c r="BE179" s="10">
        <f t="shared" si="880"/>
        <v>0</v>
      </c>
      <c r="BF179" s="22"/>
      <c r="BG179" s="309">
        <f t="shared" si="836"/>
        <v>8</v>
      </c>
      <c r="BH179" s="22">
        <f t="shared" si="837"/>
        <v>8</v>
      </c>
      <c r="BI179" s="7"/>
      <c r="BJ179" s="7"/>
      <c r="BK179" s="7"/>
      <c r="BL179" s="60"/>
      <c r="BM179" s="137" t="s">
        <v>63</v>
      </c>
      <c r="BN179" s="178" t="s">
        <v>90</v>
      </c>
      <c r="BO179" s="45" t="s">
        <v>91</v>
      </c>
      <c r="BP179" s="207" t="s">
        <v>92</v>
      </c>
      <c r="BQ179" s="207" t="s">
        <v>93</v>
      </c>
      <c r="BR179" s="179" t="s">
        <v>94</v>
      </c>
      <c r="BS179" s="207">
        <v>8</v>
      </c>
      <c r="BT179" s="179">
        <v>30</v>
      </c>
      <c r="BU179" s="25"/>
      <c r="BV179" s="25">
        <v>2</v>
      </c>
      <c r="BW179" s="25">
        <f>BV179*2</f>
        <v>4</v>
      </c>
      <c r="BX179" s="180">
        <v>110</v>
      </c>
      <c r="BY179" s="181">
        <f t="shared" si="839"/>
        <v>38</v>
      </c>
      <c r="BZ179" s="81">
        <v>38</v>
      </c>
      <c r="CA179" s="35">
        <f t="shared" si="840"/>
        <v>0</v>
      </c>
      <c r="CB179" s="81"/>
      <c r="CC179" s="35">
        <f>CB179*BV179</f>
        <v>0</v>
      </c>
      <c r="CD179" s="81"/>
      <c r="CE179" s="35">
        <f t="shared" si="841"/>
        <v>0</v>
      </c>
      <c r="CF179" s="81"/>
      <c r="CG179" s="35">
        <f t="shared" si="842"/>
        <v>0</v>
      </c>
      <c r="CH179" s="169"/>
      <c r="CI179" s="35">
        <f>SUM(CH179)*BV179*5</f>
        <v>0</v>
      </c>
      <c r="CJ179" s="209">
        <v>4</v>
      </c>
      <c r="CK179" s="182">
        <f>SUM(BX179*5/100*BV179)</f>
        <v>11</v>
      </c>
      <c r="CL179" s="169"/>
      <c r="CM179" s="35"/>
      <c r="CN179" s="169"/>
      <c r="CO179" s="182">
        <f t="shared" si="844"/>
        <v>0</v>
      </c>
      <c r="CP179" s="169"/>
      <c r="CQ179" s="183">
        <f t="shared" si="845"/>
        <v>0</v>
      </c>
      <c r="CR179" s="81"/>
      <c r="CS179" s="35">
        <f t="shared" si="881"/>
        <v>0</v>
      </c>
      <c r="CT179" s="169"/>
      <c r="CU179" s="346">
        <f t="shared" si="882"/>
        <v>0</v>
      </c>
      <c r="CV179" s="169"/>
      <c r="CW179" s="209">
        <f t="shared" si="846"/>
        <v>0</v>
      </c>
      <c r="CX179" s="81">
        <v>1</v>
      </c>
      <c r="CY179" s="381">
        <f>SUM(CX179*BT179*2)</f>
        <v>60</v>
      </c>
      <c r="CZ179" s="169"/>
      <c r="DA179" s="35">
        <f>SUM(CZ179*BV179)*2</f>
        <v>0</v>
      </c>
      <c r="DB179" s="169"/>
      <c r="DC179" s="182">
        <f t="shared" si="849"/>
        <v>0</v>
      </c>
      <c r="DD179" s="81"/>
      <c r="DE179" s="209">
        <f>SUM(BV179*DD179*6)</f>
        <v>0</v>
      </c>
      <c r="DF179" s="34"/>
      <c r="DG179" s="209">
        <f t="shared" si="850"/>
        <v>0</v>
      </c>
      <c r="DH179" s="169"/>
      <c r="DI179" s="28">
        <f>SUM(BV179*DH179*6)</f>
        <v>0</v>
      </c>
      <c r="DJ179" s="81">
        <v>1</v>
      </c>
      <c r="DK179" s="182">
        <f>DJ179*BT179/3</f>
        <v>10</v>
      </c>
      <c r="DL179" s="81"/>
      <c r="DM179" s="209">
        <f>SUM(DL179*BW179*5*6)</f>
        <v>0</v>
      </c>
      <c r="DN179" s="81"/>
      <c r="DO179" s="182">
        <f t="shared" si="852"/>
        <v>0</v>
      </c>
      <c r="DP179" s="81"/>
      <c r="DQ179" s="22">
        <f t="shared" si="853"/>
        <v>0</v>
      </c>
      <c r="DR179" s="345">
        <f>CA179+CC179+CE179+CG179+CI179+CJ179+CK179+CM179+CO179+CQ179+CS179+CU179+CW179+CY179+DA179+DC179+DE179+DG179+DI179+DK179+DM179+DO179+DQ179</f>
        <v>85</v>
      </c>
      <c r="DS179" s="236">
        <f>DO179+DM179+DK179+DI179+DE179+DC179+CJ179+CI179+CG179+CE179+CC179+CA179</f>
        <v>14</v>
      </c>
      <c r="DT179" s="7"/>
      <c r="DU179" s="7"/>
      <c r="DV179" s="7"/>
      <c r="DW179" s="60"/>
      <c r="DX179" s="137" t="s">
        <v>63</v>
      </c>
      <c r="DY179" s="289"/>
      <c r="DZ179" s="23"/>
      <c r="EA179" s="23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M179" s="20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4</v>
      </c>
      <c r="EW179" s="20">
        <v>11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20">
        <v>0</v>
      </c>
      <c r="FH179" s="7">
        <v>0</v>
      </c>
      <c r="FI179" s="7">
        <v>0</v>
      </c>
      <c r="FJ179" s="7">
        <v>1</v>
      </c>
      <c r="FK179" s="7">
        <v>60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/>
      <c r="FS179" s="7">
        <v>0</v>
      </c>
      <c r="FT179" s="7">
        <v>0</v>
      </c>
      <c r="FU179" s="7">
        <v>0</v>
      </c>
      <c r="FV179" s="7">
        <v>1</v>
      </c>
      <c r="FW179" s="7">
        <v>10</v>
      </c>
      <c r="FX179" s="7">
        <v>1</v>
      </c>
      <c r="FY179" s="7">
        <v>8</v>
      </c>
      <c r="FZ179" s="7">
        <v>0</v>
      </c>
      <c r="GA179" s="7">
        <v>0</v>
      </c>
      <c r="GB179" s="7">
        <v>0</v>
      </c>
      <c r="GC179" s="7">
        <v>0</v>
      </c>
      <c r="GD179" s="7">
        <v>85</v>
      </c>
      <c r="GE179" s="149">
        <v>93</v>
      </c>
      <c r="GF179" s="150">
        <v>22</v>
      </c>
      <c r="GG179" s="7"/>
      <c r="GH179" s="7"/>
      <c r="GI179" s="60"/>
      <c r="GK179" s="20"/>
      <c r="GL179" s="20"/>
      <c r="GM179" s="18"/>
      <c r="GN179" s="18"/>
      <c r="GO179" s="80"/>
      <c r="GP179" s="7"/>
      <c r="GQ179" s="7"/>
    </row>
    <row r="180" spans="1:199" ht="24.95" hidden="1" customHeight="1" x14ac:dyDescent="0.35">
      <c r="A180" s="137" t="s">
        <v>63</v>
      </c>
      <c r="B180" s="351" t="s">
        <v>220</v>
      </c>
      <c r="C180" s="25" t="s">
        <v>213</v>
      </c>
      <c r="D180" s="179" t="s">
        <v>214</v>
      </c>
      <c r="E180" s="25" t="s">
        <v>215</v>
      </c>
      <c r="F180" s="179">
        <v>63</v>
      </c>
      <c r="G180" s="179"/>
      <c r="H180" s="179">
        <v>29</v>
      </c>
      <c r="I180" s="179">
        <v>1</v>
      </c>
      <c r="J180" s="179">
        <v>1</v>
      </c>
      <c r="K180" s="348">
        <f t="shared" si="876"/>
        <v>2</v>
      </c>
      <c r="L180" s="25">
        <v>6</v>
      </c>
      <c r="M180" s="181">
        <f t="shared" si="826"/>
        <v>0</v>
      </c>
      <c r="N180" s="81"/>
      <c r="O180" s="35">
        <f t="shared" si="827"/>
        <v>0</v>
      </c>
      <c r="P180" s="81"/>
      <c r="Q180" s="35">
        <f>J180*P180</f>
        <v>0</v>
      </c>
      <c r="R180" s="81"/>
      <c r="S180" s="35">
        <f t="shared" si="828"/>
        <v>0</v>
      </c>
      <c r="T180" s="81"/>
      <c r="U180" s="35">
        <f t="shared" si="883"/>
        <v>0</v>
      </c>
      <c r="V180" s="81"/>
      <c r="W180" s="35">
        <f>SUM(V180)*J180*5</f>
        <v>0</v>
      </c>
      <c r="X180" s="182">
        <v>0</v>
      </c>
      <c r="Y180" s="182">
        <v>0</v>
      </c>
      <c r="Z180" s="81"/>
      <c r="AA180" s="35">
        <f t="shared" si="878"/>
        <v>0</v>
      </c>
      <c r="AB180" s="81"/>
      <c r="AC180" s="182">
        <f t="shared" si="829"/>
        <v>0</v>
      </c>
      <c r="AD180" s="81"/>
      <c r="AE180" s="183">
        <f t="shared" si="830"/>
        <v>0</v>
      </c>
      <c r="AF180" s="81"/>
      <c r="AG180" s="35">
        <f t="shared" si="884"/>
        <v>0</v>
      </c>
      <c r="AH180" s="81"/>
      <c r="AI180" s="182">
        <f t="shared" si="885"/>
        <v>0</v>
      </c>
      <c r="AJ180" s="81"/>
      <c r="AK180" s="182">
        <f t="shared" si="831"/>
        <v>0</v>
      </c>
      <c r="AL180" s="81"/>
      <c r="AM180" s="35">
        <f t="shared" si="886"/>
        <v>0</v>
      </c>
      <c r="AN180" s="81"/>
      <c r="AO180" s="35">
        <f t="shared" si="887"/>
        <v>0</v>
      </c>
      <c r="AP180" s="81"/>
      <c r="AQ180" s="182">
        <f t="shared" si="832"/>
        <v>0</v>
      </c>
      <c r="AR180" s="81"/>
      <c r="AS180" s="182">
        <v>0</v>
      </c>
      <c r="AT180" s="34"/>
      <c r="AU180" s="209">
        <f t="shared" si="833"/>
        <v>0</v>
      </c>
      <c r="AV180" s="81"/>
      <c r="AW180" s="35">
        <f t="shared" si="834"/>
        <v>0</v>
      </c>
      <c r="AX180" s="81"/>
      <c r="AY180" s="182">
        <f>AX180*K180*8</f>
        <v>0</v>
      </c>
      <c r="AZ180" s="81">
        <v>1</v>
      </c>
      <c r="BA180" s="182">
        <f t="shared" si="888"/>
        <v>8</v>
      </c>
      <c r="BB180" s="81"/>
      <c r="BC180" s="182">
        <f t="shared" si="835"/>
        <v>0</v>
      </c>
      <c r="BD180" s="81"/>
      <c r="BE180" s="10">
        <f t="shared" si="880"/>
        <v>0</v>
      </c>
      <c r="BF180" s="22"/>
      <c r="BG180" s="309">
        <f t="shared" si="836"/>
        <v>8</v>
      </c>
      <c r="BH180" s="22">
        <f t="shared" si="837"/>
        <v>8</v>
      </c>
      <c r="BI180" s="7"/>
      <c r="BJ180" s="7"/>
      <c r="BK180" s="7"/>
      <c r="BL180" s="60"/>
      <c r="BM180" s="137" t="s">
        <v>63</v>
      </c>
      <c r="BN180" s="1" t="s">
        <v>90</v>
      </c>
      <c r="BO180" s="45" t="s">
        <v>91</v>
      </c>
      <c r="BP180" s="45" t="s">
        <v>92</v>
      </c>
      <c r="BQ180" s="45" t="s">
        <v>93</v>
      </c>
      <c r="BR180" s="25" t="s">
        <v>262</v>
      </c>
      <c r="BS180" s="45">
        <v>8</v>
      </c>
      <c r="BT180" s="179">
        <v>7</v>
      </c>
      <c r="BU180" s="25"/>
      <c r="BV180" s="25">
        <v>1</v>
      </c>
      <c r="BW180" s="25">
        <v>1</v>
      </c>
      <c r="BX180" s="24">
        <v>100</v>
      </c>
      <c r="BY180" s="208">
        <f t="shared" si="839"/>
        <v>30</v>
      </c>
      <c r="BZ180" s="34">
        <v>30</v>
      </c>
      <c r="CA180" s="28">
        <f t="shared" si="840"/>
        <v>0</v>
      </c>
      <c r="CB180" s="34"/>
      <c r="CC180" s="28">
        <f>CB180*BV180</f>
        <v>0</v>
      </c>
      <c r="CD180" s="34"/>
      <c r="CE180" s="28">
        <f t="shared" si="841"/>
        <v>0</v>
      </c>
      <c r="CF180" s="34"/>
      <c r="CG180" s="28">
        <f t="shared" si="842"/>
        <v>0</v>
      </c>
      <c r="CH180" s="232"/>
      <c r="CI180" s="28">
        <f>SUM(CH180)*BV180*5</f>
        <v>0</v>
      </c>
      <c r="CJ180" s="209">
        <f>SUM(BV180*DJ180*2+BW180*DL180*2)</f>
        <v>2</v>
      </c>
      <c r="CK180" s="182">
        <f>SUM(BX180*5/100*BV180)</f>
        <v>5</v>
      </c>
      <c r="CL180" s="232"/>
      <c r="CM180" s="28"/>
      <c r="CN180" s="232"/>
      <c r="CO180" s="209">
        <f t="shared" si="844"/>
        <v>0</v>
      </c>
      <c r="CP180" s="232"/>
      <c r="CQ180" s="210">
        <f t="shared" si="845"/>
        <v>0</v>
      </c>
      <c r="CR180" s="34"/>
      <c r="CS180" s="28">
        <f t="shared" si="881"/>
        <v>0</v>
      </c>
      <c r="CT180" s="232"/>
      <c r="CU180" s="209">
        <f t="shared" si="882"/>
        <v>0</v>
      </c>
      <c r="CV180" s="232"/>
      <c r="CW180" s="209">
        <f t="shared" si="846"/>
        <v>0</v>
      </c>
      <c r="CX180" s="34">
        <v>1</v>
      </c>
      <c r="CY180" s="28">
        <f>SUM(CX180*BT180*2)</f>
        <v>14</v>
      </c>
      <c r="CZ180" s="232"/>
      <c r="DA180" s="28">
        <f>SUM(CZ180*BV180)*2</f>
        <v>0</v>
      </c>
      <c r="DB180" s="232"/>
      <c r="DC180" s="209">
        <f t="shared" si="849"/>
        <v>0</v>
      </c>
      <c r="DD180" s="34"/>
      <c r="DE180" s="209">
        <f>SUM(BV180*DD180*6)</f>
        <v>0</v>
      </c>
      <c r="DF180" s="34"/>
      <c r="DG180" s="209">
        <f t="shared" si="850"/>
        <v>0</v>
      </c>
      <c r="DH180" s="232"/>
      <c r="DI180" s="28">
        <f>SUM(BV180*DH180*6)</f>
        <v>0</v>
      </c>
      <c r="DJ180" s="34">
        <v>1</v>
      </c>
      <c r="DK180" s="209">
        <f>SUM(BT180*DJ180/3)</f>
        <v>2.3333333333333335</v>
      </c>
      <c r="DL180" s="34"/>
      <c r="DM180" s="209">
        <f>SUM(DL180*BW180*5*6)</f>
        <v>0</v>
      </c>
      <c r="DN180" s="34"/>
      <c r="DO180" s="209">
        <f t="shared" si="852"/>
        <v>0</v>
      </c>
      <c r="DP180" s="34"/>
      <c r="DQ180" s="22">
        <f t="shared" si="853"/>
        <v>0</v>
      </c>
      <c r="DR180" s="345">
        <f>CA180+CC180+CE180+CG180+CI180+CJ180+CK180+CM180+CO180+CQ180+CS180+CU180+CW180+CY180+DA180+DC180+DE180+DG180+DI180+DK180+DM180+DO180+DQ180</f>
        <v>23.333333333333332</v>
      </c>
      <c r="DS180" s="236">
        <f>DO180+DM180+DK180+DI180+DE180+DC180+CJ180+CI180+CG180+CE180+CC180+CA180</f>
        <v>4.3333333333333339</v>
      </c>
      <c r="DT180" s="7"/>
      <c r="DU180" s="7"/>
      <c r="DV180" s="7"/>
      <c r="DW180" s="60"/>
      <c r="DX180" s="137" t="s">
        <v>63</v>
      </c>
      <c r="DY180" s="289"/>
      <c r="DZ180" s="23"/>
      <c r="EA180" s="23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M180" s="20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2</v>
      </c>
      <c r="EW180" s="20">
        <v>5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20">
        <v>0</v>
      </c>
      <c r="FH180" s="7">
        <v>0</v>
      </c>
      <c r="FI180" s="7">
        <v>0</v>
      </c>
      <c r="FJ180" s="7">
        <v>1</v>
      </c>
      <c r="FK180" s="7">
        <v>14</v>
      </c>
      <c r="FL180" s="7">
        <v>0</v>
      </c>
      <c r="FM180" s="7">
        <v>0</v>
      </c>
      <c r="FN180" s="7">
        <v>0</v>
      </c>
      <c r="FO180" s="7">
        <v>0</v>
      </c>
      <c r="FP180" s="7">
        <v>0</v>
      </c>
      <c r="FQ180" s="7">
        <v>0</v>
      </c>
      <c r="FR180" s="7"/>
      <c r="FS180" s="7">
        <v>0</v>
      </c>
      <c r="FT180" s="7">
        <v>0</v>
      </c>
      <c r="FU180" s="7">
        <v>0</v>
      </c>
      <c r="FV180" s="7">
        <v>1</v>
      </c>
      <c r="FW180" s="7">
        <v>2.3333333333333335</v>
      </c>
      <c r="FX180" s="7">
        <v>1</v>
      </c>
      <c r="FY180" s="7">
        <v>8</v>
      </c>
      <c r="FZ180" s="7">
        <v>0</v>
      </c>
      <c r="GA180" s="7">
        <v>0</v>
      </c>
      <c r="GB180" s="7">
        <v>0</v>
      </c>
      <c r="GC180" s="7">
        <v>0</v>
      </c>
      <c r="GD180" s="7">
        <v>23.333333333333332</v>
      </c>
      <c r="GE180" s="149">
        <v>31.333333333333332</v>
      </c>
      <c r="GF180" s="150">
        <v>12.333333333333334</v>
      </c>
      <c r="GG180" s="7"/>
      <c r="GH180" s="7"/>
      <c r="GI180" s="60"/>
      <c r="GK180" s="20"/>
      <c r="GL180" s="20"/>
      <c r="GM180" s="18"/>
      <c r="GN180" s="18"/>
      <c r="GO180" s="80"/>
      <c r="GP180" s="7"/>
      <c r="GQ180" s="7"/>
    </row>
    <row r="181" spans="1:199" ht="24.95" hidden="1" customHeight="1" x14ac:dyDescent="0.35">
      <c r="A181" s="137" t="s">
        <v>63</v>
      </c>
      <c r="B181" s="351" t="s">
        <v>220</v>
      </c>
      <c r="C181" s="25" t="s">
        <v>213</v>
      </c>
      <c r="D181" s="179" t="s">
        <v>214</v>
      </c>
      <c r="E181" s="25" t="s">
        <v>215</v>
      </c>
      <c r="F181" s="179">
        <v>75</v>
      </c>
      <c r="G181" s="179">
        <v>1</v>
      </c>
      <c r="H181" s="179">
        <v>29</v>
      </c>
      <c r="I181" s="179">
        <v>1</v>
      </c>
      <c r="J181" s="179">
        <v>1</v>
      </c>
      <c r="K181" s="348">
        <f t="shared" si="876"/>
        <v>2</v>
      </c>
      <c r="L181" s="25">
        <v>6</v>
      </c>
      <c r="M181" s="181">
        <f t="shared" si="826"/>
        <v>0</v>
      </c>
      <c r="N181" s="81"/>
      <c r="O181" s="35">
        <f t="shared" si="827"/>
        <v>0</v>
      </c>
      <c r="P181" s="81"/>
      <c r="Q181" s="35">
        <f>J181*P181</f>
        <v>0</v>
      </c>
      <c r="R181" s="81"/>
      <c r="S181" s="35">
        <f t="shared" si="828"/>
        <v>0</v>
      </c>
      <c r="T181" s="81"/>
      <c r="U181" s="35">
        <f t="shared" si="883"/>
        <v>0</v>
      </c>
      <c r="V181" s="81"/>
      <c r="W181" s="35">
        <f>SUM(V181)*J181*5</f>
        <v>0</v>
      </c>
      <c r="X181" s="182">
        <v>0</v>
      </c>
      <c r="Y181" s="182">
        <v>0</v>
      </c>
      <c r="Z181" s="81"/>
      <c r="AA181" s="35">
        <f t="shared" si="878"/>
        <v>0</v>
      </c>
      <c r="AB181" s="81"/>
      <c r="AC181" s="182">
        <f t="shared" si="829"/>
        <v>0</v>
      </c>
      <c r="AD181" s="81"/>
      <c r="AE181" s="183">
        <f t="shared" si="830"/>
        <v>0</v>
      </c>
      <c r="AF181" s="81"/>
      <c r="AG181" s="35">
        <f t="shared" si="884"/>
        <v>0</v>
      </c>
      <c r="AH181" s="81"/>
      <c r="AI181" s="182">
        <f t="shared" si="885"/>
        <v>0</v>
      </c>
      <c r="AJ181" s="81"/>
      <c r="AK181" s="182">
        <f t="shared" si="831"/>
        <v>0</v>
      </c>
      <c r="AL181" s="81"/>
      <c r="AM181" s="35">
        <f t="shared" si="886"/>
        <v>0</v>
      </c>
      <c r="AN181" s="81"/>
      <c r="AO181" s="35">
        <f t="shared" si="887"/>
        <v>0</v>
      </c>
      <c r="AP181" s="81"/>
      <c r="AQ181" s="182">
        <f t="shared" si="832"/>
        <v>0</v>
      </c>
      <c r="AR181" s="34"/>
      <c r="AS181" s="209">
        <f>AR181*K181*6</f>
        <v>0</v>
      </c>
      <c r="AT181" s="34"/>
      <c r="AU181" s="209">
        <f t="shared" si="833"/>
        <v>0</v>
      </c>
      <c r="AV181" s="34"/>
      <c r="AW181" s="28">
        <f t="shared" si="834"/>
        <v>0</v>
      </c>
      <c r="AX181" s="34"/>
      <c r="AY181" s="209">
        <f>AX181*K181*8</f>
        <v>0</v>
      </c>
      <c r="AZ181" s="81">
        <v>1</v>
      </c>
      <c r="BA181" s="182">
        <f t="shared" si="888"/>
        <v>8</v>
      </c>
      <c r="BB181" s="34"/>
      <c r="BC181" s="209">
        <f t="shared" si="835"/>
        <v>0</v>
      </c>
      <c r="BD181" s="34"/>
      <c r="BE181" s="22">
        <f>SUM(BD181*50)</f>
        <v>0</v>
      </c>
      <c r="BF181" s="22"/>
      <c r="BG181" s="309">
        <f t="shared" si="836"/>
        <v>8</v>
      </c>
      <c r="BH181" s="22">
        <f t="shared" si="837"/>
        <v>8</v>
      </c>
      <c r="BI181" s="7"/>
      <c r="BJ181" s="7"/>
      <c r="BK181" s="7"/>
      <c r="BL181" s="60"/>
      <c r="BM181" s="420" t="s">
        <v>63</v>
      </c>
      <c r="BN181" s="1"/>
      <c r="BO181" s="45"/>
      <c r="BP181" s="45"/>
      <c r="BQ181" s="45"/>
      <c r="BR181" s="25"/>
      <c r="BS181" s="25"/>
      <c r="BT181" s="179">
        <v>29</v>
      </c>
      <c r="BU181" s="25"/>
      <c r="BV181" s="25"/>
      <c r="BW181" s="25"/>
      <c r="BX181" s="1"/>
      <c r="BY181" s="208"/>
      <c r="BZ181" s="34"/>
      <c r="CA181" s="28"/>
      <c r="CB181" s="34"/>
      <c r="CC181" s="28"/>
      <c r="CD181" s="34"/>
      <c r="CE181" s="28"/>
      <c r="CF181" s="34"/>
      <c r="CG181" s="28"/>
      <c r="CH181" s="34"/>
      <c r="CI181" s="28"/>
      <c r="CJ181" s="209"/>
      <c r="CK181" s="182"/>
      <c r="CL181" s="34"/>
      <c r="CM181" s="28"/>
      <c r="CN181" s="34"/>
      <c r="CO181" s="209"/>
      <c r="CP181" s="34"/>
      <c r="CQ181" s="210"/>
      <c r="CR181" s="34"/>
      <c r="CS181" s="28"/>
      <c r="CT181" s="34"/>
      <c r="CU181" s="209"/>
      <c r="CV181" s="34"/>
      <c r="CW181" s="209"/>
      <c r="CX181" s="34"/>
      <c r="CY181" s="28"/>
      <c r="CZ181" s="34"/>
      <c r="DA181" s="28"/>
      <c r="DB181" s="34"/>
      <c r="DC181" s="209"/>
      <c r="DD181" s="34"/>
      <c r="DE181" s="209"/>
      <c r="DF181" s="34"/>
      <c r="DG181" s="209"/>
      <c r="DH181" s="34"/>
      <c r="DI181" s="28"/>
      <c r="DJ181" s="34"/>
      <c r="DK181" s="209"/>
      <c r="DL181" s="34"/>
      <c r="DM181" s="209"/>
      <c r="DN181" s="34"/>
      <c r="DO181" s="209"/>
      <c r="DP181" s="34"/>
      <c r="DQ181" s="22"/>
      <c r="DR181" s="209"/>
      <c r="DS181" s="209"/>
      <c r="DT181" s="7"/>
      <c r="DU181" s="7"/>
      <c r="DV181" s="7"/>
      <c r="DW181" s="60"/>
      <c r="DX181" s="137" t="s">
        <v>63</v>
      </c>
      <c r="DY181" s="289"/>
      <c r="DZ181" s="23"/>
      <c r="EA181" s="23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M181" s="20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20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20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/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1</v>
      </c>
      <c r="FY181" s="7">
        <v>8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149">
        <v>8</v>
      </c>
      <c r="GF181" s="150">
        <v>8</v>
      </c>
      <c r="GG181" s="7"/>
      <c r="GH181" s="7"/>
      <c r="GI181" s="60"/>
      <c r="GK181" s="20"/>
      <c r="GL181" s="20"/>
      <c r="GM181" s="18"/>
      <c r="GN181" s="18"/>
      <c r="GO181" s="80"/>
      <c r="GP181" s="7"/>
      <c r="GQ181" s="7"/>
    </row>
    <row r="182" spans="1:199" ht="24.95" hidden="1" customHeight="1" x14ac:dyDescent="0.35">
      <c r="A182" s="137" t="s">
        <v>63</v>
      </c>
      <c r="B182" s="413" t="s">
        <v>261</v>
      </c>
      <c r="C182" s="211" t="s">
        <v>95</v>
      </c>
      <c r="D182" s="211" t="s">
        <v>92</v>
      </c>
      <c r="E182" s="211" t="s">
        <v>96</v>
      </c>
      <c r="F182" s="230" t="s">
        <v>195</v>
      </c>
      <c r="G182" s="230">
        <v>9</v>
      </c>
      <c r="H182" s="607">
        <v>13</v>
      </c>
      <c r="I182" s="230">
        <v>2</v>
      </c>
      <c r="J182" s="230">
        <v>6</v>
      </c>
      <c r="K182" s="230">
        <f>SUM(J182)*2</f>
        <v>12</v>
      </c>
      <c r="L182" s="229"/>
      <c r="M182" s="231">
        <f t="shared" si="826"/>
        <v>0</v>
      </c>
      <c r="N182" s="232"/>
      <c r="O182" s="233">
        <f t="shared" si="827"/>
        <v>0</v>
      </c>
      <c r="P182" s="232"/>
      <c r="Q182" s="233">
        <f>P182*J182</f>
        <v>0</v>
      </c>
      <c r="R182" s="232"/>
      <c r="S182" s="233">
        <f t="shared" si="828"/>
        <v>0</v>
      </c>
      <c r="T182" s="232"/>
      <c r="U182" s="233">
        <f t="shared" si="883"/>
        <v>0</v>
      </c>
      <c r="V182" s="232"/>
      <c r="W182" s="233">
        <f>SUM(V182)*J182*5</f>
        <v>0</v>
      </c>
      <c r="X182" s="209">
        <f>SUM(L182)*J182*5/100+AX182*J182*2+AZ182*J182*2</f>
        <v>0</v>
      </c>
      <c r="Y182" s="171">
        <f>SUM(L182*5/100*J182)</f>
        <v>0</v>
      </c>
      <c r="Z182" s="232"/>
      <c r="AA182" s="233"/>
      <c r="AB182" s="232">
        <v>17</v>
      </c>
      <c r="AC182" s="209">
        <v>136</v>
      </c>
      <c r="AD182" s="232"/>
      <c r="AE182" s="235">
        <f t="shared" si="830"/>
        <v>0</v>
      </c>
      <c r="AF182" s="232"/>
      <c r="AG182" s="233">
        <f t="shared" si="884"/>
        <v>0</v>
      </c>
      <c r="AH182" s="232"/>
      <c r="AI182" s="234">
        <f t="shared" si="885"/>
        <v>0</v>
      </c>
      <c r="AJ182" s="232"/>
      <c r="AK182" s="234">
        <f t="shared" si="831"/>
        <v>0</v>
      </c>
      <c r="AL182" s="232"/>
      <c r="AM182" s="233">
        <f t="shared" si="886"/>
        <v>0</v>
      </c>
      <c r="AN182" s="232"/>
      <c r="AO182" s="233">
        <f t="shared" si="887"/>
        <v>0</v>
      </c>
      <c r="AP182" s="232"/>
      <c r="AQ182" s="234">
        <f>AP182*H182/3</f>
        <v>0</v>
      </c>
      <c r="AR182" s="232"/>
      <c r="AS182" s="234">
        <f>SUM(J182*AR182*6)</f>
        <v>0</v>
      </c>
      <c r="AT182" s="34"/>
      <c r="AU182" s="236">
        <f t="shared" si="833"/>
        <v>0</v>
      </c>
      <c r="AV182" s="232"/>
      <c r="AW182" s="233">
        <f>SUM(AV182*H182/3)</f>
        <v>0</v>
      </c>
      <c r="AX182" s="232"/>
      <c r="AY182" s="234">
        <f>SUM(AX182*H182/3)</f>
        <v>0</v>
      </c>
      <c r="AZ182" s="232"/>
      <c r="BA182" s="209">
        <f>SUM(AZ182*K182*5*6)</f>
        <v>0</v>
      </c>
      <c r="BB182" s="232"/>
      <c r="BC182" s="234">
        <f t="shared" si="835"/>
        <v>0</v>
      </c>
      <c r="BD182" s="232"/>
      <c r="BE182" s="237">
        <f>SUM(BD182*50)</f>
        <v>0</v>
      </c>
      <c r="BF182" s="209"/>
      <c r="BG182" s="309">
        <f t="shared" si="836"/>
        <v>136</v>
      </c>
      <c r="BH182" s="22">
        <f t="shared" si="837"/>
        <v>0</v>
      </c>
      <c r="BI182" s="7"/>
      <c r="BJ182" s="7"/>
      <c r="BK182" s="7"/>
      <c r="BL182" s="7" t="s">
        <v>287</v>
      </c>
      <c r="BM182" s="420" t="s">
        <v>63</v>
      </c>
      <c r="BN182" s="229" t="s">
        <v>255</v>
      </c>
      <c r="BO182" s="211" t="s">
        <v>95</v>
      </c>
      <c r="BP182" s="211" t="s">
        <v>92</v>
      </c>
      <c r="BQ182" s="211" t="s">
        <v>96</v>
      </c>
      <c r="BR182" s="230" t="s">
        <v>195</v>
      </c>
      <c r="BS182" s="230">
        <v>10</v>
      </c>
      <c r="BT182" s="607">
        <v>13</v>
      </c>
      <c r="BU182" s="230">
        <v>2</v>
      </c>
      <c r="BV182" s="230">
        <v>6</v>
      </c>
      <c r="BW182" s="230">
        <f>SUM(BV182)*2</f>
        <v>12</v>
      </c>
      <c r="BX182" s="229"/>
      <c r="BY182" s="231">
        <f>SUM(BZ182+CB182+CD182+CF182+CH182)</f>
        <v>0</v>
      </c>
      <c r="BZ182" s="232"/>
      <c r="CA182" s="28">
        <f t="shared" ref="CA182" si="889">SUM(BZ182)*BU182</f>
        <v>0</v>
      </c>
      <c r="CB182" s="232"/>
      <c r="CC182" s="233">
        <f>CB182*BV182</f>
        <v>0</v>
      </c>
      <c r="CD182" s="232"/>
      <c r="CE182" s="233">
        <f t="shared" ref="CE182" si="890">SUM(CD182)*BV182</f>
        <v>0</v>
      </c>
      <c r="CF182" s="232"/>
      <c r="CG182" s="233">
        <f t="shared" ref="CG182" si="891">SUM(CF182)*BW182</f>
        <v>0</v>
      </c>
      <c r="CH182" s="232"/>
      <c r="CI182" s="28">
        <f>SUM(CH182)*BV182*5</f>
        <v>0</v>
      </c>
      <c r="CJ182" s="234">
        <f>SUM(BX182)*BV182*5/100+DJ182*BV182*2+DL182*BV182*2</f>
        <v>0</v>
      </c>
      <c r="CK182" s="182">
        <f>SUM(BX182*5/100*BV182)</f>
        <v>0</v>
      </c>
      <c r="CL182" s="232"/>
      <c r="CM182" s="233"/>
      <c r="CN182" s="232">
        <v>3</v>
      </c>
      <c r="CO182" s="345">
        <f>(1*2+12*0.5)*CN182</f>
        <v>24</v>
      </c>
      <c r="CP182" s="232"/>
      <c r="CQ182" s="235">
        <f t="shared" ref="CQ182" si="892">SUM(CP182*BT182*(30+4))</f>
        <v>0</v>
      </c>
      <c r="CR182" s="232"/>
      <c r="CS182" s="233">
        <f>SUM(CR182*BT182*3)</f>
        <v>0</v>
      </c>
      <c r="CT182" s="232"/>
      <c r="CU182" s="234">
        <f>SUM(CT182*BT182/3)</f>
        <v>0</v>
      </c>
      <c r="CV182" s="232"/>
      <c r="CW182" s="234">
        <f t="shared" ref="CW182" si="893">SUM(CV182*BT182*2/3)</f>
        <v>0</v>
      </c>
      <c r="CX182" s="232"/>
      <c r="CY182" s="233">
        <f>SUM(CX182*BT182)</f>
        <v>0</v>
      </c>
      <c r="CZ182" s="232"/>
      <c r="DA182" s="233">
        <f>SUM(CZ182*BV182)</f>
        <v>0</v>
      </c>
      <c r="DB182" s="232">
        <v>1</v>
      </c>
      <c r="DC182" s="209"/>
      <c r="DD182" s="232"/>
      <c r="DE182" s="234">
        <f>SUM(BV182*DD182*6)</f>
        <v>0</v>
      </c>
      <c r="DF182" s="34"/>
      <c r="DG182" s="236">
        <f t="shared" ref="DG182" si="894">DF182*BT182/3</f>
        <v>0</v>
      </c>
      <c r="DH182" s="232"/>
      <c r="DI182" s="233">
        <f>SUM(DH182*BT182/3)</f>
        <v>0</v>
      </c>
      <c r="DJ182" s="232"/>
      <c r="DK182" s="209">
        <f>SUM(DJ182*BT182/3)</f>
        <v>0</v>
      </c>
      <c r="DL182" s="232"/>
      <c r="DM182" s="209">
        <f>SUM(DL182*BW182*5*6)</f>
        <v>0</v>
      </c>
      <c r="DN182" s="232"/>
      <c r="DO182" s="234">
        <f t="shared" ref="DO182" si="895">SUM(DN182*BW182*4*6)</f>
        <v>0</v>
      </c>
      <c r="DP182" s="232"/>
      <c r="DQ182" s="237">
        <f t="shared" ref="DQ182" si="896">SUM(DP182*50)</f>
        <v>0</v>
      </c>
      <c r="DR182" s="236">
        <f>CA182+CC182+CE182+CG182+CI182+CJ182+CK182+CM182+CO182+CQ182+CS182+CU182+CW182+CY182+DA182+DC182+DE182+DG182+DI182+DK182+DM182+DO182+DQ182</f>
        <v>24</v>
      </c>
      <c r="DS182" s="236">
        <f>DO182+DM182+DK182+DI182+DE182+DC182+CJ182+CI182+CG182+CE182+CC182+CA182</f>
        <v>0</v>
      </c>
      <c r="DT182" s="7"/>
      <c r="DU182" s="7"/>
      <c r="DV182" s="7"/>
      <c r="DW182" s="60"/>
      <c r="DX182" s="137" t="s">
        <v>63</v>
      </c>
      <c r="DY182" s="289"/>
      <c r="DZ182" s="23"/>
      <c r="EA182" s="23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M182" s="20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20">
        <v>0</v>
      </c>
      <c r="EX182" s="7">
        <v>0</v>
      </c>
      <c r="EY182" s="7">
        <v>0</v>
      </c>
      <c r="EZ182" s="7">
        <v>20</v>
      </c>
      <c r="FA182" s="7">
        <v>160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20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1</v>
      </c>
      <c r="FO182" s="7">
        <v>0</v>
      </c>
      <c r="FP182" s="7">
        <v>0</v>
      </c>
      <c r="FQ182" s="7">
        <v>0</v>
      </c>
      <c r="FR182" s="7"/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24</v>
      </c>
      <c r="GE182" s="149">
        <v>160</v>
      </c>
      <c r="GF182" s="150">
        <v>0</v>
      </c>
      <c r="GG182" s="7"/>
      <c r="GH182" s="7"/>
      <c r="GI182" s="60"/>
      <c r="GK182" s="20"/>
      <c r="GL182" s="20"/>
      <c r="GM182" s="18"/>
      <c r="GN182" s="18"/>
      <c r="GO182" s="80"/>
      <c r="GP182" s="7"/>
      <c r="GQ182" s="7"/>
    </row>
    <row r="183" spans="1:199" ht="24.95" hidden="1" customHeight="1" x14ac:dyDescent="0.35">
      <c r="A183" s="434" t="s">
        <v>63</v>
      </c>
      <c r="B183" s="165" t="s">
        <v>259</v>
      </c>
      <c r="C183" s="211" t="s">
        <v>95</v>
      </c>
      <c r="D183" s="248" t="s">
        <v>92</v>
      </c>
      <c r="E183" s="248" t="s">
        <v>96</v>
      </c>
      <c r="F183" s="166" t="s">
        <v>195</v>
      </c>
      <c r="G183" s="166">
        <v>9</v>
      </c>
      <c r="H183" s="230">
        <v>8</v>
      </c>
      <c r="I183" s="230">
        <v>1</v>
      </c>
      <c r="J183" s="230">
        <v>5</v>
      </c>
      <c r="K183" s="230">
        <v>5</v>
      </c>
      <c r="L183" s="165"/>
      <c r="M183" s="168">
        <f t="shared" ref="M183:M184" si="897">SUM(N183+P183+R183+T183+V183)</f>
        <v>0</v>
      </c>
      <c r="N183" s="169"/>
      <c r="O183" s="170">
        <f t="shared" ref="O183" si="898">SUM(N183)*I183</f>
        <v>0</v>
      </c>
      <c r="P183" s="169"/>
      <c r="Q183" s="170">
        <f t="shared" ref="Q183" si="899">P183*J183</f>
        <v>0</v>
      </c>
      <c r="R183" s="169"/>
      <c r="S183" s="170">
        <f t="shared" ref="S183" si="900">SUM(R183)*J183</f>
        <v>0</v>
      </c>
      <c r="T183" s="169"/>
      <c r="U183" s="170">
        <f t="shared" ref="U183" si="901">SUM(T183)*K183</f>
        <v>0</v>
      </c>
      <c r="V183" s="169"/>
      <c r="W183" s="170">
        <f t="shared" ref="W183" si="902">SUM(V183)*J183*5</f>
        <v>0</v>
      </c>
      <c r="X183" s="209"/>
      <c r="Y183" s="171">
        <f t="shared" ref="Y183" si="903">SUM(L183*5/100*J183)</f>
        <v>0</v>
      </c>
      <c r="Z183" s="169"/>
      <c r="AA183" s="170"/>
      <c r="AB183" s="169"/>
      <c r="AC183" s="182">
        <f>SUM(AB183)*3*H183/5</f>
        <v>0</v>
      </c>
      <c r="AD183" s="169">
        <v>1</v>
      </c>
      <c r="AE183" s="172">
        <f>SUM(AD183*H183*(15))</f>
        <v>120</v>
      </c>
      <c r="AF183" s="169"/>
      <c r="AG183" s="170">
        <f t="shared" ref="AG183" si="904">SUM(AF183*H183*3)</f>
        <v>0</v>
      </c>
      <c r="AH183" s="169"/>
      <c r="AI183" s="234">
        <f t="shared" ref="AI183" si="905">SUM(AH183*H183/3)</f>
        <v>0</v>
      </c>
      <c r="AJ183" s="169"/>
      <c r="AK183" s="234">
        <f t="shared" ref="AK183" si="906">SUM(AJ183*H183*2/3)</f>
        <v>0</v>
      </c>
      <c r="AL183" s="169"/>
      <c r="AM183" s="170">
        <f>SUM(AL183*H183*2)</f>
        <v>0</v>
      </c>
      <c r="AN183" s="169"/>
      <c r="AO183" s="170">
        <f t="shared" ref="AO183" si="907">SUM(AN183*J183)</f>
        <v>0</v>
      </c>
      <c r="AP183" s="169"/>
      <c r="AQ183" s="171">
        <f>SUM(AP183*H183*2)</f>
        <v>0</v>
      </c>
      <c r="AR183" s="169"/>
      <c r="AS183" s="234">
        <f>SUM(J183*AR183*6)</f>
        <v>0</v>
      </c>
      <c r="AT183" s="34"/>
      <c r="AU183" s="236">
        <f t="shared" si="833"/>
        <v>0</v>
      </c>
      <c r="AV183" s="169"/>
      <c r="AW183" s="233">
        <f>SUM(AV183*H183/3)</f>
        <v>0</v>
      </c>
      <c r="AX183" s="169"/>
      <c r="AY183" s="234">
        <f t="shared" ref="AY183" si="908">SUM(J183*AX183*8)</f>
        <v>0</v>
      </c>
      <c r="AZ183" s="169"/>
      <c r="BA183" s="209">
        <f t="shared" ref="BA183" si="909">SUM(AZ183*K183*5*6)</f>
        <v>0</v>
      </c>
      <c r="BB183" s="169"/>
      <c r="BC183" s="171">
        <f t="shared" ref="BC183" si="910">SUM(BB183*K183*4*6)</f>
        <v>0</v>
      </c>
      <c r="BD183" s="169"/>
      <c r="BE183" s="237">
        <f t="shared" ref="BE183" si="911">SUM(BD183*50)</f>
        <v>0</v>
      </c>
      <c r="BF183" s="236">
        <f t="shared" ref="BF183" si="912">O183+Q183+S183+U183+W183+X183+Y183+AA183+AC183+AE183+AG183+AI183+AK183+AM183+AO183+AQ183+AS183+AU183+AW183+AY183+BA183+BC183+BE183</f>
        <v>120</v>
      </c>
      <c r="BG183" s="22">
        <f>SUM(AO183+BE183+BC183+BA183+AY183+AW183+AS183+AQ183+AK183+AM183+AI183+AG183+AE183+AC183+AA183+Y183+X183+W183+U183+Q183+O183+S183+AU183)</f>
        <v>120</v>
      </c>
      <c r="BH183" s="22">
        <f t="shared" si="837"/>
        <v>0</v>
      </c>
      <c r="BI183" s="7"/>
      <c r="BJ183" s="7"/>
      <c r="BK183" s="7"/>
      <c r="BL183" s="60"/>
      <c r="BM183" s="420" t="s">
        <v>63</v>
      </c>
      <c r="BN183" s="229" t="s">
        <v>254</v>
      </c>
      <c r="BO183" s="211" t="s">
        <v>95</v>
      </c>
      <c r="BP183" s="211" t="s">
        <v>92</v>
      </c>
      <c r="BQ183" s="211" t="s">
        <v>96</v>
      </c>
      <c r="BR183" s="230" t="s">
        <v>195</v>
      </c>
      <c r="BS183" s="230">
        <v>10</v>
      </c>
      <c r="BT183" s="230">
        <v>8</v>
      </c>
      <c r="BU183" s="230">
        <v>3</v>
      </c>
      <c r="BV183" s="230">
        <v>5</v>
      </c>
      <c r="BW183" s="230">
        <v>5</v>
      </c>
      <c r="BX183" s="229"/>
      <c r="BY183" s="231">
        <f t="shared" ref="BY183" si="913">SUM(BZ183+CB183+CD183+CF183+CH183)</f>
        <v>0</v>
      </c>
      <c r="BZ183" s="232"/>
      <c r="CA183" s="28">
        <f t="shared" ref="CA183" si="914">SUM(BZ183)*BU183</f>
        <v>0</v>
      </c>
      <c r="CB183" s="232"/>
      <c r="CC183" s="233">
        <f t="shared" ref="CC183" si="915">CB183*BV183</f>
        <v>0</v>
      </c>
      <c r="CD183" s="232"/>
      <c r="CE183" s="233">
        <f t="shared" ref="CE183" si="916">SUM(CD183)*BV183</f>
        <v>0</v>
      </c>
      <c r="CF183" s="232"/>
      <c r="CG183" s="233">
        <f t="shared" ref="CG183" si="917">SUM(CF183)*BW183</f>
        <v>0</v>
      </c>
      <c r="CH183" s="232"/>
      <c r="CI183" s="233">
        <f t="shared" ref="CI183" si="918">SUM(CH183)*BV183*5</f>
        <v>0</v>
      </c>
      <c r="CJ183" s="234"/>
      <c r="CK183" s="182">
        <f t="shared" ref="CK183" si="919">SUM(BX183*5/100*BV183)</f>
        <v>0</v>
      </c>
      <c r="CL183" s="232"/>
      <c r="CM183" s="233"/>
      <c r="CN183" s="232"/>
      <c r="CO183" s="209">
        <f>SUM(CN183)*3*BT183/5</f>
        <v>0</v>
      </c>
      <c r="CP183" s="232">
        <v>1</v>
      </c>
      <c r="CQ183" s="235">
        <f>SUM(CP183*BT183*(15))</f>
        <v>120</v>
      </c>
      <c r="CR183" s="232"/>
      <c r="CS183" s="233">
        <f t="shared" ref="CS183" si="920">SUM(CR183*BT183*3)</f>
        <v>0</v>
      </c>
      <c r="CT183" s="232"/>
      <c r="CU183" s="234">
        <f t="shared" ref="CU183" si="921">SUM(CT183*BT183/3)</f>
        <v>0</v>
      </c>
      <c r="CV183" s="232"/>
      <c r="CW183" s="234">
        <f t="shared" ref="CW183" si="922">SUM(CV183*BT183*2/3)</f>
        <v>0</v>
      </c>
      <c r="CX183" s="232"/>
      <c r="CY183" s="233">
        <f>SUM(CX183*BT183*2)</f>
        <v>0</v>
      </c>
      <c r="CZ183" s="232"/>
      <c r="DA183" s="233">
        <f t="shared" ref="DA183" si="923">SUM(CZ183*BV183)</f>
        <v>0</v>
      </c>
      <c r="DB183" s="232"/>
      <c r="DC183" s="209">
        <f t="shared" ref="DC183" si="924">DB183*BT183/3</f>
        <v>0</v>
      </c>
      <c r="DD183" s="232"/>
      <c r="DE183" s="234">
        <f t="shared" ref="DE183" si="925">SUM(BV183*DD183*6)</f>
        <v>0</v>
      </c>
      <c r="DF183" s="34"/>
      <c r="DG183" s="236">
        <f t="shared" ref="DG183" si="926">DF183*BT183/3</f>
        <v>0</v>
      </c>
      <c r="DH183" s="232"/>
      <c r="DI183" s="233">
        <f t="shared" ref="DI183" si="927">SUM(DH183*BT183/3)</f>
        <v>0</v>
      </c>
      <c r="DJ183" s="232"/>
      <c r="DK183" s="209">
        <f>SUM(BV183*DJ183*8)</f>
        <v>0</v>
      </c>
      <c r="DL183" s="232"/>
      <c r="DM183" s="209">
        <f>SUM(DL183*BW183*3*8)</f>
        <v>0</v>
      </c>
      <c r="DN183" s="232"/>
      <c r="DO183" s="234">
        <f t="shared" ref="DO183" si="928">SUM(DN183*BW183*4*6)</f>
        <v>0</v>
      </c>
      <c r="DP183" s="232"/>
      <c r="DQ183" s="237">
        <f t="shared" ref="DQ183" si="929">SUM(DP183*50)</f>
        <v>0</v>
      </c>
      <c r="DR183" s="236">
        <f t="shared" ref="DR183" si="930">CA183+CC183+CE183+CG183+CI183+CJ183+CK183+CM183+CO183+CQ183+CS183+CU183+CW183+CY183+DA183+DC183+DE183+DG183+DI183+DK183+DM183+DO183+DQ183</f>
        <v>120</v>
      </c>
      <c r="DS183" s="236">
        <f t="shared" ref="DS183" si="931">DO183+DM183+DK183+DI183+DE183+DC183+CJ183+CI183+CG183+CE183+CC183+CA183</f>
        <v>0</v>
      </c>
      <c r="DT183" s="7"/>
      <c r="DU183" s="7"/>
      <c r="DV183" s="7"/>
      <c r="DW183" s="60"/>
      <c r="DX183" s="137" t="s">
        <v>63</v>
      </c>
      <c r="DY183" s="289"/>
      <c r="DZ183" s="23"/>
      <c r="EA183" s="23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M183" s="20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20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2</v>
      </c>
      <c r="FC183" s="7">
        <v>240</v>
      </c>
      <c r="FD183" s="7">
        <v>0</v>
      </c>
      <c r="FE183" s="7">
        <v>0</v>
      </c>
      <c r="FF183" s="7">
        <v>0</v>
      </c>
      <c r="FG183" s="20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/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240</v>
      </c>
      <c r="GE183" s="149">
        <v>240</v>
      </c>
      <c r="GF183" s="150">
        <v>0</v>
      </c>
      <c r="GG183" s="7"/>
      <c r="GH183" s="7"/>
      <c r="GI183" s="60"/>
      <c r="GK183" s="20"/>
      <c r="GL183" s="20"/>
      <c r="GM183" s="18"/>
      <c r="GN183" s="18"/>
      <c r="GO183" s="80"/>
      <c r="GP183" s="7"/>
      <c r="GQ183" s="7"/>
    </row>
    <row r="184" spans="1:199" ht="24.95" hidden="1" customHeight="1" x14ac:dyDescent="0.35">
      <c r="A184" s="137" t="s">
        <v>63</v>
      </c>
      <c r="B184" s="347"/>
      <c r="C184" s="25"/>
      <c r="D184" s="25"/>
      <c r="E184" s="25"/>
      <c r="F184" s="179"/>
      <c r="G184" s="179"/>
      <c r="H184" s="179"/>
      <c r="I184" s="179"/>
      <c r="J184" s="179"/>
      <c r="K184" s="348">
        <f t="shared" ref="K184" si="932">J184*2</f>
        <v>0</v>
      </c>
      <c r="L184" s="349">
        <v>34</v>
      </c>
      <c r="M184" s="181">
        <f t="shared" si="897"/>
        <v>30</v>
      </c>
      <c r="N184" s="350">
        <v>30</v>
      </c>
      <c r="O184" s="35"/>
      <c r="P184" s="81"/>
      <c r="Q184" s="35"/>
      <c r="R184" s="81"/>
      <c r="S184" s="35"/>
      <c r="T184" s="81"/>
      <c r="U184" s="35"/>
      <c r="V184" s="81"/>
      <c r="W184" s="35"/>
      <c r="X184" s="182"/>
      <c r="Y184" s="182"/>
      <c r="Z184" s="81"/>
      <c r="AA184" s="35"/>
      <c r="AB184" s="81"/>
      <c r="AC184" s="182"/>
      <c r="AD184" s="81"/>
      <c r="AE184" s="183"/>
      <c r="AF184" s="81"/>
      <c r="AG184" s="35"/>
      <c r="AH184" s="81"/>
      <c r="AI184" s="182"/>
      <c r="AJ184" s="81"/>
      <c r="AK184" s="182"/>
      <c r="AL184" s="81"/>
      <c r="AM184" s="35"/>
      <c r="AN184" s="81"/>
      <c r="AO184" s="35"/>
      <c r="AP184" s="81"/>
      <c r="AQ184" s="182"/>
      <c r="AR184" s="81"/>
      <c r="AS184" s="182"/>
      <c r="AT184" s="34"/>
      <c r="AU184" s="209"/>
      <c r="AV184" s="81"/>
      <c r="AW184" s="35"/>
      <c r="AX184" s="81"/>
      <c r="AY184" s="182"/>
      <c r="AZ184" s="81">
        <v>1</v>
      </c>
      <c r="BA184" s="182"/>
      <c r="BB184" s="81"/>
      <c r="BC184" s="182"/>
      <c r="BD184" s="81"/>
      <c r="BE184" s="10"/>
      <c r="BF184" s="22"/>
      <c r="BG184" s="309"/>
      <c r="BH184" s="22"/>
      <c r="BI184" s="7"/>
      <c r="BJ184" s="7"/>
      <c r="BK184" s="7"/>
      <c r="BL184" s="60"/>
      <c r="BM184" s="420" t="s">
        <v>63</v>
      </c>
      <c r="BN184" s="19"/>
      <c r="BO184" s="23"/>
      <c r="BP184" s="23"/>
      <c r="BQ184" s="23"/>
      <c r="BR184" s="23"/>
      <c r="BS184" s="23"/>
      <c r="BT184" s="179"/>
      <c r="BU184" s="23"/>
      <c r="BV184" s="23"/>
      <c r="BW184" s="23"/>
      <c r="BX184" s="12"/>
      <c r="BY184" s="90">
        <f>SUM(BZ184+CB184+CF184+CH184+DD184*2)</f>
        <v>0</v>
      </c>
      <c r="BZ184" s="34"/>
      <c r="CA184" s="22"/>
      <c r="CB184" s="34"/>
      <c r="CC184" s="247"/>
      <c r="CD184" s="34"/>
      <c r="CE184" s="22"/>
      <c r="CF184" s="34"/>
      <c r="CG184" s="22"/>
      <c r="CH184" s="91"/>
      <c r="CI184" s="22"/>
      <c r="CJ184" s="22"/>
      <c r="CK184" s="22"/>
      <c r="CL184" s="91"/>
      <c r="CM184" s="22"/>
      <c r="CN184" s="91"/>
      <c r="CO184" s="22"/>
      <c r="CP184" s="91"/>
      <c r="CQ184" s="26"/>
      <c r="CR184" s="91"/>
      <c r="CS184" s="22"/>
      <c r="CT184" s="91"/>
      <c r="CU184" s="22"/>
      <c r="CV184" s="91"/>
      <c r="CW184" s="22"/>
      <c r="CX184" s="91"/>
      <c r="CY184" s="22"/>
      <c r="CZ184" s="91"/>
      <c r="DA184" s="22"/>
      <c r="DB184" s="91"/>
      <c r="DC184" s="22"/>
      <c r="DD184" s="91"/>
      <c r="DE184" s="22"/>
      <c r="DF184" s="91"/>
      <c r="DG184" s="22"/>
      <c r="DH184" s="91"/>
      <c r="DI184" s="22"/>
      <c r="DJ184" s="91"/>
      <c r="DK184" s="22"/>
      <c r="DL184" s="91"/>
      <c r="DM184" s="22"/>
      <c r="DN184" s="91"/>
      <c r="DO184" s="22"/>
      <c r="DP184" s="91"/>
      <c r="DQ184" s="22"/>
      <c r="DR184" s="22">
        <f t="shared" si="854"/>
        <v>0</v>
      </c>
      <c r="DS184" s="22">
        <f t="shared" si="855"/>
        <v>0</v>
      </c>
      <c r="DT184" s="7"/>
      <c r="DU184" s="7"/>
      <c r="DV184" s="7"/>
      <c r="DW184" s="60"/>
      <c r="DX184" s="137" t="s">
        <v>63</v>
      </c>
      <c r="DY184" s="289"/>
      <c r="DZ184" s="23"/>
      <c r="EA184" s="23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M184" s="20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20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20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/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1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149">
        <v>0</v>
      </c>
      <c r="GF184" s="150">
        <v>0</v>
      </c>
      <c r="GG184" s="7"/>
      <c r="GH184" s="7"/>
      <c r="GI184" s="60"/>
      <c r="GK184" s="20"/>
      <c r="GL184" s="20"/>
      <c r="GM184" s="18"/>
      <c r="GN184" s="18"/>
      <c r="GO184" s="80"/>
      <c r="GP184" s="7"/>
      <c r="GQ184" s="7"/>
    </row>
    <row r="185" spans="1:199" ht="24.75" hidden="1" customHeight="1" x14ac:dyDescent="0.35">
      <c r="A185" s="137" t="s">
        <v>63</v>
      </c>
      <c r="B185" s="37" t="s">
        <v>63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1"/>
      <c r="M185" s="90">
        <f>SUM(N185+P185+T185+V185+AR185*2)</f>
        <v>0</v>
      </c>
      <c r="N185" s="34"/>
      <c r="O185" s="22"/>
      <c r="P185" s="34"/>
      <c r="Q185" s="22"/>
      <c r="R185" s="34"/>
      <c r="S185" s="22"/>
      <c r="T185" s="34"/>
      <c r="U185" s="22"/>
      <c r="V185" s="91"/>
      <c r="W185" s="22"/>
      <c r="X185" s="22"/>
      <c r="Y185" s="22"/>
      <c r="Z185" s="91"/>
      <c r="AA185" s="22"/>
      <c r="AB185" s="91"/>
      <c r="AC185" s="22"/>
      <c r="AD185" s="91"/>
      <c r="AE185" s="26"/>
      <c r="AF185" s="91"/>
      <c r="AG185" s="22"/>
      <c r="AH185" s="91"/>
      <c r="AI185" s="22"/>
      <c r="AJ185" s="91"/>
      <c r="AK185" s="22"/>
      <c r="AL185" s="91"/>
      <c r="AM185" s="22"/>
      <c r="AN185" s="91"/>
      <c r="AO185" s="22"/>
      <c r="AP185" s="91"/>
      <c r="AQ185" s="22"/>
      <c r="AR185" s="91"/>
      <c r="AS185" s="22"/>
      <c r="AT185" s="91"/>
      <c r="AU185" s="22"/>
      <c r="AV185" s="91"/>
      <c r="AW185" s="22"/>
      <c r="AX185" s="91"/>
      <c r="AY185" s="22"/>
      <c r="AZ185" s="91"/>
      <c r="BA185" s="22"/>
      <c r="BB185" s="91"/>
      <c r="BC185" s="22"/>
      <c r="BD185" s="91"/>
      <c r="BE185" s="22"/>
      <c r="BF185" s="22"/>
      <c r="BG185" s="22">
        <f t="shared" si="836"/>
        <v>0</v>
      </c>
      <c r="BH185" s="22">
        <f t="shared" si="837"/>
        <v>0</v>
      </c>
      <c r="BI185" s="7"/>
      <c r="BJ185" s="7"/>
      <c r="BK185" s="7"/>
      <c r="BL185" s="60"/>
      <c r="BM185" s="420" t="s">
        <v>63</v>
      </c>
      <c r="BN185" s="1"/>
      <c r="BO185" s="25"/>
      <c r="BP185" s="25"/>
      <c r="BQ185" s="25"/>
      <c r="BR185" s="25"/>
      <c r="BS185" s="25"/>
      <c r="BT185" s="25"/>
      <c r="BU185" s="25"/>
      <c r="BV185" s="25"/>
      <c r="BW185" s="25"/>
      <c r="BX185" s="1"/>
      <c r="BY185" s="90">
        <f>SUM(BZ185+CB185+CF185+CH185+DD185*2)</f>
        <v>0</v>
      </c>
      <c r="BZ185" s="34"/>
      <c r="CA185" s="22"/>
      <c r="CB185" s="34"/>
      <c r="CC185" s="247"/>
      <c r="CD185" s="34"/>
      <c r="CE185" s="22"/>
      <c r="CF185" s="34"/>
      <c r="CG185" s="22"/>
      <c r="CH185" s="91"/>
      <c r="CI185" s="22"/>
      <c r="CJ185" s="22"/>
      <c r="CK185" s="22"/>
      <c r="CL185" s="91"/>
      <c r="CM185" s="22"/>
      <c r="CN185" s="91"/>
      <c r="CO185" s="22"/>
      <c r="CP185" s="91"/>
      <c r="CQ185" s="26"/>
      <c r="CR185" s="91"/>
      <c r="CS185" s="22"/>
      <c r="CT185" s="91"/>
      <c r="CU185" s="22"/>
      <c r="CV185" s="91"/>
      <c r="CW185" s="22"/>
      <c r="CX185" s="91"/>
      <c r="CY185" s="22"/>
      <c r="CZ185" s="91"/>
      <c r="DA185" s="22"/>
      <c r="DB185" s="91"/>
      <c r="DC185" s="22"/>
      <c r="DD185" s="91"/>
      <c r="DE185" s="22"/>
      <c r="DF185" s="91"/>
      <c r="DG185" s="22"/>
      <c r="DH185" s="91"/>
      <c r="DI185" s="22"/>
      <c r="DJ185" s="91"/>
      <c r="DK185" s="22"/>
      <c r="DL185" s="91"/>
      <c r="DM185" s="22"/>
      <c r="DN185" s="91"/>
      <c r="DO185" s="22"/>
      <c r="DP185" s="91"/>
      <c r="DQ185" s="22"/>
      <c r="DR185" s="22">
        <f t="shared" si="854"/>
        <v>0</v>
      </c>
      <c r="DS185" s="22">
        <f t="shared" si="855"/>
        <v>0</v>
      </c>
      <c r="DT185" s="7"/>
      <c r="DU185" s="7"/>
      <c r="DV185" s="7"/>
      <c r="DW185" s="60"/>
      <c r="DX185" s="59"/>
      <c r="DY185" s="288"/>
      <c r="DZ185" s="25"/>
      <c r="EA185" s="25"/>
      <c r="EB185" s="8"/>
      <c r="EC185" s="8"/>
      <c r="ED185" s="8"/>
      <c r="EE185" s="8"/>
      <c r="EF185" s="8"/>
      <c r="EG185" s="8"/>
      <c r="EH185" s="8"/>
      <c r="EI185" s="7"/>
      <c r="EJ185" s="7"/>
      <c r="EK185" s="7"/>
      <c r="EM185" s="20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20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20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/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149">
        <v>0</v>
      </c>
      <c r="GF185" s="150">
        <v>0</v>
      </c>
      <c r="GG185" s="8"/>
      <c r="GH185" s="8"/>
      <c r="GI185" s="120"/>
      <c r="GK185" s="20"/>
      <c r="GL185" s="20"/>
      <c r="GM185" s="29"/>
      <c r="GN185" s="29"/>
      <c r="GO185" s="80"/>
      <c r="GP185" s="7"/>
      <c r="GQ185" s="7"/>
    </row>
    <row r="186" spans="1:199" ht="24.95" customHeight="1" thickBot="1" x14ac:dyDescent="0.4">
      <c r="A186" s="64">
        <v>13</v>
      </c>
      <c r="B186" s="657" t="s">
        <v>64</v>
      </c>
      <c r="C186" s="48" t="s">
        <v>69</v>
      </c>
      <c r="D186" s="46"/>
      <c r="E186" s="46"/>
      <c r="F186" s="46"/>
      <c r="G186" s="46"/>
      <c r="H186" s="46"/>
      <c r="I186" s="46"/>
      <c r="J186" s="46"/>
      <c r="K186" s="46"/>
      <c r="L186" s="46">
        <f t="shared" ref="L186:AQ186" si="933">SUM(L187:L200)</f>
        <v>54</v>
      </c>
      <c r="M186" s="46">
        <f t="shared" si="933"/>
        <v>54</v>
      </c>
      <c r="N186" s="46">
        <f t="shared" si="933"/>
        <v>26</v>
      </c>
      <c r="O186" s="313">
        <f>SUM(O187:O200)</f>
        <v>26</v>
      </c>
      <c r="P186" s="46">
        <f t="shared" si="933"/>
        <v>10</v>
      </c>
      <c r="Q186" s="46">
        <f t="shared" si="933"/>
        <v>26</v>
      </c>
      <c r="R186" s="46">
        <f t="shared" si="933"/>
        <v>18</v>
      </c>
      <c r="S186" s="46">
        <f t="shared" si="933"/>
        <v>50</v>
      </c>
      <c r="T186" s="46">
        <f t="shared" si="933"/>
        <v>0</v>
      </c>
      <c r="U186" s="46">
        <f t="shared" si="933"/>
        <v>0</v>
      </c>
      <c r="V186" s="46">
        <f t="shared" si="933"/>
        <v>0</v>
      </c>
      <c r="W186" s="46">
        <f t="shared" si="933"/>
        <v>0</v>
      </c>
      <c r="X186" s="46">
        <f t="shared" si="933"/>
        <v>0</v>
      </c>
      <c r="Y186" s="46">
        <f t="shared" si="933"/>
        <v>8.6</v>
      </c>
      <c r="Z186" s="46">
        <f t="shared" si="933"/>
        <v>0</v>
      </c>
      <c r="AA186" s="46">
        <f t="shared" si="933"/>
        <v>0</v>
      </c>
      <c r="AB186" s="46">
        <f t="shared" si="933"/>
        <v>17</v>
      </c>
      <c r="AC186" s="46">
        <f t="shared" si="933"/>
        <v>136</v>
      </c>
      <c r="AD186" s="46">
        <f t="shared" si="933"/>
        <v>0</v>
      </c>
      <c r="AE186" s="46">
        <f t="shared" si="933"/>
        <v>0</v>
      </c>
      <c r="AF186" s="46">
        <f t="shared" si="933"/>
        <v>0</v>
      </c>
      <c r="AG186" s="46">
        <f t="shared" si="933"/>
        <v>0</v>
      </c>
      <c r="AH186" s="46">
        <f t="shared" si="933"/>
        <v>0</v>
      </c>
      <c r="AI186" s="51">
        <f t="shared" si="933"/>
        <v>0</v>
      </c>
      <c r="AJ186" s="46">
        <f t="shared" si="933"/>
        <v>0</v>
      </c>
      <c r="AK186" s="46">
        <f t="shared" si="933"/>
        <v>0</v>
      </c>
      <c r="AL186" s="46">
        <f t="shared" si="933"/>
        <v>0</v>
      </c>
      <c r="AM186" s="46">
        <f t="shared" si="933"/>
        <v>0</v>
      </c>
      <c r="AN186" s="46">
        <f t="shared" si="933"/>
        <v>0</v>
      </c>
      <c r="AO186" s="46">
        <f t="shared" si="933"/>
        <v>0</v>
      </c>
      <c r="AP186" s="46">
        <f t="shared" si="933"/>
        <v>0</v>
      </c>
      <c r="AQ186" s="46">
        <f t="shared" si="933"/>
        <v>0</v>
      </c>
      <c r="AR186" s="46">
        <f t="shared" ref="AR186:BH186" si="934">SUM(AR187:AR200)</f>
        <v>2</v>
      </c>
      <c r="AS186" s="46">
        <f t="shared" si="934"/>
        <v>30.666666666666668</v>
      </c>
      <c r="AT186" s="46">
        <f t="shared" si="934"/>
        <v>0</v>
      </c>
      <c r="AU186" s="46">
        <f t="shared" si="934"/>
        <v>0</v>
      </c>
      <c r="AV186" s="46">
        <f t="shared" si="934"/>
        <v>0</v>
      </c>
      <c r="AW186" s="46">
        <f t="shared" si="934"/>
        <v>0</v>
      </c>
      <c r="AX186" s="46">
        <f t="shared" si="934"/>
        <v>0</v>
      </c>
      <c r="AY186" s="46">
        <f t="shared" si="934"/>
        <v>0</v>
      </c>
      <c r="AZ186" s="46">
        <f t="shared" si="934"/>
        <v>0</v>
      </c>
      <c r="BA186" s="46">
        <f t="shared" si="934"/>
        <v>0</v>
      </c>
      <c r="BB186" s="46">
        <f t="shared" si="934"/>
        <v>0</v>
      </c>
      <c r="BC186" s="46">
        <f t="shared" si="934"/>
        <v>0</v>
      </c>
      <c r="BD186" s="46">
        <f t="shared" si="934"/>
        <v>0</v>
      </c>
      <c r="BE186" s="46">
        <f t="shared" si="934"/>
        <v>0</v>
      </c>
      <c r="BF186" s="46">
        <f t="shared" si="934"/>
        <v>0</v>
      </c>
      <c r="BG186" s="51">
        <f t="shared" si="934"/>
        <v>277.26666666666665</v>
      </c>
      <c r="BH186" s="51">
        <f t="shared" si="934"/>
        <v>132.66666666666666</v>
      </c>
      <c r="BI186" s="46"/>
      <c r="BJ186" s="46"/>
      <c r="BK186" s="46"/>
      <c r="BL186" s="65"/>
      <c r="BM186" s="64">
        <v>13</v>
      </c>
      <c r="BN186" s="48" t="s">
        <v>64</v>
      </c>
      <c r="BO186" s="48" t="s">
        <v>69</v>
      </c>
      <c r="BP186" s="46">
        <v>1</v>
      </c>
      <c r="BQ186" s="46"/>
      <c r="BR186" s="46"/>
      <c r="BS186" s="46"/>
      <c r="BT186" s="46"/>
      <c r="BU186" s="46"/>
      <c r="BV186" s="46"/>
      <c r="BW186" s="46"/>
      <c r="BX186" s="46">
        <f t="shared" ref="BX186:DC186" si="935">SUM(BX187:BX200)</f>
        <v>98</v>
      </c>
      <c r="BY186" s="46">
        <f t="shared" si="935"/>
        <v>98</v>
      </c>
      <c r="BZ186" s="46">
        <f t="shared" si="935"/>
        <v>38</v>
      </c>
      <c r="CA186" s="46">
        <f t="shared" si="935"/>
        <v>38</v>
      </c>
      <c r="CB186" s="46">
        <f t="shared" si="935"/>
        <v>36</v>
      </c>
      <c r="CC186" s="46">
        <f t="shared" si="935"/>
        <v>154</v>
      </c>
      <c r="CD186" s="46">
        <f t="shared" si="935"/>
        <v>24</v>
      </c>
      <c r="CE186" s="46">
        <f t="shared" si="935"/>
        <v>88</v>
      </c>
      <c r="CF186" s="46">
        <f t="shared" si="935"/>
        <v>0</v>
      </c>
      <c r="CG186" s="46">
        <f t="shared" si="935"/>
        <v>0</v>
      </c>
      <c r="CH186" s="46">
        <f t="shared" si="935"/>
        <v>0</v>
      </c>
      <c r="CI186" s="46">
        <f t="shared" si="935"/>
        <v>0</v>
      </c>
      <c r="CJ186" s="46">
        <f t="shared" si="935"/>
        <v>0</v>
      </c>
      <c r="CK186" s="46">
        <f t="shared" si="935"/>
        <v>36.799999999999997</v>
      </c>
      <c r="CL186" s="46">
        <f t="shared" si="935"/>
        <v>0</v>
      </c>
      <c r="CM186" s="46">
        <f t="shared" si="935"/>
        <v>0</v>
      </c>
      <c r="CN186" s="46">
        <f t="shared" si="935"/>
        <v>3</v>
      </c>
      <c r="CO186" s="46">
        <f t="shared" si="935"/>
        <v>24</v>
      </c>
      <c r="CP186" s="46">
        <f t="shared" si="935"/>
        <v>0</v>
      </c>
      <c r="CQ186" s="46">
        <f t="shared" si="935"/>
        <v>0</v>
      </c>
      <c r="CR186" s="46">
        <f t="shared" si="935"/>
        <v>0</v>
      </c>
      <c r="CS186" s="46">
        <f t="shared" si="935"/>
        <v>0</v>
      </c>
      <c r="CT186" s="46">
        <f t="shared" si="935"/>
        <v>0</v>
      </c>
      <c r="CU186" s="51">
        <f t="shared" si="935"/>
        <v>0</v>
      </c>
      <c r="CV186" s="46">
        <f t="shared" si="935"/>
        <v>0</v>
      </c>
      <c r="CW186" s="46">
        <f t="shared" si="935"/>
        <v>0</v>
      </c>
      <c r="CX186" s="46">
        <f t="shared" si="935"/>
        <v>0</v>
      </c>
      <c r="CY186" s="46">
        <f t="shared" si="935"/>
        <v>0</v>
      </c>
      <c r="CZ186" s="46">
        <f t="shared" si="935"/>
        <v>0</v>
      </c>
      <c r="DA186" s="46">
        <f t="shared" si="935"/>
        <v>0</v>
      </c>
      <c r="DB186" s="46">
        <f t="shared" si="935"/>
        <v>1</v>
      </c>
      <c r="DC186" s="46">
        <f t="shared" si="935"/>
        <v>18.66</v>
      </c>
      <c r="DD186" s="46">
        <f t="shared" ref="DD186:DS186" si="936">SUM(DD187:DD200)</f>
        <v>8</v>
      </c>
      <c r="DE186" s="46">
        <f t="shared" si="936"/>
        <v>192</v>
      </c>
      <c r="DF186" s="46">
        <f t="shared" si="936"/>
        <v>0</v>
      </c>
      <c r="DG186" s="46">
        <f t="shared" si="936"/>
        <v>0</v>
      </c>
      <c r="DH186" s="46">
        <f t="shared" si="936"/>
        <v>0</v>
      </c>
      <c r="DI186" s="46">
        <f t="shared" si="936"/>
        <v>0</v>
      </c>
      <c r="DJ186" s="46">
        <f t="shared" si="936"/>
        <v>0</v>
      </c>
      <c r="DK186" s="46">
        <f t="shared" si="936"/>
        <v>0</v>
      </c>
      <c r="DL186" s="46">
        <f t="shared" si="936"/>
        <v>0</v>
      </c>
      <c r="DM186" s="46">
        <f t="shared" si="936"/>
        <v>0</v>
      </c>
      <c r="DN186" s="46">
        <f t="shared" si="936"/>
        <v>0</v>
      </c>
      <c r="DO186" s="46">
        <f t="shared" si="936"/>
        <v>0</v>
      </c>
      <c r="DP186" s="46">
        <f t="shared" si="936"/>
        <v>0</v>
      </c>
      <c r="DQ186" s="46">
        <f t="shared" si="936"/>
        <v>0</v>
      </c>
      <c r="DR186" s="51">
        <f t="shared" si="936"/>
        <v>551.46</v>
      </c>
      <c r="DS186" s="51">
        <f t="shared" si="936"/>
        <v>490.65999999999997</v>
      </c>
      <c r="DT186" s="46"/>
      <c r="DU186" s="46"/>
      <c r="DV186" s="46"/>
      <c r="DW186" s="65"/>
      <c r="DX186" s="64">
        <v>13</v>
      </c>
      <c r="DY186" s="294" t="s">
        <v>64</v>
      </c>
      <c r="DZ186" s="48" t="s">
        <v>69</v>
      </c>
      <c r="EA186" s="46">
        <v>1</v>
      </c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M186" s="51">
        <v>64</v>
      </c>
      <c r="EN186" s="46">
        <v>46</v>
      </c>
      <c r="EO186" s="46">
        <v>180</v>
      </c>
      <c r="EP186" s="46">
        <v>42</v>
      </c>
      <c r="EQ186" s="46">
        <v>138</v>
      </c>
      <c r="ER186" s="46">
        <v>0</v>
      </c>
      <c r="ES186" s="46">
        <v>0</v>
      </c>
      <c r="ET186" s="46">
        <v>0</v>
      </c>
      <c r="EU186" s="46">
        <v>0</v>
      </c>
      <c r="EV186" s="46">
        <v>0</v>
      </c>
      <c r="EW186" s="51">
        <v>45.4</v>
      </c>
      <c r="EX186" s="46">
        <v>0</v>
      </c>
      <c r="EY186" s="46">
        <v>0</v>
      </c>
      <c r="EZ186" s="46">
        <v>20</v>
      </c>
      <c r="FA186" s="46">
        <v>160</v>
      </c>
      <c r="FB186" s="46">
        <v>0</v>
      </c>
      <c r="FC186" s="46">
        <v>0</v>
      </c>
      <c r="FD186" s="46">
        <v>0</v>
      </c>
      <c r="FE186" s="46">
        <v>0</v>
      </c>
      <c r="FF186" s="46">
        <v>0</v>
      </c>
      <c r="FG186" s="51">
        <v>0</v>
      </c>
      <c r="FH186" s="46">
        <v>0</v>
      </c>
      <c r="FI186" s="46">
        <v>0</v>
      </c>
      <c r="FJ186" s="46">
        <v>0</v>
      </c>
      <c r="FK186" s="46">
        <v>0</v>
      </c>
      <c r="FL186" s="46">
        <v>0</v>
      </c>
      <c r="FM186" s="46">
        <v>0</v>
      </c>
      <c r="FN186" s="46">
        <v>0</v>
      </c>
      <c r="FO186" s="46">
        <v>18.66</v>
      </c>
      <c r="FP186" s="46">
        <v>10</v>
      </c>
      <c r="FQ186" s="46">
        <v>222.66666666666669</v>
      </c>
      <c r="FR186" s="46"/>
      <c r="FS186" s="46">
        <v>0</v>
      </c>
      <c r="FT186" s="46">
        <v>0</v>
      </c>
      <c r="FU186" s="46">
        <v>0</v>
      </c>
      <c r="FV186" s="46">
        <v>0</v>
      </c>
      <c r="FW186" s="46">
        <v>0</v>
      </c>
      <c r="FX186" s="46">
        <v>0</v>
      </c>
      <c r="FY186" s="46">
        <v>0</v>
      </c>
      <c r="FZ186" s="46">
        <v>0</v>
      </c>
      <c r="GA186" s="46">
        <v>0</v>
      </c>
      <c r="GB186" s="46">
        <v>0</v>
      </c>
      <c r="GC186" s="46">
        <v>0</v>
      </c>
      <c r="GD186" s="46">
        <v>505.9</v>
      </c>
      <c r="GE186" s="133">
        <v>828.72666666666657</v>
      </c>
      <c r="GF186" s="644">
        <v>623.32666666666671</v>
      </c>
      <c r="GG186" s="46"/>
      <c r="GH186" s="46"/>
      <c r="GI186" s="65"/>
      <c r="GK186" s="20"/>
      <c r="GL186" s="20"/>
      <c r="GM186" s="19"/>
      <c r="GN186" s="19"/>
      <c r="GO186" s="78"/>
      <c r="GP186" s="7"/>
      <c r="GQ186" s="87"/>
    </row>
    <row r="187" spans="1:199" ht="24.95" hidden="1" customHeight="1" thickBot="1" x14ac:dyDescent="0.4">
      <c r="A187" s="48" t="s">
        <v>64</v>
      </c>
      <c r="B187" s="178" t="s">
        <v>114</v>
      </c>
      <c r="C187" s="179" t="s">
        <v>103</v>
      </c>
      <c r="D187" s="179" t="s">
        <v>92</v>
      </c>
      <c r="E187" s="179" t="s">
        <v>106</v>
      </c>
      <c r="F187" s="179" t="s">
        <v>115</v>
      </c>
      <c r="G187" s="179">
        <v>1</v>
      </c>
      <c r="H187" s="179">
        <v>2</v>
      </c>
      <c r="I187" s="179">
        <v>1</v>
      </c>
      <c r="J187" s="179">
        <v>1</v>
      </c>
      <c r="K187" s="179">
        <v>1</v>
      </c>
      <c r="L187" s="178">
        <v>30</v>
      </c>
      <c r="M187" s="181">
        <f>SUM(N187+P187+R187+T187+V187)</f>
        <v>30</v>
      </c>
      <c r="N187" s="81">
        <v>14</v>
      </c>
      <c r="O187" s="35">
        <f>SUM(N187)*I187</f>
        <v>14</v>
      </c>
      <c r="P187" s="81">
        <v>6</v>
      </c>
      <c r="Q187" s="35">
        <f>P187*J187</f>
        <v>6</v>
      </c>
      <c r="R187" s="81">
        <v>10</v>
      </c>
      <c r="S187" s="35">
        <f>SUM(R187)*J187</f>
        <v>10</v>
      </c>
      <c r="T187" s="81"/>
      <c r="U187" s="35">
        <f>SUM(T187)*K187</f>
        <v>0</v>
      </c>
      <c r="V187" s="81"/>
      <c r="W187" s="35">
        <f>SUM(V187)*J187*5</f>
        <v>0</v>
      </c>
      <c r="X187" s="182">
        <f>SUM(J187*AX187*2+K187*AZ187*2)</f>
        <v>0</v>
      </c>
      <c r="Y187" s="182">
        <f>SUM(L187*5/100*J187)</f>
        <v>1.5</v>
      </c>
      <c r="Z187" s="194"/>
      <c r="AA187" s="35"/>
      <c r="AB187" s="81"/>
      <c r="AC187" s="182">
        <f>SUM(AB187)*3*H187/5</f>
        <v>0</v>
      </c>
      <c r="AD187" s="81"/>
      <c r="AE187" s="183">
        <f>SUM(AD187*H187*(30+4))</f>
        <v>0</v>
      </c>
      <c r="AF187" s="81"/>
      <c r="AG187" s="35">
        <f>SUM(AF187*H187*3)</f>
        <v>0</v>
      </c>
      <c r="AH187" s="81"/>
      <c r="AI187" s="182">
        <f>SUM(AH187*H187/3)</f>
        <v>0</v>
      </c>
      <c r="AJ187" s="194"/>
      <c r="AK187" s="182">
        <f>SUM(AJ187*H187*2/3)</f>
        <v>0</v>
      </c>
      <c r="AL187" s="81"/>
      <c r="AM187" s="35">
        <f>SUM(AL187*H187)</f>
        <v>0</v>
      </c>
      <c r="AN187" s="81"/>
      <c r="AO187" s="35">
        <f>SUM(AN187*J187)</f>
        <v>0</v>
      </c>
      <c r="AP187" s="81"/>
      <c r="AQ187" s="182">
        <f>SUM(AP187*H187*2)</f>
        <v>0</v>
      </c>
      <c r="AR187" s="81">
        <v>1</v>
      </c>
      <c r="AS187" s="415">
        <f>AR187*H187/3</f>
        <v>0.66666666666666663</v>
      </c>
      <c r="AT187" s="81"/>
      <c r="AU187" s="182">
        <f>AT187*H187/3</f>
        <v>0</v>
      </c>
      <c r="AV187" s="194"/>
      <c r="AW187" s="35">
        <f>SUM(J187*AV187*6)</f>
        <v>0</v>
      </c>
      <c r="AX187" s="81"/>
      <c r="AY187" s="182">
        <f>AX187*H187/3</f>
        <v>0</v>
      </c>
      <c r="AZ187" s="81"/>
      <c r="BA187" s="182">
        <f>SUM(AZ187*K187*5*6)</f>
        <v>0</v>
      </c>
      <c r="BB187" s="81"/>
      <c r="BC187" s="182">
        <f>SUM(BB187*K187*4*6)</f>
        <v>0</v>
      </c>
      <c r="BD187" s="81"/>
      <c r="BE187" s="10">
        <f>SUM(BD187*50)</f>
        <v>0</v>
      </c>
      <c r="BF187" s="22"/>
      <c r="BG187" s="309">
        <f t="shared" ref="BG187:BG200" si="937">SUM(AO187+BE187+BC187+BA187+AY187+AW187+AS187+AQ187+AK187+AM187+AI187+AG187+AE187+AC187+AA187+Y187+X187+W187+U187+Q187+O187+S187+AU187)</f>
        <v>32.166666666666664</v>
      </c>
      <c r="BH187" s="22">
        <f t="shared" ref="BH187:BH200" si="938">SUM(O187+Q187+U187+W187+X187+AS187+AW187+AY187+BA187+BC187+S187+AQ187)</f>
        <v>30.666666666666668</v>
      </c>
      <c r="BI187" s="1"/>
      <c r="BJ187" s="1"/>
      <c r="BK187" s="1"/>
      <c r="BL187" s="63"/>
      <c r="BM187" s="48" t="s">
        <v>64</v>
      </c>
      <c r="BN187" s="229" t="s">
        <v>116</v>
      </c>
      <c r="BO187" s="230" t="s">
        <v>149</v>
      </c>
      <c r="BP187" s="211" t="s">
        <v>150</v>
      </c>
      <c r="BQ187" s="230" t="s">
        <v>151</v>
      </c>
      <c r="BR187" s="230" t="s">
        <v>211</v>
      </c>
      <c r="BS187" s="230">
        <v>4</v>
      </c>
      <c r="BT187" s="179">
        <v>3</v>
      </c>
      <c r="BU187" s="230">
        <v>1</v>
      </c>
      <c r="BV187" s="230">
        <v>3</v>
      </c>
      <c r="BW187" s="230">
        <f t="shared" ref="BW187:BW192" si="939">SUM(BV187)*2</f>
        <v>6</v>
      </c>
      <c r="BX187" s="269">
        <v>4</v>
      </c>
      <c r="BY187" s="231">
        <f t="shared" ref="BY187:BY197" si="940">SUM(BZ187+CB187+CD187+CF187+CH187)</f>
        <v>4</v>
      </c>
      <c r="BZ187" s="232">
        <v>2</v>
      </c>
      <c r="CA187" s="28">
        <f t="shared" ref="CA187:CA197" si="941">SUM(BZ187)*BU187</f>
        <v>2</v>
      </c>
      <c r="CB187" s="232">
        <v>2</v>
      </c>
      <c r="CC187" s="233">
        <f t="shared" ref="CC187:CC197" si="942">CB187*BV187</f>
        <v>6</v>
      </c>
      <c r="CD187" s="232"/>
      <c r="CE187" s="233">
        <f t="shared" ref="CE187:CE197" si="943">SUM(CD187)*BV187</f>
        <v>0</v>
      </c>
      <c r="CF187" s="232"/>
      <c r="CG187" s="233">
        <f t="shared" ref="CG187:CG197" si="944">SUM(CF187)*BW187</f>
        <v>0</v>
      </c>
      <c r="CH187" s="232"/>
      <c r="CI187" s="28">
        <f t="shared" ref="CI187:CI197" si="945">SUM(CH187)*BV187*5</f>
        <v>0</v>
      </c>
      <c r="CJ187" s="234">
        <f t="shared" ref="CJ187:CJ197" si="946">SUM(BV187*DJ187*2+BW187*DL187*2)</f>
        <v>0</v>
      </c>
      <c r="CK187" s="182">
        <f t="shared" ref="CK187:CK194" si="947">SUM(BX187*15/100*BV187)</f>
        <v>1.7999999999999998</v>
      </c>
      <c r="CL187" s="232"/>
      <c r="CM187" s="233"/>
      <c r="CN187" s="232"/>
      <c r="CO187" s="209">
        <f t="shared" ref="CO187:CO197" si="948">SUM(CN187)*3*BT187/5</f>
        <v>0</v>
      </c>
      <c r="CP187" s="232"/>
      <c r="CQ187" s="235">
        <f t="shared" ref="CQ187:CQ197" si="949">SUM(CP187*BT187*(30+4))</f>
        <v>0</v>
      </c>
      <c r="CR187" s="232"/>
      <c r="CS187" s="233">
        <f t="shared" ref="CS187:CS197" si="950">SUM(CR187*BT187*3)</f>
        <v>0</v>
      </c>
      <c r="CT187" s="232"/>
      <c r="CU187" s="234">
        <f t="shared" ref="CU187:CU197" si="951">SUM(CT187*BT187/3)</f>
        <v>0</v>
      </c>
      <c r="CV187" s="232"/>
      <c r="CW187" s="234">
        <f t="shared" ref="CW187:CW197" si="952">SUM(CV187*BT187*2/3)</f>
        <v>0</v>
      </c>
      <c r="CX187" s="232"/>
      <c r="CY187" s="233">
        <f t="shared" ref="CY187:CY197" si="953">SUM(CX187*BT187)</f>
        <v>0</v>
      </c>
      <c r="CZ187" s="232"/>
      <c r="DA187" s="233">
        <f t="shared" ref="DA187:DA197" si="954">SUM(CZ187*BV187)</f>
        <v>0</v>
      </c>
      <c r="DB187" s="232"/>
      <c r="DC187" s="209">
        <f t="shared" ref="DC187:DC197" si="955">SUM(DB187*BT187*2)</f>
        <v>0</v>
      </c>
      <c r="DD187" s="232">
        <v>1</v>
      </c>
      <c r="DE187" s="605">
        <f>DD187*BV187*6</f>
        <v>18</v>
      </c>
      <c r="DF187" s="34"/>
      <c r="DG187" s="236">
        <f t="shared" ref="DG187:DG194" si="956">DF187*BT187/3</f>
        <v>0</v>
      </c>
      <c r="DH187" s="232"/>
      <c r="DI187" s="233">
        <f t="shared" ref="DI187:DI197" si="957">SUM(BV187*DH187*6)</f>
        <v>0</v>
      </c>
      <c r="DJ187" s="232"/>
      <c r="DK187" s="209">
        <f t="shared" ref="DK187:DK197" si="958">SUM(DJ187*BT187/3)</f>
        <v>0</v>
      </c>
      <c r="DL187" s="232"/>
      <c r="DM187" s="209">
        <f t="shared" ref="DM187:DM197" si="959">SUM(DL187*BW187*5*6)</f>
        <v>0</v>
      </c>
      <c r="DN187" s="232"/>
      <c r="DO187" s="234">
        <f t="shared" ref="DO187:DO197" si="960">SUM(DN187*BW187*4*6)</f>
        <v>0</v>
      </c>
      <c r="DP187" s="232"/>
      <c r="DQ187" s="237">
        <f t="shared" ref="DQ187:DQ197" si="961">SUM(DP187*50)</f>
        <v>0</v>
      </c>
      <c r="DR187" s="345">
        <f t="shared" ref="DR187:DR194" si="962">CA187+CC187+CE187+CG187+CI187+CJ187+CK187+CM187+CO187+CQ187+CS187+CU187+CW187+CY187+DA187+DC187+DE187+DG187+DI187+DK187+DM187+DO187+DQ187</f>
        <v>27.8</v>
      </c>
      <c r="DS187" s="236">
        <f t="shared" ref="DS187:DS194" si="963">DO187+DM187+DK187+DI187+DE187+DC187+CJ187+CI187+CG187+CE187+CC187+CA187</f>
        <v>26</v>
      </c>
      <c r="DT187" s="7"/>
      <c r="DU187" s="7"/>
      <c r="DV187" s="7"/>
      <c r="DW187" s="60"/>
      <c r="DX187" s="48" t="s">
        <v>64</v>
      </c>
      <c r="DY187" s="288"/>
      <c r="DZ187" s="25"/>
      <c r="EA187" s="25"/>
      <c r="EB187" s="1"/>
      <c r="EC187" s="22"/>
      <c r="ED187" s="22"/>
      <c r="EE187" s="1"/>
      <c r="EF187" s="1"/>
      <c r="EG187" s="1"/>
      <c r="EH187" s="1"/>
      <c r="EI187" s="7"/>
      <c r="EJ187" s="7"/>
      <c r="EK187" s="7"/>
      <c r="EM187" s="20">
        <v>16</v>
      </c>
      <c r="EN187" s="7">
        <v>8</v>
      </c>
      <c r="EO187" s="7">
        <v>12</v>
      </c>
      <c r="EP187" s="7">
        <v>10</v>
      </c>
      <c r="EQ187" s="7">
        <v>10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20">
        <v>3.3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20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2</v>
      </c>
      <c r="FQ187" s="7">
        <v>18.666666666666668</v>
      </c>
      <c r="FR187" s="7"/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27.8</v>
      </c>
      <c r="GE187" s="149">
        <v>59.966666666666669</v>
      </c>
      <c r="GF187" s="150">
        <v>56.666666666666671</v>
      </c>
      <c r="GG187" s="7"/>
      <c r="GH187" s="7"/>
      <c r="GI187" s="60"/>
      <c r="GJ187" s="7"/>
      <c r="GK187" s="20"/>
      <c r="GL187" s="20"/>
      <c r="GM187" s="1"/>
      <c r="GN187" s="25"/>
      <c r="GO187" s="77"/>
      <c r="GP187" s="7"/>
      <c r="GQ187" s="87"/>
    </row>
    <row r="188" spans="1:199" ht="24.95" hidden="1" customHeight="1" thickBot="1" x14ac:dyDescent="0.4">
      <c r="A188" s="48" t="s">
        <v>64</v>
      </c>
      <c r="B188" s="178" t="s">
        <v>116</v>
      </c>
      <c r="C188" s="179" t="s">
        <v>95</v>
      </c>
      <c r="D188" s="179" t="s">
        <v>92</v>
      </c>
      <c r="E188" s="179" t="s">
        <v>96</v>
      </c>
      <c r="F188" s="179" t="s">
        <v>120</v>
      </c>
      <c r="G188" s="179">
        <v>5</v>
      </c>
      <c r="H188" s="179">
        <v>123</v>
      </c>
      <c r="I188" s="179">
        <v>1</v>
      </c>
      <c r="J188" s="179">
        <v>5</v>
      </c>
      <c r="K188" s="179">
        <f>SUM(J188)*2</f>
        <v>10</v>
      </c>
      <c r="L188" s="178">
        <v>20</v>
      </c>
      <c r="M188" s="181">
        <f>SUM(N188+P188+R188+T188+V188)</f>
        <v>20</v>
      </c>
      <c r="N188" s="81">
        <v>8</v>
      </c>
      <c r="O188" s="35">
        <f>SUM(N188)*I188</f>
        <v>8</v>
      </c>
      <c r="P188" s="81">
        <v>4</v>
      </c>
      <c r="Q188" s="35">
        <f>P188*J188</f>
        <v>20</v>
      </c>
      <c r="R188" s="81">
        <v>8</v>
      </c>
      <c r="S188" s="35">
        <f>SUM(R188)*J188</f>
        <v>40</v>
      </c>
      <c r="T188" s="81"/>
      <c r="U188" s="35">
        <f>SUM(T188)*K188</f>
        <v>0</v>
      </c>
      <c r="V188" s="81"/>
      <c r="W188" s="35">
        <f>SUM(V188)*J188*5</f>
        <v>0</v>
      </c>
      <c r="X188" s="182">
        <f>SUM(J188*AX188*2+K188*AZ188*2)</f>
        <v>0</v>
      </c>
      <c r="Y188" s="182">
        <f>SUM(L188*5/100*J188)</f>
        <v>5</v>
      </c>
      <c r="Z188" s="194"/>
      <c r="AA188" s="35"/>
      <c r="AB188" s="81"/>
      <c r="AC188" s="182">
        <f>SUM(AB188)*3*H188/5</f>
        <v>0</v>
      </c>
      <c r="AD188" s="81"/>
      <c r="AE188" s="183">
        <f>SUM(AD188*H188*(30+4))</f>
        <v>0</v>
      </c>
      <c r="AF188" s="81"/>
      <c r="AG188" s="35">
        <f>SUM(AF188*H188*3)</f>
        <v>0</v>
      </c>
      <c r="AH188" s="81"/>
      <c r="AI188" s="182">
        <f>SUM(AH188*H188/3)</f>
        <v>0</v>
      </c>
      <c r="AJ188" s="194"/>
      <c r="AK188" s="182">
        <f>SUM(AJ188*H188*2/3)</f>
        <v>0</v>
      </c>
      <c r="AL188" s="81"/>
      <c r="AM188" s="35">
        <f>SUM(AL188*H188)</f>
        <v>0</v>
      </c>
      <c r="AN188" s="81"/>
      <c r="AO188" s="35">
        <f>SUM(AN188*J188)</f>
        <v>0</v>
      </c>
      <c r="AP188" s="81"/>
      <c r="AQ188" s="182">
        <f>SUM(AP188*H188*2)</f>
        <v>0</v>
      </c>
      <c r="AR188" s="81">
        <v>1</v>
      </c>
      <c r="AS188" s="415">
        <f>AR188*J188*6</f>
        <v>30</v>
      </c>
      <c r="AT188" s="81"/>
      <c r="AU188" s="182">
        <f>AT188*H188/3</f>
        <v>0</v>
      </c>
      <c r="AV188" s="194"/>
      <c r="AW188" s="35">
        <f>SUM(J188*AV188*6)</f>
        <v>0</v>
      </c>
      <c r="AX188" s="81"/>
      <c r="AY188" s="182">
        <f>SUM(AX188*H188/3)</f>
        <v>0</v>
      </c>
      <c r="AZ188" s="81"/>
      <c r="BA188" s="182">
        <f>SUM(AZ188*K188*5*6)</f>
        <v>0</v>
      </c>
      <c r="BB188" s="81"/>
      <c r="BC188" s="182">
        <f>SUM(BB188*K188*4*6)</f>
        <v>0</v>
      </c>
      <c r="BD188" s="81"/>
      <c r="BE188" s="10">
        <f>SUM(BD188*50)</f>
        <v>0</v>
      </c>
      <c r="BF188" s="22"/>
      <c r="BG188" s="309">
        <f t="shared" si="937"/>
        <v>103</v>
      </c>
      <c r="BH188" s="22">
        <f t="shared" si="938"/>
        <v>98</v>
      </c>
      <c r="BI188" s="7"/>
      <c r="BJ188" s="7"/>
      <c r="BK188" s="7"/>
      <c r="BL188" s="60"/>
      <c r="BM188" s="48" t="s">
        <v>64</v>
      </c>
      <c r="BN188" s="229" t="s">
        <v>116</v>
      </c>
      <c r="BO188" s="230" t="s">
        <v>168</v>
      </c>
      <c r="BP188" s="211" t="s">
        <v>156</v>
      </c>
      <c r="BQ188" s="230" t="s">
        <v>151</v>
      </c>
      <c r="BR188" s="230" t="s">
        <v>169</v>
      </c>
      <c r="BS188" s="211">
        <v>4</v>
      </c>
      <c r="BT188" s="179">
        <v>123</v>
      </c>
      <c r="BU188" s="230">
        <v>1</v>
      </c>
      <c r="BV188" s="230">
        <v>2</v>
      </c>
      <c r="BW188" s="230">
        <f t="shared" si="939"/>
        <v>4</v>
      </c>
      <c r="BX188" s="229">
        <v>6</v>
      </c>
      <c r="BY188" s="231">
        <f t="shared" si="940"/>
        <v>6</v>
      </c>
      <c r="BZ188" s="232">
        <v>2</v>
      </c>
      <c r="CA188" s="28">
        <f t="shared" si="941"/>
        <v>2</v>
      </c>
      <c r="CB188" s="232">
        <v>4</v>
      </c>
      <c r="CC188" s="233">
        <f t="shared" si="942"/>
        <v>8</v>
      </c>
      <c r="CD188" s="232"/>
      <c r="CE188" s="233">
        <f t="shared" si="943"/>
        <v>0</v>
      </c>
      <c r="CF188" s="234"/>
      <c r="CG188" s="233">
        <f t="shared" si="944"/>
        <v>0</v>
      </c>
      <c r="CH188" s="229"/>
      <c r="CI188" s="28">
        <f t="shared" si="945"/>
        <v>0</v>
      </c>
      <c r="CJ188" s="234">
        <f t="shared" si="946"/>
        <v>0</v>
      </c>
      <c r="CK188" s="209">
        <f t="shared" si="947"/>
        <v>1.8</v>
      </c>
      <c r="CL188" s="229"/>
      <c r="CM188" s="229"/>
      <c r="CN188" s="229"/>
      <c r="CO188" s="209">
        <f t="shared" si="948"/>
        <v>0</v>
      </c>
      <c r="CP188" s="229"/>
      <c r="CQ188" s="229">
        <f t="shared" si="949"/>
        <v>0</v>
      </c>
      <c r="CR188" s="229"/>
      <c r="CS188" s="229">
        <f t="shared" si="950"/>
        <v>0</v>
      </c>
      <c r="CT188" s="229"/>
      <c r="CU188" s="234">
        <f t="shared" si="951"/>
        <v>0</v>
      </c>
      <c r="CV188" s="229"/>
      <c r="CW188" s="234">
        <f t="shared" si="952"/>
        <v>0</v>
      </c>
      <c r="CX188" s="229"/>
      <c r="CY188" s="233">
        <f t="shared" si="953"/>
        <v>0</v>
      </c>
      <c r="CZ188" s="233"/>
      <c r="DA188" s="229">
        <f t="shared" si="954"/>
        <v>0</v>
      </c>
      <c r="DB188" s="233"/>
      <c r="DC188" s="209">
        <f t="shared" si="955"/>
        <v>0</v>
      </c>
      <c r="DD188" s="233">
        <v>1</v>
      </c>
      <c r="DE188" s="605">
        <f>DD188*BV188*6</f>
        <v>12</v>
      </c>
      <c r="DF188" s="34"/>
      <c r="DG188" s="236">
        <f t="shared" si="956"/>
        <v>0</v>
      </c>
      <c r="DH188" s="233"/>
      <c r="DI188" s="233">
        <f t="shared" si="957"/>
        <v>0</v>
      </c>
      <c r="DJ188" s="233"/>
      <c r="DK188" s="209">
        <f t="shared" si="958"/>
        <v>0</v>
      </c>
      <c r="DL188" s="233"/>
      <c r="DM188" s="209">
        <f t="shared" si="959"/>
        <v>0</v>
      </c>
      <c r="DN188" s="233"/>
      <c r="DO188" s="234">
        <f t="shared" si="960"/>
        <v>0</v>
      </c>
      <c r="DP188" s="233"/>
      <c r="DQ188" s="229">
        <f t="shared" si="961"/>
        <v>0</v>
      </c>
      <c r="DR188" s="345">
        <f t="shared" si="962"/>
        <v>23.8</v>
      </c>
      <c r="DS188" s="236">
        <f t="shared" si="963"/>
        <v>22</v>
      </c>
      <c r="DT188" s="7"/>
      <c r="DU188" s="7"/>
      <c r="DV188" s="7"/>
      <c r="DW188" s="60"/>
      <c r="DX188" s="48" t="s">
        <v>64</v>
      </c>
      <c r="DY188" s="288"/>
      <c r="DZ188" s="25"/>
      <c r="EA188" s="25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M188" s="20">
        <v>10</v>
      </c>
      <c r="EN188" s="7">
        <v>8</v>
      </c>
      <c r="EO188" s="7">
        <v>28</v>
      </c>
      <c r="EP188" s="7">
        <v>8</v>
      </c>
      <c r="EQ188" s="7">
        <v>40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20">
        <v>6.8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20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2</v>
      </c>
      <c r="FQ188" s="7">
        <v>42</v>
      </c>
      <c r="FR188" s="7"/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0</v>
      </c>
      <c r="GD188" s="7">
        <v>23.8</v>
      </c>
      <c r="GE188" s="149">
        <v>126.8</v>
      </c>
      <c r="GF188" s="150">
        <v>120</v>
      </c>
      <c r="GG188" s="7"/>
      <c r="GH188" s="7"/>
      <c r="GI188" s="60"/>
      <c r="GK188" s="20"/>
      <c r="GL188" s="20"/>
      <c r="GM188" s="1"/>
      <c r="GN188" s="25"/>
      <c r="GO188" s="77"/>
      <c r="GP188" s="7"/>
      <c r="GQ188" s="87"/>
    </row>
    <row r="189" spans="1:199" ht="24.95" hidden="1" customHeight="1" thickBot="1" x14ac:dyDescent="0.4">
      <c r="A189" s="48" t="s">
        <v>64</v>
      </c>
      <c r="B189" s="1" t="s">
        <v>116</v>
      </c>
      <c r="C189" s="25" t="s">
        <v>103</v>
      </c>
      <c r="D189" s="45" t="s">
        <v>156</v>
      </c>
      <c r="E189" s="25" t="s">
        <v>151</v>
      </c>
      <c r="F189" s="45" t="s">
        <v>207</v>
      </c>
      <c r="G189" s="25" t="s">
        <v>208</v>
      </c>
      <c r="H189" s="25">
        <v>54</v>
      </c>
      <c r="I189" s="25">
        <v>1</v>
      </c>
      <c r="J189" s="25">
        <v>2</v>
      </c>
      <c r="K189" s="25">
        <f>SUM(J189)*2</f>
        <v>4</v>
      </c>
      <c r="L189" s="24">
        <v>2</v>
      </c>
      <c r="M189" s="208">
        <f>SUM(N189+P189+R189+T189+V189)</f>
        <v>2</v>
      </c>
      <c r="N189" s="34">
        <v>2</v>
      </c>
      <c r="O189" s="28">
        <f>SUM(N189)*I189</f>
        <v>2</v>
      </c>
      <c r="P189" s="34"/>
      <c r="Q189" s="28">
        <f>P189*J189</f>
        <v>0</v>
      </c>
      <c r="R189" s="34"/>
      <c r="S189" s="28">
        <f>SUM(R189)*J189</f>
        <v>0</v>
      </c>
      <c r="T189" s="34"/>
      <c r="U189" s="28">
        <f>SUM(T189)*K189</f>
        <v>0</v>
      </c>
      <c r="V189" s="34"/>
      <c r="W189" s="28">
        <f>SUM(V189)*J189*5</f>
        <v>0</v>
      </c>
      <c r="X189" s="209">
        <f>SUM(J189*AX189*2+K189*AZ189*2)</f>
        <v>0</v>
      </c>
      <c r="Y189" s="182">
        <f>SUM(L189*15/100*J189)</f>
        <v>0.6</v>
      </c>
      <c r="Z189" s="242"/>
      <c r="AA189" s="28"/>
      <c r="AB189" s="34"/>
      <c r="AC189" s="209">
        <f>SUM(AB189)*3*H189/5</f>
        <v>0</v>
      </c>
      <c r="AD189" s="34"/>
      <c r="AE189" s="210">
        <f>SUM(AD189*H189*(30+4))</f>
        <v>0</v>
      </c>
      <c r="AF189" s="34"/>
      <c r="AG189" s="28">
        <f>SUM(AF189*H189*3)</f>
        <v>0</v>
      </c>
      <c r="AH189" s="34"/>
      <c r="AI189" s="209">
        <f>SUM(AH189*H189/3)</f>
        <v>0</v>
      </c>
      <c r="AJ189" s="242"/>
      <c r="AK189" s="209">
        <f>SUM(AJ189*H189*2/3)</f>
        <v>0</v>
      </c>
      <c r="AL189" s="34"/>
      <c r="AM189" s="28">
        <f>SUM(AL189*H189)</f>
        <v>0</v>
      </c>
      <c r="AN189" s="34"/>
      <c r="AO189" s="28">
        <f>SUM(AN189*J189)</f>
        <v>0</v>
      </c>
      <c r="AP189" s="34"/>
      <c r="AQ189" s="209">
        <f>SUM(AP189*H189*2)</f>
        <v>0</v>
      </c>
      <c r="AR189" s="34"/>
      <c r="AS189" s="345">
        <f>SUM(J189*AR189*6)</f>
        <v>0</v>
      </c>
      <c r="AT189" s="34"/>
      <c r="AU189" s="209">
        <f>AT189*H189/3</f>
        <v>0</v>
      </c>
      <c r="AV189" s="242"/>
      <c r="AW189" s="28">
        <f>SUM(J189*AV189*6)</f>
        <v>0</v>
      </c>
      <c r="AX189" s="34"/>
      <c r="AY189" s="209">
        <f>SUM(AX189*H189/3)</f>
        <v>0</v>
      </c>
      <c r="AZ189" s="34"/>
      <c r="BA189" s="209">
        <f>SUM(AZ189*K189*5*6)</f>
        <v>0</v>
      </c>
      <c r="BB189" s="34"/>
      <c r="BC189" s="209">
        <f>SUM(BB189*K189*4*6)</f>
        <v>0</v>
      </c>
      <c r="BD189" s="34"/>
      <c r="BE189" s="22">
        <f>SUM(BD189*50)</f>
        <v>0</v>
      </c>
      <c r="BF189" s="22"/>
      <c r="BG189" s="361">
        <f t="shared" si="937"/>
        <v>2.6</v>
      </c>
      <c r="BH189" s="22">
        <f t="shared" si="938"/>
        <v>2</v>
      </c>
      <c r="BI189" s="7"/>
      <c r="BJ189" s="7"/>
      <c r="BK189" s="7"/>
      <c r="BL189" s="60"/>
      <c r="BM189" s="48" t="s">
        <v>64</v>
      </c>
      <c r="BN189" s="229" t="s">
        <v>116</v>
      </c>
      <c r="BO189" s="230" t="s">
        <v>95</v>
      </c>
      <c r="BP189" s="211" t="s">
        <v>156</v>
      </c>
      <c r="BQ189" s="230" t="s">
        <v>151</v>
      </c>
      <c r="BR189" s="230" t="s">
        <v>266</v>
      </c>
      <c r="BS189" s="211" t="s">
        <v>171</v>
      </c>
      <c r="BT189" s="25">
        <v>54</v>
      </c>
      <c r="BU189" s="230">
        <v>1</v>
      </c>
      <c r="BV189" s="230">
        <v>7</v>
      </c>
      <c r="BW189" s="230">
        <f t="shared" si="939"/>
        <v>14</v>
      </c>
      <c r="BX189" s="269">
        <v>2</v>
      </c>
      <c r="BY189" s="231">
        <f t="shared" si="940"/>
        <v>2</v>
      </c>
      <c r="BZ189" s="232">
        <v>2</v>
      </c>
      <c r="CA189" s="28">
        <f t="shared" si="941"/>
        <v>2</v>
      </c>
      <c r="CB189" s="232"/>
      <c r="CC189" s="233">
        <f t="shared" si="942"/>
        <v>0</v>
      </c>
      <c r="CD189" s="232"/>
      <c r="CE189" s="233">
        <f t="shared" si="943"/>
        <v>0</v>
      </c>
      <c r="CF189" s="232"/>
      <c r="CG189" s="233">
        <f t="shared" si="944"/>
        <v>0</v>
      </c>
      <c r="CH189" s="232"/>
      <c r="CI189" s="28">
        <f t="shared" si="945"/>
        <v>0</v>
      </c>
      <c r="CJ189" s="234">
        <f t="shared" si="946"/>
        <v>0</v>
      </c>
      <c r="CK189" s="182">
        <f>SUM(BX189*15/100*BV189)</f>
        <v>2.1</v>
      </c>
      <c r="CL189" s="232"/>
      <c r="CM189" s="233"/>
      <c r="CN189" s="232"/>
      <c r="CO189" s="209">
        <f t="shared" si="948"/>
        <v>0</v>
      </c>
      <c r="CP189" s="232"/>
      <c r="CQ189" s="235">
        <f t="shared" si="949"/>
        <v>0</v>
      </c>
      <c r="CR189" s="232"/>
      <c r="CS189" s="233">
        <f t="shared" si="950"/>
        <v>0</v>
      </c>
      <c r="CT189" s="232"/>
      <c r="CU189" s="234">
        <f t="shared" si="951"/>
        <v>0</v>
      </c>
      <c r="CV189" s="232"/>
      <c r="CW189" s="234">
        <f t="shared" si="952"/>
        <v>0</v>
      </c>
      <c r="CX189" s="232"/>
      <c r="CY189" s="233">
        <f t="shared" si="953"/>
        <v>0</v>
      </c>
      <c r="CZ189" s="232"/>
      <c r="DA189" s="233">
        <f t="shared" si="954"/>
        <v>0</v>
      </c>
      <c r="DB189" s="232"/>
      <c r="DC189" s="209">
        <f t="shared" si="955"/>
        <v>0</v>
      </c>
      <c r="DD189" s="232"/>
      <c r="DE189" s="605">
        <f>SUM(BV189*DD189*6)</f>
        <v>0</v>
      </c>
      <c r="DF189" s="34"/>
      <c r="DG189" s="236">
        <f t="shared" si="956"/>
        <v>0</v>
      </c>
      <c r="DH189" s="232"/>
      <c r="DI189" s="233">
        <f t="shared" si="957"/>
        <v>0</v>
      </c>
      <c r="DJ189" s="232"/>
      <c r="DK189" s="209">
        <f t="shared" si="958"/>
        <v>0</v>
      </c>
      <c r="DL189" s="232"/>
      <c r="DM189" s="209">
        <f t="shared" si="959"/>
        <v>0</v>
      </c>
      <c r="DN189" s="232"/>
      <c r="DO189" s="234">
        <f t="shared" si="960"/>
        <v>0</v>
      </c>
      <c r="DP189" s="232"/>
      <c r="DQ189" s="237">
        <f t="shared" si="961"/>
        <v>0</v>
      </c>
      <c r="DR189" s="345">
        <f t="shared" si="962"/>
        <v>4.0999999999999996</v>
      </c>
      <c r="DS189" s="236">
        <f t="shared" si="963"/>
        <v>2</v>
      </c>
      <c r="DT189" s="7"/>
      <c r="DU189" s="7"/>
      <c r="DV189" s="7"/>
      <c r="DW189" s="60"/>
      <c r="DX189" s="48" t="s">
        <v>64</v>
      </c>
      <c r="DY189" s="288"/>
      <c r="DZ189" s="25"/>
      <c r="EA189" s="25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M189" s="20">
        <v>4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20">
        <v>2.7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20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/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>
        <v>0</v>
      </c>
      <c r="GD189" s="7">
        <v>4.0999999999999996</v>
      </c>
      <c r="GE189" s="149">
        <v>6.6999999999999993</v>
      </c>
      <c r="GF189" s="150">
        <v>4</v>
      </c>
      <c r="GG189" s="7"/>
      <c r="GH189" s="7"/>
      <c r="GI189" s="60"/>
      <c r="GK189" s="20"/>
      <c r="GL189" s="20"/>
      <c r="GM189" s="1"/>
      <c r="GN189" s="25"/>
      <c r="GO189" s="77"/>
      <c r="GP189" s="7"/>
      <c r="GQ189" s="87"/>
    </row>
    <row r="190" spans="1:199" ht="24.95" hidden="1" customHeight="1" thickBot="1" x14ac:dyDescent="0.4">
      <c r="A190" s="48" t="s">
        <v>64</v>
      </c>
      <c r="B190" s="1"/>
      <c r="C190" s="45"/>
      <c r="D190" s="45"/>
      <c r="E190" s="45"/>
      <c r="F190" s="25"/>
      <c r="G190" s="25"/>
      <c r="H190" s="25"/>
      <c r="I190" s="25"/>
      <c r="J190" s="25"/>
      <c r="K190" s="25"/>
      <c r="L190" s="1"/>
      <c r="M190" s="208"/>
      <c r="N190" s="34"/>
      <c r="O190" s="28"/>
      <c r="P190" s="34"/>
      <c r="Q190" s="28"/>
      <c r="R190" s="34"/>
      <c r="S190" s="28"/>
      <c r="T190" s="34"/>
      <c r="U190" s="28"/>
      <c r="V190" s="34"/>
      <c r="W190" s="28"/>
      <c r="X190" s="209"/>
      <c r="Y190" s="182"/>
      <c r="Z190" s="34"/>
      <c r="AA190" s="28"/>
      <c r="AB190" s="34"/>
      <c r="AC190" s="209"/>
      <c r="AD190" s="34"/>
      <c r="AE190" s="210"/>
      <c r="AF190" s="34"/>
      <c r="AG190" s="28"/>
      <c r="AH190" s="34"/>
      <c r="AI190" s="209"/>
      <c r="AJ190" s="34"/>
      <c r="AK190" s="209"/>
      <c r="AL190" s="34"/>
      <c r="AM190" s="28"/>
      <c r="AN190" s="34"/>
      <c r="AO190" s="28"/>
      <c r="AP190" s="34"/>
      <c r="AQ190" s="209"/>
      <c r="AR190" s="34"/>
      <c r="AS190" s="209"/>
      <c r="AT190" s="34"/>
      <c r="AU190" s="209"/>
      <c r="AV190" s="34"/>
      <c r="AW190" s="28"/>
      <c r="AX190" s="34"/>
      <c r="AY190" s="209"/>
      <c r="AZ190" s="34"/>
      <c r="BA190" s="209"/>
      <c r="BB190" s="34"/>
      <c r="BC190" s="209"/>
      <c r="BD190" s="34"/>
      <c r="BE190" s="22"/>
      <c r="BF190" s="209"/>
      <c r="BG190" s="22"/>
      <c r="BH190" s="22"/>
      <c r="BI190" s="7"/>
      <c r="BJ190" s="7"/>
      <c r="BK190" s="7"/>
      <c r="BL190" s="7"/>
      <c r="BM190" s="48" t="s">
        <v>64</v>
      </c>
      <c r="BN190" s="238" t="s">
        <v>116</v>
      </c>
      <c r="BO190" s="239" t="s">
        <v>103</v>
      </c>
      <c r="BP190" s="240" t="s">
        <v>156</v>
      </c>
      <c r="BQ190" s="239" t="s">
        <v>151</v>
      </c>
      <c r="BR190" s="239" t="s">
        <v>267</v>
      </c>
      <c r="BS190" s="240">
        <v>4</v>
      </c>
      <c r="BT190" s="25"/>
      <c r="BU190" s="239">
        <v>1</v>
      </c>
      <c r="BV190" s="239">
        <v>2</v>
      </c>
      <c r="BW190" s="239">
        <f t="shared" si="939"/>
        <v>4</v>
      </c>
      <c r="BX190" s="278">
        <v>8</v>
      </c>
      <c r="BY190" s="241">
        <f t="shared" si="940"/>
        <v>8</v>
      </c>
      <c r="BZ190" s="242">
        <v>2</v>
      </c>
      <c r="CA190" s="28">
        <f t="shared" si="941"/>
        <v>2</v>
      </c>
      <c r="CB190" s="242">
        <v>6</v>
      </c>
      <c r="CC190" s="243">
        <f t="shared" si="942"/>
        <v>12</v>
      </c>
      <c r="CD190" s="242"/>
      <c r="CE190" s="243">
        <f t="shared" si="943"/>
        <v>0</v>
      </c>
      <c r="CF190" s="242"/>
      <c r="CG190" s="243">
        <f t="shared" si="944"/>
        <v>0</v>
      </c>
      <c r="CH190" s="242"/>
      <c r="CI190" s="28">
        <f t="shared" si="945"/>
        <v>0</v>
      </c>
      <c r="CJ190" s="244">
        <f t="shared" si="946"/>
        <v>0</v>
      </c>
      <c r="CK190" s="182">
        <f>SUM(BX190*15/100*BV190)</f>
        <v>2.4</v>
      </c>
      <c r="CL190" s="242"/>
      <c r="CM190" s="243"/>
      <c r="CN190" s="242"/>
      <c r="CO190" s="209">
        <f t="shared" si="948"/>
        <v>0</v>
      </c>
      <c r="CP190" s="242"/>
      <c r="CQ190" s="246">
        <f t="shared" si="949"/>
        <v>0</v>
      </c>
      <c r="CR190" s="242"/>
      <c r="CS190" s="243">
        <f t="shared" si="950"/>
        <v>0</v>
      </c>
      <c r="CT190" s="242"/>
      <c r="CU190" s="244">
        <f t="shared" si="951"/>
        <v>0</v>
      </c>
      <c r="CV190" s="242"/>
      <c r="CW190" s="244">
        <f t="shared" si="952"/>
        <v>0</v>
      </c>
      <c r="CX190" s="242"/>
      <c r="CY190" s="243">
        <f t="shared" si="953"/>
        <v>0</v>
      </c>
      <c r="CZ190" s="242"/>
      <c r="DA190" s="243">
        <f t="shared" si="954"/>
        <v>0</v>
      </c>
      <c r="DB190" s="242"/>
      <c r="DC190" s="209">
        <f t="shared" si="955"/>
        <v>0</v>
      </c>
      <c r="DD190" s="242">
        <v>1</v>
      </c>
      <c r="DE190" s="605">
        <f>DD190*BV190*6</f>
        <v>12</v>
      </c>
      <c r="DF190" s="34"/>
      <c r="DG190" s="236">
        <f t="shared" si="956"/>
        <v>0</v>
      </c>
      <c r="DH190" s="242"/>
      <c r="DI190" s="243">
        <f t="shared" si="957"/>
        <v>0</v>
      </c>
      <c r="DJ190" s="242"/>
      <c r="DK190" s="209">
        <f t="shared" si="958"/>
        <v>0</v>
      </c>
      <c r="DL190" s="242"/>
      <c r="DM190" s="209">
        <f t="shared" si="959"/>
        <v>0</v>
      </c>
      <c r="DN190" s="242"/>
      <c r="DO190" s="244">
        <f t="shared" si="960"/>
        <v>0</v>
      </c>
      <c r="DP190" s="242"/>
      <c r="DQ190" s="247">
        <f t="shared" si="961"/>
        <v>0</v>
      </c>
      <c r="DR190" s="345">
        <f t="shared" si="962"/>
        <v>28.4</v>
      </c>
      <c r="DS190" s="236">
        <f t="shared" si="963"/>
        <v>26</v>
      </c>
      <c r="DT190" s="7"/>
      <c r="DU190" s="7"/>
      <c r="DV190" s="7"/>
      <c r="DW190" s="60"/>
      <c r="DX190" s="48" t="s">
        <v>64</v>
      </c>
      <c r="DY190" s="288"/>
      <c r="DZ190" s="25"/>
      <c r="EA190" s="25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M190" s="20">
        <v>2</v>
      </c>
      <c r="EN190" s="7">
        <v>6</v>
      </c>
      <c r="EO190" s="7">
        <v>12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20">
        <v>2.4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20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1</v>
      </c>
      <c r="FQ190" s="7">
        <v>12</v>
      </c>
      <c r="FR190" s="7"/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28.4</v>
      </c>
      <c r="GE190" s="149">
        <v>28.4</v>
      </c>
      <c r="GF190" s="150">
        <v>26</v>
      </c>
      <c r="GG190" s="7"/>
      <c r="GH190" s="7"/>
      <c r="GI190" s="60"/>
      <c r="GK190" s="20"/>
      <c r="GL190" s="20"/>
      <c r="GM190" s="1"/>
      <c r="GN190" s="25"/>
      <c r="GO190" s="77"/>
      <c r="GP190" s="7"/>
      <c r="GQ190" s="87"/>
    </row>
    <row r="191" spans="1:199" ht="24.95" hidden="1" customHeight="1" thickBot="1" x14ac:dyDescent="0.4">
      <c r="A191" s="48" t="s">
        <v>64</v>
      </c>
      <c r="B191" s="1" t="s">
        <v>116</v>
      </c>
      <c r="C191" s="25" t="s">
        <v>95</v>
      </c>
      <c r="D191" s="45" t="s">
        <v>156</v>
      </c>
      <c r="E191" s="25" t="s">
        <v>151</v>
      </c>
      <c r="F191" s="25" t="s">
        <v>269</v>
      </c>
      <c r="G191" s="179" t="s">
        <v>208</v>
      </c>
      <c r="H191" s="25">
        <v>100</v>
      </c>
      <c r="I191" s="25">
        <v>1</v>
      </c>
      <c r="J191" s="25">
        <v>5</v>
      </c>
      <c r="K191" s="25">
        <f t="shared" ref="K191" si="964">SUM(J191)*2</f>
        <v>10</v>
      </c>
      <c r="L191" s="24">
        <v>2</v>
      </c>
      <c r="M191" s="208">
        <f t="shared" ref="M191" si="965">SUM(N191+P191+R191+T191+V191)</f>
        <v>2</v>
      </c>
      <c r="N191" s="34">
        <v>2</v>
      </c>
      <c r="O191" s="28">
        <f t="shared" ref="O191" si="966">SUM(N191)*I191</f>
        <v>2</v>
      </c>
      <c r="P191" s="34"/>
      <c r="Q191" s="28">
        <f t="shared" ref="Q191" si="967">P191*J191</f>
        <v>0</v>
      </c>
      <c r="R191" s="34"/>
      <c r="S191" s="28">
        <f t="shared" ref="S191" si="968">SUM(R191)*J191</f>
        <v>0</v>
      </c>
      <c r="T191" s="34"/>
      <c r="U191" s="28">
        <f t="shared" ref="U191" si="969">SUM(T191)*K191</f>
        <v>0</v>
      </c>
      <c r="V191" s="34"/>
      <c r="W191" s="28">
        <f t="shared" ref="W191" si="970">SUM(V191)*J191*5</f>
        <v>0</v>
      </c>
      <c r="X191" s="209">
        <f t="shared" ref="X191" si="971">SUM(J191*AX191*2+K191*AZ191*2)</f>
        <v>0</v>
      </c>
      <c r="Y191" s="182">
        <f t="shared" ref="Y191" si="972">SUM(L191*15/100*J191)</f>
        <v>1.5</v>
      </c>
      <c r="Z191" s="34"/>
      <c r="AA191" s="28"/>
      <c r="AB191" s="34"/>
      <c r="AC191" s="209">
        <f t="shared" ref="AC191" si="973">SUM(AB191)*3*H191/5</f>
        <v>0</v>
      </c>
      <c r="AD191" s="34"/>
      <c r="AE191" s="210">
        <f t="shared" ref="AE191" si="974">SUM(AD191*H191*(30+4))</f>
        <v>0</v>
      </c>
      <c r="AF191" s="34"/>
      <c r="AG191" s="22">
        <f t="shared" ref="AG191" si="975">SUM(AF191*H191*3)</f>
        <v>0</v>
      </c>
      <c r="AH191" s="34"/>
      <c r="AI191" s="209">
        <f t="shared" ref="AI191" si="976">SUM(AH191*H191/3)</f>
        <v>0</v>
      </c>
      <c r="AJ191" s="34"/>
      <c r="AK191" s="209">
        <f t="shared" ref="AK191" si="977">SUM(AJ191*H191*2/3)</f>
        <v>0</v>
      </c>
      <c r="AL191" s="34"/>
      <c r="AM191" s="28">
        <f t="shared" ref="AM191" si="978">SUM(AL191*H191)</f>
        <v>0</v>
      </c>
      <c r="AN191" s="34"/>
      <c r="AO191" s="28">
        <f t="shared" ref="AO191" si="979">SUM(AN191*J191)</f>
        <v>0</v>
      </c>
      <c r="AP191" s="34"/>
      <c r="AQ191" s="209">
        <f t="shared" ref="AQ191" si="980">SUM(AP191*H191*2)</f>
        <v>0</v>
      </c>
      <c r="AR191" s="34"/>
      <c r="AS191" s="209">
        <f>SUM(J191*AR191*6)</f>
        <v>0</v>
      </c>
      <c r="AT191" s="34"/>
      <c r="AU191" s="209">
        <f t="shared" ref="AU191" si="981">AT191*H191/3</f>
        <v>0</v>
      </c>
      <c r="AV191" s="34"/>
      <c r="AW191" s="22">
        <f t="shared" ref="AW191" si="982">SUM(J191*AV191*6)</f>
        <v>0</v>
      </c>
      <c r="AX191" s="34"/>
      <c r="AY191" s="209">
        <f t="shared" ref="AY191" si="983">SUM(AX191*H191/3)</f>
        <v>0</v>
      </c>
      <c r="AZ191" s="34"/>
      <c r="BA191" s="209">
        <f t="shared" ref="BA191" si="984">SUM(AZ191*K191*5*6)</f>
        <v>0</v>
      </c>
      <c r="BB191" s="34"/>
      <c r="BC191" s="209">
        <f t="shared" ref="BC191" si="985">SUM(BB191*K191*4*6)</f>
        <v>0</v>
      </c>
      <c r="BD191" s="34"/>
      <c r="BE191" s="22">
        <f t="shared" ref="BE191" si="986">SUM(BD191*50)</f>
        <v>0</v>
      </c>
      <c r="BF191" s="22"/>
      <c r="BG191" s="22">
        <f t="shared" si="937"/>
        <v>3.5</v>
      </c>
      <c r="BH191" s="22">
        <f t="shared" si="938"/>
        <v>2</v>
      </c>
      <c r="BI191" s="7"/>
      <c r="BJ191" s="7"/>
      <c r="BK191" s="7"/>
      <c r="BL191" s="60"/>
      <c r="BM191" s="48" t="s">
        <v>64</v>
      </c>
      <c r="BN191" s="229" t="s">
        <v>116</v>
      </c>
      <c r="BO191" s="230" t="s">
        <v>95</v>
      </c>
      <c r="BP191" s="211" t="s">
        <v>156</v>
      </c>
      <c r="BQ191" s="230" t="s">
        <v>151</v>
      </c>
      <c r="BR191" s="230" t="s">
        <v>268</v>
      </c>
      <c r="BS191" s="211">
        <v>4</v>
      </c>
      <c r="BT191" s="25">
        <v>100</v>
      </c>
      <c r="BU191" s="230">
        <v>1</v>
      </c>
      <c r="BV191" s="230">
        <v>7</v>
      </c>
      <c r="BW191" s="230">
        <f t="shared" si="939"/>
        <v>14</v>
      </c>
      <c r="BX191" s="229">
        <v>8</v>
      </c>
      <c r="BY191" s="231">
        <f t="shared" si="940"/>
        <v>8</v>
      </c>
      <c r="BZ191" s="232">
        <v>2</v>
      </c>
      <c r="CA191" s="28">
        <f t="shared" si="941"/>
        <v>2</v>
      </c>
      <c r="CB191" s="232">
        <v>6</v>
      </c>
      <c r="CC191" s="233">
        <f t="shared" si="942"/>
        <v>42</v>
      </c>
      <c r="CD191" s="232"/>
      <c r="CE191" s="233">
        <f t="shared" si="943"/>
        <v>0</v>
      </c>
      <c r="CF191" s="232"/>
      <c r="CG191" s="233">
        <f t="shared" si="944"/>
        <v>0</v>
      </c>
      <c r="CH191" s="232"/>
      <c r="CI191" s="28">
        <f t="shared" si="945"/>
        <v>0</v>
      </c>
      <c r="CJ191" s="234">
        <f t="shared" si="946"/>
        <v>0</v>
      </c>
      <c r="CK191" s="182">
        <f>SUM(BX191*15/100*BV191)</f>
        <v>8.4</v>
      </c>
      <c r="CL191" s="232"/>
      <c r="CM191" s="233"/>
      <c r="CN191" s="232"/>
      <c r="CO191" s="209">
        <f t="shared" si="948"/>
        <v>0</v>
      </c>
      <c r="CP191" s="232"/>
      <c r="CQ191" s="235">
        <f t="shared" si="949"/>
        <v>0</v>
      </c>
      <c r="CR191" s="232"/>
      <c r="CS191" s="233">
        <f t="shared" si="950"/>
        <v>0</v>
      </c>
      <c r="CT191" s="232"/>
      <c r="CU191" s="234">
        <f t="shared" si="951"/>
        <v>0</v>
      </c>
      <c r="CV191" s="232"/>
      <c r="CW191" s="234">
        <f t="shared" si="952"/>
        <v>0</v>
      </c>
      <c r="CX191" s="232"/>
      <c r="CY191" s="233">
        <f t="shared" si="953"/>
        <v>0</v>
      </c>
      <c r="CZ191" s="232"/>
      <c r="DA191" s="233">
        <f t="shared" si="954"/>
        <v>0</v>
      </c>
      <c r="DB191" s="232"/>
      <c r="DC191" s="209">
        <f t="shared" si="955"/>
        <v>0</v>
      </c>
      <c r="DD191" s="232">
        <v>1</v>
      </c>
      <c r="DE191" s="605">
        <f>DD191*BV191*6</f>
        <v>42</v>
      </c>
      <c r="DF191" s="34"/>
      <c r="DG191" s="236">
        <f t="shared" si="956"/>
        <v>0</v>
      </c>
      <c r="DH191" s="232"/>
      <c r="DI191" s="233">
        <f t="shared" si="957"/>
        <v>0</v>
      </c>
      <c r="DJ191" s="232"/>
      <c r="DK191" s="209">
        <f t="shared" si="958"/>
        <v>0</v>
      </c>
      <c r="DL191" s="232"/>
      <c r="DM191" s="209">
        <f t="shared" si="959"/>
        <v>0</v>
      </c>
      <c r="DN191" s="232"/>
      <c r="DO191" s="234">
        <f t="shared" si="960"/>
        <v>0</v>
      </c>
      <c r="DP191" s="232"/>
      <c r="DQ191" s="237">
        <f t="shared" si="961"/>
        <v>0</v>
      </c>
      <c r="DR191" s="345">
        <f t="shared" si="962"/>
        <v>94.4</v>
      </c>
      <c r="DS191" s="236">
        <f t="shared" si="963"/>
        <v>86</v>
      </c>
      <c r="DT191" s="7"/>
      <c r="DU191" s="7"/>
      <c r="DV191" s="7"/>
      <c r="DW191" s="60"/>
      <c r="DX191" s="48" t="s">
        <v>64</v>
      </c>
      <c r="DY191" s="288"/>
      <c r="DZ191" s="25"/>
      <c r="EA191" s="25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M191" s="20">
        <v>4</v>
      </c>
      <c r="EN191" s="7">
        <v>6</v>
      </c>
      <c r="EO191" s="7">
        <v>42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20">
        <v>9.9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20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>
        <v>1</v>
      </c>
      <c r="FQ191" s="7">
        <v>42</v>
      </c>
      <c r="FR191" s="7"/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94.4</v>
      </c>
      <c r="GE191" s="149">
        <v>97.9</v>
      </c>
      <c r="GF191" s="150">
        <v>88</v>
      </c>
      <c r="GG191" s="7"/>
      <c r="GH191" s="7"/>
      <c r="GI191" s="60"/>
      <c r="GK191" s="20"/>
      <c r="GL191" s="20"/>
      <c r="GM191" s="1"/>
      <c r="GN191" s="25"/>
      <c r="GO191" s="77"/>
      <c r="GP191" s="7"/>
      <c r="GQ191" s="87"/>
    </row>
    <row r="192" spans="1:199" ht="24.95" hidden="1" customHeight="1" thickBot="1" x14ac:dyDescent="0.4">
      <c r="A192" s="48" t="s">
        <v>64</v>
      </c>
      <c r="B192" s="413" t="s">
        <v>261</v>
      </c>
      <c r="C192" s="211" t="s">
        <v>95</v>
      </c>
      <c r="D192" s="211" t="s">
        <v>92</v>
      </c>
      <c r="E192" s="211" t="s">
        <v>96</v>
      </c>
      <c r="F192" s="230" t="s">
        <v>195</v>
      </c>
      <c r="G192" s="230">
        <v>9</v>
      </c>
      <c r="H192" s="607">
        <v>4</v>
      </c>
      <c r="I192" s="230">
        <v>2</v>
      </c>
      <c r="J192" s="230">
        <v>6</v>
      </c>
      <c r="K192" s="230">
        <f>SUM(J192)*2</f>
        <v>12</v>
      </c>
      <c r="L192" s="229"/>
      <c r="M192" s="231">
        <f>SUM(N192+P192+R192+T192+V192)</f>
        <v>0</v>
      </c>
      <c r="N192" s="232"/>
      <c r="O192" s="233">
        <f>SUM(N192)*I192</f>
        <v>0</v>
      </c>
      <c r="P192" s="232"/>
      <c r="Q192" s="233">
        <f>P192*J192</f>
        <v>0</v>
      </c>
      <c r="R192" s="232"/>
      <c r="S192" s="233">
        <f>SUM(R192)*J192</f>
        <v>0</v>
      </c>
      <c r="T192" s="232"/>
      <c r="U192" s="233">
        <f>SUM(T192)*K192</f>
        <v>0</v>
      </c>
      <c r="V192" s="232"/>
      <c r="W192" s="233">
        <f>SUM(V192)*J192*5</f>
        <v>0</v>
      </c>
      <c r="X192" s="209">
        <f>SUM(L192)*J192*5/100+AX192*J192*2+AZ192*J192*2</f>
        <v>0</v>
      </c>
      <c r="Y192" s="171">
        <f>SUM(L192*5/100*J192)</f>
        <v>0</v>
      </c>
      <c r="Z192" s="232"/>
      <c r="AA192" s="233"/>
      <c r="AB192" s="232">
        <v>17</v>
      </c>
      <c r="AC192" s="209">
        <f>AB192*H192*2</f>
        <v>136</v>
      </c>
      <c r="AD192" s="232"/>
      <c r="AE192" s="235">
        <f>SUM(AD192*H192*(30+4))</f>
        <v>0</v>
      </c>
      <c r="AF192" s="232"/>
      <c r="AG192" s="233">
        <f>SUM(AF192*H192*3)</f>
        <v>0</v>
      </c>
      <c r="AH192" s="232"/>
      <c r="AI192" s="234">
        <f>SUM(AH192*H192/3)</f>
        <v>0</v>
      </c>
      <c r="AJ192" s="232"/>
      <c r="AK192" s="234">
        <f>SUM(AJ192*H192*2/3)</f>
        <v>0</v>
      </c>
      <c r="AL192" s="232"/>
      <c r="AM192" s="233">
        <f>SUM(AL192*H192)</f>
        <v>0</v>
      </c>
      <c r="AN192" s="232"/>
      <c r="AO192" s="233">
        <f>SUM(AN192*J192)</f>
        <v>0</v>
      </c>
      <c r="AP192" s="232"/>
      <c r="AQ192" s="234">
        <f>AP192*H192/3</f>
        <v>0</v>
      </c>
      <c r="AR192" s="232"/>
      <c r="AS192" s="234">
        <f>SUM(J192*AR192*6)</f>
        <v>0</v>
      </c>
      <c r="AT192" s="34"/>
      <c r="AU192" s="236">
        <f>AT192*H192/3</f>
        <v>0</v>
      </c>
      <c r="AV192" s="232"/>
      <c r="AW192" s="233">
        <f>SUM(AV192*H192/3)</f>
        <v>0</v>
      </c>
      <c r="AX192" s="232"/>
      <c r="AY192" s="234">
        <f>SUM(AX192*H192/3)</f>
        <v>0</v>
      </c>
      <c r="AZ192" s="232"/>
      <c r="BA192" s="209">
        <f>SUM(AZ192*K192*5*6)</f>
        <v>0</v>
      </c>
      <c r="BB192" s="232"/>
      <c r="BC192" s="234">
        <f>SUM(BB192*K192*4*6)</f>
        <v>0</v>
      </c>
      <c r="BD192" s="232"/>
      <c r="BE192" s="237">
        <f>SUM(BD192*50)</f>
        <v>0</v>
      </c>
      <c r="BF192" s="209"/>
      <c r="BG192" s="309">
        <f t="shared" ref="BG192" si="987">SUM(AO192+BE192+BC192+BA192+AY192+AW192+AS192+AQ192+AK192+AM192+AI192+AG192+AE192+AC192+AA192+Y192+X192+W192+U192+Q192+O192+S192+AU192)</f>
        <v>136</v>
      </c>
      <c r="BH192" s="22">
        <f t="shared" ref="BH192" si="988">SUM(O192+Q192+U192+W192+X192+AS192+AW192+AY192+BA192+BC192+S192+AQ192)</f>
        <v>0</v>
      </c>
      <c r="BI192" s="7"/>
      <c r="BJ192" s="7"/>
      <c r="BK192" s="7"/>
      <c r="BL192" s="7" t="s">
        <v>312</v>
      </c>
      <c r="BM192" s="48" t="s">
        <v>64</v>
      </c>
      <c r="BN192" s="229" t="s">
        <v>255</v>
      </c>
      <c r="BO192" s="211" t="s">
        <v>95</v>
      </c>
      <c r="BP192" s="211" t="s">
        <v>92</v>
      </c>
      <c r="BQ192" s="211" t="s">
        <v>96</v>
      </c>
      <c r="BR192" s="230" t="s">
        <v>195</v>
      </c>
      <c r="BS192" s="230">
        <v>10</v>
      </c>
      <c r="BT192" s="607">
        <v>4</v>
      </c>
      <c r="BU192" s="230">
        <v>2</v>
      </c>
      <c r="BV192" s="230">
        <v>6</v>
      </c>
      <c r="BW192" s="230">
        <f t="shared" si="939"/>
        <v>12</v>
      </c>
      <c r="BX192" s="229"/>
      <c r="BY192" s="231">
        <f t="shared" ref="BY192" si="989">SUM(BZ192+CB192+CD192+CF192+CH192)</f>
        <v>0</v>
      </c>
      <c r="BZ192" s="232"/>
      <c r="CA192" s="28">
        <f t="shared" ref="CA192" si="990">SUM(BZ192)*BU192</f>
        <v>0</v>
      </c>
      <c r="CB192" s="232"/>
      <c r="CC192" s="233">
        <f t="shared" ref="CC192" si="991">CB192*BV192</f>
        <v>0</v>
      </c>
      <c r="CD192" s="232"/>
      <c r="CE192" s="233">
        <f t="shared" ref="CE192" si="992">SUM(CD192)*BV192</f>
        <v>0</v>
      </c>
      <c r="CF192" s="232"/>
      <c r="CG192" s="233">
        <f t="shared" ref="CG192" si="993">SUM(CF192)*BW192</f>
        <v>0</v>
      </c>
      <c r="CH192" s="232"/>
      <c r="CI192" s="28">
        <f t="shared" ref="CI192" si="994">SUM(CH192)*BV192*5</f>
        <v>0</v>
      </c>
      <c r="CJ192" s="234">
        <f>SUM(BX192)*BV192*5/100+DJ192*BV192*2+DL192*BV192*2</f>
        <v>0</v>
      </c>
      <c r="CK192" s="182">
        <f>SUM(BX192*5/100*BV192)</f>
        <v>0</v>
      </c>
      <c r="CL192" s="232"/>
      <c r="CM192" s="233"/>
      <c r="CN192" s="232">
        <v>3</v>
      </c>
      <c r="CO192" s="345">
        <v>24</v>
      </c>
      <c r="CP192" s="232"/>
      <c r="CQ192" s="235">
        <f t="shared" ref="CQ192" si="995">SUM(CP192*BT192*(30+4))</f>
        <v>0</v>
      </c>
      <c r="CR192" s="232"/>
      <c r="CS192" s="233">
        <f t="shared" ref="CS192" si="996">SUM(CR192*BT192*3)</f>
        <v>0</v>
      </c>
      <c r="CT192" s="232"/>
      <c r="CU192" s="234">
        <f t="shared" ref="CU192" si="997">SUM(CT192*BT192/3)</f>
        <v>0</v>
      </c>
      <c r="CV192" s="232"/>
      <c r="CW192" s="234">
        <f t="shared" ref="CW192" si="998">SUM(CV192*BT192*2/3)</f>
        <v>0</v>
      </c>
      <c r="CX192" s="232"/>
      <c r="CY192" s="233">
        <f t="shared" ref="CY192" si="999">SUM(CX192*BT192)</f>
        <v>0</v>
      </c>
      <c r="CZ192" s="232"/>
      <c r="DA192" s="233">
        <f t="shared" ref="DA192" si="1000">SUM(CZ192*BV192)</f>
        <v>0</v>
      </c>
      <c r="DB192" s="232">
        <v>1</v>
      </c>
      <c r="DC192" s="209">
        <v>18.66</v>
      </c>
      <c r="DD192" s="232"/>
      <c r="DE192" s="234">
        <f>SUM(BV192*DD192*6)</f>
        <v>0</v>
      </c>
      <c r="DF192" s="34"/>
      <c r="DG192" s="236">
        <f>DF192*BT192/3</f>
        <v>0</v>
      </c>
      <c r="DH192" s="232"/>
      <c r="DI192" s="233">
        <f>SUM(DH192*BT192/3)</f>
        <v>0</v>
      </c>
      <c r="DJ192" s="232"/>
      <c r="DK192" s="209">
        <f t="shared" ref="DK192" si="1001">SUM(DJ192*BT192/3)</f>
        <v>0</v>
      </c>
      <c r="DL192" s="232"/>
      <c r="DM192" s="209">
        <f t="shared" ref="DM192" si="1002">SUM(DL192*BW192*5*6)</f>
        <v>0</v>
      </c>
      <c r="DN192" s="232"/>
      <c r="DO192" s="234">
        <f t="shared" ref="DO192" si="1003">SUM(DN192*BW192*4*6)</f>
        <v>0</v>
      </c>
      <c r="DP192" s="232"/>
      <c r="DQ192" s="237">
        <f t="shared" ref="DQ192" si="1004">SUM(DP192*50)</f>
        <v>0</v>
      </c>
      <c r="DR192" s="236">
        <f>CA192+CC192+CE192+CG192+CI192+CJ192+CK192+CM192+CO192+CQ192+CS192+CU192+CW192+CY192+DA192+DC192+DE192+DG192+DI192+DK192+DM192+DO192+DQ192</f>
        <v>42.66</v>
      </c>
      <c r="DS192" s="236">
        <f>DO192+DM192+DK192+DI192+DE192+DC192+CJ192+CI192+CG192+CE192+CC192+CA192</f>
        <v>18.66</v>
      </c>
      <c r="DT192" s="7"/>
      <c r="DU192" s="7"/>
      <c r="DV192" s="7"/>
      <c r="DW192" s="63">
        <v>501.50200000000001</v>
      </c>
      <c r="DX192" s="48" t="s">
        <v>64</v>
      </c>
      <c r="DY192" s="288"/>
      <c r="DZ192" s="25"/>
      <c r="EA192" s="25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M192" s="20">
        <v>0</v>
      </c>
      <c r="EN192" s="7"/>
      <c r="EO192" s="7">
        <v>0</v>
      </c>
      <c r="EP192" s="7"/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20">
        <v>0</v>
      </c>
      <c r="EX192" s="7"/>
      <c r="EY192" s="7">
        <v>0</v>
      </c>
      <c r="EZ192" s="7">
        <v>20</v>
      </c>
      <c r="FA192" s="7">
        <v>160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20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/>
      <c r="FO192" s="7">
        <v>18.66</v>
      </c>
      <c r="FP192" s="7"/>
      <c r="FQ192" s="7">
        <v>0</v>
      </c>
      <c r="FR192" s="7"/>
      <c r="FS192" s="7">
        <v>0</v>
      </c>
      <c r="FT192" s="7">
        <v>0</v>
      </c>
      <c r="FU192" s="7">
        <v>0</v>
      </c>
      <c r="FV192" s="7">
        <v>0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0</v>
      </c>
      <c r="GC192" s="7">
        <v>0</v>
      </c>
      <c r="GD192" s="7"/>
      <c r="GE192" s="149">
        <v>178.66</v>
      </c>
      <c r="GF192" s="150">
        <v>18.66</v>
      </c>
      <c r="GG192" s="7"/>
      <c r="GH192" s="7"/>
      <c r="GI192" s="60"/>
      <c r="GK192" s="20"/>
      <c r="GL192" s="20"/>
      <c r="GM192" s="1"/>
      <c r="GN192" s="25"/>
      <c r="GO192" s="77"/>
      <c r="GP192" s="7"/>
      <c r="GQ192" s="87"/>
    </row>
    <row r="193" spans="1:199" ht="24.95" hidden="1" customHeight="1" thickBot="1" x14ac:dyDescent="0.4">
      <c r="A193" s="48" t="s">
        <v>64</v>
      </c>
      <c r="B193" s="1"/>
      <c r="C193" s="25"/>
      <c r="D193" s="25"/>
      <c r="E193" s="25"/>
      <c r="F193" s="25"/>
      <c r="G193" s="25"/>
      <c r="H193" s="25"/>
      <c r="I193" s="25"/>
      <c r="J193" s="25"/>
      <c r="K193" s="25"/>
      <c r="L193" s="1"/>
      <c r="M193" s="90"/>
      <c r="N193" s="34"/>
      <c r="O193" s="22"/>
      <c r="P193" s="34"/>
      <c r="Q193" s="22"/>
      <c r="R193" s="34"/>
      <c r="S193" s="22"/>
      <c r="T193" s="34"/>
      <c r="U193" s="22"/>
      <c r="V193" s="91"/>
      <c r="W193" s="22"/>
      <c r="X193" s="22"/>
      <c r="Y193" s="22"/>
      <c r="Z193" s="91"/>
      <c r="AA193" s="22"/>
      <c r="AB193" s="91"/>
      <c r="AC193" s="22"/>
      <c r="AD193" s="91"/>
      <c r="AE193" s="26"/>
      <c r="AF193" s="91"/>
      <c r="AG193" s="22"/>
      <c r="AH193" s="91"/>
      <c r="AI193" s="22"/>
      <c r="AJ193" s="91"/>
      <c r="AK193" s="22"/>
      <c r="AL193" s="91"/>
      <c r="AM193" s="22"/>
      <c r="AN193" s="91"/>
      <c r="AO193" s="22"/>
      <c r="AP193" s="91"/>
      <c r="AQ193" s="22"/>
      <c r="AR193" s="91"/>
      <c r="AS193" s="22"/>
      <c r="AT193" s="91"/>
      <c r="AU193" s="22"/>
      <c r="AV193" s="91"/>
      <c r="AW193" s="22"/>
      <c r="AX193" s="91"/>
      <c r="AY193" s="22"/>
      <c r="AZ193" s="91"/>
      <c r="BA193" s="22"/>
      <c r="BB193" s="91"/>
      <c r="BC193" s="22"/>
      <c r="BD193" s="91"/>
      <c r="BE193" s="22"/>
      <c r="BF193" s="22"/>
      <c r="BG193" s="22">
        <f t="shared" si="937"/>
        <v>0</v>
      </c>
      <c r="BH193" s="22">
        <f t="shared" si="938"/>
        <v>0</v>
      </c>
      <c r="BI193" s="7"/>
      <c r="BJ193" s="7"/>
      <c r="BK193" s="7"/>
      <c r="BL193" s="60"/>
      <c r="BM193" s="48" t="s">
        <v>64</v>
      </c>
      <c r="BN193" s="229" t="s">
        <v>116</v>
      </c>
      <c r="BO193" s="230" t="s">
        <v>149</v>
      </c>
      <c r="BP193" s="211" t="s">
        <v>150</v>
      </c>
      <c r="BQ193" s="230" t="s">
        <v>151</v>
      </c>
      <c r="BR193" s="230" t="s">
        <v>270</v>
      </c>
      <c r="BS193" s="211" t="s">
        <v>171</v>
      </c>
      <c r="BT193" s="25"/>
      <c r="BU193" s="230">
        <v>1</v>
      </c>
      <c r="BV193" s="230">
        <v>3</v>
      </c>
      <c r="BW193" s="230">
        <f>BV193*2</f>
        <v>6</v>
      </c>
      <c r="BX193" s="229">
        <v>2</v>
      </c>
      <c r="BY193" s="231">
        <f t="shared" si="940"/>
        <v>2</v>
      </c>
      <c r="BZ193" s="232">
        <v>2</v>
      </c>
      <c r="CA193" s="28">
        <f t="shared" si="941"/>
        <v>2</v>
      </c>
      <c r="CB193" s="232"/>
      <c r="CC193" s="233">
        <f t="shared" si="942"/>
        <v>0</v>
      </c>
      <c r="CD193" s="232"/>
      <c r="CE193" s="233">
        <f t="shared" si="943"/>
        <v>0</v>
      </c>
      <c r="CF193" s="232"/>
      <c r="CG193" s="233">
        <f t="shared" si="944"/>
        <v>0</v>
      </c>
      <c r="CH193" s="232"/>
      <c r="CI193" s="28">
        <f t="shared" si="945"/>
        <v>0</v>
      </c>
      <c r="CJ193" s="234">
        <f t="shared" si="946"/>
        <v>0</v>
      </c>
      <c r="CK193" s="182">
        <f t="shared" si="947"/>
        <v>0.89999999999999991</v>
      </c>
      <c r="CL193" s="232"/>
      <c r="CM193" s="233"/>
      <c r="CN193" s="232"/>
      <c r="CO193" s="209">
        <f t="shared" si="948"/>
        <v>0</v>
      </c>
      <c r="CP193" s="232"/>
      <c r="CQ193" s="235">
        <f t="shared" si="949"/>
        <v>0</v>
      </c>
      <c r="CR193" s="232"/>
      <c r="CS193" s="233">
        <f t="shared" si="950"/>
        <v>0</v>
      </c>
      <c r="CT193" s="232"/>
      <c r="CU193" s="234">
        <f t="shared" si="951"/>
        <v>0</v>
      </c>
      <c r="CV193" s="232"/>
      <c r="CW193" s="234">
        <f t="shared" si="952"/>
        <v>0</v>
      </c>
      <c r="CX193" s="232"/>
      <c r="CY193" s="233">
        <f t="shared" si="953"/>
        <v>0</v>
      </c>
      <c r="CZ193" s="232"/>
      <c r="DA193" s="233">
        <f t="shared" si="954"/>
        <v>0</v>
      </c>
      <c r="DB193" s="232"/>
      <c r="DC193" s="209">
        <f t="shared" si="955"/>
        <v>0</v>
      </c>
      <c r="DD193" s="232"/>
      <c r="DE193" s="605">
        <f>DD193*BT193/3</f>
        <v>0</v>
      </c>
      <c r="DF193" s="34"/>
      <c r="DG193" s="236">
        <f t="shared" si="956"/>
        <v>0</v>
      </c>
      <c r="DH193" s="232"/>
      <c r="DI193" s="233">
        <f t="shared" si="957"/>
        <v>0</v>
      </c>
      <c r="DJ193" s="232"/>
      <c r="DK193" s="209">
        <f t="shared" si="958"/>
        <v>0</v>
      </c>
      <c r="DL193" s="232"/>
      <c r="DM193" s="209">
        <f t="shared" si="959"/>
        <v>0</v>
      </c>
      <c r="DN193" s="232"/>
      <c r="DO193" s="234">
        <f t="shared" si="960"/>
        <v>0</v>
      </c>
      <c r="DP193" s="232"/>
      <c r="DQ193" s="237">
        <f t="shared" si="961"/>
        <v>0</v>
      </c>
      <c r="DR193" s="345">
        <f t="shared" si="962"/>
        <v>2.9</v>
      </c>
      <c r="DS193" s="236">
        <f t="shared" si="963"/>
        <v>2</v>
      </c>
      <c r="DT193" s="7"/>
      <c r="DU193" s="7"/>
      <c r="DV193" s="7"/>
      <c r="DW193" s="60"/>
      <c r="DX193" s="48" t="s">
        <v>64</v>
      </c>
      <c r="DY193" s="288"/>
      <c r="DZ193" s="25"/>
      <c r="EA193" s="25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M193" s="20">
        <v>2</v>
      </c>
      <c r="EN193" s="7"/>
      <c r="EO193" s="7">
        <v>0</v>
      </c>
      <c r="EP193" s="7"/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20">
        <v>0.89999999999999991</v>
      </c>
      <c r="EX193" s="7"/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20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/>
      <c r="FO193" s="7">
        <v>0</v>
      </c>
      <c r="FP193" s="7"/>
      <c r="FQ193" s="7">
        <v>0</v>
      </c>
      <c r="FR193" s="7"/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/>
      <c r="GE193" s="149">
        <v>2.9</v>
      </c>
      <c r="GF193" s="150">
        <v>2</v>
      </c>
      <c r="GG193" s="7"/>
      <c r="GH193" s="7"/>
      <c r="GI193" s="60"/>
      <c r="GK193" s="20"/>
      <c r="GL193" s="20"/>
      <c r="GM193" s="1"/>
      <c r="GN193" s="25"/>
      <c r="GO193" s="77"/>
      <c r="GP193" s="7"/>
      <c r="GQ193" s="87"/>
    </row>
    <row r="194" spans="1:199" ht="24.95" hidden="1" customHeight="1" thickBot="1" x14ac:dyDescent="0.4">
      <c r="A194" s="48" t="s">
        <v>64</v>
      </c>
      <c r="B194" s="19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90">
        <f t="shared" ref="M194:M200" si="1005">SUM(N194+P194+T194+V194+AR194*2)</f>
        <v>0</v>
      </c>
      <c r="N194" s="34"/>
      <c r="O194" s="22"/>
      <c r="P194" s="34"/>
      <c r="Q194" s="22"/>
      <c r="R194" s="34"/>
      <c r="S194" s="22"/>
      <c r="T194" s="34"/>
      <c r="U194" s="22"/>
      <c r="V194" s="91"/>
      <c r="W194" s="22"/>
      <c r="X194" s="22"/>
      <c r="Y194" s="22"/>
      <c r="Z194" s="91"/>
      <c r="AA194" s="22"/>
      <c r="AB194" s="91"/>
      <c r="AC194" s="22"/>
      <c r="AD194" s="91"/>
      <c r="AE194" s="26"/>
      <c r="AF194" s="91"/>
      <c r="AG194" s="22"/>
      <c r="AH194" s="91"/>
      <c r="AI194" s="22"/>
      <c r="AJ194" s="91"/>
      <c r="AK194" s="22"/>
      <c r="AL194" s="91"/>
      <c r="AM194" s="22"/>
      <c r="AN194" s="91"/>
      <c r="AO194" s="22"/>
      <c r="AP194" s="91"/>
      <c r="AQ194" s="22"/>
      <c r="AR194" s="91"/>
      <c r="AS194" s="22"/>
      <c r="AT194" s="91"/>
      <c r="AU194" s="22"/>
      <c r="AV194" s="91"/>
      <c r="AW194" s="22"/>
      <c r="AX194" s="91"/>
      <c r="AY194" s="22"/>
      <c r="AZ194" s="91"/>
      <c r="BA194" s="22"/>
      <c r="BB194" s="91"/>
      <c r="BC194" s="22"/>
      <c r="BD194" s="91"/>
      <c r="BE194" s="22"/>
      <c r="BF194" s="22"/>
      <c r="BG194" s="22">
        <f t="shared" si="937"/>
        <v>0</v>
      </c>
      <c r="BH194" s="22">
        <f t="shared" si="938"/>
        <v>0</v>
      </c>
      <c r="BI194" s="7"/>
      <c r="BJ194" s="7"/>
      <c r="BK194" s="7"/>
      <c r="BL194" s="60"/>
      <c r="BM194" s="48" t="s">
        <v>64</v>
      </c>
      <c r="BN194" s="229" t="s">
        <v>210</v>
      </c>
      <c r="BO194" s="166" t="s">
        <v>95</v>
      </c>
      <c r="BP194" s="248" t="s">
        <v>156</v>
      </c>
      <c r="BQ194" s="230" t="s">
        <v>151</v>
      </c>
      <c r="BR194" s="230" t="s">
        <v>164</v>
      </c>
      <c r="BS194" s="211">
        <v>4</v>
      </c>
      <c r="BT194" s="7"/>
      <c r="BU194" s="230">
        <v>1</v>
      </c>
      <c r="BV194" s="249">
        <v>7</v>
      </c>
      <c r="BW194" s="230">
        <f t="shared" ref="BW194:BW197" si="1006">SUM(BV194)*2</f>
        <v>14</v>
      </c>
      <c r="BX194" s="269">
        <v>8</v>
      </c>
      <c r="BY194" s="231">
        <f t="shared" si="940"/>
        <v>8</v>
      </c>
      <c r="BZ194" s="232">
        <v>2</v>
      </c>
      <c r="CA194" s="28">
        <f t="shared" si="941"/>
        <v>2</v>
      </c>
      <c r="CB194" s="232">
        <v>6</v>
      </c>
      <c r="CC194" s="233">
        <f t="shared" si="942"/>
        <v>42</v>
      </c>
      <c r="CD194" s="232"/>
      <c r="CE194" s="233">
        <f t="shared" si="943"/>
        <v>0</v>
      </c>
      <c r="CF194" s="232"/>
      <c r="CG194" s="233">
        <f t="shared" si="944"/>
        <v>0</v>
      </c>
      <c r="CH194" s="232"/>
      <c r="CI194" s="28">
        <f t="shared" si="945"/>
        <v>0</v>
      </c>
      <c r="CJ194" s="234">
        <f t="shared" si="946"/>
        <v>0</v>
      </c>
      <c r="CK194" s="182">
        <f t="shared" si="947"/>
        <v>8.4</v>
      </c>
      <c r="CL194" s="232"/>
      <c r="CM194" s="233"/>
      <c r="CN194" s="232"/>
      <c r="CO194" s="209">
        <f t="shared" si="948"/>
        <v>0</v>
      </c>
      <c r="CP194" s="232"/>
      <c r="CQ194" s="235">
        <f t="shared" si="949"/>
        <v>0</v>
      </c>
      <c r="CR194" s="232"/>
      <c r="CS194" s="233">
        <f t="shared" si="950"/>
        <v>0</v>
      </c>
      <c r="CT194" s="232"/>
      <c r="CU194" s="234">
        <f t="shared" si="951"/>
        <v>0</v>
      </c>
      <c r="CV194" s="232"/>
      <c r="CW194" s="234">
        <f t="shared" si="952"/>
        <v>0</v>
      </c>
      <c r="CX194" s="232"/>
      <c r="CY194" s="233">
        <f t="shared" si="953"/>
        <v>0</v>
      </c>
      <c r="CZ194" s="232"/>
      <c r="DA194" s="233">
        <f t="shared" si="954"/>
        <v>0</v>
      </c>
      <c r="DB194" s="232"/>
      <c r="DC194" s="209">
        <f t="shared" si="955"/>
        <v>0</v>
      </c>
      <c r="DD194" s="232">
        <v>1</v>
      </c>
      <c r="DE194" s="605">
        <f>DD194*BV194*6</f>
        <v>42</v>
      </c>
      <c r="DF194" s="34"/>
      <c r="DG194" s="236">
        <f t="shared" si="956"/>
        <v>0</v>
      </c>
      <c r="DH194" s="232"/>
      <c r="DI194" s="233">
        <f t="shared" si="957"/>
        <v>0</v>
      </c>
      <c r="DJ194" s="232"/>
      <c r="DK194" s="209">
        <f t="shared" si="958"/>
        <v>0</v>
      </c>
      <c r="DL194" s="232"/>
      <c r="DM194" s="209">
        <f t="shared" si="959"/>
        <v>0</v>
      </c>
      <c r="DN194" s="232"/>
      <c r="DO194" s="234">
        <f t="shared" si="960"/>
        <v>0</v>
      </c>
      <c r="DP194" s="232"/>
      <c r="DQ194" s="237">
        <f t="shared" si="961"/>
        <v>0</v>
      </c>
      <c r="DR194" s="345">
        <f t="shared" si="962"/>
        <v>94.4</v>
      </c>
      <c r="DS194" s="236">
        <f t="shared" si="963"/>
        <v>86</v>
      </c>
      <c r="DT194" s="7"/>
      <c r="DU194" s="7"/>
      <c r="DV194" s="7"/>
      <c r="DW194" s="60"/>
      <c r="DX194" s="48" t="s">
        <v>64</v>
      </c>
      <c r="DY194" s="289"/>
      <c r="DZ194" s="19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M194" s="20">
        <v>2</v>
      </c>
      <c r="EN194" s="7">
        <v>6</v>
      </c>
      <c r="EO194" s="7">
        <v>42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20">
        <v>8.4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0</v>
      </c>
      <c r="FG194" s="20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1</v>
      </c>
      <c r="FQ194" s="7">
        <v>42</v>
      </c>
      <c r="FR194" s="7"/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94.4</v>
      </c>
      <c r="GE194" s="149">
        <v>94.4</v>
      </c>
      <c r="GF194" s="150">
        <v>86</v>
      </c>
      <c r="GG194" s="7"/>
      <c r="GH194" s="7"/>
      <c r="GI194" s="60"/>
      <c r="GK194" s="20"/>
      <c r="GL194" s="20"/>
      <c r="GM194" s="1"/>
      <c r="GN194" s="25"/>
      <c r="GO194" s="77"/>
      <c r="GP194" s="7"/>
      <c r="GQ194" s="87"/>
    </row>
    <row r="195" spans="1:199" ht="24.95" hidden="1" customHeight="1" thickBot="1" x14ac:dyDescent="0.4">
      <c r="A195" s="48" t="s">
        <v>64</v>
      </c>
      <c r="B195" s="19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90">
        <f t="shared" si="1005"/>
        <v>0</v>
      </c>
      <c r="N195" s="34"/>
      <c r="O195" s="22"/>
      <c r="P195" s="34"/>
      <c r="Q195" s="22"/>
      <c r="R195" s="34"/>
      <c r="S195" s="22"/>
      <c r="T195" s="34"/>
      <c r="U195" s="22"/>
      <c r="V195" s="91"/>
      <c r="W195" s="22"/>
      <c r="X195" s="22"/>
      <c r="Y195" s="22"/>
      <c r="Z195" s="91"/>
      <c r="AA195" s="22"/>
      <c r="AB195" s="91"/>
      <c r="AC195" s="22"/>
      <c r="AD195" s="91"/>
      <c r="AE195" s="26"/>
      <c r="AF195" s="91"/>
      <c r="AG195" s="22"/>
      <c r="AH195" s="91"/>
      <c r="AI195" s="22"/>
      <c r="AJ195" s="91"/>
      <c r="AK195" s="22"/>
      <c r="AL195" s="91"/>
      <c r="AM195" s="22"/>
      <c r="AN195" s="91"/>
      <c r="AO195" s="22"/>
      <c r="AP195" s="91"/>
      <c r="AQ195" s="22"/>
      <c r="AR195" s="91"/>
      <c r="AS195" s="22"/>
      <c r="AT195" s="91"/>
      <c r="AU195" s="22"/>
      <c r="AV195" s="91"/>
      <c r="AW195" s="22"/>
      <c r="AX195" s="91"/>
      <c r="AY195" s="22"/>
      <c r="AZ195" s="91"/>
      <c r="BA195" s="22"/>
      <c r="BB195" s="91"/>
      <c r="BC195" s="22"/>
      <c r="BD195" s="91"/>
      <c r="BE195" s="22"/>
      <c r="BF195" s="22"/>
      <c r="BG195" s="22">
        <f t="shared" si="937"/>
        <v>0</v>
      </c>
      <c r="BH195" s="22">
        <f t="shared" si="938"/>
        <v>0</v>
      </c>
      <c r="BI195" s="7"/>
      <c r="BJ195" s="7"/>
      <c r="BK195" s="7"/>
      <c r="BL195" s="60"/>
      <c r="BM195" s="48" t="s">
        <v>64</v>
      </c>
      <c r="BN195" s="1" t="s">
        <v>116</v>
      </c>
      <c r="BO195" s="45" t="s">
        <v>95</v>
      </c>
      <c r="BP195" s="207" t="s">
        <v>92</v>
      </c>
      <c r="BQ195" s="179" t="s">
        <v>96</v>
      </c>
      <c r="BR195" s="179" t="s">
        <v>128</v>
      </c>
      <c r="BS195" s="207">
        <v>2</v>
      </c>
      <c r="BT195" s="7"/>
      <c r="BU195" s="179">
        <v>1</v>
      </c>
      <c r="BV195" s="179">
        <v>4</v>
      </c>
      <c r="BW195" s="207">
        <f t="shared" si="1006"/>
        <v>8</v>
      </c>
      <c r="BX195" s="1">
        <v>20</v>
      </c>
      <c r="BY195" s="208">
        <f t="shared" si="940"/>
        <v>20</v>
      </c>
      <c r="BZ195" s="34">
        <v>8</v>
      </c>
      <c r="CA195" s="28">
        <f t="shared" si="941"/>
        <v>8</v>
      </c>
      <c r="CB195" s="34">
        <v>4</v>
      </c>
      <c r="CC195" s="28">
        <f t="shared" si="942"/>
        <v>16</v>
      </c>
      <c r="CD195" s="34">
        <v>8</v>
      </c>
      <c r="CE195" s="28">
        <f t="shared" si="943"/>
        <v>32</v>
      </c>
      <c r="CF195" s="34"/>
      <c r="CG195" s="28">
        <f t="shared" si="944"/>
        <v>0</v>
      </c>
      <c r="CH195" s="200"/>
      <c r="CI195" s="28">
        <f t="shared" si="945"/>
        <v>0</v>
      </c>
      <c r="CJ195" s="209">
        <f t="shared" si="946"/>
        <v>0</v>
      </c>
      <c r="CK195" s="182">
        <f>SUM(BX195*5/100*BV195)</f>
        <v>4</v>
      </c>
      <c r="CL195" s="200"/>
      <c r="CM195" s="28"/>
      <c r="CN195" s="200"/>
      <c r="CO195" s="209">
        <f t="shared" si="948"/>
        <v>0</v>
      </c>
      <c r="CP195" s="200"/>
      <c r="CQ195" s="210">
        <f t="shared" si="949"/>
        <v>0</v>
      </c>
      <c r="CR195" s="34"/>
      <c r="CS195" s="28">
        <f t="shared" si="950"/>
        <v>0</v>
      </c>
      <c r="CT195" s="200"/>
      <c r="CU195" s="209">
        <f t="shared" si="951"/>
        <v>0</v>
      </c>
      <c r="CV195" s="200"/>
      <c r="CW195" s="209">
        <f t="shared" si="952"/>
        <v>0</v>
      </c>
      <c r="CX195" s="34"/>
      <c r="CY195" s="28">
        <f t="shared" si="953"/>
        <v>0</v>
      </c>
      <c r="CZ195" s="200"/>
      <c r="DA195" s="28">
        <f t="shared" si="954"/>
        <v>0</v>
      </c>
      <c r="DB195" s="200"/>
      <c r="DC195" s="209">
        <f t="shared" si="955"/>
        <v>0</v>
      </c>
      <c r="DD195" s="34">
        <v>1</v>
      </c>
      <c r="DE195" s="605">
        <f>DD195*BV195*6</f>
        <v>24</v>
      </c>
      <c r="DF195" s="200"/>
      <c r="DG195" s="209">
        <f>DF195*BT195/3</f>
        <v>0</v>
      </c>
      <c r="DH195" s="200"/>
      <c r="DI195" s="28">
        <f t="shared" si="957"/>
        <v>0</v>
      </c>
      <c r="DJ195" s="34"/>
      <c r="DK195" s="209">
        <f t="shared" si="958"/>
        <v>0</v>
      </c>
      <c r="DL195" s="34"/>
      <c r="DM195" s="209">
        <f t="shared" si="959"/>
        <v>0</v>
      </c>
      <c r="DN195" s="34"/>
      <c r="DO195" s="209">
        <f t="shared" si="960"/>
        <v>0</v>
      </c>
      <c r="DP195" s="34"/>
      <c r="DQ195" s="22">
        <f t="shared" si="961"/>
        <v>0</v>
      </c>
      <c r="DR195" s="309">
        <f t="shared" ref="DR195:DR200" si="1007">SUM(DA195+DQ195+DO195+DM195+DK195+DI195+DE195+DC195+CW195+CY195+CU195+CS195+CQ195+CO195+CM195+CK195+CJ195+CI195+CG195+CC195+CA195+CE195+DG195)</f>
        <v>84</v>
      </c>
      <c r="DS195" s="22">
        <f t="shared" ref="DS195:DS200" si="1008">SUM(CA195+CC195+CG195+CI195+CJ195+DE195+DI195+DK195+DM195+DO195+CE195+DC195)</f>
        <v>80</v>
      </c>
      <c r="DT195" s="7"/>
      <c r="DU195" s="7"/>
      <c r="DV195" s="7"/>
      <c r="DW195" s="60"/>
      <c r="DX195" s="48" t="s">
        <v>64</v>
      </c>
      <c r="DY195" s="289"/>
      <c r="DZ195" s="19"/>
      <c r="EA195" s="7"/>
      <c r="EB195" s="7"/>
      <c r="EC195" s="7"/>
      <c r="ED195" s="7"/>
      <c r="EE195" s="7"/>
      <c r="EF195" s="7"/>
      <c r="EG195" s="7"/>
      <c r="EH195" s="7"/>
      <c r="EI195" s="20"/>
      <c r="EJ195" s="20"/>
      <c r="EK195" s="20"/>
      <c r="EM195" s="20">
        <v>8</v>
      </c>
      <c r="EN195" s="7">
        <v>4</v>
      </c>
      <c r="EO195" s="7">
        <v>16</v>
      </c>
      <c r="EP195" s="7">
        <v>8</v>
      </c>
      <c r="EQ195" s="7">
        <v>32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20">
        <v>4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0</v>
      </c>
      <c r="FG195" s="20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1</v>
      </c>
      <c r="FQ195" s="7">
        <v>24</v>
      </c>
      <c r="FR195" s="7"/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84</v>
      </c>
      <c r="GE195" s="149">
        <v>84</v>
      </c>
      <c r="GF195" s="150">
        <v>80</v>
      </c>
      <c r="GG195" s="7"/>
      <c r="GH195" s="7"/>
      <c r="GI195" s="60"/>
      <c r="GK195" s="20"/>
      <c r="GL195" s="20"/>
      <c r="GM195" s="1"/>
      <c r="GN195" s="25"/>
      <c r="GO195" s="77"/>
      <c r="GP195" s="7"/>
      <c r="GQ195" s="87"/>
    </row>
    <row r="196" spans="1:199" ht="24.95" hidden="1" customHeight="1" thickBot="1" x14ac:dyDescent="0.4">
      <c r="A196" s="48" t="s">
        <v>64</v>
      </c>
      <c r="B196" s="19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90">
        <f t="shared" si="1005"/>
        <v>0</v>
      </c>
      <c r="N196" s="34"/>
      <c r="O196" s="22"/>
      <c r="P196" s="34"/>
      <c r="Q196" s="22"/>
      <c r="R196" s="34"/>
      <c r="S196" s="22"/>
      <c r="T196" s="34"/>
      <c r="U196" s="22"/>
      <c r="V196" s="91"/>
      <c r="W196" s="22"/>
      <c r="X196" s="22"/>
      <c r="Y196" s="22"/>
      <c r="Z196" s="91"/>
      <c r="AA196" s="22"/>
      <c r="AB196" s="91"/>
      <c r="AC196" s="22"/>
      <c r="AD196" s="91"/>
      <c r="AE196" s="26"/>
      <c r="AF196" s="91"/>
      <c r="AG196" s="22"/>
      <c r="AH196" s="91"/>
      <c r="AI196" s="22"/>
      <c r="AJ196" s="91"/>
      <c r="AK196" s="22"/>
      <c r="AL196" s="91"/>
      <c r="AM196" s="22"/>
      <c r="AN196" s="91"/>
      <c r="AO196" s="22"/>
      <c r="AP196" s="91"/>
      <c r="AQ196" s="22"/>
      <c r="AR196" s="91"/>
      <c r="AS196" s="22"/>
      <c r="AT196" s="91"/>
      <c r="AU196" s="22"/>
      <c r="AV196" s="91"/>
      <c r="AW196" s="22"/>
      <c r="AX196" s="91"/>
      <c r="AY196" s="22"/>
      <c r="AZ196" s="91"/>
      <c r="BA196" s="22"/>
      <c r="BB196" s="91"/>
      <c r="BC196" s="22"/>
      <c r="BD196" s="91"/>
      <c r="BE196" s="22"/>
      <c r="BF196" s="22"/>
      <c r="BG196" s="22">
        <f t="shared" si="937"/>
        <v>0</v>
      </c>
      <c r="BH196" s="22">
        <f t="shared" si="938"/>
        <v>0</v>
      </c>
      <c r="BI196" s="7"/>
      <c r="BJ196" s="7"/>
      <c r="BK196" s="7"/>
      <c r="BL196" s="60"/>
      <c r="BM196" s="48" t="s">
        <v>64</v>
      </c>
      <c r="BN196" s="198" t="s">
        <v>116</v>
      </c>
      <c r="BO196" s="193" t="s">
        <v>95</v>
      </c>
      <c r="BP196" s="196" t="s">
        <v>92</v>
      </c>
      <c r="BQ196" s="196" t="s">
        <v>129</v>
      </c>
      <c r="BR196" s="193" t="s">
        <v>130</v>
      </c>
      <c r="BS196" s="196">
        <v>2</v>
      </c>
      <c r="BT196" s="7"/>
      <c r="BU196" s="193">
        <v>1</v>
      </c>
      <c r="BV196" s="193">
        <v>4</v>
      </c>
      <c r="BW196" s="196">
        <f t="shared" si="1006"/>
        <v>8</v>
      </c>
      <c r="BX196" s="198">
        <v>20</v>
      </c>
      <c r="BY196" s="199">
        <f t="shared" si="940"/>
        <v>20</v>
      </c>
      <c r="BZ196" s="200">
        <v>8</v>
      </c>
      <c r="CA196" s="28">
        <f t="shared" si="941"/>
        <v>8</v>
      </c>
      <c r="CB196" s="200">
        <v>4</v>
      </c>
      <c r="CC196" s="201">
        <f t="shared" si="942"/>
        <v>16</v>
      </c>
      <c r="CD196" s="200">
        <v>8</v>
      </c>
      <c r="CE196" s="201">
        <f t="shared" si="943"/>
        <v>32</v>
      </c>
      <c r="CF196" s="200"/>
      <c r="CG196" s="201">
        <f t="shared" si="944"/>
        <v>0</v>
      </c>
      <c r="CH196" s="200"/>
      <c r="CI196" s="28">
        <f t="shared" si="945"/>
        <v>0</v>
      </c>
      <c r="CJ196" s="202">
        <f t="shared" si="946"/>
        <v>0</v>
      </c>
      <c r="CK196" s="182">
        <f>SUM(BX196*5/100*BV196)</f>
        <v>4</v>
      </c>
      <c r="CL196" s="200"/>
      <c r="CM196" s="201"/>
      <c r="CN196" s="200"/>
      <c r="CO196" s="209">
        <f t="shared" si="948"/>
        <v>0</v>
      </c>
      <c r="CP196" s="200"/>
      <c r="CQ196" s="204">
        <f t="shared" si="949"/>
        <v>0</v>
      </c>
      <c r="CR196" s="200"/>
      <c r="CS196" s="201">
        <f t="shared" si="950"/>
        <v>0</v>
      </c>
      <c r="CT196" s="200"/>
      <c r="CU196" s="202">
        <f t="shared" si="951"/>
        <v>0</v>
      </c>
      <c r="CV196" s="200"/>
      <c r="CW196" s="202">
        <f t="shared" si="952"/>
        <v>0</v>
      </c>
      <c r="CX196" s="200"/>
      <c r="CY196" s="201">
        <f t="shared" si="953"/>
        <v>0</v>
      </c>
      <c r="CZ196" s="200"/>
      <c r="DA196" s="201">
        <f t="shared" si="954"/>
        <v>0</v>
      </c>
      <c r="DB196" s="200"/>
      <c r="DC196" s="209">
        <f t="shared" si="955"/>
        <v>0</v>
      </c>
      <c r="DD196" s="200">
        <v>1</v>
      </c>
      <c r="DE196" s="605">
        <f>DD196*BV196*6</f>
        <v>24</v>
      </c>
      <c r="DF196" s="200"/>
      <c r="DG196" s="202">
        <f>DF196*BT196/3</f>
        <v>0</v>
      </c>
      <c r="DH196" s="200"/>
      <c r="DI196" s="201">
        <f t="shared" si="957"/>
        <v>0</v>
      </c>
      <c r="DJ196" s="200"/>
      <c r="DK196" s="209">
        <f t="shared" si="958"/>
        <v>0</v>
      </c>
      <c r="DL196" s="200"/>
      <c r="DM196" s="209">
        <f t="shared" si="959"/>
        <v>0</v>
      </c>
      <c r="DN196" s="200"/>
      <c r="DO196" s="202">
        <f t="shared" si="960"/>
        <v>0</v>
      </c>
      <c r="DP196" s="200"/>
      <c r="DQ196" s="203">
        <f t="shared" si="961"/>
        <v>0</v>
      </c>
      <c r="DR196" s="345">
        <f>CA196+CC196+CE196+CG196+CI196+CJ196+CK196+CM196+CO196+CQ196+CS196+CU196+CW196+CY196+DA196+DC196+DE196+DG196+DI196+DK196+DM196+DO196+DQ196</f>
        <v>84</v>
      </c>
      <c r="DS196" s="202">
        <f>DO196+DM196+DK196+DI196+DE196+DC196+CJ196+CI196+CG196+CE196+CC196+CA196</f>
        <v>80</v>
      </c>
      <c r="DT196" s="7"/>
      <c r="DU196" s="7"/>
      <c r="DV196" s="7"/>
      <c r="DW196" s="60"/>
      <c r="DX196" s="48" t="s">
        <v>64</v>
      </c>
      <c r="DY196" s="289"/>
      <c r="DZ196" s="19"/>
      <c r="EA196" s="7"/>
      <c r="EB196" s="7"/>
      <c r="EC196" s="7"/>
      <c r="ED196" s="7"/>
      <c r="EE196" s="7"/>
      <c r="EF196" s="7"/>
      <c r="EG196" s="7"/>
      <c r="EH196" s="7"/>
      <c r="EI196" s="20"/>
      <c r="EJ196" s="20"/>
      <c r="EK196" s="20"/>
      <c r="EM196" s="20">
        <v>8</v>
      </c>
      <c r="EN196" s="7">
        <v>4</v>
      </c>
      <c r="EO196" s="7">
        <v>16</v>
      </c>
      <c r="EP196" s="7">
        <v>8</v>
      </c>
      <c r="EQ196" s="7">
        <v>32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20">
        <v>4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20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1</v>
      </c>
      <c r="FQ196" s="7">
        <v>24</v>
      </c>
      <c r="FR196" s="7"/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84</v>
      </c>
      <c r="GE196" s="149">
        <v>84</v>
      </c>
      <c r="GF196" s="150">
        <v>80</v>
      </c>
      <c r="GG196" s="7"/>
      <c r="GH196" s="7"/>
      <c r="GI196" s="60"/>
      <c r="GK196" s="20"/>
      <c r="GL196" s="20"/>
      <c r="GM196" s="1"/>
      <c r="GN196" s="25"/>
      <c r="GO196" s="77"/>
      <c r="GP196" s="7"/>
      <c r="GQ196" s="87"/>
    </row>
    <row r="197" spans="1:199" ht="24.95" hidden="1" customHeight="1" thickBot="1" x14ac:dyDescent="0.4">
      <c r="A197" s="48" t="s">
        <v>64</v>
      </c>
      <c r="B197" s="19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90">
        <f t="shared" si="1005"/>
        <v>0</v>
      </c>
      <c r="N197" s="34"/>
      <c r="O197" s="22"/>
      <c r="P197" s="34"/>
      <c r="Q197" s="22"/>
      <c r="R197" s="34"/>
      <c r="S197" s="22"/>
      <c r="T197" s="34"/>
      <c r="U197" s="22"/>
      <c r="V197" s="91"/>
      <c r="W197" s="22"/>
      <c r="X197" s="22"/>
      <c r="Y197" s="22"/>
      <c r="Z197" s="91"/>
      <c r="AA197" s="22"/>
      <c r="AB197" s="91"/>
      <c r="AC197" s="22"/>
      <c r="AD197" s="91"/>
      <c r="AE197" s="26"/>
      <c r="AF197" s="91"/>
      <c r="AG197" s="22"/>
      <c r="AH197" s="91"/>
      <c r="AI197" s="22"/>
      <c r="AJ197" s="91"/>
      <c r="AK197" s="22"/>
      <c r="AL197" s="91"/>
      <c r="AM197" s="22"/>
      <c r="AN197" s="91"/>
      <c r="AO197" s="22"/>
      <c r="AP197" s="91"/>
      <c r="AQ197" s="22"/>
      <c r="AR197" s="91"/>
      <c r="AS197" s="22"/>
      <c r="AT197" s="91"/>
      <c r="AU197" s="22"/>
      <c r="AV197" s="91"/>
      <c r="AW197" s="22"/>
      <c r="AX197" s="91"/>
      <c r="AY197" s="22"/>
      <c r="AZ197" s="91"/>
      <c r="BA197" s="22"/>
      <c r="BB197" s="91"/>
      <c r="BC197" s="22"/>
      <c r="BD197" s="91"/>
      <c r="BE197" s="22"/>
      <c r="BF197" s="22"/>
      <c r="BG197" s="22">
        <f t="shared" si="937"/>
        <v>0</v>
      </c>
      <c r="BH197" s="22">
        <f t="shared" si="938"/>
        <v>0</v>
      </c>
      <c r="BI197" s="7"/>
      <c r="BJ197" s="7"/>
      <c r="BK197" s="7"/>
      <c r="BL197" s="60"/>
      <c r="BM197" s="48" t="s">
        <v>64</v>
      </c>
      <c r="BN197" s="1" t="s">
        <v>116</v>
      </c>
      <c r="BO197" s="207" t="s">
        <v>95</v>
      </c>
      <c r="BP197" s="207" t="s">
        <v>92</v>
      </c>
      <c r="BQ197" s="179" t="s">
        <v>129</v>
      </c>
      <c r="BR197" s="179" t="s">
        <v>131</v>
      </c>
      <c r="BS197" s="207">
        <v>4</v>
      </c>
      <c r="BT197" s="7"/>
      <c r="BU197" s="179">
        <v>1</v>
      </c>
      <c r="BV197" s="179">
        <v>3</v>
      </c>
      <c r="BW197" s="207">
        <f t="shared" si="1006"/>
        <v>6</v>
      </c>
      <c r="BX197" s="1">
        <v>20</v>
      </c>
      <c r="BY197" s="208">
        <f t="shared" si="940"/>
        <v>20</v>
      </c>
      <c r="BZ197" s="34">
        <v>8</v>
      </c>
      <c r="CA197" s="28">
        <f t="shared" si="941"/>
        <v>8</v>
      </c>
      <c r="CB197" s="34">
        <v>4</v>
      </c>
      <c r="CC197" s="28">
        <f t="shared" si="942"/>
        <v>12</v>
      </c>
      <c r="CD197" s="34">
        <v>8</v>
      </c>
      <c r="CE197" s="28">
        <f t="shared" si="943"/>
        <v>24</v>
      </c>
      <c r="CF197" s="34"/>
      <c r="CG197" s="28">
        <f t="shared" si="944"/>
        <v>0</v>
      </c>
      <c r="CH197" s="200"/>
      <c r="CI197" s="28">
        <f t="shared" si="945"/>
        <v>0</v>
      </c>
      <c r="CJ197" s="209">
        <f t="shared" si="946"/>
        <v>0</v>
      </c>
      <c r="CK197" s="182">
        <f>SUM(BX197*5/100*BV197)</f>
        <v>3</v>
      </c>
      <c r="CL197" s="200"/>
      <c r="CM197" s="28"/>
      <c r="CN197" s="200"/>
      <c r="CO197" s="209">
        <f t="shared" si="948"/>
        <v>0</v>
      </c>
      <c r="CP197" s="200"/>
      <c r="CQ197" s="210">
        <f t="shared" si="949"/>
        <v>0</v>
      </c>
      <c r="CR197" s="34"/>
      <c r="CS197" s="28">
        <f t="shared" si="950"/>
        <v>0</v>
      </c>
      <c r="CT197" s="200"/>
      <c r="CU197" s="209">
        <f t="shared" si="951"/>
        <v>0</v>
      </c>
      <c r="CV197" s="200"/>
      <c r="CW197" s="209">
        <f t="shared" si="952"/>
        <v>0</v>
      </c>
      <c r="CX197" s="34"/>
      <c r="CY197" s="28">
        <f t="shared" si="953"/>
        <v>0</v>
      </c>
      <c r="CZ197" s="200"/>
      <c r="DA197" s="28">
        <f t="shared" si="954"/>
        <v>0</v>
      </c>
      <c r="DB197" s="200"/>
      <c r="DC197" s="209">
        <f t="shared" si="955"/>
        <v>0</v>
      </c>
      <c r="DD197" s="34">
        <v>1</v>
      </c>
      <c r="DE197" s="605">
        <f>DD197*BV197*6</f>
        <v>18</v>
      </c>
      <c r="DF197" s="200"/>
      <c r="DG197" s="209">
        <f>DF197*BT197/3</f>
        <v>0</v>
      </c>
      <c r="DH197" s="200"/>
      <c r="DI197" s="28">
        <f t="shared" si="957"/>
        <v>0</v>
      </c>
      <c r="DJ197" s="34"/>
      <c r="DK197" s="209">
        <f t="shared" si="958"/>
        <v>0</v>
      </c>
      <c r="DL197" s="34"/>
      <c r="DM197" s="209">
        <f t="shared" si="959"/>
        <v>0</v>
      </c>
      <c r="DN197" s="34"/>
      <c r="DO197" s="209">
        <f t="shared" si="960"/>
        <v>0</v>
      </c>
      <c r="DP197" s="34"/>
      <c r="DQ197" s="22">
        <f t="shared" si="961"/>
        <v>0</v>
      </c>
      <c r="DR197" s="309">
        <f t="shared" si="1007"/>
        <v>65</v>
      </c>
      <c r="DS197" s="22">
        <f t="shared" si="1008"/>
        <v>62</v>
      </c>
      <c r="DT197" s="7"/>
      <c r="DU197" s="7"/>
      <c r="DV197" s="7"/>
      <c r="DW197" s="60"/>
      <c r="DX197" s="48" t="s">
        <v>64</v>
      </c>
      <c r="DY197" s="289"/>
      <c r="DZ197" s="19"/>
      <c r="EA197" s="7"/>
      <c r="EB197" s="7"/>
      <c r="EC197" s="7"/>
      <c r="ED197" s="7"/>
      <c r="EE197" s="7"/>
      <c r="EF197" s="7"/>
      <c r="EG197" s="7"/>
      <c r="EH197" s="7"/>
      <c r="EI197" s="20"/>
      <c r="EJ197" s="20"/>
      <c r="EK197" s="20"/>
      <c r="EM197" s="20">
        <v>8</v>
      </c>
      <c r="EN197" s="7">
        <v>4</v>
      </c>
      <c r="EO197" s="7">
        <v>12</v>
      </c>
      <c r="EP197" s="7">
        <v>8</v>
      </c>
      <c r="EQ197" s="7">
        <v>24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20">
        <v>3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20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1</v>
      </c>
      <c r="FQ197" s="7">
        <v>18</v>
      </c>
      <c r="FR197" s="7"/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0</v>
      </c>
      <c r="GB197" s="7">
        <v>0</v>
      </c>
      <c r="GC197" s="7">
        <v>0</v>
      </c>
      <c r="GD197" s="7">
        <v>65</v>
      </c>
      <c r="GE197" s="149">
        <v>65</v>
      </c>
      <c r="GF197" s="150">
        <v>62</v>
      </c>
      <c r="GG197" s="7"/>
      <c r="GH197" s="7"/>
      <c r="GI197" s="60"/>
      <c r="GK197" s="20"/>
      <c r="GL197" s="20"/>
      <c r="GM197" s="1"/>
      <c r="GN197" s="25"/>
      <c r="GO197" s="77"/>
      <c r="GP197" s="7"/>
      <c r="GQ197" s="87"/>
    </row>
    <row r="198" spans="1:199" ht="24.95" hidden="1" customHeight="1" thickBot="1" x14ac:dyDescent="0.4">
      <c r="A198" s="48" t="s">
        <v>64</v>
      </c>
      <c r="B198" s="19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90">
        <f t="shared" si="1005"/>
        <v>0</v>
      </c>
      <c r="N198" s="34"/>
      <c r="O198" s="22"/>
      <c r="P198" s="34"/>
      <c r="Q198" s="22"/>
      <c r="R198" s="34"/>
      <c r="S198" s="22"/>
      <c r="T198" s="34"/>
      <c r="U198" s="22"/>
      <c r="V198" s="91"/>
      <c r="W198" s="22"/>
      <c r="X198" s="22"/>
      <c r="Y198" s="22"/>
      <c r="Z198" s="91"/>
      <c r="AA198" s="22"/>
      <c r="AB198" s="91"/>
      <c r="AC198" s="22"/>
      <c r="AD198" s="91"/>
      <c r="AE198" s="26"/>
      <c r="AF198" s="91"/>
      <c r="AG198" s="22"/>
      <c r="AH198" s="91"/>
      <c r="AI198" s="22"/>
      <c r="AJ198" s="91"/>
      <c r="AK198" s="22"/>
      <c r="AL198" s="91"/>
      <c r="AM198" s="22"/>
      <c r="AN198" s="91"/>
      <c r="AO198" s="22"/>
      <c r="AP198" s="91"/>
      <c r="AQ198" s="22"/>
      <c r="AR198" s="91"/>
      <c r="AS198" s="22"/>
      <c r="AT198" s="91"/>
      <c r="AU198" s="22"/>
      <c r="AV198" s="91"/>
      <c r="AW198" s="22"/>
      <c r="AX198" s="91"/>
      <c r="AY198" s="22"/>
      <c r="AZ198" s="91"/>
      <c r="BA198" s="22"/>
      <c r="BB198" s="91"/>
      <c r="BC198" s="22"/>
      <c r="BD198" s="91"/>
      <c r="BE198" s="22"/>
      <c r="BF198" s="22"/>
      <c r="BG198" s="22">
        <f t="shared" si="937"/>
        <v>0</v>
      </c>
      <c r="BH198" s="22">
        <f t="shared" si="938"/>
        <v>0</v>
      </c>
      <c r="BI198" s="7"/>
      <c r="BJ198" s="7"/>
      <c r="BK198" s="7"/>
      <c r="BL198" s="60"/>
      <c r="BM198" s="48" t="s">
        <v>64</v>
      </c>
      <c r="BN198" s="178"/>
      <c r="BO198" s="179"/>
      <c r="BP198" s="207"/>
      <c r="BQ198" s="179"/>
      <c r="BR198" s="179"/>
      <c r="BS198" s="179"/>
      <c r="BT198" s="7"/>
      <c r="BU198" s="25"/>
      <c r="BV198" s="25"/>
      <c r="BW198" s="25"/>
      <c r="BX198" s="1"/>
      <c r="BY198" s="208"/>
      <c r="BZ198" s="34"/>
      <c r="CA198" s="28"/>
      <c r="CB198" s="34"/>
      <c r="CC198" s="28"/>
      <c r="CD198" s="34"/>
      <c r="CE198" s="1"/>
      <c r="CF198" s="53"/>
      <c r="CG198" s="34"/>
      <c r="CH198" s="194"/>
      <c r="CI198" s="35"/>
      <c r="CJ198" s="209"/>
      <c r="CK198" s="182"/>
      <c r="CL198" s="194"/>
      <c r="CM198" s="35"/>
      <c r="CN198" s="194"/>
      <c r="CO198" s="182"/>
      <c r="CP198" s="194"/>
      <c r="CQ198" s="183"/>
      <c r="CR198" s="81"/>
      <c r="CS198" s="35"/>
      <c r="CT198" s="194"/>
      <c r="CU198" s="209"/>
      <c r="CV198" s="194"/>
      <c r="CW198" s="209"/>
      <c r="CX198" s="81"/>
      <c r="CY198" s="35"/>
      <c r="CZ198" s="194"/>
      <c r="DA198" s="35"/>
      <c r="DB198" s="194"/>
      <c r="DC198" s="182"/>
      <c r="DD198" s="81"/>
      <c r="DE198" s="345"/>
      <c r="DF198" s="200"/>
      <c r="DG198" s="209"/>
      <c r="DH198" s="194"/>
      <c r="DI198" s="28"/>
      <c r="DJ198" s="81"/>
      <c r="DK198" s="209"/>
      <c r="DL198" s="81"/>
      <c r="DM198" s="209"/>
      <c r="DN198" s="81"/>
      <c r="DO198" s="182"/>
      <c r="DP198" s="81"/>
      <c r="DQ198" s="22"/>
      <c r="DR198" s="309"/>
      <c r="DS198" s="284"/>
      <c r="DT198" s="7"/>
      <c r="DU198" s="7"/>
      <c r="DV198" s="7"/>
      <c r="DW198" s="60"/>
      <c r="DX198" s="48" t="s">
        <v>64</v>
      </c>
      <c r="DY198" s="289"/>
      <c r="DZ198" s="19"/>
      <c r="EA198" s="7"/>
      <c r="EB198" s="7"/>
      <c r="EC198" s="7"/>
      <c r="ED198" s="7"/>
      <c r="EE198" s="7"/>
      <c r="EF198" s="7"/>
      <c r="EG198" s="7"/>
      <c r="EH198" s="7"/>
      <c r="EI198" s="20"/>
      <c r="EJ198" s="20"/>
      <c r="EK198" s="20"/>
      <c r="EM198" s="20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20">
        <v>0</v>
      </c>
      <c r="EX198" s="7">
        <v>0</v>
      </c>
      <c r="EY198" s="7">
        <v>0</v>
      </c>
      <c r="EZ198" s="7">
        <v>0</v>
      </c>
      <c r="FA198" s="7">
        <v>0</v>
      </c>
      <c r="FB198" s="7">
        <v>0</v>
      </c>
      <c r="FC198" s="7">
        <v>0</v>
      </c>
      <c r="FD198" s="7">
        <v>0</v>
      </c>
      <c r="FE198" s="7">
        <v>0</v>
      </c>
      <c r="FF198" s="7">
        <v>0</v>
      </c>
      <c r="FG198" s="20">
        <v>0</v>
      </c>
      <c r="FH198" s="7">
        <v>0</v>
      </c>
      <c r="FI198" s="7">
        <v>0</v>
      </c>
      <c r="FJ198" s="7">
        <v>0</v>
      </c>
      <c r="FK198" s="7">
        <v>0</v>
      </c>
      <c r="FL198" s="7">
        <v>0</v>
      </c>
      <c r="FM198" s="7">
        <v>0</v>
      </c>
      <c r="FN198" s="7">
        <v>0</v>
      </c>
      <c r="FO198" s="7">
        <v>0</v>
      </c>
      <c r="FP198" s="7">
        <v>0</v>
      </c>
      <c r="FQ198" s="7">
        <v>0</v>
      </c>
      <c r="FR198" s="7"/>
      <c r="FS198" s="7">
        <v>0</v>
      </c>
      <c r="FT198" s="7">
        <v>0</v>
      </c>
      <c r="FU198" s="7">
        <v>0</v>
      </c>
      <c r="FV198" s="7">
        <v>0</v>
      </c>
      <c r="FW198" s="7">
        <v>0</v>
      </c>
      <c r="FX198" s="7">
        <v>0</v>
      </c>
      <c r="FY198" s="7">
        <v>0</v>
      </c>
      <c r="FZ198" s="7">
        <v>0</v>
      </c>
      <c r="GA198" s="7">
        <v>0</v>
      </c>
      <c r="GB198" s="7">
        <v>0</v>
      </c>
      <c r="GC198" s="7">
        <v>0</v>
      </c>
      <c r="GD198" s="7">
        <v>0</v>
      </c>
      <c r="GE198" s="149">
        <v>0</v>
      </c>
      <c r="GF198" s="150">
        <v>0</v>
      </c>
      <c r="GG198" s="7"/>
      <c r="GH198" s="7"/>
      <c r="GI198" s="60"/>
      <c r="GK198" s="20"/>
      <c r="GL198" s="20"/>
      <c r="GM198" s="1"/>
      <c r="GN198" s="25"/>
      <c r="GO198" s="77"/>
      <c r="GP198" s="7"/>
      <c r="GQ198" s="87"/>
    </row>
    <row r="199" spans="1:199" ht="24.95" hidden="1" customHeight="1" thickBot="1" x14ac:dyDescent="0.4">
      <c r="A199" s="48" t="s">
        <v>64</v>
      </c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90">
        <f t="shared" si="1005"/>
        <v>0</v>
      </c>
      <c r="N199" s="34"/>
      <c r="O199" s="22"/>
      <c r="P199" s="34"/>
      <c r="Q199" s="22"/>
      <c r="R199" s="34"/>
      <c r="S199" s="22"/>
      <c r="T199" s="34"/>
      <c r="U199" s="22"/>
      <c r="V199" s="91"/>
      <c r="W199" s="22"/>
      <c r="X199" s="22"/>
      <c r="Y199" s="22"/>
      <c r="Z199" s="91"/>
      <c r="AA199" s="22"/>
      <c r="AB199" s="91"/>
      <c r="AC199" s="22"/>
      <c r="AD199" s="91"/>
      <c r="AE199" s="26"/>
      <c r="AF199" s="91"/>
      <c r="AG199" s="22"/>
      <c r="AH199" s="91"/>
      <c r="AI199" s="22"/>
      <c r="AJ199" s="91"/>
      <c r="AK199" s="22"/>
      <c r="AL199" s="91"/>
      <c r="AM199" s="22"/>
      <c r="AN199" s="91"/>
      <c r="AO199" s="22"/>
      <c r="AP199" s="91"/>
      <c r="AQ199" s="22"/>
      <c r="AR199" s="91"/>
      <c r="AS199" s="22"/>
      <c r="AT199" s="91"/>
      <c r="AU199" s="22"/>
      <c r="AV199" s="91"/>
      <c r="AW199" s="22"/>
      <c r="AX199" s="91"/>
      <c r="AY199" s="22"/>
      <c r="AZ199" s="91"/>
      <c r="BA199" s="22"/>
      <c r="BB199" s="91"/>
      <c r="BC199" s="22"/>
      <c r="BD199" s="91"/>
      <c r="BE199" s="22"/>
      <c r="BF199" s="22"/>
      <c r="BG199" s="22">
        <f t="shared" si="937"/>
        <v>0</v>
      </c>
      <c r="BH199" s="22">
        <f t="shared" si="938"/>
        <v>0</v>
      </c>
      <c r="BI199" s="7"/>
      <c r="BJ199" s="7"/>
      <c r="BK199" s="7"/>
      <c r="BL199" s="60"/>
      <c r="BM199" s="421" t="s">
        <v>64</v>
      </c>
      <c r="BN199" s="1"/>
      <c r="BO199" s="45"/>
      <c r="BP199" s="45"/>
      <c r="BQ199" s="45"/>
      <c r="BR199" s="25"/>
      <c r="BS199" s="25"/>
      <c r="BT199" s="7"/>
      <c r="BU199" s="25"/>
      <c r="BV199" s="25"/>
      <c r="BW199" s="25"/>
      <c r="BX199" s="1"/>
      <c r="BY199" s="208"/>
      <c r="BZ199" s="34"/>
      <c r="CA199" s="28"/>
      <c r="CB199" s="34"/>
      <c r="CC199" s="28"/>
      <c r="CD199" s="34"/>
      <c r="CE199" s="28"/>
      <c r="CF199" s="34"/>
      <c r="CG199" s="28"/>
      <c r="CH199" s="34"/>
      <c r="CI199" s="28"/>
      <c r="CJ199" s="209"/>
      <c r="CK199" s="182"/>
      <c r="CL199" s="34"/>
      <c r="CM199" s="28"/>
      <c r="CN199" s="34"/>
      <c r="CO199" s="209"/>
      <c r="CP199" s="34"/>
      <c r="CQ199" s="210"/>
      <c r="CR199" s="34"/>
      <c r="CS199" s="28"/>
      <c r="CT199" s="34"/>
      <c r="CU199" s="209"/>
      <c r="CV199" s="34"/>
      <c r="CW199" s="209"/>
      <c r="CX199" s="34"/>
      <c r="CY199" s="28"/>
      <c r="CZ199" s="34"/>
      <c r="DA199" s="28"/>
      <c r="DB199" s="34"/>
      <c r="DC199" s="209"/>
      <c r="DD199" s="34"/>
      <c r="DE199" s="209"/>
      <c r="DF199" s="34"/>
      <c r="DG199" s="209"/>
      <c r="DH199" s="34"/>
      <c r="DI199" s="28"/>
      <c r="DJ199" s="34"/>
      <c r="DK199" s="209"/>
      <c r="DL199" s="34"/>
      <c r="DM199" s="209"/>
      <c r="DN199" s="34"/>
      <c r="DO199" s="209"/>
      <c r="DP199" s="34"/>
      <c r="DQ199" s="22"/>
      <c r="DR199" s="209"/>
      <c r="DS199" s="209"/>
      <c r="DT199" s="7"/>
      <c r="DU199" s="7"/>
      <c r="DV199" s="7"/>
      <c r="DW199" s="60"/>
      <c r="DX199" s="48" t="s">
        <v>64</v>
      </c>
      <c r="DY199" s="289"/>
      <c r="DZ199" s="19"/>
      <c r="EA199" s="7"/>
      <c r="EB199" s="7"/>
      <c r="EC199" s="7"/>
      <c r="ED199" s="7"/>
      <c r="EE199" s="7"/>
      <c r="EF199" s="7"/>
      <c r="EG199" s="7"/>
      <c r="EH199" s="7"/>
      <c r="EI199" s="20"/>
      <c r="EJ199" s="20"/>
      <c r="EK199" s="20"/>
      <c r="EM199" s="20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20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20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/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149">
        <v>0</v>
      </c>
      <c r="GF199" s="150">
        <v>0</v>
      </c>
      <c r="GG199" s="7"/>
      <c r="GH199" s="7"/>
      <c r="GI199" s="60"/>
      <c r="GK199" s="20"/>
      <c r="GL199" s="20"/>
      <c r="GM199" s="1"/>
      <c r="GN199" s="25"/>
      <c r="GO199" s="77"/>
      <c r="GP199" s="7"/>
      <c r="GQ199" s="87"/>
    </row>
    <row r="200" spans="1:199" ht="24.95" hidden="1" customHeight="1" thickBot="1" x14ac:dyDescent="0.4">
      <c r="A200" s="142" t="s">
        <v>64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90">
        <f t="shared" si="1005"/>
        <v>0</v>
      </c>
      <c r="N200" s="34"/>
      <c r="O200" s="22"/>
      <c r="P200" s="34"/>
      <c r="Q200" s="22"/>
      <c r="R200" s="34"/>
      <c r="S200" s="22"/>
      <c r="T200" s="34"/>
      <c r="U200" s="22"/>
      <c r="V200" s="91"/>
      <c r="W200" s="22"/>
      <c r="X200" s="22"/>
      <c r="Y200" s="22"/>
      <c r="Z200" s="91"/>
      <c r="AA200" s="22"/>
      <c r="AB200" s="91"/>
      <c r="AC200" s="22"/>
      <c r="AD200" s="91"/>
      <c r="AE200" s="26"/>
      <c r="AF200" s="91"/>
      <c r="AG200" s="22"/>
      <c r="AH200" s="91"/>
      <c r="AI200" s="22"/>
      <c r="AJ200" s="91"/>
      <c r="AK200" s="22"/>
      <c r="AL200" s="91"/>
      <c r="AM200" s="22"/>
      <c r="AN200" s="91"/>
      <c r="AO200" s="22"/>
      <c r="AP200" s="91"/>
      <c r="AQ200" s="22"/>
      <c r="AR200" s="91"/>
      <c r="AS200" s="22"/>
      <c r="AT200" s="91"/>
      <c r="AU200" s="22"/>
      <c r="AV200" s="91"/>
      <c r="AW200" s="22"/>
      <c r="AX200" s="91"/>
      <c r="AY200" s="22"/>
      <c r="AZ200" s="91"/>
      <c r="BA200" s="22"/>
      <c r="BB200" s="91"/>
      <c r="BC200" s="22"/>
      <c r="BD200" s="91"/>
      <c r="BE200" s="22"/>
      <c r="BF200" s="22"/>
      <c r="BG200" s="22">
        <f t="shared" si="937"/>
        <v>0</v>
      </c>
      <c r="BH200" s="22">
        <f t="shared" si="938"/>
        <v>0</v>
      </c>
      <c r="BI200" s="7"/>
      <c r="BJ200" s="7"/>
      <c r="BK200" s="7"/>
      <c r="BL200" s="60"/>
      <c r="BM200" s="142" t="s">
        <v>64</v>
      </c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90">
        <f>SUM(BZ200+CB200+CF200+CH200+DD200*2)</f>
        <v>0</v>
      </c>
      <c r="BZ200" s="34"/>
      <c r="CA200" s="22"/>
      <c r="CB200" s="34"/>
      <c r="CC200" s="247"/>
      <c r="CD200" s="34"/>
      <c r="CE200" s="22"/>
      <c r="CF200" s="34"/>
      <c r="CG200" s="22"/>
      <c r="CH200" s="91"/>
      <c r="CI200" s="22"/>
      <c r="CJ200" s="22"/>
      <c r="CK200" s="22"/>
      <c r="CL200" s="91"/>
      <c r="CM200" s="22"/>
      <c r="CN200" s="91"/>
      <c r="CO200" s="22"/>
      <c r="CP200" s="91"/>
      <c r="CQ200" s="26"/>
      <c r="CR200" s="91"/>
      <c r="CS200" s="22"/>
      <c r="CT200" s="91"/>
      <c r="CU200" s="22"/>
      <c r="CV200" s="91"/>
      <c r="CW200" s="22"/>
      <c r="CX200" s="91"/>
      <c r="CY200" s="22"/>
      <c r="CZ200" s="91"/>
      <c r="DA200" s="22"/>
      <c r="DB200" s="91"/>
      <c r="DC200" s="22"/>
      <c r="DD200" s="91"/>
      <c r="DE200" s="22"/>
      <c r="DF200" s="91"/>
      <c r="DG200" s="22"/>
      <c r="DH200" s="91"/>
      <c r="DI200" s="22"/>
      <c r="DJ200" s="91"/>
      <c r="DK200" s="22"/>
      <c r="DL200" s="91"/>
      <c r="DM200" s="22"/>
      <c r="DN200" s="91"/>
      <c r="DO200" s="22"/>
      <c r="DP200" s="91"/>
      <c r="DQ200" s="22"/>
      <c r="DR200" s="22">
        <f t="shared" si="1007"/>
        <v>0</v>
      </c>
      <c r="DS200" s="22">
        <f t="shared" si="1008"/>
        <v>0</v>
      </c>
      <c r="DT200" s="7"/>
      <c r="DU200" s="7"/>
      <c r="DV200" s="7"/>
      <c r="DW200" s="60"/>
      <c r="DX200" s="142" t="s">
        <v>64</v>
      </c>
      <c r="DY200" s="291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M200" s="20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20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20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/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20">
        <v>0</v>
      </c>
      <c r="GE200" s="149">
        <v>0</v>
      </c>
      <c r="GF200" s="150">
        <v>0</v>
      </c>
      <c r="GG200" s="7"/>
      <c r="GH200" s="7"/>
      <c r="GI200" s="60"/>
      <c r="GK200" s="20"/>
      <c r="GL200" s="20"/>
      <c r="GM200" s="1"/>
      <c r="GN200" s="25"/>
      <c r="GO200" s="77"/>
      <c r="GP200" s="7"/>
      <c r="GQ200" s="87"/>
    </row>
    <row r="201" spans="1:199" s="2" customFormat="1" ht="24.95" customHeight="1" x14ac:dyDescent="0.35">
      <c r="A201" s="2">
        <v>14</v>
      </c>
      <c r="B201" s="655" t="s">
        <v>65</v>
      </c>
      <c r="C201" s="21" t="s">
        <v>66</v>
      </c>
      <c r="D201" s="664"/>
      <c r="E201" s="44"/>
      <c r="F201" s="44"/>
      <c r="G201" s="44"/>
      <c r="H201" s="44"/>
      <c r="I201" s="44"/>
      <c r="J201" s="44"/>
      <c r="K201" s="44"/>
      <c r="L201" s="44">
        <f t="shared" ref="L201:BH201" si="1009">SUM(L202:L215)</f>
        <v>150</v>
      </c>
      <c r="M201" s="44">
        <f t="shared" si="1009"/>
        <v>126</v>
      </c>
      <c r="N201" s="662">
        <f t="shared" si="1009"/>
        <v>2</v>
      </c>
      <c r="O201" s="2">
        <f>SUM(O202:O215)</f>
        <v>0</v>
      </c>
      <c r="P201" s="665">
        <f>SUM(P202:P215)</f>
        <v>28</v>
      </c>
      <c r="Q201" s="2">
        <f t="shared" si="1009"/>
        <v>28</v>
      </c>
      <c r="R201" s="665">
        <f>SUM(R202:R215)</f>
        <v>54</v>
      </c>
      <c r="S201" s="2">
        <f>SUM(S202:S215)</f>
        <v>54</v>
      </c>
      <c r="T201" s="665">
        <f t="shared" si="1009"/>
        <v>42</v>
      </c>
      <c r="U201" s="2">
        <f t="shared" si="1009"/>
        <v>42</v>
      </c>
      <c r="V201" s="665">
        <f t="shared" si="1009"/>
        <v>0</v>
      </c>
      <c r="W201" s="2">
        <f t="shared" si="1009"/>
        <v>0</v>
      </c>
      <c r="X201" s="2">
        <f t="shared" si="1009"/>
        <v>2</v>
      </c>
      <c r="Y201" s="2">
        <f t="shared" si="1009"/>
        <v>7.5</v>
      </c>
      <c r="Z201" s="665">
        <f t="shared" si="1009"/>
        <v>0</v>
      </c>
      <c r="AA201" s="2">
        <f t="shared" si="1009"/>
        <v>0</v>
      </c>
      <c r="AB201" s="665">
        <f t="shared" si="1009"/>
        <v>17</v>
      </c>
      <c r="AC201" s="2">
        <f t="shared" si="1009"/>
        <v>76.5</v>
      </c>
      <c r="AD201" s="665">
        <f t="shared" si="1009"/>
        <v>1</v>
      </c>
      <c r="AE201" s="2">
        <f t="shared" si="1009"/>
        <v>45</v>
      </c>
      <c r="AF201" s="665">
        <f t="shared" si="1009"/>
        <v>0</v>
      </c>
      <c r="AG201" s="2">
        <f t="shared" si="1009"/>
        <v>0</v>
      </c>
      <c r="AH201" s="665">
        <f t="shared" si="1009"/>
        <v>0</v>
      </c>
      <c r="AI201" s="16">
        <f t="shared" si="1009"/>
        <v>0</v>
      </c>
      <c r="AJ201" s="665">
        <f t="shared" si="1009"/>
        <v>0</v>
      </c>
      <c r="AK201" s="2">
        <f t="shared" si="1009"/>
        <v>0</v>
      </c>
      <c r="AL201" s="665">
        <f t="shared" si="1009"/>
        <v>1</v>
      </c>
      <c r="AM201" s="2">
        <f t="shared" si="1009"/>
        <v>48</v>
      </c>
      <c r="AN201" s="665">
        <f>SUM(AN202:AN215)</f>
        <v>0</v>
      </c>
      <c r="AO201" s="2">
        <f t="shared" si="1009"/>
        <v>0</v>
      </c>
      <c r="AP201" s="665">
        <f t="shared" si="1009"/>
        <v>0</v>
      </c>
      <c r="AQ201" s="2">
        <f t="shared" si="1009"/>
        <v>0</v>
      </c>
      <c r="AR201" s="665">
        <f t="shared" si="1009"/>
        <v>1</v>
      </c>
      <c r="AS201" s="2">
        <f t="shared" si="1009"/>
        <v>6</v>
      </c>
      <c r="AT201" s="665">
        <f>SUM(AT202:AT215)</f>
        <v>1</v>
      </c>
      <c r="AU201" s="2">
        <f>SUM(AU202:AU215)</f>
        <v>8</v>
      </c>
      <c r="AV201" s="665">
        <f t="shared" si="1009"/>
        <v>0</v>
      </c>
      <c r="AW201" s="2">
        <f t="shared" si="1009"/>
        <v>0</v>
      </c>
      <c r="AX201" s="665">
        <f t="shared" si="1009"/>
        <v>1</v>
      </c>
      <c r="AY201" s="2">
        <f t="shared" si="1009"/>
        <v>7.666666666666667</v>
      </c>
      <c r="AZ201" s="665">
        <f t="shared" si="1009"/>
        <v>0</v>
      </c>
      <c r="BA201" s="2">
        <f t="shared" si="1009"/>
        <v>0</v>
      </c>
      <c r="BB201" s="665">
        <f t="shared" si="1009"/>
        <v>0</v>
      </c>
      <c r="BC201" s="2">
        <f t="shared" si="1009"/>
        <v>0</v>
      </c>
      <c r="BD201" s="665">
        <f t="shared" si="1009"/>
        <v>0</v>
      </c>
      <c r="BE201" s="2">
        <f t="shared" si="1009"/>
        <v>0</v>
      </c>
      <c r="BF201" s="665">
        <f t="shared" si="1009"/>
        <v>45</v>
      </c>
      <c r="BG201" s="16">
        <f t="shared" si="1009"/>
        <v>324.66666666666663</v>
      </c>
      <c r="BH201" s="16">
        <f t="shared" si="1009"/>
        <v>139.66666666666666</v>
      </c>
      <c r="BI201" s="664"/>
      <c r="BJ201" s="44"/>
      <c r="BK201" s="662"/>
      <c r="BM201" s="2">
        <v>14</v>
      </c>
      <c r="BN201" s="21" t="s">
        <v>65</v>
      </c>
      <c r="BO201" s="21" t="s">
        <v>66</v>
      </c>
      <c r="BP201" s="664">
        <v>1</v>
      </c>
      <c r="BQ201" s="44"/>
      <c r="BR201" s="44"/>
      <c r="BS201" s="44"/>
      <c r="BT201" s="44"/>
      <c r="BU201" s="44"/>
      <c r="BV201" s="44"/>
      <c r="BW201" s="44"/>
      <c r="BX201" s="44">
        <f t="shared" ref="BX201:CC201" si="1010">SUM(BX202:BX215)</f>
        <v>308</v>
      </c>
      <c r="BY201" s="44">
        <f t="shared" si="1010"/>
        <v>308</v>
      </c>
      <c r="BZ201" s="662">
        <f t="shared" si="1010"/>
        <v>106</v>
      </c>
      <c r="CA201" s="2">
        <f t="shared" si="1010"/>
        <v>0</v>
      </c>
      <c r="CB201" s="665">
        <f t="shared" si="1010"/>
        <v>64</v>
      </c>
      <c r="CC201" s="2">
        <f t="shared" si="1010"/>
        <v>64</v>
      </c>
      <c r="CD201" s="665">
        <f>SUM(CD202:CD215)</f>
        <v>108</v>
      </c>
      <c r="CE201" s="2">
        <f>SUM(CE202:CE215)</f>
        <v>108</v>
      </c>
      <c r="CF201" s="665">
        <f t="shared" ref="CF201:CY201" si="1011">SUM(CF202:CF215)</f>
        <v>30</v>
      </c>
      <c r="CG201" s="2">
        <f t="shared" si="1011"/>
        <v>30</v>
      </c>
      <c r="CH201" s="665">
        <f t="shared" si="1011"/>
        <v>0</v>
      </c>
      <c r="CI201" s="2">
        <f t="shared" si="1011"/>
        <v>0</v>
      </c>
      <c r="CJ201" s="2">
        <f t="shared" si="1011"/>
        <v>4</v>
      </c>
      <c r="CK201" s="2">
        <f t="shared" si="1011"/>
        <v>15.4</v>
      </c>
      <c r="CL201" s="665">
        <f t="shared" si="1011"/>
        <v>0</v>
      </c>
      <c r="CM201" s="2">
        <f t="shared" si="1011"/>
        <v>0</v>
      </c>
      <c r="CN201" s="665">
        <f t="shared" si="1011"/>
        <v>8</v>
      </c>
      <c r="CO201" s="2">
        <f t="shared" si="1011"/>
        <v>93.5</v>
      </c>
      <c r="CP201" s="665">
        <f t="shared" si="1011"/>
        <v>1</v>
      </c>
      <c r="CQ201" s="2">
        <f t="shared" si="1011"/>
        <v>45</v>
      </c>
      <c r="CR201" s="665">
        <f t="shared" si="1011"/>
        <v>1</v>
      </c>
      <c r="CS201" s="2">
        <f t="shared" si="1011"/>
        <v>72</v>
      </c>
      <c r="CT201" s="665">
        <f t="shared" si="1011"/>
        <v>0</v>
      </c>
      <c r="CU201" s="16">
        <f t="shared" si="1011"/>
        <v>0</v>
      </c>
      <c r="CV201" s="665">
        <f t="shared" si="1011"/>
        <v>0</v>
      </c>
      <c r="CW201" s="2">
        <f t="shared" si="1011"/>
        <v>0</v>
      </c>
      <c r="CX201" s="665">
        <f t="shared" si="1011"/>
        <v>2</v>
      </c>
      <c r="CY201" s="2">
        <f t="shared" si="1011"/>
        <v>82</v>
      </c>
      <c r="CZ201" s="665">
        <f>SUM(CZ202:CZ215)</f>
        <v>0</v>
      </c>
      <c r="DA201" s="2">
        <f t="shared" ref="DA201:DS201" si="1012">SUM(DA202:DA215)</f>
        <v>0</v>
      </c>
      <c r="DB201" s="665">
        <f t="shared" si="1012"/>
        <v>1</v>
      </c>
      <c r="DC201" s="2">
        <f t="shared" si="1012"/>
        <v>8.3333333333333339</v>
      </c>
      <c r="DD201" s="665">
        <f t="shared" si="1012"/>
        <v>3</v>
      </c>
      <c r="DE201" s="2">
        <f t="shared" si="1012"/>
        <v>18</v>
      </c>
      <c r="DF201" s="665">
        <f t="shared" si="1012"/>
        <v>0</v>
      </c>
      <c r="DG201" s="2">
        <f t="shared" si="1012"/>
        <v>0</v>
      </c>
      <c r="DH201" s="665">
        <f t="shared" si="1012"/>
        <v>0</v>
      </c>
      <c r="DI201" s="2">
        <f t="shared" si="1012"/>
        <v>0</v>
      </c>
      <c r="DJ201" s="665">
        <f t="shared" si="1012"/>
        <v>2</v>
      </c>
      <c r="DK201" s="2">
        <f t="shared" si="1012"/>
        <v>16</v>
      </c>
      <c r="DL201" s="665">
        <f t="shared" si="1012"/>
        <v>0</v>
      </c>
      <c r="DM201" s="2">
        <f t="shared" si="1012"/>
        <v>0</v>
      </c>
      <c r="DN201" s="665">
        <f t="shared" si="1012"/>
        <v>0</v>
      </c>
      <c r="DO201" s="2">
        <f t="shared" si="1012"/>
        <v>0</v>
      </c>
      <c r="DP201" s="665">
        <f t="shared" si="1012"/>
        <v>0</v>
      </c>
      <c r="DQ201" s="2">
        <f t="shared" si="1012"/>
        <v>0</v>
      </c>
      <c r="DR201" s="16">
        <f t="shared" si="1012"/>
        <v>556.23333333333335</v>
      </c>
      <c r="DS201" s="16">
        <f t="shared" si="1012"/>
        <v>248.33333333333334</v>
      </c>
      <c r="DT201" s="664"/>
      <c r="DU201" s="44"/>
      <c r="DV201" s="662"/>
      <c r="DX201" s="2">
        <v>14</v>
      </c>
      <c r="DY201" s="287" t="s">
        <v>65</v>
      </c>
      <c r="DZ201" s="21" t="s">
        <v>66</v>
      </c>
      <c r="EA201" s="2">
        <v>1</v>
      </c>
      <c r="EB201" s="664"/>
      <c r="EC201" s="44"/>
      <c r="ED201" s="44"/>
      <c r="EE201" s="44"/>
      <c r="EF201" s="44"/>
      <c r="EG201" s="44"/>
      <c r="EH201" s="44"/>
      <c r="EI201" s="44"/>
      <c r="EJ201" s="44"/>
      <c r="EK201" s="662"/>
      <c r="EM201" s="2">
        <v>0</v>
      </c>
      <c r="EN201" s="665">
        <v>92</v>
      </c>
      <c r="EO201" s="2">
        <v>92</v>
      </c>
      <c r="EP201" s="665">
        <v>162</v>
      </c>
      <c r="EQ201" s="2">
        <v>162</v>
      </c>
      <c r="ER201" s="665">
        <v>72</v>
      </c>
      <c r="ES201" s="2">
        <v>72</v>
      </c>
      <c r="ET201" s="665">
        <v>0</v>
      </c>
      <c r="EU201" s="2">
        <v>0</v>
      </c>
      <c r="EV201" s="2">
        <v>6</v>
      </c>
      <c r="EW201" s="16">
        <v>22.9</v>
      </c>
      <c r="EX201" s="665">
        <v>0</v>
      </c>
      <c r="EY201" s="2">
        <v>0</v>
      </c>
      <c r="EZ201" s="665">
        <v>25</v>
      </c>
      <c r="FA201" s="2">
        <v>170</v>
      </c>
      <c r="FB201" s="665">
        <v>2</v>
      </c>
      <c r="FC201" s="2">
        <v>90</v>
      </c>
      <c r="FD201" s="665">
        <v>1</v>
      </c>
      <c r="FE201" s="2">
        <v>72</v>
      </c>
      <c r="FF201" s="665">
        <v>0</v>
      </c>
      <c r="FG201" s="16">
        <v>0</v>
      </c>
      <c r="FH201" s="665">
        <v>0</v>
      </c>
      <c r="FI201" s="2">
        <v>0</v>
      </c>
      <c r="FJ201" s="665">
        <v>3</v>
      </c>
      <c r="FK201" s="2">
        <v>130</v>
      </c>
      <c r="FL201" s="665">
        <v>0</v>
      </c>
      <c r="FM201" s="2">
        <v>0</v>
      </c>
      <c r="FN201" s="665">
        <v>1</v>
      </c>
      <c r="FO201" s="2">
        <v>8.3333333333333339</v>
      </c>
      <c r="FP201" s="665">
        <v>4</v>
      </c>
      <c r="FQ201" s="2">
        <v>24</v>
      </c>
      <c r="FR201" s="665"/>
      <c r="FS201" s="2">
        <v>8</v>
      </c>
      <c r="FT201" s="2">
        <v>0</v>
      </c>
      <c r="FU201" s="2">
        <v>0</v>
      </c>
      <c r="FV201" s="665">
        <v>3</v>
      </c>
      <c r="FW201" s="2">
        <v>23.666666666666668</v>
      </c>
      <c r="FX201" s="665">
        <v>0</v>
      </c>
      <c r="FY201" s="2">
        <v>0</v>
      </c>
      <c r="FZ201" s="665">
        <v>0</v>
      </c>
      <c r="GA201" s="2">
        <v>0</v>
      </c>
      <c r="GB201" s="665">
        <v>0</v>
      </c>
      <c r="GC201" s="2">
        <v>0</v>
      </c>
      <c r="GD201" s="664">
        <v>601.23333333333335</v>
      </c>
      <c r="GE201" s="663">
        <v>880.9</v>
      </c>
      <c r="GF201" s="639">
        <v>387.99999999999994</v>
      </c>
      <c r="GG201" s="44"/>
      <c r="GH201" s="662"/>
      <c r="GK201" s="16"/>
      <c r="GL201" s="16"/>
      <c r="GM201" s="21"/>
      <c r="GN201" s="21"/>
      <c r="GO201" s="666"/>
      <c r="GQ201" s="667"/>
    </row>
    <row r="202" spans="1:199" ht="24.75" hidden="1" customHeight="1" thickBot="1" x14ac:dyDescent="0.35">
      <c r="A202" s="137" t="s">
        <v>65</v>
      </c>
      <c r="B202" s="178" t="s">
        <v>90</v>
      </c>
      <c r="C202" s="179" t="s">
        <v>95</v>
      </c>
      <c r="D202" s="179" t="s">
        <v>92</v>
      </c>
      <c r="E202" s="179" t="s">
        <v>96</v>
      </c>
      <c r="F202" s="179" t="s">
        <v>97</v>
      </c>
      <c r="G202" s="179">
        <v>7</v>
      </c>
      <c r="H202" s="179">
        <v>24</v>
      </c>
      <c r="I202" s="179">
        <v>2</v>
      </c>
      <c r="J202" s="179">
        <v>1</v>
      </c>
      <c r="K202" s="179">
        <f>SUM(J202)*2</f>
        <v>2</v>
      </c>
      <c r="L202" s="180">
        <v>80</v>
      </c>
      <c r="M202" s="191">
        <f>SUM(N202+P202+R202+T202+V202)</f>
        <v>58</v>
      </c>
      <c r="N202" s="180"/>
      <c r="O202" s="180">
        <f>SUM(N202)*I202</f>
        <v>0</v>
      </c>
      <c r="P202" s="180">
        <v>28</v>
      </c>
      <c r="Q202" s="180">
        <f>P202*J202</f>
        <v>28</v>
      </c>
      <c r="R202" s="180">
        <v>30</v>
      </c>
      <c r="S202" s="180">
        <f>SUM(R202)*J202</f>
        <v>30</v>
      </c>
      <c r="T202" s="180"/>
      <c r="U202" s="35">
        <f>SUM(T202)*K202</f>
        <v>0</v>
      </c>
      <c r="V202" s="81"/>
      <c r="W202" s="35">
        <f>SUM(V202)*J202*3</f>
        <v>0</v>
      </c>
      <c r="X202" s="182">
        <f>SUM(J202*AX202*2+K202*AZ202*2)</f>
        <v>0</v>
      </c>
      <c r="Y202" s="182">
        <f>SUM(L202*5/100*J202)</f>
        <v>4</v>
      </c>
      <c r="Z202" s="187"/>
      <c r="AA202" s="35"/>
      <c r="AB202" s="81"/>
      <c r="AC202" s="182">
        <f>SUM(AB202)*3*H202/5</f>
        <v>0</v>
      </c>
      <c r="AD202" s="81"/>
      <c r="AE202" s="183">
        <f>SUM(AD202*H202*(30+4))</f>
        <v>0</v>
      </c>
      <c r="AF202" s="81"/>
      <c r="AG202" s="35">
        <f>SUM(AF202*H202*3)</f>
        <v>0</v>
      </c>
      <c r="AH202" s="81"/>
      <c r="AI202" s="182">
        <f>SUM(AH202*H202/3)</f>
        <v>0</v>
      </c>
      <c r="AJ202" s="187"/>
      <c r="AK202" s="182">
        <f>SUM(AJ202*H202*2/3)</f>
        <v>0</v>
      </c>
      <c r="AL202" s="81">
        <v>1</v>
      </c>
      <c r="AM202" s="35">
        <f>SUM(AL202*H202*2)</f>
        <v>48</v>
      </c>
      <c r="AN202" s="81"/>
      <c r="AO202" s="35">
        <f>SUM(AN202*J202*2)</f>
        <v>0</v>
      </c>
      <c r="AP202" s="81"/>
      <c r="AQ202" s="182">
        <f>SUM(AP202*H202*2)</f>
        <v>0</v>
      </c>
      <c r="AR202" s="81"/>
      <c r="AS202" s="182">
        <f>SUM(J202*AR202*6)</f>
        <v>0</v>
      </c>
      <c r="AT202" s="81">
        <v>1</v>
      </c>
      <c r="AU202" s="182">
        <f>AT202*H202/3</f>
        <v>8</v>
      </c>
      <c r="AV202" s="187"/>
      <c r="AW202" s="35">
        <f>SUM(J202*AV202*6)</f>
        <v>0</v>
      </c>
      <c r="AX202" s="81"/>
      <c r="AY202" s="182">
        <f>SUM(J202*AX202*8)</f>
        <v>0</v>
      </c>
      <c r="AZ202" s="81"/>
      <c r="BA202" s="182">
        <f>SUM(AZ202*K202*5*6)</f>
        <v>0</v>
      </c>
      <c r="BB202" s="81"/>
      <c r="BC202" s="182">
        <f>SUM(BB202*K202*4*6)</f>
        <v>0</v>
      </c>
      <c r="BD202" s="81"/>
      <c r="BE202" s="10">
        <f t="shared" ref="BE202:BF205" si="1013">SUM(BD202*50)</f>
        <v>0</v>
      </c>
      <c r="BF202" s="22"/>
      <c r="BG202" s="309">
        <f>SUM(AO202+BE202+BC202+BA202+AY202+AW202+AS202+AQ202+AK202+AM202+AI202+AG202+AE202+AC202+AA202+Y202+X202+W202+U202+Q202+O202+S202+AU202)</f>
        <v>118</v>
      </c>
      <c r="BH202" s="22">
        <f>SUM(O202+Q202+U202+W202+X202+AS202+AW202+AY202+BA202+BC202+S202+AQ202)</f>
        <v>58</v>
      </c>
      <c r="BI202" s="1"/>
      <c r="BJ202" s="1"/>
      <c r="BK202" s="1"/>
      <c r="BL202" s="63">
        <v>402</v>
      </c>
      <c r="BM202" s="137" t="s">
        <v>65</v>
      </c>
      <c r="BN202" s="1" t="s">
        <v>90</v>
      </c>
      <c r="BO202" s="45" t="s">
        <v>95</v>
      </c>
      <c r="BP202" s="45" t="s">
        <v>92</v>
      </c>
      <c r="BQ202" s="45" t="s">
        <v>96</v>
      </c>
      <c r="BR202" s="25" t="s">
        <v>97</v>
      </c>
      <c r="BS202" s="25">
        <v>8</v>
      </c>
      <c r="BT202" s="179">
        <v>24</v>
      </c>
      <c r="BU202" s="25"/>
      <c r="BV202" s="25">
        <v>1</v>
      </c>
      <c r="BW202" s="25">
        <f>SUM(BV202)*2</f>
        <v>2</v>
      </c>
      <c r="BX202" s="24">
        <v>70</v>
      </c>
      <c r="BY202" s="226">
        <f t="shared" ref="BY202:BY209" si="1014">SUM(BZ202+CB202+CD202+CF202+CH202)</f>
        <v>70</v>
      </c>
      <c r="BZ202" s="24">
        <v>28</v>
      </c>
      <c r="CA202" s="24">
        <f t="shared" ref="CA202:CA208" si="1015">SUM(BZ202)*BU202</f>
        <v>0</v>
      </c>
      <c r="CB202" s="24">
        <v>20</v>
      </c>
      <c r="CC202" s="278">
        <f t="shared" ref="CC202:CC209" si="1016">CB202*BV202</f>
        <v>20</v>
      </c>
      <c r="CD202" s="216">
        <v>22</v>
      </c>
      <c r="CE202" s="24">
        <f t="shared" ref="CE202:CE208" si="1017">SUM(CD202)*BV202</f>
        <v>22</v>
      </c>
      <c r="CF202" s="216"/>
      <c r="CG202" s="28">
        <f t="shared" ref="CG202:CG208" si="1018">SUM(CF202)*BW202</f>
        <v>0</v>
      </c>
      <c r="CH202" s="223"/>
      <c r="CI202" s="28">
        <f>SUM(CH202)*BV202*5</f>
        <v>0</v>
      </c>
      <c r="CJ202" s="209">
        <f>SUM(BV202*DJ202*2+BW202*DL202*2)</f>
        <v>2</v>
      </c>
      <c r="CK202" s="209">
        <f t="shared" ref="CK202:CK207" si="1019">SUM(BX202*5/100*BV202)</f>
        <v>3.5</v>
      </c>
      <c r="CL202" s="223"/>
      <c r="CM202" s="28"/>
      <c r="CN202" s="223"/>
      <c r="CO202" s="209">
        <f>SUM(CN202)*3*BT202/5</f>
        <v>0</v>
      </c>
      <c r="CP202" s="223"/>
      <c r="CQ202" s="210">
        <f t="shared" ref="CQ202:CQ207" si="1020">SUM(CP202*BT202*(30+4))</f>
        <v>0</v>
      </c>
      <c r="CR202" s="34">
        <v>1</v>
      </c>
      <c r="CS202" s="28">
        <f t="shared" ref="CS202:CS208" si="1021">SUM(CR202*BT202*3)</f>
        <v>72</v>
      </c>
      <c r="CT202" s="223"/>
      <c r="CU202" s="209">
        <f t="shared" ref="CU202:CU208" si="1022">SUM(CT202*BT202/3)</f>
        <v>0</v>
      </c>
      <c r="CV202" s="223"/>
      <c r="CW202" s="209">
        <f t="shared" ref="CW202:CW207" si="1023">SUM(CV202*BT202*2/3)</f>
        <v>0</v>
      </c>
      <c r="CX202" s="34"/>
      <c r="CY202" s="28">
        <f>SUM(CX202*BT202*2)</f>
        <v>0</v>
      </c>
      <c r="CZ202" s="223"/>
      <c r="DA202" s="28">
        <f>SUM(CZ202*BV202*2)</f>
        <v>0</v>
      </c>
      <c r="DB202" s="223"/>
      <c r="DC202" s="209">
        <f>SUM(DB202*BT202*2)</f>
        <v>0</v>
      </c>
      <c r="DD202" s="223"/>
      <c r="DE202" s="209">
        <f>SUM(BV202*DD202*6)</f>
        <v>0</v>
      </c>
      <c r="DF202" s="223"/>
      <c r="DG202" s="209">
        <f t="shared" ref="DG202:DG209" si="1024">DF202*BT202/3</f>
        <v>0</v>
      </c>
      <c r="DH202" s="223"/>
      <c r="DI202" s="28">
        <f>SUM(BV202*DH202*6)</f>
        <v>0</v>
      </c>
      <c r="DJ202" s="34">
        <v>1</v>
      </c>
      <c r="DK202" s="209">
        <f>DJ202*BT202/3</f>
        <v>8</v>
      </c>
      <c r="DL202" s="34"/>
      <c r="DM202" s="209">
        <f t="shared" ref="DM202:DM207" si="1025">SUM(DL202*BW202*5*6)</f>
        <v>0</v>
      </c>
      <c r="DN202" s="34"/>
      <c r="DO202" s="209">
        <f t="shared" ref="DO202:DO207" si="1026">SUM(DN202*BW202*4*6)</f>
        <v>0</v>
      </c>
      <c r="DP202" s="34"/>
      <c r="DQ202" s="22">
        <f t="shared" ref="DQ202:DQ209" si="1027">SUM(DP202*50)</f>
        <v>0</v>
      </c>
      <c r="DR202" s="345">
        <f t="shared" ref="DR202:DR209" si="1028">CA202+CC202+CE202+CG202+CI202+CJ202+CK202+CM202+CO202+CQ202+CS202+CU202+CW202+CY202+DA202+DC202+DE202+DG202+DI202+DK202+DM202+DO202+DQ202</f>
        <v>127.5</v>
      </c>
      <c r="DS202" s="209">
        <f t="shared" ref="DS202:DS209" si="1029">DO202+DM202+DK202+DI202+DE202+DC202+CJ202+CI202+CG202+CE202+CC202+CA202</f>
        <v>52</v>
      </c>
      <c r="DT202" s="32"/>
      <c r="DU202" s="7"/>
      <c r="DV202" s="7"/>
      <c r="DW202" s="60">
        <v>402</v>
      </c>
      <c r="DX202" s="293" t="s">
        <v>65</v>
      </c>
      <c r="DY202" s="288"/>
      <c r="DZ202" s="19"/>
      <c r="EA202" s="25"/>
      <c r="EB202" s="22"/>
      <c r="EC202" s="1"/>
      <c r="ED202" s="1"/>
      <c r="EE202" s="1"/>
      <c r="EF202" s="1"/>
      <c r="EG202" s="22"/>
      <c r="EH202" s="22"/>
      <c r="EI202" s="7"/>
      <c r="EJ202" s="7"/>
      <c r="EK202" s="7"/>
      <c r="EM202" s="20">
        <v>0</v>
      </c>
      <c r="EN202" s="7">
        <v>48</v>
      </c>
      <c r="EO202" s="7">
        <v>48</v>
      </c>
      <c r="EP202" s="7">
        <v>52</v>
      </c>
      <c r="EQ202" s="7">
        <v>52</v>
      </c>
      <c r="ER202" s="7">
        <v>0</v>
      </c>
      <c r="ES202" s="7">
        <v>0</v>
      </c>
      <c r="ET202" s="7">
        <v>0</v>
      </c>
      <c r="EU202" s="7">
        <v>0</v>
      </c>
      <c r="EV202" s="7">
        <v>2</v>
      </c>
      <c r="EW202" s="20">
        <v>7.5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1</v>
      </c>
      <c r="FE202" s="7">
        <v>72</v>
      </c>
      <c r="FF202" s="7">
        <v>0</v>
      </c>
      <c r="FG202" s="20">
        <v>0</v>
      </c>
      <c r="FH202" s="7">
        <v>0</v>
      </c>
      <c r="FI202" s="7">
        <v>0</v>
      </c>
      <c r="FJ202" s="7">
        <v>1</v>
      </c>
      <c r="FK202" s="7">
        <v>48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/>
      <c r="FS202" s="7">
        <v>8</v>
      </c>
      <c r="FT202" s="7">
        <v>0</v>
      </c>
      <c r="FU202" s="7">
        <v>0</v>
      </c>
      <c r="FV202" s="7">
        <v>1</v>
      </c>
      <c r="FW202" s="7">
        <v>8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127.5</v>
      </c>
      <c r="GE202" s="149">
        <v>245.5</v>
      </c>
      <c r="GF202" s="150">
        <v>110</v>
      </c>
      <c r="GG202" s="7"/>
      <c r="GH202" s="7"/>
      <c r="GI202" s="60"/>
      <c r="GK202" s="20"/>
      <c r="GL202" s="20"/>
      <c r="GM202" s="1"/>
      <c r="GN202" s="25"/>
      <c r="GO202" s="77"/>
      <c r="GP202" s="7"/>
      <c r="GQ202" s="87"/>
    </row>
    <row r="203" spans="1:199" ht="24.95" hidden="1" customHeight="1" thickBot="1" x14ac:dyDescent="0.35">
      <c r="A203" s="47" t="s">
        <v>65</v>
      </c>
      <c r="B203" s="178" t="s">
        <v>112</v>
      </c>
      <c r="C203" s="179" t="s">
        <v>95</v>
      </c>
      <c r="D203" s="179" t="s">
        <v>92</v>
      </c>
      <c r="E203" s="179" t="s">
        <v>96</v>
      </c>
      <c r="F203" s="179" t="s">
        <v>97</v>
      </c>
      <c r="G203" s="179">
        <v>7</v>
      </c>
      <c r="H203" s="179">
        <v>23</v>
      </c>
      <c r="I203" s="179">
        <v>2</v>
      </c>
      <c r="J203" s="179">
        <v>1</v>
      </c>
      <c r="K203" s="179">
        <v>1</v>
      </c>
      <c r="L203" s="180">
        <v>46</v>
      </c>
      <c r="M203" s="191">
        <f>SUM(N203+P203+R203+T203+V203)</f>
        <v>44</v>
      </c>
      <c r="N203" s="180"/>
      <c r="O203" s="180">
        <f>SUM(N203)*I203</f>
        <v>0</v>
      </c>
      <c r="P203" s="180"/>
      <c r="Q203" s="180">
        <f>P203*J203</f>
        <v>0</v>
      </c>
      <c r="R203" s="180">
        <v>2</v>
      </c>
      <c r="S203" s="180">
        <f>SUM(R203)*J203</f>
        <v>2</v>
      </c>
      <c r="T203" s="180">
        <v>42</v>
      </c>
      <c r="U203" s="180">
        <f>SUM(T203)*K203</f>
        <v>42</v>
      </c>
      <c r="V203" s="81"/>
      <c r="W203" s="35">
        <f>SUM(V203)*J203*5</f>
        <v>0</v>
      </c>
      <c r="X203" s="182">
        <f>SUM(J203*AX203*2+K203*AZ203*2)</f>
        <v>2</v>
      </c>
      <c r="Y203" s="182">
        <f>SUM(L203*5/100*J203)</f>
        <v>2.2999999999999998</v>
      </c>
      <c r="Z203" s="194"/>
      <c r="AA203" s="35"/>
      <c r="AB203" s="81"/>
      <c r="AC203" s="182">
        <f>SUM(AB203)*3*H203/5</f>
        <v>0</v>
      </c>
      <c r="AD203" s="81"/>
      <c r="AE203" s="183">
        <f>SUM(AD203*H203*(30+4))</f>
        <v>0</v>
      </c>
      <c r="AF203" s="81"/>
      <c r="AG203" s="35">
        <f>SUM(AF203*H203*3)</f>
        <v>0</v>
      </c>
      <c r="AH203" s="81"/>
      <c r="AI203" s="182">
        <f>SUM(AH203*H203/3)</f>
        <v>0</v>
      </c>
      <c r="AJ203" s="194"/>
      <c r="AK203" s="182">
        <f>SUM(AJ203*H203/3)</f>
        <v>0</v>
      </c>
      <c r="AL203" s="81"/>
      <c r="AM203" s="35">
        <f>SUM(AL203*H203*2)</f>
        <v>0</v>
      </c>
      <c r="AN203" s="81"/>
      <c r="AO203" s="35">
        <f>SUM(AN203*J203)</f>
        <v>0</v>
      </c>
      <c r="AP203" s="81"/>
      <c r="AQ203" s="182">
        <f>SUM(AP203*H203*2)</f>
        <v>0</v>
      </c>
      <c r="AR203" s="81"/>
      <c r="AS203" s="415">
        <f>SUM(J203*AR203*6)*2</f>
        <v>0</v>
      </c>
      <c r="AT203" s="81"/>
      <c r="AU203" s="182">
        <f>AT203*H203/3</f>
        <v>0</v>
      </c>
      <c r="AV203" s="194"/>
      <c r="AW203" s="35">
        <f>SUM(J203*AV203*6)</f>
        <v>0</v>
      </c>
      <c r="AX203" s="81">
        <v>1</v>
      </c>
      <c r="AY203" s="195">
        <f>AX203*H203/3</f>
        <v>7.666666666666667</v>
      </c>
      <c r="AZ203" s="81"/>
      <c r="BA203" s="182">
        <f>SUM(AZ203*K203*5*6)</f>
        <v>0</v>
      </c>
      <c r="BB203" s="81"/>
      <c r="BC203" s="182">
        <f>SUM(BB203*K203*4*6)</f>
        <v>0</v>
      </c>
      <c r="BD203" s="81"/>
      <c r="BE203" s="10">
        <f t="shared" si="1013"/>
        <v>0</v>
      </c>
      <c r="BF203" s="22"/>
      <c r="BG203" s="309">
        <f>SUM(AO203+BE203+BC203+BA203+AY203+AW203+AS203+AQ203+AK203+AM203+AI203+AG203+AE203+AC203+AA203+Y203+X203+W203+U203+Q203+O203+S203+AU203)</f>
        <v>55.966666666666669</v>
      </c>
      <c r="BH203" s="22">
        <f>SUM(O203+Q203+U203+W203+X203+AS203+AW203+AY203+BA203+BC203+S203+AQ203)</f>
        <v>53.666666666666664</v>
      </c>
      <c r="BI203" s="7"/>
      <c r="BJ203" s="7"/>
      <c r="BK203" s="7"/>
      <c r="BL203" s="60">
        <v>402</v>
      </c>
      <c r="BM203" s="47" t="s">
        <v>65</v>
      </c>
      <c r="BN203" s="1" t="s">
        <v>194</v>
      </c>
      <c r="BO203" s="45" t="s">
        <v>95</v>
      </c>
      <c r="BP203" s="45" t="s">
        <v>92</v>
      </c>
      <c r="BQ203" s="45" t="s">
        <v>96</v>
      </c>
      <c r="BR203" s="25" t="s">
        <v>195</v>
      </c>
      <c r="BS203" s="45">
        <v>10</v>
      </c>
      <c r="BT203" s="179">
        <v>23</v>
      </c>
      <c r="BU203" s="25">
        <v>2</v>
      </c>
      <c r="BV203" s="25">
        <v>1</v>
      </c>
      <c r="BW203" s="25">
        <f>SUM(BV203)*2</f>
        <v>2</v>
      </c>
      <c r="BX203" s="1">
        <v>8</v>
      </c>
      <c r="BY203" s="208">
        <f t="shared" si="1014"/>
        <v>8</v>
      </c>
      <c r="BZ203" s="34"/>
      <c r="CA203" s="28">
        <f t="shared" si="1015"/>
        <v>0</v>
      </c>
      <c r="CB203" s="34"/>
      <c r="CC203" s="28">
        <f t="shared" si="1016"/>
        <v>0</v>
      </c>
      <c r="CD203" s="34">
        <v>8</v>
      </c>
      <c r="CE203" s="28">
        <f t="shared" si="1017"/>
        <v>8</v>
      </c>
      <c r="CF203" s="34"/>
      <c r="CG203" s="28">
        <f t="shared" si="1018"/>
        <v>0</v>
      </c>
      <c r="CH203" s="200"/>
      <c r="CI203" s="28">
        <f>SUM(CH203)*BV203*4</f>
        <v>0</v>
      </c>
      <c r="CJ203" s="209">
        <f>SUM(BW203*DJ203*2+BW203*DL203*2)</f>
        <v>0</v>
      </c>
      <c r="CK203" s="182">
        <f t="shared" si="1019"/>
        <v>0.4</v>
      </c>
      <c r="CL203" s="200"/>
      <c r="CM203" s="28"/>
      <c r="CN203" s="200"/>
      <c r="CO203" s="209">
        <f>SUM(CN203)*3*BT203/5</f>
        <v>0</v>
      </c>
      <c r="CP203" s="200"/>
      <c r="CQ203" s="210">
        <f t="shared" si="1020"/>
        <v>0</v>
      </c>
      <c r="CR203" s="34"/>
      <c r="CS203" s="28">
        <f t="shared" si="1021"/>
        <v>0</v>
      </c>
      <c r="CT203" s="200"/>
      <c r="CU203" s="209">
        <f t="shared" si="1022"/>
        <v>0</v>
      </c>
      <c r="CV203" s="200"/>
      <c r="CW203" s="209">
        <f t="shared" si="1023"/>
        <v>0</v>
      </c>
      <c r="CX203" s="34"/>
      <c r="CY203" s="28">
        <f>SUM(CX203*BT203)</f>
        <v>0</v>
      </c>
      <c r="CZ203" s="200"/>
      <c r="DA203" s="28">
        <f>SUM(CZ203*BV203)</f>
        <v>0</v>
      </c>
      <c r="DB203" s="200"/>
      <c r="DC203" s="209">
        <f>SUM(DB203*BT203*2)</f>
        <v>0</v>
      </c>
      <c r="DD203" s="34">
        <v>1</v>
      </c>
      <c r="DE203" s="605">
        <f>DD203*BV203*6</f>
        <v>6</v>
      </c>
      <c r="DF203" s="200"/>
      <c r="DG203" s="209">
        <f t="shared" si="1024"/>
        <v>0</v>
      </c>
      <c r="DH203" s="200"/>
      <c r="DI203" s="28">
        <f>SUM(DH203*BT203/3)</f>
        <v>0</v>
      </c>
      <c r="DJ203" s="34"/>
      <c r="DK203" s="209">
        <f>SUM(BV203*DJ203*8)</f>
        <v>0</v>
      </c>
      <c r="DL203" s="34"/>
      <c r="DM203" s="209">
        <f t="shared" si="1025"/>
        <v>0</v>
      </c>
      <c r="DN203" s="34"/>
      <c r="DO203" s="209">
        <f t="shared" si="1026"/>
        <v>0</v>
      </c>
      <c r="DP203" s="34"/>
      <c r="DQ203" s="22">
        <f t="shared" si="1027"/>
        <v>0</v>
      </c>
      <c r="DR203" s="345">
        <f t="shared" si="1028"/>
        <v>14.4</v>
      </c>
      <c r="DS203" s="209">
        <f t="shared" si="1029"/>
        <v>14</v>
      </c>
      <c r="DT203" s="7"/>
      <c r="DU203" s="7"/>
      <c r="DV203" s="7"/>
      <c r="DW203" s="60">
        <v>503</v>
      </c>
      <c r="DX203" s="295" t="s">
        <v>65</v>
      </c>
      <c r="DY203" s="288"/>
      <c r="DZ203" s="19"/>
      <c r="EA203" s="25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M203" s="20">
        <v>0</v>
      </c>
      <c r="EN203" s="7">
        <v>0</v>
      </c>
      <c r="EO203" s="7">
        <v>0</v>
      </c>
      <c r="EP203" s="7">
        <v>10</v>
      </c>
      <c r="EQ203" s="7">
        <v>10</v>
      </c>
      <c r="ER203" s="7">
        <v>42</v>
      </c>
      <c r="ES203" s="7">
        <v>42</v>
      </c>
      <c r="ET203" s="7">
        <v>0</v>
      </c>
      <c r="EU203" s="7">
        <v>0</v>
      </c>
      <c r="EV203" s="7">
        <v>2</v>
      </c>
      <c r="EW203" s="20">
        <v>2.6999999999999997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20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1</v>
      </c>
      <c r="FQ203" s="7">
        <v>6</v>
      </c>
      <c r="FR203" s="7"/>
      <c r="FS203" s="7">
        <v>0</v>
      </c>
      <c r="FT203" s="7">
        <v>0</v>
      </c>
      <c r="FU203" s="7">
        <v>0</v>
      </c>
      <c r="FV203" s="7">
        <v>1</v>
      </c>
      <c r="FW203" s="7">
        <v>7.666666666666667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D203" s="7">
        <v>14.4</v>
      </c>
      <c r="GE203" s="149">
        <v>70.366666666666674</v>
      </c>
      <c r="GF203" s="150">
        <v>67.666666666666657</v>
      </c>
      <c r="GG203" s="7"/>
      <c r="GH203" s="7"/>
      <c r="GI203" s="60"/>
      <c r="GK203" s="20"/>
      <c r="GL203" s="20"/>
      <c r="GM203" s="1"/>
      <c r="GN203" s="25"/>
      <c r="GO203" s="77"/>
      <c r="GP203" s="7"/>
      <c r="GQ203" s="87"/>
    </row>
    <row r="204" spans="1:199" ht="24.95" hidden="1" customHeight="1" thickBot="1" x14ac:dyDescent="0.35">
      <c r="A204" s="47" t="s">
        <v>65</v>
      </c>
      <c r="B204" s="277" t="s">
        <v>113</v>
      </c>
      <c r="C204" s="179" t="s">
        <v>95</v>
      </c>
      <c r="D204" s="179" t="s">
        <v>92</v>
      </c>
      <c r="E204" s="179" t="s">
        <v>96</v>
      </c>
      <c r="F204" s="179" t="s">
        <v>97</v>
      </c>
      <c r="G204" s="179">
        <v>7</v>
      </c>
      <c r="H204" s="179">
        <v>24</v>
      </c>
      <c r="I204" s="179"/>
      <c r="J204" s="179">
        <v>1</v>
      </c>
      <c r="K204" s="179">
        <v>2</v>
      </c>
      <c r="L204" s="178">
        <v>24</v>
      </c>
      <c r="M204" s="181">
        <v>24</v>
      </c>
      <c r="N204" s="81">
        <v>2</v>
      </c>
      <c r="O204" s="35">
        <f>SUM(N204)*I204</f>
        <v>0</v>
      </c>
      <c r="P204" s="81"/>
      <c r="Q204" s="35">
        <v>0</v>
      </c>
      <c r="R204" s="81">
        <v>22</v>
      </c>
      <c r="S204" s="35">
        <f>SUM(R204)*J204</f>
        <v>22</v>
      </c>
      <c r="T204" s="81"/>
      <c r="U204" s="35">
        <v>0</v>
      </c>
      <c r="V204" s="81"/>
      <c r="W204" s="35">
        <v>0</v>
      </c>
      <c r="X204" s="182">
        <v>0</v>
      </c>
      <c r="Y204" s="182">
        <v>1.2</v>
      </c>
      <c r="Z204" s="186"/>
      <c r="AA204" s="81"/>
      <c r="AB204" s="81"/>
      <c r="AC204" s="182">
        <f>SUM(AB204)*3*H204/5</f>
        <v>0</v>
      </c>
      <c r="AD204" s="81"/>
      <c r="AE204" s="183">
        <f>SUM(AD204*H204*(30+4))</f>
        <v>0</v>
      </c>
      <c r="AF204" s="81"/>
      <c r="AG204" s="35">
        <f>SUM(AF204*H204*3)</f>
        <v>0</v>
      </c>
      <c r="AH204" s="81"/>
      <c r="AI204" s="182">
        <v>0</v>
      </c>
      <c r="AJ204" s="187"/>
      <c r="AK204" s="182">
        <f>SUM(AJ204*H204*2/3)</f>
        <v>0</v>
      </c>
      <c r="AL204" s="81"/>
      <c r="AM204" s="35">
        <v>0</v>
      </c>
      <c r="AN204" s="81"/>
      <c r="AO204" s="35">
        <f>SUM(AN204*J204)</f>
        <v>0</v>
      </c>
      <c r="AP204" s="81"/>
      <c r="AQ204" s="182">
        <f>SUM(AP204*H204*2)</f>
        <v>0</v>
      </c>
      <c r="AR204" s="81">
        <v>1</v>
      </c>
      <c r="AS204" s="182">
        <f>AR204*J204*6</f>
        <v>6</v>
      </c>
      <c r="AT204" s="81"/>
      <c r="AU204" s="182">
        <f>AT204*H204/3</f>
        <v>0</v>
      </c>
      <c r="AV204" s="188">
        <v>0</v>
      </c>
      <c r="AW204" s="35">
        <f>SUM(J204*AV204*6)</f>
        <v>0</v>
      </c>
      <c r="AX204" s="81"/>
      <c r="AY204" s="182">
        <f>SUM(AX204*H204/3)</f>
        <v>0</v>
      </c>
      <c r="AZ204" s="81"/>
      <c r="BA204" s="182">
        <f>SUM(AZ204*K204*5*6)</f>
        <v>0</v>
      </c>
      <c r="BB204" s="81"/>
      <c r="BC204" s="182">
        <f>SUM(BB204*K204*4*6)</f>
        <v>0</v>
      </c>
      <c r="BD204" s="81"/>
      <c r="BE204" s="10">
        <f t="shared" si="1013"/>
        <v>0</v>
      </c>
      <c r="BF204" s="10">
        <f t="shared" si="1013"/>
        <v>0</v>
      </c>
      <c r="BG204" s="309">
        <f>SUM(AO204+BE204+BC204+BA204+AY204+AW204+AS204+AQ204+AK204+AM204+AI204+AG204+AE204+AC204+AA204+Y204+X204+W204+U204+Q204+O204+S204+AU204)</f>
        <v>29.2</v>
      </c>
      <c r="BH204" s="22">
        <f>SUM(O204+Q204+U204+W204+X204+AS204+AW204+AY204+BA204+BC204+S204+AQ204)</f>
        <v>28</v>
      </c>
      <c r="BI204" s="7"/>
      <c r="BJ204" s="7"/>
      <c r="BK204" s="7"/>
      <c r="BL204" s="60">
        <v>401</v>
      </c>
      <c r="BM204" s="47" t="s">
        <v>65</v>
      </c>
      <c r="BN204" s="52" t="s">
        <v>196</v>
      </c>
      <c r="BO204" s="45" t="s">
        <v>95</v>
      </c>
      <c r="BP204" s="45" t="s">
        <v>92</v>
      </c>
      <c r="BQ204" s="45" t="s">
        <v>96</v>
      </c>
      <c r="BR204" s="25" t="s">
        <v>195</v>
      </c>
      <c r="BS204" s="45">
        <v>10</v>
      </c>
      <c r="BT204" s="179">
        <v>27</v>
      </c>
      <c r="BU204" s="25"/>
      <c r="BV204" s="25">
        <v>1</v>
      </c>
      <c r="BW204" s="25">
        <f>SUM(BV204)*2</f>
        <v>2</v>
      </c>
      <c r="BX204" s="24">
        <v>20</v>
      </c>
      <c r="BY204" s="208">
        <f t="shared" si="1014"/>
        <v>20</v>
      </c>
      <c r="BZ204" s="34">
        <v>4</v>
      </c>
      <c r="CA204" s="28">
        <f t="shared" si="1015"/>
        <v>0</v>
      </c>
      <c r="CB204" s="34"/>
      <c r="CC204" s="243">
        <f t="shared" si="1016"/>
        <v>0</v>
      </c>
      <c r="CD204" s="34">
        <v>16</v>
      </c>
      <c r="CE204" s="28">
        <f t="shared" si="1017"/>
        <v>16</v>
      </c>
      <c r="CF204" s="34"/>
      <c r="CG204" s="28">
        <f t="shared" si="1018"/>
        <v>0</v>
      </c>
      <c r="CH204" s="200"/>
      <c r="CI204" s="28">
        <f>SUM(CH204)*BV204*5</f>
        <v>0</v>
      </c>
      <c r="CJ204" s="209">
        <f>SUM(BV204*DJ204*2+BW204*DL204*2)</f>
        <v>0</v>
      </c>
      <c r="CK204" s="209">
        <f t="shared" si="1019"/>
        <v>1</v>
      </c>
      <c r="CL204" s="200"/>
      <c r="CM204" s="28"/>
      <c r="CN204" s="200"/>
      <c r="CO204" s="209">
        <f>SUM(CN204)*3*BT204/5</f>
        <v>0</v>
      </c>
      <c r="CP204" s="200"/>
      <c r="CQ204" s="210">
        <f t="shared" si="1020"/>
        <v>0</v>
      </c>
      <c r="CR204" s="34"/>
      <c r="CS204" s="28">
        <f t="shared" si="1021"/>
        <v>0</v>
      </c>
      <c r="CT204" s="200"/>
      <c r="CU204" s="209">
        <f t="shared" si="1022"/>
        <v>0</v>
      </c>
      <c r="CV204" s="200"/>
      <c r="CW204" s="209">
        <f t="shared" si="1023"/>
        <v>0</v>
      </c>
      <c r="CX204" s="34">
        <v>1</v>
      </c>
      <c r="CY204" s="201">
        <f>SUM(CX204*BT204*2)</f>
        <v>54</v>
      </c>
      <c r="CZ204" s="200"/>
      <c r="DA204" s="28">
        <f>SUM(CZ204*BV204*2)</f>
        <v>0</v>
      </c>
      <c r="DB204" s="200"/>
      <c r="DC204" s="209">
        <f>SUM(DB204*BT204*2)</f>
        <v>0</v>
      </c>
      <c r="DD204" s="34">
        <v>1</v>
      </c>
      <c r="DE204" s="605">
        <f>DD204*BV204*6</f>
        <v>6</v>
      </c>
      <c r="DF204" s="200"/>
      <c r="DG204" s="209">
        <f t="shared" si="1024"/>
        <v>0</v>
      </c>
      <c r="DH204" s="200"/>
      <c r="DI204" s="28">
        <f>SUM(BV204*DH204*6)</f>
        <v>0</v>
      </c>
      <c r="DJ204" s="34"/>
      <c r="DK204" s="209">
        <f>SUM(BV204*DJ204*8)</f>
        <v>0</v>
      </c>
      <c r="DL204" s="34"/>
      <c r="DM204" s="209">
        <f t="shared" si="1025"/>
        <v>0</v>
      </c>
      <c r="DN204" s="34"/>
      <c r="DO204" s="209">
        <f t="shared" si="1026"/>
        <v>0</v>
      </c>
      <c r="DP204" s="34"/>
      <c r="DQ204" s="22">
        <f t="shared" si="1027"/>
        <v>0</v>
      </c>
      <c r="DR204" s="345">
        <f t="shared" si="1028"/>
        <v>77</v>
      </c>
      <c r="DS204" s="209">
        <f t="shared" si="1029"/>
        <v>22</v>
      </c>
      <c r="DT204" s="7"/>
      <c r="DU204" s="7"/>
      <c r="DV204" s="7"/>
      <c r="DW204" s="60">
        <v>503</v>
      </c>
      <c r="DX204" s="295" t="s">
        <v>65</v>
      </c>
      <c r="DY204" s="288"/>
      <c r="DZ204" s="19"/>
      <c r="EA204" s="25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M204" s="20">
        <v>0</v>
      </c>
      <c r="EN204" s="7">
        <v>0</v>
      </c>
      <c r="EO204" s="7">
        <v>0</v>
      </c>
      <c r="EP204" s="7">
        <v>38</v>
      </c>
      <c r="EQ204" s="7">
        <v>38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20">
        <v>2.2000000000000002</v>
      </c>
      <c r="EX204" s="7">
        <v>0</v>
      </c>
      <c r="EY204" s="7">
        <v>0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20">
        <v>0</v>
      </c>
      <c r="FH204" s="7">
        <v>0</v>
      </c>
      <c r="FI204" s="7">
        <v>0</v>
      </c>
      <c r="FJ204" s="7">
        <v>1</v>
      </c>
      <c r="FK204" s="7">
        <v>54</v>
      </c>
      <c r="FL204" s="7">
        <v>0</v>
      </c>
      <c r="FM204" s="7">
        <v>0</v>
      </c>
      <c r="FN204" s="7">
        <v>0</v>
      </c>
      <c r="FO204" s="7">
        <v>0</v>
      </c>
      <c r="FP204" s="7">
        <v>2</v>
      </c>
      <c r="FQ204" s="7">
        <v>12</v>
      </c>
      <c r="FR204" s="7"/>
      <c r="FS204" s="7">
        <v>0</v>
      </c>
      <c r="FT204" s="7">
        <v>0</v>
      </c>
      <c r="FU204" s="7">
        <v>0</v>
      </c>
      <c r="FV204" s="7">
        <v>0</v>
      </c>
      <c r="FW204" s="7">
        <v>0</v>
      </c>
      <c r="FX204" s="7">
        <v>0</v>
      </c>
      <c r="FY204" s="7">
        <v>0</v>
      </c>
      <c r="FZ204" s="7">
        <v>0</v>
      </c>
      <c r="GA204" s="7">
        <v>0</v>
      </c>
      <c r="GB204" s="7">
        <v>0</v>
      </c>
      <c r="GC204" s="7">
        <v>0</v>
      </c>
      <c r="GD204" s="7">
        <v>77</v>
      </c>
      <c r="GE204" s="149">
        <v>106.2</v>
      </c>
      <c r="GF204" s="150">
        <v>50</v>
      </c>
      <c r="GG204" s="7"/>
      <c r="GH204" s="7"/>
      <c r="GI204" s="60"/>
      <c r="GK204" s="20"/>
      <c r="GL204" s="20"/>
      <c r="GM204" s="1"/>
      <c r="GN204" s="25"/>
      <c r="GO204" s="77"/>
      <c r="GP204" s="7"/>
      <c r="GQ204" s="87"/>
    </row>
    <row r="205" spans="1:199" ht="24.95" hidden="1" customHeight="1" thickBot="1" x14ac:dyDescent="0.35">
      <c r="A205" s="47" t="s">
        <v>65</v>
      </c>
      <c r="B205" s="413" t="s">
        <v>261</v>
      </c>
      <c r="C205" s="211" t="s">
        <v>95</v>
      </c>
      <c r="D205" s="211" t="s">
        <v>92</v>
      </c>
      <c r="E205" s="211" t="s">
        <v>96</v>
      </c>
      <c r="F205" s="230" t="s">
        <v>195</v>
      </c>
      <c r="G205" s="230">
        <v>9</v>
      </c>
      <c r="H205" s="607">
        <v>3</v>
      </c>
      <c r="I205" s="230">
        <v>2</v>
      </c>
      <c r="J205" s="230">
        <v>6</v>
      </c>
      <c r="K205" s="230">
        <f>SUM(J205)*2</f>
        <v>12</v>
      </c>
      <c r="L205" s="229"/>
      <c r="M205" s="231">
        <f>SUM(N205+P205+R205+T205+V205)</f>
        <v>0</v>
      </c>
      <c r="N205" s="232"/>
      <c r="O205" s="233">
        <f>SUM(N205)*I205</f>
        <v>0</v>
      </c>
      <c r="P205" s="232"/>
      <c r="Q205" s="233">
        <f>P205*J205</f>
        <v>0</v>
      </c>
      <c r="R205" s="232"/>
      <c r="S205" s="233">
        <f>SUM(R205)*J205</f>
        <v>0</v>
      </c>
      <c r="T205" s="232"/>
      <c r="U205" s="233">
        <f>SUM(T205)*K205</f>
        <v>0</v>
      </c>
      <c r="V205" s="232"/>
      <c r="W205" s="233">
        <f>SUM(V205)*J205*5</f>
        <v>0</v>
      </c>
      <c r="X205" s="209">
        <f>SUM(L205)*J205*5/100+AX205*J205*2+AZ205*J205*2</f>
        <v>0</v>
      </c>
      <c r="Y205" s="171">
        <f>SUM(L205*5/100*J205)</f>
        <v>0</v>
      </c>
      <c r="Z205" s="232"/>
      <c r="AA205" s="233"/>
      <c r="AB205" s="232">
        <v>17</v>
      </c>
      <c r="AC205" s="209">
        <v>76.5</v>
      </c>
      <c r="AD205" s="232"/>
      <c r="AE205" s="235">
        <f>SUM(AD205*H205*(30+4))</f>
        <v>0</v>
      </c>
      <c r="AF205" s="232"/>
      <c r="AG205" s="233">
        <f>SUM(AF205*H205*3)</f>
        <v>0</v>
      </c>
      <c r="AH205" s="232"/>
      <c r="AI205" s="234">
        <f>SUM(AH205*H205/3)</f>
        <v>0</v>
      </c>
      <c r="AJ205" s="232"/>
      <c r="AK205" s="234">
        <f>SUM(AJ205*H205*2/3)</f>
        <v>0</v>
      </c>
      <c r="AL205" s="232"/>
      <c r="AM205" s="233">
        <f>SUM(AL205*H205)</f>
        <v>0</v>
      </c>
      <c r="AN205" s="232"/>
      <c r="AO205" s="233">
        <f>SUM(AN205*J205)</f>
        <v>0</v>
      </c>
      <c r="AP205" s="232"/>
      <c r="AQ205" s="234">
        <f>AP205*H205/3</f>
        <v>0</v>
      </c>
      <c r="AR205" s="232"/>
      <c r="AS205" s="234">
        <f>SUM(J205*AR205*6)</f>
        <v>0</v>
      </c>
      <c r="AT205" s="34"/>
      <c r="AU205" s="236">
        <f>AT205*H205/3</f>
        <v>0</v>
      </c>
      <c r="AV205" s="232"/>
      <c r="AW205" s="233">
        <f>SUM(AV205*H205/3)</f>
        <v>0</v>
      </c>
      <c r="AX205" s="232"/>
      <c r="AY205" s="234">
        <f>SUM(AX205*H205/3)</f>
        <v>0</v>
      </c>
      <c r="AZ205" s="232"/>
      <c r="BA205" s="209">
        <f>SUM(AZ205*K205*5*6)</f>
        <v>0</v>
      </c>
      <c r="BB205" s="232"/>
      <c r="BC205" s="234">
        <f>SUM(BB205*K205*4*6)</f>
        <v>0</v>
      </c>
      <c r="BD205" s="232"/>
      <c r="BE205" s="237">
        <f t="shared" si="1013"/>
        <v>0</v>
      </c>
      <c r="BF205" s="209"/>
      <c r="BG205" s="309">
        <f>SUM(AO205+BE205+BC205+BA205+AY205+AW205+AS205+AQ205+AK205+AM205+AI205+AG205+AE205+AC205+AA205+Y205+X205+W205+U205+Q205+O205+S205+AU205)</f>
        <v>76.5</v>
      </c>
      <c r="BH205" s="22">
        <f>SUM(O205+Q205+U205+W205+X205+AS205+AW205+AY205+BA205+BC205+S205+AQ205)</f>
        <v>0</v>
      </c>
      <c r="BI205" s="7"/>
      <c r="BJ205" s="7"/>
      <c r="BK205" s="7"/>
      <c r="BL205" s="7" t="s">
        <v>304</v>
      </c>
      <c r="BM205" s="422" t="s">
        <v>65</v>
      </c>
      <c r="BN205" s="229" t="s">
        <v>255</v>
      </c>
      <c r="BO205" s="211" t="s">
        <v>95</v>
      </c>
      <c r="BP205" s="211" t="s">
        <v>92</v>
      </c>
      <c r="BQ205" s="211" t="s">
        <v>96</v>
      </c>
      <c r="BR205" s="230" t="s">
        <v>195</v>
      </c>
      <c r="BS205" s="230">
        <v>10</v>
      </c>
      <c r="BT205" s="607">
        <v>3</v>
      </c>
      <c r="BU205" s="230">
        <v>2</v>
      </c>
      <c r="BV205" s="230">
        <v>6</v>
      </c>
      <c r="BW205" s="230">
        <f>SUM(BV205)*2</f>
        <v>12</v>
      </c>
      <c r="BX205" s="229"/>
      <c r="BY205" s="231">
        <f t="shared" si="1014"/>
        <v>0</v>
      </c>
      <c r="BZ205" s="232"/>
      <c r="CA205" s="28">
        <f t="shared" si="1015"/>
        <v>0</v>
      </c>
      <c r="CB205" s="232"/>
      <c r="CC205" s="233">
        <f t="shared" si="1016"/>
        <v>0</v>
      </c>
      <c r="CD205" s="232"/>
      <c r="CE205" s="233">
        <f t="shared" si="1017"/>
        <v>0</v>
      </c>
      <c r="CF205" s="232"/>
      <c r="CG205" s="233">
        <f t="shared" si="1018"/>
        <v>0</v>
      </c>
      <c r="CH205" s="232"/>
      <c r="CI205" s="28">
        <f>SUM(CH205)*BV205*5</f>
        <v>0</v>
      </c>
      <c r="CJ205" s="234">
        <f>SUM(BX205)*BV205*5/100+DJ205*BV205*2+DL205*BV205*2</f>
        <v>0</v>
      </c>
      <c r="CK205" s="182">
        <f t="shared" si="1019"/>
        <v>0</v>
      </c>
      <c r="CL205" s="232"/>
      <c r="CM205" s="233"/>
      <c r="CN205" s="232">
        <v>3</v>
      </c>
      <c r="CO205" s="345">
        <v>13.5</v>
      </c>
      <c r="CP205" s="232"/>
      <c r="CQ205" s="235">
        <f t="shared" si="1020"/>
        <v>0</v>
      </c>
      <c r="CR205" s="232"/>
      <c r="CS205" s="233">
        <f t="shared" si="1021"/>
        <v>0</v>
      </c>
      <c r="CT205" s="232"/>
      <c r="CU205" s="234">
        <f t="shared" si="1022"/>
        <v>0</v>
      </c>
      <c r="CV205" s="232"/>
      <c r="CW205" s="234">
        <f t="shared" si="1023"/>
        <v>0</v>
      </c>
      <c r="CX205" s="232"/>
      <c r="CY205" s="233">
        <f>SUM(CX205*BT205)</f>
        <v>0</v>
      </c>
      <c r="CZ205" s="232"/>
      <c r="DA205" s="233">
        <f>SUM(CZ205*BV205)</f>
        <v>0</v>
      </c>
      <c r="DB205" s="232"/>
      <c r="DC205" s="209"/>
      <c r="DD205" s="232"/>
      <c r="DE205" s="234">
        <f>SUM(BV205*DD205*6)</f>
        <v>0</v>
      </c>
      <c r="DF205" s="34"/>
      <c r="DG205" s="236">
        <f t="shared" si="1024"/>
        <v>0</v>
      </c>
      <c r="DH205" s="232"/>
      <c r="DI205" s="233">
        <f>SUM(DH205*BT205/3)</f>
        <v>0</v>
      </c>
      <c r="DJ205" s="232"/>
      <c r="DK205" s="209">
        <f>SUM(DJ205*BT205/3)</f>
        <v>0</v>
      </c>
      <c r="DL205" s="232"/>
      <c r="DM205" s="209">
        <f t="shared" si="1025"/>
        <v>0</v>
      </c>
      <c r="DN205" s="232"/>
      <c r="DO205" s="234">
        <f t="shared" si="1026"/>
        <v>0</v>
      </c>
      <c r="DP205" s="232"/>
      <c r="DQ205" s="237">
        <f t="shared" si="1027"/>
        <v>0</v>
      </c>
      <c r="DR205" s="236">
        <f t="shared" si="1028"/>
        <v>13.5</v>
      </c>
      <c r="DS205" s="236">
        <f t="shared" si="1029"/>
        <v>0</v>
      </c>
      <c r="DT205" s="7"/>
      <c r="DU205" s="7"/>
      <c r="DV205" s="7"/>
      <c r="DW205" s="60"/>
      <c r="DX205" s="295" t="s">
        <v>65</v>
      </c>
      <c r="DY205" s="288"/>
      <c r="DZ205" s="19"/>
      <c r="EA205" s="25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M205" s="20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20">
        <v>0</v>
      </c>
      <c r="EX205" s="7">
        <v>0</v>
      </c>
      <c r="EY205" s="7">
        <v>0</v>
      </c>
      <c r="EZ205" s="7">
        <v>20</v>
      </c>
      <c r="FA205" s="7">
        <v>90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20">
        <v>0</v>
      </c>
      <c r="FH205" s="7">
        <v>0</v>
      </c>
      <c r="FI205" s="7">
        <v>0</v>
      </c>
      <c r="FJ205" s="7">
        <v>0</v>
      </c>
      <c r="FK205" s="7">
        <v>0</v>
      </c>
      <c r="FL205" s="7">
        <v>0</v>
      </c>
      <c r="FM205" s="7">
        <v>0</v>
      </c>
      <c r="FN205" s="7">
        <v>0</v>
      </c>
      <c r="FO205" s="7">
        <v>0</v>
      </c>
      <c r="FP205" s="7">
        <v>0</v>
      </c>
      <c r="FQ205" s="7">
        <v>0</v>
      </c>
      <c r="FR205" s="7"/>
      <c r="FS205" s="7">
        <v>0</v>
      </c>
      <c r="FT205" s="7">
        <v>0</v>
      </c>
      <c r="FU205" s="7">
        <v>0</v>
      </c>
      <c r="FV205" s="7">
        <v>0</v>
      </c>
      <c r="FW205" s="7">
        <v>0</v>
      </c>
      <c r="FX205" s="7">
        <v>0</v>
      </c>
      <c r="FY205" s="7">
        <v>0</v>
      </c>
      <c r="FZ205" s="7">
        <v>0</v>
      </c>
      <c r="GA205" s="7">
        <v>0</v>
      </c>
      <c r="GB205" s="7">
        <v>0</v>
      </c>
      <c r="GC205" s="7">
        <v>0</v>
      </c>
      <c r="GD205" s="7">
        <v>13.5</v>
      </c>
      <c r="GE205" s="149">
        <v>90</v>
      </c>
      <c r="GF205" s="150">
        <v>0</v>
      </c>
      <c r="GG205" s="7"/>
      <c r="GH205" s="7"/>
      <c r="GI205" s="60"/>
      <c r="GK205" s="20"/>
      <c r="GL205" s="20"/>
      <c r="GM205" s="1"/>
      <c r="GN205" s="25"/>
      <c r="GO205" s="77"/>
      <c r="GP205" s="7"/>
      <c r="GQ205" s="87"/>
    </row>
    <row r="206" spans="1:199" ht="24.95" hidden="1" customHeight="1" thickBot="1" x14ac:dyDescent="0.35">
      <c r="A206" s="47" t="s">
        <v>65</v>
      </c>
      <c r="B206" s="178"/>
      <c r="C206" s="45"/>
      <c r="D206" s="207"/>
      <c r="E206" s="207"/>
      <c r="F206" s="179"/>
      <c r="G206" s="179"/>
      <c r="H206" s="25"/>
      <c r="I206" s="25"/>
      <c r="J206" s="25"/>
      <c r="K206" s="25"/>
      <c r="L206" s="178"/>
      <c r="M206" s="181"/>
      <c r="N206" s="81"/>
      <c r="O206" s="35"/>
      <c r="P206" s="81"/>
      <c r="Q206" s="35"/>
      <c r="R206" s="81"/>
      <c r="S206" s="35"/>
      <c r="T206" s="81"/>
      <c r="U206" s="35"/>
      <c r="V206" s="81"/>
      <c r="W206" s="35"/>
      <c r="X206" s="209"/>
      <c r="Y206" s="182"/>
      <c r="Z206" s="81"/>
      <c r="AA206" s="35"/>
      <c r="AB206" s="81"/>
      <c r="AC206" s="182"/>
      <c r="AD206" s="81"/>
      <c r="AE206" s="183"/>
      <c r="AF206" s="81"/>
      <c r="AG206" s="35"/>
      <c r="AH206" s="81"/>
      <c r="AI206" s="209"/>
      <c r="AJ206" s="81"/>
      <c r="AK206" s="209"/>
      <c r="AL206" s="81"/>
      <c r="AM206" s="35"/>
      <c r="AN206" s="81"/>
      <c r="AO206" s="35"/>
      <c r="AP206" s="81"/>
      <c r="AQ206" s="182"/>
      <c r="AR206" s="81"/>
      <c r="AS206" s="209"/>
      <c r="AT206" s="34"/>
      <c r="AU206" s="209"/>
      <c r="AV206" s="81"/>
      <c r="AW206" s="28"/>
      <c r="AX206" s="81"/>
      <c r="AY206" s="209"/>
      <c r="AZ206" s="81"/>
      <c r="BA206" s="209"/>
      <c r="BB206" s="81"/>
      <c r="BC206" s="182"/>
      <c r="BD206" s="81"/>
      <c r="BE206" s="22"/>
      <c r="BF206" s="209"/>
      <c r="BG206" s="22"/>
      <c r="BH206" s="22"/>
      <c r="BI206" s="7"/>
      <c r="BJ206" s="7"/>
      <c r="BK206" s="7"/>
      <c r="BL206" s="60"/>
      <c r="BM206" s="47" t="s">
        <v>65</v>
      </c>
      <c r="BN206" s="274" t="s">
        <v>198</v>
      </c>
      <c r="BO206" s="45" t="s">
        <v>95</v>
      </c>
      <c r="BP206" s="45" t="s">
        <v>92</v>
      </c>
      <c r="BQ206" s="45" t="s">
        <v>96</v>
      </c>
      <c r="BR206" s="25" t="s">
        <v>195</v>
      </c>
      <c r="BS206" s="25">
        <v>10</v>
      </c>
      <c r="BT206" s="25">
        <v>14</v>
      </c>
      <c r="BU206" s="25"/>
      <c r="BV206" s="25">
        <v>1</v>
      </c>
      <c r="BW206" s="25">
        <v>1</v>
      </c>
      <c r="BX206" s="1">
        <v>40</v>
      </c>
      <c r="BY206" s="208">
        <f t="shared" si="1014"/>
        <v>40</v>
      </c>
      <c r="BZ206" s="34">
        <v>10</v>
      </c>
      <c r="CA206" s="28">
        <f t="shared" si="1015"/>
        <v>0</v>
      </c>
      <c r="CB206" s="34">
        <v>0</v>
      </c>
      <c r="CC206" s="28">
        <f t="shared" si="1016"/>
        <v>0</v>
      </c>
      <c r="CD206" s="34"/>
      <c r="CE206" s="28">
        <f t="shared" si="1017"/>
        <v>0</v>
      </c>
      <c r="CF206" s="34">
        <v>30</v>
      </c>
      <c r="CG206" s="28">
        <f t="shared" si="1018"/>
        <v>30</v>
      </c>
      <c r="CH206" s="200"/>
      <c r="CI206" s="28">
        <f>SUM(CH206)*BV206*5</f>
        <v>0</v>
      </c>
      <c r="CJ206" s="209">
        <f>SUM(BV206*DJ206*2+BW206*DL206*2)</f>
        <v>0</v>
      </c>
      <c r="CK206" s="182">
        <f t="shared" si="1019"/>
        <v>2</v>
      </c>
      <c r="CL206" s="200"/>
      <c r="CM206" s="28"/>
      <c r="CN206" s="200"/>
      <c r="CO206" s="209">
        <f>SUM(CN206)*3*BT206/5</f>
        <v>0</v>
      </c>
      <c r="CP206" s="200"/>
      <c r="CQ206" s="210">
        <f t="shared" si="1020"/>
        <v>0</v>
      </c>
      <c r="CR206" s="34"/>
      <c r="CS206" s="28">
        <f t="shared" si="1021"/>
        <v>0</v>
      </c>
      <c r="CT206" s="200"/>
      <c r="CU206" s="209">
        <f t="shared" si="1022"/>
        <v>0</v>
      </c>
      <c r="CV206" s="200"/>
      <c r="CW206" s="209">
        <f t="shared" si="1023"/>
        <v>0</v>
      </c>
      <c r="CX206" s="34">
        <v>1</v>
      </c>
      <c r="CY206" s="201">
        <f>SUM(CX206*BT206)*2</f>
        <v>28</v>
      </c>
      <c r="CZ206" s="200"/>
      <c r="DA206" s="28">
        <f>SUM(CZ206*BV206)</f>
        <v>0</v>
      </c>
      <c r="DB206" s="200"/>
      <c r="DC206" s="209">
        <f>SUM(DB206*BT206*2)</f>
        <v>0</v>
      </c>
      <c r="DD206" s="34">
        <v>1</v>
      </c>
      <c r="DE206" s="605">
        <f>DD206*BV206*6</f>
        <v>6</v>
      </c>
      <c r="DF206" s="200"/>
      <c r="DG206" s="209">
        <f t="shared" si="1024"/>
        <v>0</v>
      </c>
      <c r="DH206" s="200"/>
      <c r="DI206" s="28">
        <f>SUM(BV206*DH206*6)</f>
        <v>0</v>
      </c>
      <c r="DJ206" s="34"/>
      <c r="DK206" s="209">
        <f>SUM(DJ206*BT206/3)</f>
        <v>0</v>
      </c>
      <c r="DL206" s="34"/>
      <c r="DM206" s="209">
        <f t="shared" si="1025"/>
        <v>0</v>
      </c>
      <c r="DN206" s="34"/>
      <c r="DO206" s="209">
        <f t="shared" si="1026"/>
        <v>0</v>
      </c>
      <c r="DP206" s="34"/>
      <c r="DQ206" s="22">
        <f t="shared" si="1027"/>
        <v>0</v>
      </c>
      <c r="DR206" s="345">
        <f t="shared" si="1028"/>
        <v>66</v>
      </c>
      <c r="DS206" s="209">
        <f t="shared" si="1029"/>
        <v>36</v>
      </c>
      <c r="DT206" s="7"/>
      <c r="DU206" s="7"/>
      <c r="DV206" s="7"/>
      <c r="DW206" s="60">
        <v>505</v>
      </c>
      <c r="DX206" s="295" t="s">
        <v>65</v>
      </c>
      <c r="DY206" s="289"/>
      <c r="DZ206" s="19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M206" s="20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30</v>
      </c>
      <c r="ES206" s="7">
        <v>30</v>
      </c>
      <c r="ET206" s="7">
        <v>0</v>
      </c>
      <c r="EU206" s="7">
        <v>0</v>
      </c>
      <c r="EV206" s="7">
        <v>0</v>
      </c>
      <c r="EW206" s="20">
        <v>2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20">
        <v>0</v>
      </c>
      <c r="FH206" s="7">
        <v>0</v>
      </c>
      <c r="FI206" s="7">
        <v>0</v>
      </c>
      <c r="FJ206" s="7">
        <v>1</v>
      </c>
      <c r="FK206" s="7">
        <v>28</v>
      </c>
      <c r="FL206" s="7">
        <v>0</v>
      </c>
      <c r="FM206" s="7">
        <v>0</v>
      </c>
      <c r="FN206" s="7">
        <v>0</v>
      </c>
      <c r="FO206" s="7">
        <v>0</v>
      </c>
      <c r="FP206" s="7">
        <v>1</v>
      </c>
      <c r="FQ206" s="7">
        <v>6</v>
      </c>
      <c r="FR206" s="7"/>
      <c r="FS206" s="7">
        <v>0</v>
      </c>
      <c r="FT206" s="7">
        <v>0</v>
      </c>
      <c r="FU206" s="7">
        <v>0</v>
      </c>
      <c r="FV206" s="7">
        <v>0</v>
      </c>
      <c r="FW206" s="7">
        <v>0</v>
      </c>
      <c r="FX206" s="7">
        <v>0</v>
      </c>
      <c r="FY206" s="7">
        <v>0</v>
      </c>
      <c r="FZ206" s="7">
        <v>0</v>
      </c>
      <c r="GA206" s="7">
        <v>0</v>
      </c>
      <c r="GB206" s="7">
        <v>0</v>
      </c>
      <c r="GC206" s="7">
        <v>0</v>
      </c>
      <c r="GD206" s="7">
        <v>66</v>
      </c>
      <c r="GE206" s="149">
        <v>66</v>
      </c>
      <c r="GF206" s="150">
        <v>36</v>
      </c>
      <c r="GG206" s="7"/>
      <c r="GH206" s="7"/>
      <c r="GI206" s="60"/>
      <c r="GK206" s="20"/>
      <c r="GL206" s="20"/>
      <c r="GM206" s="1"/>
      <c r="GN206" s="25"/>
      <c r="GO206" s="77"/>
      <c r="GP206" s="7"/>
      <c r="GQ206" s="87"/>
    </row>
    <row r="207" spans="1:199" ht="24.95" hidden="1" customHeight="1" thickBot="1" x14ac:dyDescent="0.35">
      <c r="A207" s="47" t="s">
        <v>65</v>
      </c>
      <c r="B207" s="22"/>
      <c r="C207" s="88"/>
      <c r="D207" s="88"/>
      <c r="E207" s="88"/>
      <c r="F207" s="88"/>
      <c r="G207" s="89"/>
      <c r="H207" s="96"/>
      <c r="I207" s="96"/>
      <c r="J207" s="96"/>
      <c r="K207" s="96"/>
      <c r="L207" s="28"/>
      <c r="M207" s="90">
        <f t="shared" ref="M207:M215" si="1030">SUM(N207+P207+T207+V207+AR207*2)</f>
        <v>0</v>
      </c>
      <c r="N207" s="34"/>
      <c r="O207" s="22"/>
      <c r="P207" s="34"/>
      <c r="Q207" s="22"/>
      <c r="R207" s="34"/>
      <c r="S207" s="22"/>
      <c r="T207" s="34"/>
      <c r="U207" s="22"/>
      <c r="V207" s="91"/>
      <c r="W207" s="22"/>
      <c r="X207" s="22"/>
      <c r="Y207" s="22"/>
      <c r="Z207" s="91"/>
      <c r="AA207" s="22"/>
      <c r="AB207" s="91"/>
      <c r="AC207" s="22"/>
      <c r="AD207" s="91"/>
      <c r="AE207" s="26"/>
      <c r="AF207" s="91"/>
      <c r="AG207" s="22"/>
      <c r="AH207" s="91"/>
      <c r="AI207" s="22"/>
      <c r="AJ207" s="91"/>
      <c r="AK207" s="22"/>
      <c r="AL207" s="91"/>
      <c r="AM207" s="22"/>
      <c r="AN207" s="91"/>
      <c r="AO207" s="22"/>
      <c r="AP207" s="91"/>
      <c r="AQ207" s="22"/>
      <c r="AR207" s="91"/>
      <c r="AS207" s="22"/>
      <c r="AT207" s="91"/>
      <c r="AU207" s="22"/>
      <c r="AV207" s="91"/>
      <c r="AW207" s="22"/>
      <c r="AX207" s="91"/>
      <c r="AY207" s="22"/>
      <c r="AZ207" s="91"/>
      <c r="BA207" s="22"/>
      <c r="BB207" s="91"/>
      <c r="BC207" s="22"/>
      <c r="BD207" s="91"/>
      <c r="BE207" s="22"/>
      <c r="BF207" s="22"/>
      <c r="BG207" s="22">
        <f t="shared" ref="BG207:BG215" si="1031">SUM(AO207+BE207+BC207+BA207+AY207+AW207+AS207+AQ207+AK207+AM207+AI207+AG207+AE207+AC207+AA207+Y207+X207+W207+U207+Q207+O207+S207+AU207)</f>
        <v>0</v>
      </c>
      <c r="BH207" s="22">
        <f t="shared" ref="BH207:BH215" si="1032">SUM(O207+Q207+U207+W207+X207+AS207+AW207+AY207+BA207+BC207+S207+AQ207)</f>
        <v>0</v>
      </c>
      <c r="BI207" s="7"/>
      <c r="BJ207" s="7"/>
      <c r="BK207" s="7"/>
      <c r="BL207" s="60"/>
      <c r="BM207" s="47" t="s">
        <v>65</v>
      </c>
      <c r="BN207" s="1" t="s">
        <v>90</v>
      </c>
      <c r="BO207" s="45" t="s">
        <v>95</v>
      </c>
      <c r="BP207" s="45" t="s">
        <v>92</v>
      </c>
      <c r="BQ207" s="45" t="s">
        <v>96</v>
      </c>
      <c r="BR207" s="25" t="s">
        <v>120</v>
      </c>
      <c r="BS207" s="25">
        <v>6</v>
      </c>
      <c r="BT207" s="96"/>
      <c r="BU207" s="25"/>
      <c r="BV207" s="25">
        <v>1</v>
      </c>
      <c r="BW207" s="25">
        <f>SUM(BV207)*2</f>
        <v>2</v>
      </c>
      <c r="BX207" s="24">
        <v>170</v>
      </c>
      <c r="BY207" s="208">
        <f t="shared" si="1014"/>
        <v>170</v>
      </c>
      <c r="BZ207" s="34">
        <v>64</v>
      </c>
      <c r="CA207" s="28">
        <f t="shared" si="1015"/>
        <v>0</v>
      </c>
      <c r="CB207" s="34">
        <v>44</v>
      </c>
      <c r="CC207" s="28">
        <f t="shared" si="1016"/>
        <v>44</v>
      </c>
      <c r="CD207" s="34">
        <v>62</v>
      </c>
      <c r="CE207" s="28">
        <f t="shared" si="1017"/>
        <v>62</v>
      </c>
      <c r="CF207" s="34"/>
      <c r="CG207" s="28">
        <f t="shared" si="1018"/>
        <v>0</v>
      </c>
      <c r="CH207" s="223"/>
      <c r="CI207" s="28">
        <f>SUM(CH207)*BV207*3</f>
        <v>0</v>
      </c>
      <c r="CJ207" s="209">
        <f>SUM(BV207*DJ207*2+BW207*DL207*2)</f>
        <v>2</v>
      </c>
      <c r="CK207" s="182">
        <f t="shared" si="1019"/>
        <v>8.5</v>
      </c>
      <c r="CL207" s="223"/>
      <c r="CM207" s="28"/>
      <c r="CN207" s="223"/>
      <c r="CO207" s="209">
        <f>SUM(CN207)*3*BT207/5</f>
        <v>0</v>
      </c>
      <c r="CP207" s="223"/>
      <c r="CQ207" s="210">
        <f t="shared" si="1020"/>
        <v>0</v>
      </c>
      <c r="CR207" s="34"/>
      <c r="CS207" s="28">
        <f t="shared" si="1021"/>
        <v>0</v>
      </c>
      <c r="CT207" s="224"/>
      <c r="CU207" s="209">
        <f t="shared" si="1022"/>
        <v>0</v>
      </c>
      <c r="CV207" s="223"/>
      <c r="CW207" s="209">
        <f t="shared" si="1023"/>
        <v>0</v>
      </c>
      <c r="CX207" s="34"/>
      <c r="CY207" s="28">
        <f>SUM(CX207*BT207*2)</f>
        <v>0</v>
      </c>
      <c r="CZ207" s="223"/>
      <c r="DA207" s="28">
        <f>SUM(CZ207*BV207*2)</f>
        <v>0</v>
      </c>
      <c r="DB207" s="223"/>
      <c r="DC207" s="209">
        <f>SUM(DB207*BT207*2)</f>
        <v>0</v>
      </c>
      <c r="DD207" s="34"/>
      <c r="DE207" s="209">
        <f>SUM(BV207*DD207*6)</f>
        <v>0</v>
      </c>
      <c r="DF207" s="223"/>
      <c r="DG207" s="209">
        <f t="shared" si="1024"/>
        <v>0</v>
      </c>
      <c r="DH207" s="223"/>
      <c r="DI207" s="28">
        <f>SUM(BV207*DH207*6)</f>
        <v>0</v>
      </c>
      <c r="DJ207" s="34">
        <v>1</v>
      </c>
      <c r="DK207" s="209">
        <f>SUM(BV207*DJ207*8)</f>
        <v>8</v>
      </c>
      <c r="DL207" s="28"/>
      <c r="DM207" s="209">
        <f t="shared" si="1025"/>
        <v>0</v>
      </c>
      <c r="DN207" s="34"/>
      <c r="DO207" s="209">
        <f t="shared" si="1026"/>
        <v>0</v>
      </c>
      <c r="DP207" s="34"/>
      <c r="DQ207" s="22">
        <f t="shared" si="1027"/>
        <v>0</v>
      </c>
      <c r="DR207" s="345">
        <f t="shared" si="1028"/>
        <v>124.5</v>
      </c>
      <c r="DS207" s="209">
        <f t="shared" si="1029"/>
        <v>116</v>
      </c>
      <c r="DT207" s="7"/>
      <c r="DU207" s="7"/>
      <c r="DV207" s="7"/>
      <c r="DW207" s="60"/>
      <c r="DX207" s="295" t="s">
        <v>65</v>
      </c>
      <c r="DY207" s="289"/>
      <c r="DZ207" s="19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M207" s="20">
        <v>0</v>
      </c>
      <c r="EN207" s="7">
        <v>44</v>
      </c>
      <c r="EO207" s="7">
        <v>44</v>
      </c>
      <c r="EP207" s="7">
        <v>62</v>
      </c>
      <c r="EQ207" s="7">
        <v>62</v>
      </c>
      <c r="ER207" s="7">
        <v>0</v>
      </c>
      <c r="ES207" s="7">
        <v>0</v>
      </c>
      <c r="ET207" s="7">
        <v>0</v>
      </c>
      <c r="EU207" s="7">
        <v>0</v>
      </c>
      <c r="EV207" s="7">
        <v>2</v>
      </c>
      <c r="EW207" s="20">
        <v>8.5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20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>
        <v>0</v>
      </c>
      <c r="FQ207" s="7">
        <v>0</v>
      </c>
      <c r="FR207" s="7"/>
      <c r="FS207" s="7">
        <v>0</v>
      </c>
      <c r="FT207" s="7">
        <v>0</v>
      </c>
      <c r="FU207" s="7">
        <v>0</v>
      </c>
      <c r="FV207" s="7">
        <v>1</v>
      </c>
      <c r="FW207" s="7">
        <v>8</v>
      </c>
      <c r="FX207" s="7">
        <v>0</v>
      </c>
      <c r="FY207" s="7">
        <v>0</v>
      </c>
      <c r="FZ207" s="7">
        <v>0</v>
      </c>
      <c r="GA207" s="7">
        <v>0</v>
      </c>
      <c r="GB207" s="7">
        <v>0</v>
      </c>
      <c r="GC207" s="7">
        <v>0</v>
      </c>
      <c r="GD207" s="7">
        <v>124.5</v>
      </c>
      <c r="GE207" s="149">
        <v>124.5</v>
      </c>
      <c r="GF207" s="150">
        <v>116</v>
      </c>
      <c r="GG207" s="7"/>
      <c r="GH207" s="7"/>
      <c r="GI207" s="60"/>
      <c r="GK207" s="20"/>
      <c r="GL207" s="20"/>
      <c r="GM207" s="1"/>
      <c r="GN207" s="25"/>
      <c r="GO207" s="77"/>
      <c r="GP207" s="7"/>
      <c r="GQ207" s="87"/>
    </row>
    <row r="208" spans="1:199" ht="24.95" hidden="1" customHeight="1" thickBot="1" x14ac:dyDescent="0.35">
      <c r="A208" s="435" t="s">
        <v>65</v>
      </c>
      <c r="B208" s="165" t="s">
        <v>259</v>
      </c>
      <c r="C208" s="211" t="s">
        <v>95</v>
      </c>
      <c r="D208" s="248" t="s">
        <v>92</v>
      </c>
      <c r="E208" s="248" t="s">
        <v>96</v>
      </c>
      <c r="F208" s="166" t="s">
        <v>195</v>
      </c>
      <c r="G208" s="166">
        <v>9</v>
      </c>
      <c r="H208" s="230">
        <v>3</v>
      </c>
      <c r="I208" s="230">
        <v>1</v>
      </c>
      <c r="J208" s="230">
        <v>5</v>
      </c>
      <c r="K208" s="230">
        <v>5</v>
      </c>
      <c r="L208" s="165"/>
      <c r="M208" s="168">
        <f t="shared" ref="M208" si="1033">SUM(N208+P208+R208+T208+V208)</f>
        <v>0</v>
      </c>
      <c r="N208" s="169"/>
      <c r="O208" s="170">
        <f t="shared" ref="O208" si="1034">SUM(N208)*I208</f>
        <v>0</v>
      </c>
      <c r="P208" s="169"/>
      <c r="Q208" s="170">
        <f t="shared" ref="Q208" si="1035">P208*J208</f>
        <v>0</v>
      </c>
      <c r="R208" s="169"/>
      <c r="S208" s="170">
        <f t="shared" ref="S208" si="1036">SUM(R208)*J208</f>
        <v>0</v>
      </c>
      <c r="T208" s="169"/>
      <c r="U208" s="170">
        <f t="shared" ref="U208" si="1037">SUM(T208)*K208</f>
        <v>0</v>
      </c>
      <c r="V208" s="169"/>
      <c r="W208" s="170">
        <f t="shared" ref="W208" si="1038">SUM(V208)*J208*5</f>
        <v>0</v>
      </c>
      <c r="X208" s="209"/>
      <c r="Y208" s="171">
        <f t="shared" ref="Y208" si="1039">SUM(L208*5/100*J208)</f>
        <v>0</v>
      </c>
      <c r="Z208" s="169"/>
      <c r="AA208" s="170"/>
      <c r="AB208" s="169"/>
      <c r="AC208" s="182">
        <f>SUM(AB208)*3*H208/5</f>
        <v>0</v>
      </c>
      <c r="AD208" s="169">
        <v>1</v>
      </c>
      <c r="AE208" s="172">
        <f>SUM(AD208*H208*(15))</f>
        <v>45</v>
      </c>
      <c r="AF208" s="169"/>
      <c r="AG208" s="170">
        <f t="shared" ref="AG208" si="1040">SUM(AF208*H208*3)</f>
        <v>0</v>
      </c>
      <c r="AH208" s="169"/>
      <c r="AI208" s="234">
        <f t="shared" ref="AI208" si="1041">SUM(AH208*H208/3)</f>
        <v>0</v>
      </c>
      <c r="AJ208" s="169"/>
      <c r="AK208" s="234">
        <f t="shared" ref="AK208" si="1042">SUM(AJ208*H208*2/3)</f>
        <v>0</v>
      </c>
      <c r="AL208" s="169"/>
      <c r="AM208" s="170">
        <f>SUM(AL208*H208*2)</f>
        <v>0</v>
      </c>
      <c r="AN208" s="169"/>
      <c r="AO208" s="170">
        <f t="shared" ref="AO208" si="1043">SUM(AN208*J208)</f>
        <v>0</v>
      </c>
      <c r="AP208" s="169"/>
      <c r="AQ208" s="171">
        <f>SUM(AP208*H208*2)</f>
        <v>0</v>
      </c>
      <c r="AR208" s="169"/>
      <c r="AS208" s="234">
        <f>SUM(J208*AR208*6)</f>
        <v>0</v>
      </c>
      <c r="AT208" s="34"/>
      <c r="AU208" s="236">
        <f t="shared" ref="AU208" si="1044">AT208*H208/3</f>
        <v>0</v>
      </c>
      <c r="AV208" s="169"/>
      <c r="AW208" s="233">
        <f>SUM(AV208*H208/3)</f>
        <v>0</v>
      </c>
      <c r="AX208" s="169"/>
      <c r="AY208" s="234">
        <f t="shared" ref="AY208" si="1045">SUM(J208*AX208*8)</f>
        <v>0</v>
      </c>
      <c r="AZ208" s="169"/>
      <c r="BA208" s="209">
        <f t="shared" ref="BA208" si="1046">SUM(AZ208*K208*5*6)</f>
        <v>0</v>
      </c>
      <c r="BB208" s="169"/>
      <c r="BC208" s="171">
        <f t="shared" ref="BC208" si="1047">SUM(BB208*K208*4*6)</f>
        <v>0</v>
      </c>
      <c r="BD208" s="169"/>
      <c r="BE208" s="237">
        <f t="shared" ref="BE208" si="1048">SUM(BD208*50)</f>
        <v>0</v>
      </c>
      <c r="BF208" s="236">
        <f t="shared" ref="BF208" si="1049">O208+Q208+S208+U208+W208+X208+Y208+AA208+AC208+AE208+AG208+AI208+AK208+AM208+AO208+AQ208+AS208+AU208+AW208+AY208+BA208+BC208+BE208</f>
        <v>45</v>
      </c>
      <c r="BG208" s="22">
        <f>SUM(AO208+BE208+BC208+BA208+AY208+AW208+AS208+AQ208+AK208+AM208+AI208+AG208+AE208+AC208+AA208+Y208+X208+W208+U208+Q208+O208+S208+AU208)</f>
        <v>45</v>
      </c>
      <c r="BH208" s="22">
        <f t="shared" si="1032"/>
        <v>0</v>
      </c>
      <c r="BI208" s="7"/>
      <c r="BJ208" s="7"/>
      <c r="BK208" s="7"/>
      <c r="BL208" s="60"/>
      <c r="BM208" s="47" t="s">
        <v>65</v>
      </c>
      <c r="BN208" s="229" t="s">
        <v>254</v>
      </c>
      <c r="BO208" s="211" t="s">
        <v>95</v>
      </c>
      <c r="BP208" s="211" t="s">
        <v>92</v>
      </c>
      <c r="BQ208" s="211" t="s">
        <v>96</v>
      </c>
      <c r="BR208" s="230" t="s">
        <v>195</v>
      </c>
      <c r="BS208" s="230">
        <v>10</v>
      </c>
      <c r="BT208" s="230">
        <v>3</v>
      </c>
      <c r="BU208" s="230">
        <v>1</v>
      </c>
      <c r="BV208" s="230">
        <v>5</v>
      </c>
      <c r="BW208" s="230">
        <v>5</v>
      </c>
      <c r="BX208" s="229"/>
      <c r="BY208" s="231">
        <f t="shared" si="1014"/>
        <v>0</v>
      </c>
      <c r="BZ208" s="232"/>
      <c r="CA208" s="28">
        <f t="shared" si="1015"/>
        <v>0</v>
      </c>
      <c r="CB208" s="232"/>
      <c r="CC208" s="233">
        <f t="shared" si="1016"/>
        <v>0</v>
      </c>
      <c r="CD208" s="232"/>
      <c r="CE208" s="233">
        <f t="shared" si="1017"/>
        <v>0</v>
      </c>
      <c r="CF208" s="232"/>
      <c r="CG208" s="233">
        <f t="shared" si="1018"/>
        <v>0</v>
      </c>
      <c r="CH208" s="232"/>
      <c r="CI208" s="233">
        <f t="shared" ref="CI208" si="1050">SUM(CH208)*BV208*5</f>
        <v>0</v>
      </c>
      <c r="CJ208" s="234"/>
      <c r="CK208" s="182">
        <f t="shared" ref="CK208" si="1051">SUM(BX208*5/100*BV208)</f>
        <v>0</v>
      </c>
      <c r="CL208" s="232"/>
      <c r="CM208" s="233"/>
      <c r="CN208" s="232"/>
      <c r="CO208" s="209">
        <f>SUM(CN208)*3*BT208/5</f>
        <v>0</v>
      </c>
      <c r="CP208" s="232">
        <v>1</v>
      </c>
      <c r="CQ208" s="235">
        <f>SUM(CP208*BT208*(15))</f>
        <v>45</v>
      </c>
      <c r="CR208" s="232"/>
      <c r="CS208" s="233">
        <f t="shared" si="1021"/>
        <v>0</v>
      </c>
      <c r="CT208" s="232"/>
      <c r="CU208" s="234">
        <f t="shared" si="1022"/>
        <v>0</v>
      </c>
      <c r="CV208" s="232"/>
      <c r="CW208" s="234">
        <f t="shared" ref="CW208" si="1052">SUM(CV208*BT208*2/3)</f>
        <v>0</v>
      </c>
      <c r="CX208" s="232"/>
      <c r="CY208" s="233">
        <f>SUM(CX208*BT208*2)</f>
        <v>0</v>
      </c>
      <c r="CZ208" s="232"/>
      <c r="DA208" s="233">
        <f t="shared" ref="DA208" si="1053">SUM(CZ208*BV208)</f>
        <v>0</v>
      </c>
      <c r="DB208" s="232"/>
      <c r="DC208" s="209">
        <f t="shared" ref="DC208:DC209" si="1054">DB208*BT208/3</f>
        <v>0</v>
      </c>
      <c r="DD208" s="232"/>
      <c r="DE208" s="234">
        <f t="shared" ref="DE208" si="1055">SUM(BV208*DD208*6)</f>
        <v>0</v>
      </c>
      <c r="DF208" s="34"/>
      <c r="DG208" s="236">
        <f t="shared" si="1024"/>
        <v>0</v>
      </c>
      <c r="DH208" s="232"/>
      <c r="DI208" s="233">
        <f t="shared" ref="DI208" si="1056">SUM(DH208*BT208/3)</f>
        <v>0</v>
      </c>
      <c r="DJ208" s="232"/>
      <c r="DK208" s="209">
        <f>SUM(BV208*DJ208*8)</f>
        <v>0</v>
      </c>
      <c r="DL208" s="232"/>
      <c r="DM208" s="209">
        <f>SUM(DL208*BW208*3*8)</f>
        <v>0</v>
      </c>
      <c r="DN208" s="232"/>
      <c r="DO208" s="234">
        <f t="shared" ref="DO208" si="1057">SUM(DN208*BW208*4*6)</f>
        <v>0</v>
      </c>
      <c r="DP208" s="232"/>
      <c r="DQ208" s="237">
        <f t="shared" si="1027"/>
        <v>0</v>
      </c>
      <c r="DR208" s="236">
        <f t="shared" si="1028"/>
        <v>45</v>
      </c>
      <c r="DS208" s="236">
        <f t="shared" si="1029"/>
        <v>0</v>
      </c>
      <c r="DT208" s="7"/>
      <c r="DU208" s="7"/>
      <c r="DV208" s="7"/>
      <c r="DW208" s="60"/>
      <c r="DX208" s="295" t="s">
        <v>65</v>
      </c>
      <c r="DY208" s="289"/>
      <c r="DZ208" s="19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M208" s="20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20">
        <v>0</v>
      </c>
      <c r="EX208" s="7">
        <v>0</v>
      </c>
      <c r="EY208" s="7">
        <v>0</v>
      </c>
      <c r="EZ208" s="7">
        <v>0</v>
      </c>
      <c r="FA208" s="7">
        <v>0</v>
      </c>
      <c r="FB208" s="7">
        <v>2</v>
      </c>
      <c r="FC208" s="7">
        <v>90</v>
      </c>
      <c r="FD208" s="7">
        <v>0</v>
      </c>
      <c r="FE208" s="7">
        <v>0</v>
      </c>
      <c r="FF208" s="7">
        <v>0</v>
      </c>
      <c r="FG208" s="20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/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90</v>
      </c>
      <c r="GE208" s="149">
        <v>90</v>
      </c>
      <c r="GF208" s="150">
        <v>0</v>
      </c>
      <c r="GG208" s="7"/>
      <c r="GH208" s="7"/>
      <c r="GI208" s="60"/>
      <c r="GK208" s="20"/>
      <c r="GL208" s="20"/>
      <c r="GM208" s="1"/>
      <c r="GN208" s="25"/>
      <c r="GO208" s="77"/>
      <c r="GP208" s="7"/>
      <c r="GQ208" s="87"/>
    </row>
    <row r="209" spans="1:199" ht="24.95" hidden="1" customHeight="1" thickBot="1" x14ac:dyDescent="0.35">
      <c r="A209" s="47" t="s">
        <v>65</v>
      </c>
      <c r="B209" s="19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90">
        <f t="shared" si="1030"/>
        <v>0</v>
      </c>
      <c r="N209" s="34"/>
      <c r="O209" s="22"/>
      <c r="P209" s="34"/>
      <c r="Q209" s="22"/>
      <c r="R209" s="34"/>
      <c r="S209" s="22"/>
      <c r="T209" s="34"/>
      <c r="U209" s="22"/>
      <c r="V209" s="91"/>
      <c r="W209" s="22"/>
      <c r="X209" s="22"/>
      <c r="Y209" s="22"/>
      <c r="Z209" s="91"/>
      <c r="AA209" s="22"/>
      <c r="AB209" s="91"/>
      <c r="AC209" s="22"/>
      <c r="AD209" s="91"/>
      <c r="AE209" s="26"/>
      <c r="AF209" s="91"/>
      <c r="AG209" s="22"/>
      <c r="AH209" s="91"/>
      <c r="AI209" s="22"/>
      <c r="AJ209" s="91"/>
      <c r="AK209" s="22"/>
      <c r="AL209" s="91"/>
      <c r="AM209" s="22"/>
      <c r="AN209" s="91"/>
      <c r="AO209" s="22"/>
      <c r="AP209" s="91"/>
      <c r="AQ209" s="22"/>
      <c r="AR209" s="91"/>
      <c r="AS209" s="22"/>
      <c r="AT209" s="91"/>
      <c r="AU209" s="22"/>
      <c r="AV209" s="91"/>
      <c r="AW209" s="22"/>
      <c r="AX209" s="91"/>
      <c r="AY209" s="22"/>
      <c r="AZ209" s="91"/>
      <c r="BA209" s="22"/>
      <c r="BB209" s="91"/>
      <c r="BC209" s="22"/>
      <c r="BD209" s="91"/>
      <c r="BE209" s="22"/>
      <c r="BF209" s="22"/>
      <c r="BG209" s="22">
        <f t="shared" si="1031"/>
        <v>0</v>
      </c>
      <c r="BH209" s="22">
        <f t="shared" si="1032"/>
        <v>0</v>
      </c>
      <c r="BI209" s="7"/>
      <c r="BJ209" s="7"/>
      <c r="BK209" s="7"/>
      <c r="BL209" s="60"/>
      <c r="BM209" s="47" t="s">
        <v>65</v>
      </c>
      <c r="BN209" s="376" t="s">
        <v>290</v>
      </c>
      <c r="BO209" s="375" t="s">
        <v>95</v>
      </c>
      <c r="BP209" s="212" t="s">
        <v>92</v>
      </c>
      <c r="BQ209" s="212" t="s">
        <v>96</v>
      </c>
      <c r="BR209" s="212" t="s">
        <v>120</v>
      </c>
      <c r="BS209" s="212">
        <v>6</v>
      </c>
      <c r="BT209" s="25">
        <v>25</v>
      </c>
      <c r="BU209" s="212">
        <v>1</v>
      </c>
      <c r="BV209" s="212">
        <v>1</v>
      </c>
      <c r="BW209" s="212">
        <f>SUM(BV209)*2</f>
        <v>2</v>
      </c>
      <c r="BX209" s="376"/>
      <c r="BY209" s="557">
        <f t="shared" si="1014"/>
        <v>0</v>
      </c>
      <c r="BZ209" s="376"/>
      <c r="CA209" s="1">
        <f t="shared" ref="CA209" si="1058">SUM(BZ209)*BU209</f>
        <v>0</v>
      </c>
      <c r="CB209" s="376"/>
      <c r="CC209" s="376">
        <f t="shared" si="1016"/>
        <v>0</v>
      </c>
      <c r="CD209" s="376"/>
      <c r="CE209" s="376">
        <f t="shared" ref="CE209" si="1059">SUM(CD209)*BV209</f>
        <v>0</v>
      </c>
      <c r="CF209" s="376"/>
      <c r="CG209" s="376">
        <f t="shared" ref="CG209" si="1060">SUM(CF209)*BW209</f>
        <v>0</v>
      </c>
      <c r="CH209" s="376"/>
      <c r="CI209" s="376">
        <f t="shared" ref="CI209" si="1061">SUM(CH209)*BV209*5</f>
        <v>0</v>
      </c>
      <c r="CJ209" s="276">
        <f>SUM(BX209)*BV209*5/100+DJ209*BV209*2+DL209*BV209*2</f>
        <v>0</v>
      </c>
      <c r="CK209" s="182">
        <f t="shared" ref="CK209" si="1062">SUM(BX209*5/100*BV209)</f>
        <v>0</v>
      </c>
      <c r="CL209" s="376"/>
      <c r="CM209" s="376"/>
      <c r="CN209" s="376">
        <v>5</v>
      </c>
      <c r="CO209" s="345">
        <f>SUM(CN209*8*BW209)</f>
        <v>80</v>
      </c>
      <c r="CP209" s="376"/>
      <c r="CQ209" s="376">
        <f t="shared" ref="CQ209" si="1063">SUM(CP209*BT209*(30+4))</f>
        <v>0</v>
      </c>
      <c r="CR209" s="376"/>
      <c r="CS209" s="284">
        <f t="shared" ref="CS209" si="1064">SUM(CR209*BT209*3)</f>
        <v>0</v>
      </c>
      <c r="CT209" s="376"/>
      <c r="CU209" s="276">
        <f t="shared" ref="CU209" si="1065">SUM(CT209*BT209/3)</f>
        <v>0</v>
      </c>
      <c r="CV209" s="376"/>
      <c r="CW209" s="276">
        <f t="shared" ref="CW209" si="1066">SUM(CV209*BT209*2/3)</f>
        <v>0</v>
      </c>
      <c r="CX209" s="376"/>
      <c r="CY209" s="379">
        <f t="shared" ref="CY209" si="1067">SUM(CX209*BT209)</f>
        <v>0</v>
      </c>
      <c r="CZ209" s="379"/>
      <c r="DA209" s="376">
        <f t="shared" ref="DA209" si="1068">SUM(CZ209*BV209)</f>
        <v>0</v>
      </c>
      <c r="DB209" s="379">
        <v>1</v>
      </c>
      <c r="DC209" s="209">
        <f t="shared" si="1054"/>
        <v>8.3333333333333339</v>
      </c>
      <c r="DD209" s="379"/>
      <c r="DE209" s="276">
        <f t="shared" ref="DE209" si="1069">SUM(BV209*DD209*6)</f>
        <v>0</v>
      </c>
      <c r="DF209" s="378"/>
      <c r="DG209" s="276">
        <f t="shared" si="1024"/>
        <v>0</v>
      </c>
      <c r="DH209" s="379"/>
      <c r="DI209" s="284">
        <f>SUM(DH209*BT209/3)</f>
        <v>0</v>
      </c>
      <c r="DJ209" s="379"/>
      <c r="DK209" s="209">
        <f>SUM(DJ209*BT209/3)</f>
        <v>0</v>
      </c>
      <c r="DL209" s="379"/>
      <c r="DM209" s="209">
        <f t="shared" ref="DM209" si="1070">SUM(DL209*BW209*5*6)</f>
        <v>0</v>
      </c>
      <c r="DN209" s="379"/>
      <c r="DO209" s="276">
        <f t="shared" ref="DO209" si="1071">SUM(DN209*BW209*4*6)</f>
        <v>0</v>
      </c>
      <c r="DP209" s="379"/>
      <c r="DQ209" s="376">
        <f t="shared" si="1027"/>
        <v>0</v>
      </c>
      <c r="DR209" s="276">
        <f t="shared" si="1028"/>
        <v>88.333333333333329</v>
      </c>
      <c r="DS209" s="276">
        <f t="shared" si="1029"/>
        <v>8.3333333333333339</v>
      </c>
      <c r="DT209" s="7"/>
      <c r="DU209" s="7"/>
      <c r="DV209" s="7"/>
      <c r="DW209" s="60"/>
      <c r="DX209" s="295" t="s">
        <v>65</v>
      </c>
      <c r="DY209" s="289"/>
      <c r="DZ209" s="19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M209" s="20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20">
        <v>0</v>
      </c>
      <c r="EX209" s="7">
        <v>0</v>
      </c>
      <c r="EY209" s="7">
        <v>0</v>
      </c>
      <c r="EZ209" s="7">
        <v>5</v>
      </c>
      <c r="FA209" s="7">
        <v>80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20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1</v>
      </c>
      <c r="FO209" s="7">
        <v>8.3333333333333339</v>
      </c>
      <c r="FP209" s="7">
        <v>0</v>
      </c>
      <c r="FQ209" s="7">
        <v>0</v>
      </c>
      <c r="FR209" s="7"/>
      <c r="FS209" s="7">
        <v>0</v>
      </c>
      <c r="FT209" s="7">
        <v>0</v>
      </c>
      <c r="FU209" s="7">
        <v>0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0</v>
      </c>
      <c r="GD209" s="7">
        <v>88.333333333333329</v>
      </c>
      <c r="GE209" s="149">
        <v>88.333333333333329</v>
      </c>
      <c r="GF209" s="150">
        <v>8.3333333333333339</v>
      </c>
      <c r="GG209" s="7"/>
      <c r="GH209" s="7"/>
      <c r="GI209" s="60"/>
      <c r="GK209" s="20"/>
      <c r="GL209" s="20"/>
      <c r="GM209" s="1"/>
      <c r="GN209" s="25"/>
      <c r="GO209" s="77"/>
      <c r="GP209" s="7"/>
      <c r="GQ209" s="87"/>
    </row>
    <row r="210" spans="1:199" ht="24.95" hidden="1" customHeight="1" thickBot="1" x14ac:dyDescent="0.35">
      <c r="A210" s="47" t="s">
        <v>65</v>
      </c>
      <c r="B210" s="19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90">
        <f t="shared" si="1030"/>
        <v>0</v>
      </c>
      <c r="N210" s="34"/>
      <c r="O210" s="22"/>
      <c r="P210" s="34"/>
      <c r="Q210" s="22"/>
      <c r="R210" s="34"/>
      <c r="S210" s="22"/>
      <c r="T210" s="34"/>
      <c r="U210" s="22"/>
      <c r="V210" s="91"/>
      <c r="W210" s="22"/>
      <c r="X210" s="22"/>
      <c r="Y210" s="22"/>
      <c r="Z210" s="91"/>
      <c r="AA210" s="22"/>
      <c r="AB210" s="91"/>
      <c r="AC210" s="22"/>
      <c r="AD210" s="91"/>
      <c r="AE210" s="26"/>
      <c r="AF210" s="91"/>
      <c r="AG210" s="22"/>
      <c r="AH210" s="91"/>
      <c r="AI210" s="22"/>
      <c r="AJ210" s="91"/>
      <c r="AK210" s="22"/>
      <c r="AL210" s="91"/>
      <c r="AM210" s="22"/>
      <c r="AN210" s="91"/>
      <c r="AO210" s="22"/>
      <c r="AP210" s="91"/>
      <c r="AQ210" s="22"/>
      <c r="AR210" s="91"/>
      <c r="AS210" s="22"/>
      <c r="AT210" s="91"/>
      <c r="AU210" s="22"/>
      <c r="AV210" s="91"/>
      <c r="AW210" s="22"/>
      <c r="AX210" s="91"/>
      <c r="AY210" s="22"/>
      <c r="AZ210" s="91"/>
      <c r="BA210" s="22"/>
      <c r="BB210" s="91"/>
      <c r="BC210" s="22"/>
      <c r="BD210" s="91"/>
      <c r="BE210" s="22"/>
      <c r="BF210" s="22"/>
      <c r="BG210" s="22">
        <f t="shared" si="1031"/>
        <v>0</v>
      </c>
      <c r="BH210" s="22">
        <f t="shared" si="1032"/>
        <v>0</v>
      </c>
      <c r="BI210" s="7"/>
      <c r="BJ210" s="7"/>
      <c r="BK210" s="7"/>
      <c r="BL210" s="60"/>
      <c r="BM210" s="47" t="s">
        <v>65</v>
      </c>
      <c r="BN210" s="19"/>
      <c r="BO210" s="19"/>
      <c r="BP210" s="7"/>
      <c r="BQ210" s="7"/>
      <c r="BR210" s="7"/>
      <c r="BS210" s="7"/>
      <c r="BT210" s="7"/>
      <c r="BU210" s="7"/>
      <c r="BV210" s="7"/>
      <c r="BW210" s="7"/>
      <c r="BX210" s="7"/>
      <c r="BY210" s="90">
        <f t="shared" ref="BY210:BY215" si="1072">SUM(BZ210+CB210+CF210+CH210+DD210*2)</f>
        <v>0</v>
      </c>
      <c r="BZ210" s="34"/>
      <c r="CA210" s="22"/>
      <c r="CB210" s="34"/>
      <c r="CC210" s="247"/>
      <c r="CD210" s="34"/>
      <c r="CE210" s="22"/>
      <c r="CF210" s="34"/>
      <c r="CG210" s="22"/>
      <c r="CH210" s="91"/>
      <c r="CI210" s="22"/>
      <c r="CJ210" s="22"/>
      <c r="CK210" s="22"/>
      <c r="CL210" s="91"/>
      <c r="CM210" s="22"/>
      <c r="CN210" s="91"/>
      <c r="CO210" s="22"/>
      <c r="CP210" s="91"/>
      <c r="CQ210" s="26"/>
      <c r="CR210" s="91"/>
      <c r="CS210" s="22"/>
      <c r="CT210" s="91"/>
      <c r="CU210" s="22"/>
      <c r="CV210" s="91"/>
      <c r="CW210" s="22"/>
      <c r="CX210" s="91"/>
      <c r="CY210" s="22"/>
      <c r="CZ210" s="91"/>
      <c r="DA210" s="22"/>
      <c r="DB210" s="91"/>
      <c r="DC210" s="22"/>
      <c r="DD210" s="91"/>
      <c r="DE210" s="22"/>
      <c r="DF210" s="91"/>
      <c r="DG210" s="22"/>
      <c r="DH210" s="91"/>
      <c r="DI210" s="22"/>
      <c r="DJ210" s="91"/>
      <c r="DK210" s="22"/>
      <c r="DL210" s="91"/>
      <c r="DM210" s="22"/>
      <c r="DN210" s="91"/>
      <c r="DO210" s="22"/>
      <c r="DP210" s="91"/>
      <c r="DQ210" s="22"/>
      <c r="DR210" s="22">
        <f t="shared" ref="DR210:DR215" si="1073">SUM(DA210+DQ210+DO210+DM210+DK210+DI210+DE210+DC210+CW210+CY210+CU210+CS210+CQ210+CO210+CM210+CK210+CJ210+CI210+CG210+CC210+CA210+CE210+DG210)</f>
        <v>0</v>
      </c>
      <c r="DS210" s="22">
        <f t="shared" ref="DS210:DS215" si="1074">SUM(CA210+CC210+CG210+CI210+CJ210+DE210+DI210+DK210+DM210+DO210+CE210+DC210)</f>
        <v>0</v>
      </c>
      <c r="DT210" s="7"/>
      <c r="DU210" s="7"/>
      <c r="DV210" s="7"/>
      <c r="DW210" s="60"/>
      <c r="DX210" s="295" t="s">
        <v>65</v>
      </c>
      <c r="DY210" s="289"/>
      <c r="DZ210" s="19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M210" s="20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20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20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>
        <v>0</v>
      </c>
      <c r="FQ210" s="7">
        <v>0</v>
      </c>
      <c r="FR210" s="7"/>
      <c r="FS210" s="7">
        <v>0</v>
      </c>
      <c r="FT210" s="7">
        <v>0</v>
      </c>
      <c r="FU210" s="7">
        <v>0</v>
      </c>
      <c r="FV210" s="7">
        <v>0</v>
      </c>
      <c r="FW210" s="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D210" s="7">
        <v>0</v>
      </c>
      <c r="GE210" s="149">
        <v>0</v>
      </c>
      <c r="GF210" s="150">
        <v>0</v>
      </c>
      <c r="GG210" s="7"/>
      <c r="GH210" s="7"/>
      <c r="GI210" s="60"/>
      <c r="GK210" s="20"/>
      <c r="GL210" s="20"/>
      <c r="GM210" s="1"/>
      <c r="GN210" s="25"/>
      <c r="GO210" s="77"/>
      <c r="GP210" s="7"/>
      <c r="GQ210" s="87"/>
    </row>
    <row r="211" spans="1:199" ht="24.95" hidden="1" customHeight="1" thickBot="1" x14ac:dyDescent="0.35">
      <c r="A211" s="47" t="s">
        <v>65</v>
      </c>
      <c r="B211" s="19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90">
        <f t="shared" si="1030"/>
        <v>0</v>
      </c>
      <c r="N211" s="34"/>
      <c r="O211" s="22"/>
      <c r="P211" s="34"/>
      <c r="Q211" s="22"/>
      <c r="R211" s="34"/>
      <c r="S211" s="22"/>
      <c r="T211" s="34"/>
      <c r="U211" s="22"/>
      <c r="V211" s="91"/>
      <c r="W211" s="22"/>
      <c r="X211" s="22"/>
      <c r="Y211" s="22"/>
      <c r="Z211" s="91"/>
      <c r="AA211" s="22"/>
      <c r="AB211" s="91"/>
      <c r="AC211" s="22"/>
      <c r="AD211" s="91"/>
      <c r="AE211" s="26"/>
      <c r="AF211" s="91"/>
      <c r="AG211" s="22"/>
      <c r="AH211" s="91"/>
      <c r="AI211" s="22"/>
      <c r="AJ211" s="91"/>
      <c r="AK211" s="22"/>
      <c r="AL211" s="91"/>
      <c r="AM211" s="22"/>
      <c r="AN211" s="91"/>
      <c r="AO211" s="22"/>
      <c r="AP211" s="91"/>
      <c r="AQ211" s="22"/>
      <c r="AR211" s="91"/>
      <c r="AS211" s="22"/>
      <c r="AT211" s="91"/>
      <c r="AU211" s="22"/>
      <c r="AV211" s="91"/>
      <c r="AW211" s="22"/>
      <c r="AX211" s="91"/>
      <c r="AY211" s="22"/>
      <c r="AZ211" s="91"/>
      <c r="BA211" s="22"/>
      <c r="BB211" s="91"/>
      <c r="BC211" s="22"/>
      <c r="BD211" s="91"/>
      <c r="BE211" s="22"/>
      <c r="BF211" s="22"/>
      <c r="BG211" s="22">
        <f t="shared" si="1031"/>
        <v>0</v>
      </c>
      <c r="BH211" s="22">
        <f t="shared" si="1032"/>
        <v>0</v>
      </c>
      <c r="BI211" s="7"/>
      <c r="BJ211" s="7"/>
      <c r="BK211" s="7"/>
      <c r="BL211" s="60"/>
      <c r="BM211" s="47" t="s">
        <v>65</v>
      </c>
      <c r="BN211" s="19"/>
      <c r="BO211" s="19"/>
      <c r="BP211" s="7"/>
      <c r="BQ211" s="7"/>
      <c r="BR211" s="7"/>
      <c r="BS211" s="7"/>
      <c r="BT211" s="7"/>
      <c r="BU211" s="7"/>
      <c r="BV211" s="7"/>
      <c r="BW211" s="7"/>
      <c r="BX211" s="7"/>
      <c r="BY211" s="90">
        <f t="shared" si="1072"/>
        <v>0</v>
      </c>
      <c r="BZ211" s="34"/>
      <c r="CA211" s="22"/>
      <c r="CB211" s="34"/>
      <c r="CC211" s="247"/>
      <c r="CD211" s="34"/>
      <c r="CE211" s="22"/>
      <c r="CF211" s="34"/>
      <c r="CG211" s="22"/>
      <c r="CH211" s="91"/>
      <c r="CI211" s="22"/>
      <c r="CJ211" s="22"/>
      <c r="CK211" s="22"/>
      <c r="CL211" s="91"/>
      <c r="CM211" s="22"/>
      <c r="CN211" s="91"/>
      <c r="CO211" s="22"/>
      <c r="CP211" s="91"/>
      <c r="CQ211" s="26"/>
      <c r="CR211" s="91"/>
      <c r="CS211" s="22"/>
      <c r="CT211" s="91"/>
      <c r="CU211" s="22"/>
      <c r="CV211" s="91"/>
      <c r="CW211" s="22"/>
      <c r="CX211" s="91"/>
      <c r="CY211" s="22"/>
      <c r="CZ211" s="91"/>
      <c r="DA211" s="22"/>
      <c r="DB211" s="91"/>
      <c r="DC211" s="22"/>
      <c r="DD211" s="91"/>
      <c r="DE211" s="22"/>
      <c r="DF211" s="91"/>
      <c r="DG211" s="22"/>
      <c r="DH211" s="91"/>
      <c r="DI211" s="22"/>
      <c r="DJ211" s="91"/>
      <c r="DK211" s="22"/>
      <c r="DL211" s="91"/>
      <c r="DM211" s="22"/>
      <c r="DN211" s="91"/>
      <c r="DO211" s="22"/>
      <c r="DP211" s="91"/>
      <c r="DQ211" s="22"/>
      <c r="DR211" s="22">
        <f t="shared" si="1073"/>
        <v>0</v>
      </c>
      <c r="DS211" s="22">
        <f t="shared" si="1074"/>
        <v>0</v>
      </c>
      <c r="DT211" s="7"/>
      <c r="DU211" s="7"/>
      <c r="DV211" s="7"/>
      <c r="DW211" s="60"/>
      <c r="DX211" s="295" t="s">
        <v>65</v>
      </c>
      <c r="DY211" s="289"/>
      <c r="DZ211" s="19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M211" s="20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20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20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/>
      <c r="FS211" s="7">
        <v>0</v>
      </c>
      <c r="FT211" s="7">
        <v>0</v>
      </c>
      <c r="FU211" s="7">
        <v>0</v>
      </c>
      <c r="FV211" s="7">
        <v>0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149">
        <v>0</v>
      </c>
      <c r="GF211" s="150">
        <v>0</v>
      </c>
      <c r="GG211" s="7"/>
      <c r="GH211" s="7"/>
      <c r="GI211" s="60"/>
      <c r="GK211" s="20"/>
      <c r="GL211" s="20"/>
      <c r="GM211" s="1"/>
      <c r="GN211" s="25"/>
      <c r="GO211" s="77"/>
      <c r="GP211" s="7"/>
      <c r="GQ211" s="87"/>
    </row>
    <row r="212" spans="1:199" ht="24.95" hidden="1" customHeight="1" thickBot="1" x14ac:dyDescent="0.35">
      <c r="A212" s="47" t="s">
        <v>65</v>
      </c>
      <c r="B212" s="19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90">
        <f t="shared" si="1030"/>
        <v>0</v>
      </c>
      <c r="N212" s="34"/>
      <c r="O212" s="22"/>
      <c r="P212" s="34"/>
      <c r="Q212" s="22"/>
      <c r="R212" s="34"/>
      <c r="S212" s="22"/>
      <c r="T212" s="34"/>
      <c r="U212" s="22"/>
      <c r="V212" s="91"/>
      <c r="W212" s="22"/>
      <c r="X212" s="22"/>
      <c r="Y212" s="22"/>
      <c r="Z212" s="91"/>
      <c r="AA212" s="22"/>
      <c r="AB212" s="91"/>
      <c r="AC212" s="22"/>
      <c r="AD212" s="91"/>
      <c r="AE212" s="26"/>
      <c r="AF212" s="91"/>
      <c r="AG212" s="22"/>
      <c r="AH212" s="91"/>
      <c r="AI212" s="22"/>
      <c r="AJ212" s="91"/>
      <c r="AK212" s="22"/>
      <c r="AL212" s="91"/>
      <c r="AM212" s="22"/>
      <c r="AN212" s="91"/>
      <c r="AO212" s="22"/>
      <c r="AP212" s="91"/>
      <c r="AQ212" s="22"/>
      <c r="AR212" s="91"/>
      <c r="AS212" s="22"/>
      <c r="AT212" s="91"/>
      <c r="AU212" s="22"/>
      <c r="AV212" s="91"/>
      <c r="AW212" s="22"/>
      <c r="AX212" s="91"/>
      <c r="AY212" s="22"/>
      <c r="AZ212" s="91"/>
      <c r="BA212" s="22"/>
      <c r="BB212" s="91"/>
      <c r="BC212" s="22"/>
      <c r="BD212" s="91"/>
      <c r="BE212" s="22"/>
      <c r="BF212" s="22"/>
      <c r="BG212" s="22">
        <f t="shared" si="1031"/>
        <v>0</v>
      </c>
      <c r="BH212" s="22">
        <f t="shared" si="1032"/>
        <v>0</v>
      </c>
      <c r="BI212" s="7"/>
      <c r="BJ212" s="7"/>
      <c r="BK212" s="7"/>
      <c r="BL212" s="60"/>
      <c r="BM212" s="47" t="s">
        <v>65</v>
      </c>
      <c r="BN212" s="19"/>
      <c r="BO212" s="19"/>
      <c r="BP212" s="7"/>
      <c r="BQ212" s="7"/>
      <c r="BR212" s="7"/>
      <c r="BS212" s="7"/>
      <c r="BT212" s="7"/>
      <c r="BU212" s="7"/>
      <c r="BV212" s="7"/>
      <c r="BW212" s="7"/>
      <c r="BX212" s="7"/>
      <c r="BY212" s="90">
        <f t="shared" si="1072"/>
        <v>0</v>
      </c>
      <c r="BZ212" s="34"/>
      <c r="CA212" s="22"/>
      <c r="CB212" s="34"/>
      <c r="CC212" s="247"/>
      <c r="CD212" s="34"/>
      <c r="CE212" s="22"/>
      <c r="CF212" s="34"/>
      <c r="CG212" s="22"/>
      <c r="CH212" s="91"/>
      <c r="CI212" s="22"/>
      <c r="CJ212" s="22"/>
      <c r="CK212" s="22"/>
      <c r="CL212" s="91"/>
      <c r="CM212" s="22"/>
      <c r="CN212" s="91"/>
      <c r="CO212" s="22"/>
      <c r="CP212" s="91"/>
      <c r="CQ212" s="26"/>
      <c r="CR212" s="91"/>
      <c r="CS212" s="22"/>
      <c r="CT212" s="91"/>
      <c r="CU212" s="22"/>
      <c r="CV212" s="91"/>
      <c r="CW212" s="22"/>
      <c r="CX212" s="91"/>
      <c r="CY212" s="22"/>
      <c r="CZ212" s="91"/>
      <c r="DA212" s="22"/>
      <c r="DB212" s="91"/>
      <c r="DC212" s="22"/>
      <c r="DD212" s="91"/>
      <c r="DE212" s="22"/>
      <c r="DF212" s="91"/>
      <c r="DG212" s="22"/>
      <c r="DH212" s="91"/>
      <c r="DI212" s="22"/>
      <c r="DJ212" s="91"/>
      <c r="DK212" s="22"/>
      <c r="DL212" s="91"/>
      <c r="DM212" s="22"/>
      <c r="DN212" s="91"/>
      <c r="DO212" s="22"/>
      <c r="DP212" s="91"/>
      <c r="DQ212" s="22"/>
      <c r="DR212" s="22">
        <f t="shared" si="1073"/>
        <v>0</v>
      </c>
      <c r="DS212" s="22">
        <f t="shared" si="1074"/>
        <v>0</v>
      </c>
      <c r="DT212" s="7"/>
      <c r="DU212" s="7"/>
      <c r="DV212" s="7"/>
      <c r="DW212" s="60"/>
      <c r="DX212" s="295" t="s">
        <v>65</v>
      </c>
      <c r="DY212" s="289"/>
      <c r="DZ212" s="19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M212" s="20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20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20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>
        <v>0</v>
      </c>
      <c r="FQ212" s="7">
        <v>0</v>
      </c>
      <c r="FR212" s="7"/>
      <c r="FS212" s="7">
        <v>0</v>
      </c>
      <c r="FT212" s="7">
        <v>0</v>
      </c>
      <c r="FU212" s="7">
        <v>0</v>
      </c>
      <c r="FV212" s="7">
        <v>0</v>
      </c>
      <c r="FW212" s="7">
        <v>0</v>
      </c>
      <c r="FX212" s="7">
        <v>0</v>
      </c>
      <c r="FY212" s="7">
        <v>0</v>
      </c>
      <c r="FZ212" s="7">
        <v>0</v>
      </c>
      <c r="GA212" s="7">
        <v>0</v>
      </c>
      <c r="GB212" s="7">
        <v>0</v>
      </c>
      <c r="GC212" s="7">
        <v>0</v>
      </c>
      <c r="GD212" s="7">
        <v>0</v>
      </c>
      <c r="GE212" s="149">
        <v>0</v>
      </c>
      <c r="GF212" s="150">
        <v>0</v>
      </c>
      <c r="GG212" s="7"/>
      <c r="GH212" s="7"/>
      <c r="GI212" s="60"/>
      <c r="GK212" s="20"/>
      <c r="GL212" s="20"/>
      <c r="GM212" s="1"/>
      <c r="GN212" s="25"/>
      <c r="GO212" s="77"/>
      <c r="GP212" s="7"/>
      <c r="GQ212" s="87"/>
    </row>
    <row r="213" spans="1:199" ht="24.95" hidden="1" customHeight="1" thickBot="1" x14ac:dyDescent="0.35">
      <c r="A213" s="47" t="s">
        <v>65</v>
      </c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90">
        <f t="shared" si="1030"/>
        <v>0</v>
      </c>
      <c r="N213" s="34"/>
      <c r="O213" s="22"/>
      <c r="P213" s="34"/>
      <c r="Q213" s="22"/>
      <c r="R213" s="34"/>
      <c r="S213" s="22"/>
      <c r="T213" s="34"/>
      <c r="U213" s="22"/>
      <c r="V213" s="91"/>
      <c r="W213" s="22"/>
      <c r="X213" s="22"/>
      <c r="Y213" s="22"/>
      <c r="Z213" s="91"/>
      <c r="AA213" s="22"/>
      <c r="AB213" s="91"/>
      <c r="AC213" s="22"/>
      <c r="AD213" s="91"/>
      <c r="AE213" s="26"/>
      <c r="AF213" s="91"/>
      <c r="AG213" s="22"/>
      <c r="AH213" s="91"/>
      <c r="AI213" s="22"/>
      <c r="AJ213" s="91"/>
      <c r="AK213" s="22"/>
      <c r="AL213" s="91"/>
      <c r="AM213" s="22"/>
      <c r="AN213" s="91"/>
      <c r="AO213" s="22"/>
      <c r="AP213" s="91"/>
      <c r="AQ213" s="22"/>
      <c r="AR213" s="91"/>
      <c r="AS213" s="22"/>
      <c r="AT213" s="91"/>
      <c r="AU213" s="22"/>
      <c r="AV213" s="91"/>
      <c r="AW213" s="22"/>
      <c r="AX213" s="91"/>
      <c r="AY213" s="22"/>
      <c r="AZ213" s="91"/>
      <c r="BA213" s="22"/>
      <c r="BB213" s="91"/>
      <c r="BC213" s="22"/>
      <c r="BD213" s="91"/>
      <c r="BE213" s="22"/>
      <c r="BF213" s="22"/>
      <c r="BG213" s="22">
        <f t="shared" si="1031"/>
        <v>0</v>
      </c>
      <c r="BH213" s="22">
        <f t="shared" si="1032"/>
        <v>0</v>
      </c>
      <c r="BI213" s="7"/>
      <c r="BJ213" s="7"/>
      <c r="BK213" s="7"/>
      <c r="BL213" s="60"/>
      <c r="BM213" s="47" t="s">
        <v>65</v>
      </c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90">
        <f t="shared" si="1072"/>
        <v>0</v>
      </c>
      <c r="BZ213" s="34"/>
      <c r="CA213" s="22"/>
      <c r="CB213" s="34"/>
      <c r="CC213" s="247"/>
      <c r="CD213" s="34"/>
      <c r="CE213" s="22"/>
      <c r="CF213" s="34"/>
      <c r="CG213" s="22"/>
      <c r="CH213" s="91"/>
      <c r="CI213" s="22"/>
      <c r="CJ213" s="22"/>
      <c r="CK213" s="22"/>
      <c r="CL213" s="91"/>
      <c r="CM213" s="22"/>
      <c r="CN213" s="91"/>
      <c r="CO213" s="22"/>
      <c r="CP213" s="91"/>
      <c r="CQ213" s="26"/>
      <c r="CR213" s="91"/>
      <c r="CS213" s="22"/>
      <c r="CT213" s="91"/>
      <c r="CU213" s="22"/>
      <c r="CV213" s="91"/>
      <c r="CW213" s="22"/>
      <c r="CX213" s="91"/>
      <c r="CY213" s="22"/>
      <c r="CZ213" s="91"/>
      <c r="DA213" s="22"/>
      <c r="DB213" s="91"/>
      <c r="DC213" s="22"/>
      <c r="DD213" s="91"/>
      <c r="DE213" s="22"/>
      <c r="DF213" s="91"/>
      <c r="DG213" s="22"/>
      <c r="DH213" s="91"/>
      <c r="DI213" s="22"/>
      <c r="DJ213" s="91"/>
      <c r="DK213" s="22"/>
      <c r="DL213" s="91"/>
      <c r="DM213" s="22"/>
      <c r="DN213" s="91"/>
      <c r="DO213" s="22"/>
      <c r="DP213" s="91"/>
      <c r="DQ213" s="22"/>
      <c r="DR213" s="22">
        <f t="shared" si="1073"/>
        <v>0</v>
      </c>
      <c r="DS213" s="22">
        <f t="shared" si="1074"/>
        <v>0</v>
      </c>
      <c r="DT213" s="7"/>
      <c r="DU213" s="7"/>
      <c r="DV213" s="7"/>
      <c r="DW213" s="60"/>
      <c r="DX213" s="295" t="s">
        <v>65</v>
      </c>
      <c r="DY213" s="289"/>
      <c r="DZ213" s="19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M213" s="20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20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20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/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149">
        <v>0</v>
      </c>
      <c r="GF213" s="150">
        <v>0</v>
      </c>
      <c r="GG213" s="7"/>
      <c r="GH213" s="7"/>
      <c r="GI213" s="60"/>
      <c r="GK213" s="20"/>
      <c r="GL213" s="20"/>
      <c r="GM213" s="1"/>
      <c r="GN213" s="25"/>
      <c r="GO213" s="77"/>
      <c r="GP213" s="7"/>
      <c r="GQ213" s="87"/>
    </row>
    <row r="214" spans="1:199" ht="24.95" hidden="1" customHeight="1" thickBot="1" x14ac:dyDescent="0.35">
      <c r="A214" s="47" t="s">
        <v>65</v>
      </c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90">
        <f t="shared" si="1030"/>
        <v>0</v>
      </c>
      <c r="N214" s="34"/>
      <c r="O214" s="22"/>
      <c r="P214" s="34"/>
      <c r="Q214" s="22"/>
      <c r="R214" s="34"/>
      <c r="S214" s="22"/>
      <c r="T214" s="34"/>
      <c r="U214" s="22"/>
      <c r="V214" s="91"/>
      <c r="W214" s="22"/>
      <c r="X214" s="22"/>
      <c r="Y214" s="22"/>
      <c r="Z214" s="91"/>
      <c r="AA214" s="22"/>
      <c r="AB214" s="91"/>
      <c r="AC214" s="22"/>
      <c r="AD214" s="91"/>
      <c r="AE214" s="26"/>
      <c r="AF214" s="91"/>
      <c r="AG214" s="22"/>
      <c r="AH214" s="91"/>
      <c r="AI214" s="22"/>
      <c r="AJ214" s="91"/>
      <c r="AK214" s="22"/>
      <c r="AL214" s="91"/>
      <c r="AM214" s="22"/>
      <c r="AN214" s="91"/>
      <c r="AO214" s="22"/>
      <c r="AP214" s="91"/>
      <c r="AQ214" s="22"/>
      <c r="AR214" s="91"/>
      <c r="AS214" s="22"/>
      <c r="AT214" s="91"/>
      <c r="AU214" s="22"/>
      <c r="AV214" s="91"/>
      <c r="AW214" s="22"/>
      <c r="AX214" s="91"/>
      <c r="AY214" s="22"/>
      <c r="AZ214" s="91"/>
      <c r="BA214" s="22"/>
      <c r="BB214" s="91"/>
      <c r="BC214" s="22"/>
      <c r="BD214" s="91"/>
      <c r="BE214" s="22"/>
      <c r="BF214" s="22"/>
      <c r="BG214" s="22">
        <f t="shared" si="1031"/>
        <v>0</v>
      </c>
      <c r="BH214" s="22">
        <f t="shared" si="1032"/>
        <v>0</v>
      </c>
      <c r="BI214" s="7"/>
      <c r="BJ214" s="7"/>
      <c r="BK214" s="7"/>
      <c r="BL214" s="60"/>
      <c r="BM214" s="47" t="s">
        <v>65</v>
      </c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90">
        <f t="shared" si="1072"/>
        <v>0</v>
      </c>
      <c r="BZ214" s="34"/>
      <c r="CA214" s="22"/>
      <c r="CB214" s="34"/>
      <c r="CC214" s="247"/>
      <c r="CD214" s="34"/>
      <c r="CE214" s="22"/>
      <c r="CF214" s="34"/>
      <c r="CG214" s="22"/>
      <c r="CH214" s="91"/>
      <c r="CI214" s="22"/>
      <c r="CJ214" s="22"/>
      <c r="CK214" s="22"/>
      <c r="CL214" s="91"/>
      <c r="CM214" s="22"/>
      <c r="CN214" s="91"/>
      <c r="CO214" s="22"/>
      <c r="CP214" s="91"/>
      <c r="CQ214" s="26"/>
      <c r="CR214" s="91"/>
      <c r="CS214" s="22"/>
      <c r="CT214" s="91"/>
      <c r="CU214" s="22"/>
      <c r="CV214" s="91"/>
      <c r="CW214" s="22"/>
      <c r="CX214" s="91"/>
      <c r="CY214" s="22"/>
      <c r="CZ214" s="91"/>
      <c r="DA214" s="22"/>
      <c r="DB214" s="91"/>
      <c r="DC214" s="22"/>
      <c r="DD214" s="91"/>
      <c r="DE214" s="22"/>
      <c r="DF214" s="91"/>
      <c r="DG214" s="22"/>
      <c r="DH214" s="91"/>
      <c r="DI214" s="22"/>
      <c r="DJ214" s="91"/>
      <c r="DK214" s="22"/>
      <c r="DL214" s="91"/>
      <c r="DM214" s="22"/>
      <c r="DN214" s="91"/>
      <c r="DO214" s="22"/>
      <c r="DP214" s="91"/>
      <c r="DQ214" s="22"/>
      <c r="DR214" s="22">
        <f t="shared" si="1073"/>
        <v>0</v>
      </c>
      <c r="DS214" s="22">
        <f t="shared" si="1074"/>
        <v>0</v>
      </c>
      <c r="DT214" s="7"/>
      <c r="DU214" s="7"/>
      <c r="DV214" s="7"/>
      <c r="DW214" s="60"/>
      <c r="DX214" s="295" t="s">
        <v>65</v>
      </c>
      <c r="DY214" s="289"/>
      <c r="DZ214" s="19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M214" s="20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20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20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/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0</v>
      </c>
      <c r="GC214" s="7">
        <v>0</v>
      </c>
      <c r="GD214" s="7">
        <v>0</v>
      </c>
      <c r="GE214" s="149">
        <v>0</v>
      </c>
      <c r="GF214" s="150">
        <v>0</v>
      </c>
      <c r="GG214" s="7"/>
      <c r="GH214" s="7"/>
      <c r="GI214" s="60"/>
      <c r="GK214" s="20"/>
      <c r="GL214" s="20"/>
      <c r="GM214" s="1"/>
      <c r="GN214" s="25"/>
      <c r="GO214" s="77"/>
      <c r="GP214" s="7"/>
      <c r="GQ214" s="87"/>
    </row>
    <row r="215" spans="1:199" ht="24.95" hidden="1" customHeight="1" x14ac:dyDescent="0.35">
      <c r="A215" s="47" t="s">
        <v>65</v>
      </c>
      <c r="B215" s="7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90">
        <f t="shared" si="1030"/>
        <v>0</v>
      </c>
      <c r="N215" s="34"/>
      <c r="O215" s="22"/>
      <c r="P215" s="34"/>
      <c r="Q215" s="22"/>
      <c r="R215" s="34"/>
      <c r="S215" s="22"/>
      <c r="T215" s="34"/>
      <c r="U215" s="22"/>
      <c r="V215" s="91"/>
      <c r="W215" s="22"/>
      <c r="X215" s="22"/>
      <c r="Y215" s="22"/>
      <c r="Z215" s="91"/>
      <c r="AA215" s="22"/>
      <c r="AB215" s="91"/>
      <c r="AC215" s="22"/>
      <c r="AD215" s="91"/>
      <c r="AE215" s="26"/>
      <c r="AF215" s="91"/>
      <c r="AG215" s="22"/>
      <c r="AH215" s="91"/>
      <c r="AI215" s="22"/>
      <c r="AJ215" s="91"/>
      <c r="AK215" s="22"/>
      <c r="AL215" s="91"/>
      <c r="AM215" s="22"/>
      <c r="AN215" s="91"/>
      <c r="AO215" s="22"/>
      <c r="AP215" s="91"/>
      <c r="AQ215" s="22"/>
      <c r="AR215" s="91"/>
      <c r="AS215" s="22"/>
      <c r="AT215" s="91"/>
      <c r="AU215" s="22"/>
      <c r="AV215" s="91"/>
      <c r="AW215" s="22"/>
      <c r="AX215" s="91"/>
      <c r="AY215" s="22"/>
      <c r="AZ215" s="91"/>
      <c r="BA215" s="22"/>
      <c r="BB215" s="91"/>
      <c r="BC215" s="22"/>
      <c r="BD215" s="91"/>
      <c r="BE215" s="22"/>
      <c r="BF215" s="22"/>
      <c r="BG215" s="22">
        <f t="shared" si="1031"/>
        <v>0</v>
      </c>
      <c r="BH215" s="22">
        <f t="shared" si="1032"/>
        <v>0</v>
      </c>
      <c r="BI215" s="7"/>
      <c r="BJ215" s="7"/>
      <c r="BK215" s="7"/>
      <c r="BL215" s="60"/>
      <c r="BM215" s="59"/>
      <c r="BN215" s="7"/>
      <c r="BO215" s="102"/>
      <c r="BP215" s="7"/>
      <c r="BQ215" s="7"/>
      <c r="BR215" s="7"/>
      <c r="BS215" s="7"/>
      <c r="BT215" s="7"/>
      <c r="BU215" s="7"/>
      <c r="BV215" s="7"/>
      <c r="BW215" s="7"/>
      <c r="BX215" s="7"/>
      <c r="BY215" s="90">
        <f t="shared" si="1072"/>
        <v>0</v>
      </c>
      <c r="BZ215" s="34"/>
      <c r="CA215" s="22"/>
      <c r="CB215" s="34"/>
      <c r="CC215" s="247"/>
      <c r="CD215" s="34"/>
      <c r="CE215" s="22"/>
      <c r="CF215" s="34"/>
      <c r="CG215" s="22"/>
      <c r="CH215" s="91"/>
      <c r="CI215" s="22"/>
      <c r="CJ215" s="22"/>
      <c r="CK215" s="22"/>
      <c r="CL215" s="91"/>
      <c r="CM215" s="22"/>
      <c r="CN215" s="91"/>
      <c r="CO215" s="22"/>
      <c r="CP215" s="91"/>
      <c r="CQ215" s="26"/>
      <c r="CR215" s="91"/>
      <c r="CS215" s="22"/>
      <c r="CT215" s="91"/>
      <c r="CU215" s="22"/>
      <c r="CV215" s="91"/>
      <c r="CW215" s="22"/>
      <c r="CX215" s="91"/>
      <c r="CY215" s="22"/>
      <c r="CZ215" s="91"/>
      <c r="DA215" s="22"/>
      <c r="DB215" s="91"/>
      <c r="DC215" s="22"/>
      <c r="DD215" s="91"/>
      <c r="DE215" s="22"/>
      <c r="DF215" s="91"/>
      <c r="DG215" s="22"/>
      <c r="DH215" s="91"/>
      <c r="DI215" s="22"/>
      <c r="DJ215" s="91"/>
      <c r="DK215" s="22"/>
      <c r="DL215" s="91"/>
      <c r="DM215" s="22"/>
      <c r="DN215" s="91"/>
      <c r="DO215" s="22"/>
      <c r="DP215" s="91"/>
      <c r="DQ215" s="22"/>
      <c r="DR215" s="22">
        <f t="shared" si="1073"/>
        <v>0</v>
      </c>
      <c r="DS215" s="22">
        <f t="shared" si="1074"/>
        <v>0</v>
      </c>
      <c r="DT215" s="7"/>
      <c r="DU215" s="7"/>
      <c r="DV215" s="7"/>
      <c r="DW215" s="60"/>
      <c r="DX215" s="59"/>
      <c r="DY215" s="291"/>
      <c r="DZ215" s="102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M215" s="20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20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20">
        <v>0</v>
      </c>
      <c r="FH215" s="7">
        <v>0</v>
      </c>
      <c r="FI215" s="7">
        <v>0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/>
      <c r="FS215" s="7">
        <v>0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149">
        <v>0</v>
      </c>
      <c r="GF215" s="150">
        <v>0</v>
      </c>
      <c r="GG215" s="7"/>
      <c r="GH215" s="7"/>
      <c r="GI215" s="60"/>
      <c r="GK215" s="20"/>
      <c r="GL215" s="20"/>
      <c r="GM215" s="1"/>
      <c r="GN215" s="25"/>
      <c r="GO215" s="77"/>
      <c r="GP215" s="7"/>
      <c r="GQ215" s="87"/>
    </row>
    <row r="216" spans="1:199" ht="24.95" customHeight="1" x14ac:dyDescent="0.35">
      <c r="A216" s="141">
        <v>15</v>
      </c>
      <c r="B216" s="658" t="s">
        <v>71</v>
      </c>
      <c r="C216" s="21" t="s">
        <v>67</v>
      </c>
      <c r="D216" s="2"/>
      <c r="E216" s="2"/>
      <c r="F216" s="2"/>
      <c r="G216" s="2"/>
      <c r="H216" s="2"/>
      <c r="I216" s="2"/>
      <c r="J216" s="2"/>
      <c r="K216" s="2"/>
      <c r="L216" s="2">
        <f>SUM(L217:L228)</f>
        <v>104</v>
      </c>
      <c r="M216" s="2">
        <f>SUM(M217:M230)</f>
        <v>28</v>
      </c>
      <c r="N216" s="2">
        <f t="shared" ref="N216:BF216" si="1075">SUM(N217:N230)</f>
        <v>6</v>
      </c>
      <c r="O216" s="2">
        <f>SUM(O217:O230)</f>
        <v>8</v>
      </c>
      <c r="P216" s="2">
        <f t="shared" si="1075"/>
        <v>0</v>
      </c>
      <c r="Q216" s="2">
        <f t="shared" si="1075"/>
        <v>0</v>
      </c>
      <c r="R216" s="2">
        <f t="shared" si="1075"/>
        <v>22</v>
      </c>
      <c r="S216" s="2">
        <f t="shared" si="1075"/>
        <v>22</v>
      </c>
      <c r="T216" s="2">
        <f t="shared" si="1075"/>
        <v>0</v>
      </c>
      <c r="U216" s="2">
        <f t="shared" si="1075"/>
        <v>0</v>
      </c>
      <c r="V216" s="2">
        <f t="shared" si="1075"/>
        <v>0</v>
      </c>
      <c r="W216" s="2">
        <f t="shared" si="1075"/>
        <v>0</v>
      </c>
      <c r="X216" s="2">
        <f t="shared" si="1075"/>
        <v>0</v>
      </c>
      <c r="Y216" s="2">
        <f t="shared" si="1075"/>
        <v>1.2</v>
      </c>
      <c r="Z216" s="2">
        <f t="shared" si="1075"/>
        <v>0</v>
      </c>
      <c r="AA216" s="2">
        <f t="shared" si="1075"/>
        <v>0</v>
      </c>
      <c r="AB216" s="2">
        <f t="shared" si="1075"/>
        <v>17</v>
      </c>
      <c r="AC216" s="2">
        <f t="shared" si="1075"/>
        <v>136</v>
      </c>
      <c r="AD216" s="2">
        <f t="shared" si="1075"/>
        <v>1</v>
      </c>
      <c r="AE216" s="2">
        <f t="shared" si="1075"/>
        <v>90</v>
      </c>
      <c r="AF216" s="2">
        <f t="shared" si="1075"/>
        <v>0</v>
      </c>
      <c r="AG216" s="2">
        <f t="shared" si="1075"/>
        <v>0</v>
      </c>
      <c r="AH216" s="2">
        <f t="shared" si="1075"/>
        <v>0</v>
      </c>
      <c r="AI216" s="2">
        <f t="shared" si="1075"/>
        <v>0</v>
      </c>
      <c r="AJ216" s="2">
        <f t="shared" si="1075"/>
        <v>0</v>
      </c>
      <c r="AK216" s="2">
        <f t="shared" si="1075"/>
        <v>0</v>
      </c>
      <c r="AL216" s="2">
        <f t="shared" si="1075"/>
        <v>0</v>
      </c>
      <c r="AM216" s="2">
        <f t="shared" si="1075"/>
        <v>0</v>
      </c>
      <c r="AN216" s="2">
        <f t="shared" si="1075"/>
        <v>0</v>
      </c>
      <c r="AO216" s="2">
        <f t="shared" si="1075"/>
        <v>0</v>
      </c>
      <c r="AP216" s="2">
        <f t="shared" si="1075"/>
        <v>0</v>
      </c>
      <c r="AQ216" s="2">
        <f t="shared" si="1075"/>
        <v>0</v>
      </c>
      <c r="AR216" s="2">
        <f t="shared" si="1075"/>
        <v>1</v>
      </c>
      <c r="AS216" s="2">
        <f t="shared" si="1075"/>
        <v>6</v>
      </c>
      <c r="AT216" s="2">
        <f t="shared" si="1075"/>
        <v>0</v>
      </c>
      <c r="AU216" s="2">
        <f t="shared" si="1075"/>
        <v>0</v>
      </c>
      <c r="AV216" s="2">
        <f t="shared" si="1075"/>
        <v>0</v>
      </c>
      <c r="AW216" s="2">
        <f t="shared" si="1075"/>
        <v>0</v>
      </c>
      <c r="AX216" s="2">
        <f t="shared" si="1075"/>
        <v>0</v>
      </c>
      <c r="AY216" s="2">
        <f t="shared" si="1075"/>
        <v>0</v>
      </c>
      <c r="AZ216" s="2">
        <f t="shared" si="1075"/>
        <v>0</v>
      </c>
      <c r="BA216" s="2">
        <f t="shared" si="1075"/>
        <v>0</v>
      </c>
      <c r="BB216" s="2">
        <f t="shared" si="1075"/>
        <v>0</v>
      </c>
      <c r="BC216" s="2">
        <f t="shared" si="1075"/>
        <v>0</v>
      </c>
      <c r="BD216" s="2">
        <f t="shared" si="1075"/>
        <v>0</v>
      </c>
      <c r="BE216" s="2">
        <f t="shared" si="1075"/>
        <v>0</v>
      </c>
      <c r="BF216" s="2">
        <f t="shared" si="1075"/>
        <v>90</v>
      </c>
      <c r="BG216" s="16">
        <f>SUM(BG217:BG230)</f>
        <v>263.2</v>
      </c>
      <c r="BH216" s="16">
        <f>SUM(BH217:BH230)</f>
        <v>36</v>
      </c>
      <c r="BI216" s="4"/>
      <c r="BJ216" s="4"/>
      <c r="BK216" s="4"/>
      <c r="BL216" s="62"/>
      <c r="BM216" s="61">
        <v>15</v>
      </c>
      <c r="BN216" s="680" t="s">
        <v>71</v>
      </c>
      <c r="BO216" s="684" t="s">
        <v>67</v>
      </c>
      <c r="BP216" s="4">
        <v>1</v>
      </c>
      <c r="BQ216" s="4"/>
      <c r="BR216" s="4"/>
      <c r="BS216" s="4"/>
      <c r="BT216" s="2"/>
      <c r="BU216" s="4"/>
      <c r="BV216" s="4"/>
      <c r="BW216" s="4"/>
      <c r="BX216" s="4">
        <f>SUM(BX217:BX230)</f>
        <v>432</v>
      </c>
      <c r="BY216" s="4">
        <f t="shared" ref="BY216:DQ216" si="1076">SUM(BY217:BY230)</f>
        <v>348</v>
      </c>
      <c r="BZ216" s="4">
        <f t="shared" si="1076"/>
        <v>40</v>
      </c>
      <c r="CA216" s="4">
        <f t="shared" si="1076"/>
        <v>10</v>
      </c>
      <c r="CB216" s="4">
        <f t="shared" si="1076"/>
        <v>64</v>
      </c>
      <c r="CC216" s="4">
        <f t="shared" si="1076"/>
        <v>44</v>
      </c>
      <c r="CD216" s="4">
        <f t="shared" si="1076"/>
        <v>184</v>
      </c>
      <c r="CE216" s="4">
        <f t="shared" si="1076"/>
        <v>162</v>
      </c>
      <c r="CF216" s="4">
        <f t="shared" si="1076"/>
        <v>60</v>
      </c>
      <c r="CG216" s="4">
        <f t="shared" si="1076"/>
        <v>60</v>
      </c>
      <c r="CH216" s="4">
        <f t="shared" si="1076"/>
        <v>0</v>
      </c>
      <c r="CI216" s="4">
        <f t="shared" si="1076"/>
        <v>0</v>
      </c>
      <c r="CJ216" s="4">
        <f t="shared" si="1076"/>
        <v>2</v>
      </c>
      <c r="CK216" s="4">
        <f t="shared" si="1076"/>
        <v>8.4</v>
      </c>
      <c r="CL216" s="4">
        <f t="shared" si="1076"/>
        <v>0</v>
      </c>
      <c r="CM216" s="4">
        <f t="shared" si="1076"/>
        <v>0</v>
      </c>
      <c r="CN216" s="4">
        <f t="shared" si="1076"/>
        <v>8</v>
      </c>
      <c r="CO216" s="4">
        <f t="shared" si="1076"/>
        <v>104</v>
      </c>
      <c r="CP216" s="4">
        <f t="shared" si="1076"/>
        <v>1</v>
      </c>
      <c r="CQ216" s="4">
        <f t="shared" si="1076"/>
        <v>90</v>
      </c>
      <c r="CR216" s="4">
        <f t="shared" si="1076"/>
        <v>0</v>
      </c>
      <c r="CS216" s="4">
        <f t="shared" si="1076"/>
        <v>0</v>
      </c>
      <c r="CT216" s="4">
        <f t="shared" si="1076"/>
        <v>0</v>
      </c>
      <c r="CU216" s="4">
        <f t="shared" si="1076"/>
        <v>0</v>
      </c>
      <c r="CV216" s="4">
        <f t="shared" si="1076"/>
        <v>0</v>
      </c>
      <c r="CW216" s="4">
        <f t="shared" si="1076"/>
        <v>0</v>
      </c>
      <c r="CX216" s="4">
        <f t="shared" si="1076"/>
        <v>3</v>
      </c>
      <c r="CY216" s="4">
        <f t="shared" si="1076"/>
        <v>100</v>
      </c>
      <c r="CZ216" s="4">
        <f t="shared" si="1076"/>
        <v>0</v>
      </c>
      <c r="DA216" s="4">
        <f t="shared" si="1076"/>
        <v>0</v>
      </c>
      <c r="DB216" s="4">
        <f t="shared" si="1076"/>
        <v>2</v>
      </c>
      <c r="DC216" s="4">
        <f t="shared" si="1076"/>
        <v>8</v>
      </c>
      <c r="DD216" s="4">
        <f t="shared" si="1076"/>
        <v>5</v>
      </c>
      <c r="DE216" s="4">
        <f t="shared" si="1076"/>
        <v>30</v>
      </c>
      <c r="DF216" s="4">
        <f t="shared" si="1076"/>
        <v>0</v>
      </c>
      <c r="DG216" s="4">
        <f t="shared" si="1076"/>
        <v>0</v>
      </c>
      <c r="DH216" s="4">
        <f t="shared" si="1076"/>
        <v>0</v>
      </c>
      <c r="DI216" s="4">
        <f t="shared" si="1076"/>
        <v>0</v>
      </c>
      <c r="DJ216" s="4">
        <f t="shared" si="1076"/>
        <v>1</v>
      </c>
      <c r="DK216" s="4">
        <f t="shared" si="1076"/>
        <v>8</v>
      </c>
      <c r="DL216" s="4">
        <f t="shared" si="1076"/>
        <v>0</v>
      </c>
      <c r="DM216" s="4">
        <f t="shared" si="1076"/>
        <v>0</v>
      </c>
      <c r="DN216" s="4">
        <f t="shared" si="1076"/>
        <v>0</v>
      </c>
      <c r="DO216" s="4">
        <f t="shared" si="1076"/>
        <v>0</v>
      </c>
      <c r="DP216" s="4">
        <f t="shared" si="1076"/>
        <v>0</v>
      </c>
      <c r="DQ216" s="4">
        <f t="shared" si="1076"/>
        <v>0</v>
      </c>
      <c r="DR216" s="143">
        <f>SUM(DR217:DR230)</f>
        <v>626.4</v>
      </c>
      <c r="DS216" s="143">
        <f>SUM(DS217:DS230)</f>
        <v>324</v>
      </c>
      <c r="DT216" s="4"/>
      <c r="DU216" s="4"/>
      <c r="DV216" s="4"/>
      <c r="DW216" s="144"/>
      <c r="DX216" s="141">
        <v>15</v>
      </c>
      <c r="DY216" s="291" t="s">
        <v>71</v>
      </c>
      <c r="DZ216" s="142" t="s">
        <v>67</v>
      </c>
      <c r="EA216" s="4">
        <v>1</v>
      </c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M216" s="4">
        <v>18</v>
      </c>
      <c r="EN216" s="4">
        <v>64</v>
      </c>
      <c r="EO216" s="4">
        <v>44</v>
      </c>
      <c r="EP216" s="4">
        <v>206</v>
      </c>
      <c r="EQ216" s="4">
        <v>184</v>
      </c>
      <c r="ER216" s="4">
        <v>60</v>
      </c>
      <c r="ES216" s="4">
        <v>60</v>
      </c>
      <c r="ET216" s="4">
        <v>0</v>
      </c>
      <c r="EU216" s="4">
        <v>0</v>
      </c>
      <c r="EV216" s="4">
        <v>2</v>
      </c>
      <c r="EW216" s="143">
        <v>9.6</v>
      </c>
      <c r="EX216" s="4">
        <v>0</v>
      </c>
      <c r="EY216" s="4">
        <v>0</v>
      </c>
      <c r="EZ216" s="4">
        <v>25</v>
      </c>
      <c r="FA216" s="4">
        <v>240</v>
      </c>
      <c r="FB216" s="4">
        <v>2</v>
      </c>
      <c r="FC216" s="4">
        <v>180</v>
      </c>
      <c r="FD216" s="4">
        <v>0</v>
      </c>
      <c r="FE216" s="4">
        <v>0</v>
      </c>
      <c r="FF216" s="4">
        <v>0</v>
      </c>
      <c r="FG216" s="143">
        <v>0</v>
      </c>
      <c r="FH216" s="4">
        <v>0</v>
      </c>
      <c r="FI216" s="4">
        <v>0</v>
      </c>
      <c r="FJ216" s="4">
        <v>3</v>
      </c>
      <c r="FK216" s="4">
        <v>100</v>
      </c>
      <c r="FL216" s="4">
        <v>0</v>
      </c>
      <c r="FM216" s="4">
        <v>0</v>
      </c>
      <c r="FN216" s="4">
        <v>2</v>
      </c>
      <c r="FO216" s="4">
        <v>8</v>
      </c>
      <c r="FP216" s="4">
        <v>6</v>
      </c>
      <c r="FQ216" s="4">
        <v>36</v>
      </c>
      <c r="FR216" s="4"/>
      <c r="FS216" s="4">
        <v>0</v>
      </c>
      <c r="FT216" s="4">
        <v>0</v>
      </c>
      <c r="FU216" s="4">
        <v>0</v>
      </c>
      <c r="FV216" s="4">
        <v>1</v>
      </c>
      <c r="FW216" s="4">
        <v>8</v>
      </c>
      <c r="FX216" s="4">
        <v>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716.4</v>
      </c>
      <c r="GE216" s="632">
        <v>889.6</v>
      </c>
      <c r="GF216" s="645">
        <v>360</v>
      </c>
      <c r="GG216" s="4"/>
      <c r="GH216" s="4"/>
      <c r="GI216" s="144"/>
      <c r="GK216" s="20"/>
      <c r="GL216" s="20"/>
      <c r="GM216" s="19"/>
      <c r="GN216" s="19"/>
      <c r="GO216" s="78"/>
      <c r="GP216" s="7"/>
      <c r="GQ216" s="87"/>
    </row>
    <row r="217" spans="1:199" ht="24.95" hidden="1" customHeight="1" x14ac:dyDescent="0.35">
      <c r="A217" s="7" t="s">
        <v>71</v>
      </c>
      <c r="B217" s="178" t="s">
        <v>90</v>
      </c>
      <c r="C217" s="179" t="s">
        <v>95</v>
      </c>
      <c r="D217" s="179" t="s">
        <v>92</v>
      </c>
      <c r="E217" s="179" t="s">
        <v>96</v>
      </c>
      <c r="F217" s="179" t="s">
        <v>97</v>
      </c>
      <c r="G217" s="179">
        <v>7</v>
      </c>
      <c r="H217" s="179">
        <v>141</v>
      </c>
      <c r="I217" s="179">
        <v>2</v>
      </c>
      <c r="J217" s="179"/>
      <c r="K217" s="179">
        <f>SUM(J217)*2</f>
        <v>0</v>
      </c>
      <c r="L217" s="180">
        <v>80</v>
      </c>
      <c r="M217" s="191">
        <f>SUM(N217+P217+R217+T217+V217)</f>
        <v>4</v>
      </c>
      <c r="N217" s="180">
        <v>4</v>
      </c>
      <c r="O217" s="180">
        <f>SUM(N217)*I217</f>
        <v>8</v>
      </c>
      <c r="P217" s="180"/>
      <c r="Q217" s="180">
        <f>P217*J217</f>
        <v>0</v>
      </c>
      <c r="R217" s="180"/>
      <c r="S217" s="180">
        <f>SUM(R217)*J217</f>
        <v>0</v>
      </c>
      <c r="T217" s="180"/>
      <c r="U217" s="35">
        <f>SUM(T217)*K217</f>
        <v>0</v>
      </c>
      <c r="V217" s="81"/>
      <c r="W217" s="35">
        <f>SUM(V217)*J217*3</f>
        <v>0</v>
      </c>
      <c r="X217" s="182">
        <f>SUM(J217*AX217*2+K217*AZ217*2)</f>
        <v>0</v>
      </c>
      <c r="Y217" s="182">
        <f>SUM(L217*5/100*J217)</f>
        <v>0</v>
      </c>
      <c r="Z217" s="187"/>
      <c r="AA217" s="35"/>
      <c r="AB217" s="81"/>
      <c r="AC217" s="182">
        <f>SUM(AB217)*3*H217/5</f>
        <v>0</v>
      </c>
      <c r="AD217" s="81"/>
      <c r="AE217" s="183">
        <f>SUM(AD217*H217*(30+4))</f>
        <v>0</v>
      </c>
      <c r="AF217" s="81"/>
      <c r="AG217" s="35">
        <f>SUM(AF217*H217*3)</f>
        <v>0</v>
      </c>
      <c r="AH217" s="81"/>
      <c r="AI217" s="182">
        <f>SUM(AH217*H217/3)</f>
        <v>0</v>
      </c>
      <c r="AJ217" s="187"/>
      <c r="AK217" s="182">
        <f>SUM(AJ217*H217*2/3)</f>
        <v>0</v>
      </c>
      <c r="AL217" s="81"/>
      <c r="AM217" s="35">
        <f>SUM(AL217*H217*2)</f>
        <v>0</v>
      </c>
      <c r="AN217" s="81"/>
      <c r="AO217" s="35">
        <f>SUM(AN217*J217*2)</f>
        <v>0</v>
      </c>
      <c r="AP217" s="81"/>
      <c r="AQ217" s="182">
        <f>SUM(AP217*H217*2)</f>
        <v>0</v>
      </c>
      <c r="AR217" s="81"/>
      <c r="AS217" s="182">
        <f>SUM(J217*AR217*6)</f>
        <v>0</v>
      </c>
      <c r="AT217" s="81"/>
      <c r="AU217" s="182">
        <f>AT217*H217/3</f>
        <v>0</v>
      </c>
      <c r="AV217" s="187"/>
      <c r="AW217" s="35">
        <f>SUM(J217*AV217*6)</f>
        <v>0</v>
      </c>
      <c r="AX217" s="81"/>
      <c r="AY217" s="182">
        <f>SUM(J217*AX217*8)</f>
        <v>0</v>
      </c>
      <c r="AZ217" s="81"/>
      <c r="BA217" s="182">
        <f>SUM(AZ217*K217*5*6)</f>
        <v>0</v>
      </c>
      <c r="BB217" s="81"/>
      <c r="BC217" s="182">
        <f>SUM(BB217*K217*4*6)</f>
        <v>0</v>
      </c>
      <c r="BD217" s="81"/>
      <c r="BE217" s="10">
        <f t="shared" ref="BE217:BF218" si="1077">SUM(BD217*50)</f>
        <v>0</v>
      </c>
      <c r="BF217" s="22"/>
      <c r="BG217" s="309">
        <f>SUM(AO217+BE217+BC217+BA217+AY217+AW217+AS217+AQ217+AK217+AM217+AI217+AG217+AE217+AC217+AA217+Y217+X217+W217+U217+Q217+O217+S217+AU217)</f>
        <v>8</v>
      </c>
      <c r="BH217" s="22">
        <f>SUM(O217+Q217+U217+W217+X217+AS217+AW217+AY217+BA217+BC217+S217+AQ217)</f>
        <v>8</v>
      </c>
      <c r="BI217" s="145"/>
      <c r="BJ217" s="145"/>
      <c r="BK217" s="145"/>
      <c r="BL217" s="63">
        <v>29.3</v>
      </c>
      <c r="BM217" s="7" t="s">
        <v>71</v>
      </c>
      <c r="BN217" s="1" t="s">
        <v>90</v>
      </c>
      <c r="BO217" s="45" t="s">
        <v>95</v>
      </c>
      <c r="BP217" s="45" t="s">
        <v>92</v>
      </c>
      <c r="BQ217" s="45" t="s">
        <v>96</v>
      </c>
      <c r="BR217" s="25" t="s">
        <v>97</v>
      </c>
      <c r="BS217" s="25">
        <v>8</v>
      </c>
      <c r="BT217" s="179">
        <v>141</v>
      </c>
      <c r="BU217" s="25">
        <v>2</v>
      </c>
      <c r="BV217" s="25"/>
      <c r="BW217" s="25">
        <f>SUM(BV217)*2</f>
        <v>0</v>
      </c>
      <c r="BX217" s="24">
        <v>70</v>
      </c>
      <c r="BY217" s="226">
        <f t="shared" ref="BY217:BY222" si="1078">SUM(BZ217+CB217+CD217+CF217+CH217)</f>
        <v>44</v>
      </c>
      <c r="BZ217" s="24">
        <v>2</v>
      </c>
      <c r="CA217" s="24">
        <f t="shared" ref="CA217:CA224" si="1079">SUM(BZ217)*BU217</f>
        <v>4</v>
      </c>
      <c r="CB217" s="24">
        <v>20</v>
      </c>
      <c r="CC217" s="278">
        <f t="shared" ref="CC217:CC222" si="1080">CB217*BV217</f>
        <v>0</v>
      </c>
      <c r="CD217" s="216">
        <v>22</v>
      </c>
      <c r="CE217" s="24">
        <f t="shared" ref="CE217:CE224" si="1081">SUM(CD217)*BV217</f>
        <v>0</v>
      </c>
      <c r="CF217" s="216"/>
      <c r="CG217" s="28">
        <f t="shared" ref="CG217:CG224" si="1082">SUM(CF217)*BW217</f>
        <v>0</v>
      </c>
      <c r="CH217" s="223"/>
      <c r="CI217" s="28">
        <f>SUM(CH217)*BV217*5</f>
        <v>0</v>
      </c>
      <c r="CJ217" s="209">
        <f>SUM(BV217*DJ217*2+BW217*DL217*2)</f>
        <v>0</v>
      </c>
      <c r="CK217" s="209">
        <f t="shared" ref="CK217:CK223" si="1083">SUM(BX217*5/100*BV217)</f>
        <v>0</v>
      </c>
      <c r="CL217" s="223"/>
      <c r="CM217" s="28"/>
      <c r="CN217" s="223"/>
      <c r="CO217" s="209">
        <f t="shared" ref="CO217:CO222" si="1084">SUM(CN217)*3*BT217/5</f>
        <v>0</v>
      </c>
      <c r="CP217" s="223"/>
      <c r="CQ217" s="210">
        <f t="shared" ref="CQ217:CQ222" si="1085">SUM(CP217*BT217*(30+4))</f>
        <v>0</v>
      </c>
      <c r="CR217" s="34"/>
      <c r="CS217" s="28">
        <f t="shared" ref="CS217:CS222" si="1086">SUM(CR217*BT217*3)</f>
        <v>0</v>
      </c>
      <c r="CT217" s="223"/>
      <c r="CU217" s="209">
        <f t="shared" ref="CU217:CU222" si="1087">SUM(CT217*BT217/3)</f>
        <v>0</v>
      </c>
      <c r="CV217" s="223"/>
      <c r="CW217" s="209">
        <f t="shared" ref="CW217:CW223" si="1088">SUM(CV217*BT217*2/3)</f>
        <v>0</v>
      </c>
      <c r="CX217" s="34"/>
      <c r="CY217" s="28">
        <f>SUM(CX217*BT217*2)</f>
        <v>0</v>
      </c>
      <c r="CZ217" s="223"/>
      <c r="DA217" s="28">
        <f>SUM(CZ217*BV217*2)</f>
        <v>0</v>
      </c>
      <c r="DB217" s="223"/>
      <c r="DC217" s="209">
        <f t="shared" ref="DC217:DC222" si="1089">SUM(DB217*BT217*2)</f>
        <v>0</v>
      </c>
      <c r="DD217" s="223"/>
      <c r="DE217" s="209">
        <f>SUM(BV217*DD217*6)</f>
        <v>0</v>
      </c>
      <c r="DF217" s="223"/>
      <c r="DG217" s="209">
        <f t="shared" ref="DG217:DG226" si="1090">DF217*BT217/3</f>
        <v>0</v>
      </c>
      <c r="DH217" s="223"/>
      <c r="DI217" s="28">
        <f>SUM(BV217*DH217*6)</f>
        <v>0</v>
      </c>
      <c r="DJ217" s="34"/>
      <c r="DK217" s="209">
        <f>DJ217*BT217/3</f>
        <v>0</v>
      </c>
      <c r="DL217" s="34"/>
      <c r="DM217" s="209">
        <f t="shared" ref="DM217:DM223" si="1091">SUM(DL217*BW217*5*6)</f>
        <v>0</v>
      </c>
      <c r="DN217" s="34"/>
      <c r="DO217" s="209">
        <f t="shared" ref="DO217:DO222" si="1092">SUM(DN217*BW217*4*6)</f>
        <v>0</v>
      </c>
      <c r="DP217" s="34"/>
      <c r="DQ217" s="22">
        <f t="shared" ref="DQ217:DQ222" si="1093">SUM(DP217*50)</f>
        <v>0</v>
      </c>
      <c r="DR217" s="345">
        <f t="shared" ref="DR217:DR226" si="1094">CA217+CC217+CE217+CG217+CI217+CJ217+CK217+CM217+CO217+CQ217+CS217+CU217+CW217+CY217+DA217+DC217+DE217+DG217+DI217+DK217+DM217+DO217+DQ217</f>
        <v>4</v>
      </c>
      <c r="DS217" s="209">
        <f t="shared" ref="DS217:DS226" si="1095">DO217+DM217+DK217+DI217+DE217+DC217+CJ217+CI217+CG217+CE217+CC217+CA217</f>
        <v>4</v>
      </c>
      <c r="DT217" s="146"/>
      <c r="DU217" s="6"/>
      <c r="DV217" s="6"/>
      <c r="DW217" s="272" t="s">
        <v>228</v>
      </c>
      <c r="DX217" s="291" t="s">
        <v>71</v>
      </c>
      <c r="DY217" s="296"/>
      <c r="DZ217" s="148"/>
      <c r="EA217" s="148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M217" s="157">
        <v>12</v>
      </c>
      <c r="EN217" s="6">
        <v>20</v>
      </c>
      <c r="EO217" s="6">
        <v>0</v>
      </c>
      <c r="EP217" s="6">
        <v>22</v>
      </c>
      <c r="EQ217" s="6">
        <v>0</v>
      </c>
      <c r="ER217" s="6">
        <v>0</v>
      </c>
      <c r="ES217" s="6">
        <v>0</v>
      </c>
      <c r="ET217" s="6">
        <v>0</v>
      </c>
      <c r="EU217" s="6">
        <v>0</v>
      </c>
      <c r="EV217" s="6">
        <v>0</v>
      </c>
      <c r="EW217" s="157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157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6">
        <v>0</v>
      </c>
      <c r="FR217" s="6"/>
      <c r="FS217" s="6">
        <v>0</v>
      </c>
      <c r="FT217" s="6">
        <v>0</v>
      </c>
      <c r="FU217" s="6">
        <v>0</v>
      </c>
      <c r="FV217" s="6">
        <v>0</v>
      </c>
      <c r="FW217" s="6">
        <v>0</v>
      </c>
      <c r="FX217" s="6">
        <v>0</v>
      </c>
      <c r="FY217" s="6">
        <v>0</v>
      </c>
      <c r="FZ217" s="6">
        <v>0</v>
      </c>
      <c r="GA217" s="6">
        <v>0</v>
      </c>
      <c r="GB217" s="6">
        <v>0</v>
      </c>
      <c r="GC217" s="6">
        <v>0</v>
      </c>
      <c r="GD217" s="8">
        <v>4</v>
      </c>
      <c r="GE217" s="158">
        <v>12</v>
      </c>
      <c r="GF217" s="159">
        <v>12</v>
      </c>
      <c r="GG217" s="6"/>
      <c r="GH217" s="6"/>
      <c r="GI217" s="147"/>
      <c r="GK217" s="20"/>
      <c r="GL217" s="20"/>
      <c r="GM217" s="1"/>
      <c r="GN217" s="25"/>
      <c r="GO217" s="77"/>
      <c r="GP217" s="7"/>
      <c r="GQ217" s="87"/>
    </row>
    <row r="218" spans="1:199" ht="24.95" hidden="1" customHeight="1" x14ac:dyDescent="0.35">
      <c r="A218" s="7" t="s">
        <v>71</v>
      </c>
      <c r="B218" s="277" t="s">
        <v>113</v>
      </c>
      <c r="C218" s="179" t="s">
        <v>95</v>
      </c>
      <c r="D218" s="179" t="s">
        <v>92</v>
      </c>
      <c r="E218" s="179" t="s">
        <v>96</v>
      </c>
      <c r="F218" s="179" t="s">
        <v>97</v>
      </c>
      <c r="G218" s="179">
        <v>7</v>
      </c>
      <c r="H218" s="179">
        <v>47</v>
      </c>
      <c r="I218" s="179"/>
      <c r="J218" s="179">
        <v>1</v>
      </c>
      <c r="K218" s="179">
        <f>SUM(J218)*2</f>
        <v>2</v>
      </c>
      <c r="L218" s="178">
        <v>24</v>
      </c>
      <c r="M218" s="181">
        <f>SUM(N218+P218+R218+T218+V218)</f>
        <v>24</v>
      </c>
      <c r="N218" s="81">
        <v>2</v>
      </c>
      <c r="O218" s="35">
        <f>SUM(N218)*I218</f>
        <v>0</v>
      </c>
      <c r="P218" s="81"/>
      <c r="Q218" s="35">
        <f>P218*J218</f>
        <v>0</v>
      </c>
      <c r="R218" s="81">
        <v>22</v>
      </c>
      <c r="S218" s="35">
        <f>SUM(R218)*J218</f>
        <v>22</v>
      </c>
      <c r="T218" s="81"/>
      <c r="U218" s="35">
        <f>SUM(T218)*K218</f>
        <v>0</v>
      </c>
      <c r="V218" s="81"/>
      <c r="W218" s="35">
        <f>SUM(V218)*J218*5</f>
        <v>0</v>
      </c>
      <c r="X218" s="182">
        <f>SUM(J218*AX218*2+K218*AZ218*2)</f>
        <v>0</v>
      </c>
      <c r="Y218" s="182">
        <f>SUM(L218*5/100*J218)</f>
        <v>1.2</v>
      </c>
      <c r="Z218" s="187"/>
      <c r="AA218" s="35"/>
      <c r="AB218" s="81"/>
      <c r="AC218" s="182">
        <f>SUM(AB218)*3*H218/5</f>
        <v>0</v>
      </c>
      <c r="AD218" s="81"/>
      <c r="AE218" s="183">
        <f>SUM(AD218*H218*(30+4))</f>
        <v>0</v>
      </c>
      <c r="AF218" s="81"/>
      <c r="AG218" s="35">
        <f>SUM(AF218*H218*3)</f>
        <v>0</v>
      </c>
      <c r="AH218" s="81"/>
      <c r="AI218" s="182">
        <f>SUM(AH218*H218/3)</f>
        <v>0</v>
      </c>
      <c r="AJ218" s="187"/>
      <c r="AK218" s="182">
        <f>SUM(AJ218*H218*2/3)</f>
        <v>0</v>
      </c>
      <c r="AL218" s="81"/>
      <c r="AM218" s="35">
        <f>SUM(AL218*H218)*2</f>
        <v>0</v>
      </c>
      <c r="AN218" s="81"/>
      <c r="AO218" s="35">
        <f>SUM(AN218*J218)</f>
        <v>0</v>
      </c>
      <c r="AP218" s="81"/>
      <c r="AQ218" s="182">
        <f>SUM(AP218*H218*2)</f>
        <v>0</v>
      </c>
      <c r="AR218" s="81">
        <v>1</v>
      </c>
      <c r="AS218" s="182">
        <f>AR218*J218*6</f>
        <v>6</v>
      </c>
      <c r="AT218" s="81"/>
      <c r="AU218" s="182">
        <f>AT218*H218/3</f>
        <v>0</v>
      </c>
      <c r="AV218" s="187"/>
      <c r="AW218" s="35">
        <f>SUM(J218*AV218*6)</f>
        <v>0</v>
      </c>
      <c r="AX218" s="81"/>
      <c r="AY218" s="182">
        <f>SUM(AX218*H218/3)</f>
        <v>0</v>
      </c>
      <c r="AZ218" s="81"/>
      <c r="BA218" s="182">
        <f>SUM(AZ218*K218*5*6)</f>
        <v>0</v>
      </c>
      <c r="BB218" s="81"/>
      <c r="BC218" s="182">
        <f>SUM(BB218*K218*4*6)</f>
        <v>0</v>
      </c>
      <c r="BD218" s="81"/>
      <c r="BE218" s="10">
        <f t="shared" si="1077"/>
        <v>0</v>
      </c>
      <c r="BF218" s="10">
        <f t="shared" si="1077"/>
        <v>0</v>
      </c>
      <c r="BG218" s="309">
        <f>SUM(AO218+BE218+BC218+BA218+AY218+AW218+AS218+AQ218+AK218+AM218+AI218+AG218+AE218+AC218+AA218+Y218+X218+W218+U218+Q218+O218+S218+AU218)</f>
        <v>29.2</v>
      </c>
      <c r="BH218" s="22">
        <f>SUM(O218+Q218+U218+W218+X218+AS218+AW218+AY218+BA218+BC218+S218+AQ218)</f>
        <v>28</v>
      </c>
      <c r="BI218" s="7"/>
      <c r="BJ218" s="7"/>
      <c r="BK218" s="7"/>
      <c r="BL218" s="60">
        <v>406</v>
      </c>
      <c r="BM218" s="7" t="s">
        <v>71</v>
      </c>
      <c r="BN218" s="1" t="s">
        <v>194</v>
      </c>
      <c r="BO218" s="45" t="s">
        <v>95</v>
      </c>
      <c r="BP218" s="45" t="s">
        <v>92</v>
      </c>
      <c r="BQ218" s="45" t="s">
        <v>96</v>
      </c>
      <c r="BR218" s="25" t="s">
        <v>195</v>
      </c>
      <c r="BS218" s="45">
        <v>10</v>
      </c>
      <c r="BT218" s="179">
        <v>47</v>
      </c>
      <c r="BU218" s="25">
        <v>2</v>
      </c>
      <c r="BV218" s="25">
        <v>1</v>
      </c>
      <c r="BW218" s="25">
        <f>SUM(BV218)*2</f>
        <v>2</v>
      </c>
      <c r="BX218" s="1">
        <v>8</v>
      </c>
      <c r="BY218" s="208">
        <f t="shared" si="1078"/>
        <v>8</v>
      </c>
      <c r="BZ218" s="34"/>
      <c r="CA218" s="28">
        <f t="shared" si="1079"/>
        <v>0</v>
      </c>
      <c r="CB218" s="34"/>
      <c r="CC218" s="28">
        <f t="shared" si="1080"/>
        <v>0</v>
      </c>
      <c r="CD218" s="34">
        <v>8</v>
      </c>
      <c r="CE218" s="28">
        <f t="shared" si="1081"/>
        <v>8</v>
      </c>
      <c r="CF218" s="34"/>
      <c r="CG218" s="28">
        <f t="shared" si="1082"/>
        <v>0</v>
      </c>
      <c r="CH218" s="200"/>
      <c r="CI218" s="28">
        <f>SUM(CH218)*BV218*4</f>
        <v>0</v>
      </c>
      <c r="CJ218" s="209">
        <f>SUM(BW218*DJ218*2+BW218*DL218*2)</f>
        <v>0</v>
      </c>
      <c r="CK218" s="182">
        <f t="shared" si="1083"/>
        <v>0.4</v>
      </c>
      <c r="CL218" s="200"/>
      <c r="CM218" s="28"/>
      <c r="CN218" s="200"/>
      <c r="CO218" s="209">
        <f t="shared" si="1084"/>
        <v>0</v>
      </c>
      <c r="CP218" s="200"/>
      <c r="CQ218" s="210">
        <f t="shared" si="1085"/>
        <v>0</v>
      </c>
      <c r="CR218" s="34"/>
      <c r="CS218" s="28">
        <f t="shared" si="1086"/>
        <v>0</v>
      </c>
      <c r="CT218" s="200"/>
      <c r="CU218" s="209">
        <f t="shared" si="1087"/>
        <v>0</v>
      </c>
      <c r="CV218" s="200"/>
      <c r="CW218" s="209">
        <f t="shared" si="1088"/>
        <v>0</v>
      </c>
      <c r="CX218" s="34"/>
      <c r="CY218" s="28">
        <f>SUM(CX218*BT218)</f>
        <v>0</v>
      </c>
      <c r="CZ218" s="200"/>
      <c r="DA218" s="28">
        <f>SUM(CZ218*BV218)</f>
        <v>0</v>
      </c>
      <c r="DB218" s="200"/>
      <c r="DC218" s="209">
        <f t="shared" si="1089"/>
        <v>0</v>
      </c>
      <c r="DD218" s="34">
        <v>1</v>
      </c>
      <c r="DE218" s="605">
        <f>DD218*BV218*6</f>
        <v>6</v>
      </c>
      <c r="DF218" s="200"/>
      <c r="DG218" s="209">
        <f t="shared" si="1090"/>
        <v>0</v>
      </c>
      <c r="DH218" s="200"/>
      <c r="DI218" s="28">
        <f>SUM(DH218*BT218/3)</f>
        <v>0</v>
      </c>
      <c r="DJ218" s="34"/>
      <c r="DK218" s="209">
        <f>SUM(BV218*DJ218*8)</f>
        <v>0</v>
      </c>
      <c r="DL218" s="34"/>
      <c r="DM218" s="209">
        <f t="shared" si="1091"/>
        <v>0</v>
      </c>
      <c r="DN218" s="34"/>
      <c r="DO218" s="209">
        <f t="shared" si="1092"/>
        <v>0</v>
      </c>
      <c r="DP218" s="34"/>
      <c r="DQ218" s="22">
        <f t="shared" si="1093"/>
        <v>0</v>
      </c>
      <c r="DR218" s="345">
        <f t="shared" si="1094"/>
        <v>14.4</v>
      </c>
      <c r="DS218" s="209">
        <f t="shared" si="1095"/>
        <v>14</v>
      </c>
      <c r="DT218" s="7"/>
      <c r="DU218" s="7"/>
      <c r="DV218" s="7"/>
      <c r="DW218" s="60">
        <v>506</v>
      </c>
      <c r="DX218" s="291" t="s">
        <v>71</v>
      </c>
      <c r="DY218" s="288"/>
      <c r="DZ218" s="25"/>
      <c r="EA218" s="25"/>
      <c r="EB218" s="7"/>
      <c r="EC218" s="7"/>
      <c r="ED218" s="7"/>
      <c r="EE218" s="7"/>
      <c r="EF218" s="7"/>
      <c r="EG218" s="7"/>
      <c r="EH218" s="7"/>
      <c r="EI218" s="6"/>
      <c r="EJ218" s="6"/>
      <c r="EK218" s="7"/>
      <c r="EM218" s="20">
        <v>0</v>
      </c>
      <c r="EN218" s="7">
        <v>0</v>
      </c>
      <c r="EO218" s="7">
        <v>0</v>
      </c>
      <c r="EP218" s="7">
        <v>30</v>
      </c>
      <c r="EQ218" s="7">
        <v>30</v>
      </c>
      <c r="ER218" s="7">
        <v>0</v>
      </c>
      <c r="ES218" s="7">
        <v>0</v>
      </c>
      <c r="ET218" s="7">
        <v>0</v>
      </c>
      <c r="EU218" s="7">
        <v>0</v>
      </c>
      <c r="EV218" s="7">
        <v>0</v>
      </c>
      <c r="EW218" s="20">
        <v>1.6</v>
      </c>
      <c r="EX218" s="7">
        <v>0</v>
      </c>
      <c r="EY218" s="7">
        <v>0</v>
      </c>
      <c r="EZ218" s="7">
        <v>0</v>
      </c>
      <c r="FA218" s="7">
        <v>0</v>
      </c>
      <c r="FB218" s="7">
        <v>0</v>
      </c>
      <c r="FC218" s="7">
        <v>0</v>
      </c>
      <c r="FD218" s="7">
        <v>0</v>
      </c>
      <c r="FE218" s="7">
        <v>0</v>
      </c>
      <c r="FF218" s="7">
        <v>0</v>
      </c>
      <c r="FG218" s="20">
        <v>0</v>
      </c>
      <c r="FH218" s="7">
        <v>0</v>
      </c>
      <c r="FI218" s="7">
        <v>0</v>
      </c>
      <c r="FJ218" s="7">
        <v>0</v>
      </c>
      <c r="FK218" s="7">
        <v>0</v>
      </c>
      <c r="FL218" s="7">
        <v>0</v>
      </c>
      <c r="FM218" s="7">
        <v>0</v>
      </c>
      <c r="FN218" s="7">
        <v>0</v>
      </c>
      <c r="FO218" s="7">
        <v>0</v>
      </c>
      <c r="FP218" s="7">
        <v>2</v>
      </c>
      <c r="FQ218" s="7">
        <v>12</v>
      </c>
      <c r="FR218" s="7"/>
      <c r="FS218" s="7">
        <v>0</v>
      </c>
      <c r="FT218" s="7">
        <v>0</v>
      </c>
      <c r="FU218" s="7">
        <v>0</v>
      </c>
      <c r="FV218" s="7">
        <v>0</v>
      </c>
      <c r="FW218" s="7">
        <v>0</v>
      </c>
      <c r="FX218" s="7">
        <v>0</v>
      </c>
      <c r="FY218" s="7">
        <v>0</v>
      </c>
      <c r="FZ218" s="7">
        <v>0</v>
      </c>
      <c r="GA218" s="7">
        <v>0</v>
      </c>
      <c r="GB218" s="7">
        <v>0</v>
      </c>
      <c r="GC218" s="7">
        <v>0</v>
      </c>
      <c r="GD218" s="8">
        <v>14.4</v>
      </c>
      <c r="GE218" s="149">
        <v>43.6</v>
      </c>
      <c r="GF218" s="150">
        <v>42</v>
      </c>
      <c r="GG218" s="7"/>
      <c r="GH218" s="7"/>
      <c r="GI218" s="60"/>
      <c r="GK218" s="20"/>
      <c r="GL218" s="20"/>
      <c r="GM218" s="1"/>
      <c r="GN218" s="25"/>
      <c r="GO218" s="77"/>
      <c r="GP218" s="7"/>
      <c r="GQ218" s="87"/>
    </row>
    <row r="219" spans="1:199" ht="24.95" hidden="1" customHeight="1" x14ac:dyDescent="0.35">
      <c r="A219" s="7" t="s">
        <v>71</v>
      </c>
      <c r="B219" s="1"/>
      <c r="C219" s="45"/>
      <c r="D219" s="45"/>
      <c r="E219" s="45"/>
      <c r="F219" s="25"/>
      <c r="G219" s="25"/>
      <c r="H219" s="25"/>
      <c r="I219" s="25"/>
      <c r="J219" s="25"/>
      <c r="K219" s="25"/>
      <c r="L219" s="1"/>
      <c r="M219" s="208"/>
      <c r="N219" s="34"/>
      <c r="O219" s="28"/>
      <c r="P219" s="34"/>
      <c r="Q219" s="28"/>
      <c r="R219" s="34"/>
      <c r="S219" s="28"/>
      <c r="T219" s="34"/>
      <c r="U219" s="28"/>
      <c r="V219" s="34"/>
      <c r="W219" s="28"/>
      <c r="X219" s="209"/>
      <c r="Y219" s="182"/>
      <c r="Z219" s="34"/>
      <c r="AA219" s="28"/>
      <c r="AB219" s="34"/>
      <c r="AC219" s="209"/>
      <c r="AD219" s="34"/>
      <c r="AE219" s="210"/>
      <c r="AF219" s="34"/>
      <c r="AG219" s="28"/>
      <c r="AH219" s="34"/>
      <c r="AI219" s="209"/>
      <c r="AJ219" s="34"/>
      <c r="AK219" s="209"/>
      <c r="AL219" s="34"/>
      <c r="AM219" s="28"/>
      <c r="AN219" s="34"/>
      <c r="AO219" s="28"/>
      <c r="AP219" s="34"/>
      <c r="AQ219" s="209"/>
      <c r="AR219" s="34"/>
      <c r="AS219" s="209"/>
      <c r="AT219" s="34"/>
      <c r="AU219" s="209"/>
      <c r="AV219" s="34"/>
      <c r="AW219" s="28"/>
      <c r="AX219" s="34"/>
      <c r="AY219" s="209"/>
      <c r="AZ219" s="34"/>
      <c r="BA219" s="209"/>
      <c r="BB219" s="34"/>
      <c r="BC219" s="209"/>
      <c r="BD219" s="34"/>
      <c r="BE219" s="22"/>
      <c r="BF219" s="209"/>
      <c r="BG219" s="22"/>
      <c r="BH219" s="22"/>
      <c r="BI219" s="7"/>
      <c r="BJ219" s="7"/>
      <c r="BK219" s="7"/>
      <c r="BL219" s="7"/>
      <c r="BM219" s="7" t="s">
        <v>71</v>
      </c>
      <c r="BN219" s="1" t="s">
        <v>197</v>
      </c>
      <c r="BO219" s="207" t="s">
        <v>95</v>
      </c>
      <c r="BP219" s="207" t="s">
        <v>92</v>
      </c>
      <c r="BQ219" s="207" t="s">
        <v>96</v>
      </c>
      <c r="BR219" s="179" t="s">
        <v>97</v>
      </c>
      <c r="BS219" s="207">
        <v>8</v>
      </c>
      <c r="BT219" s="25">
        <v>23</v>
      </c>
      <c r="BU219" s="179"/>
      <c r="BV219" s="179">
        <v>1</v>
      </c>
      <c r="BW219" s="25">
        <f>SUM(BV219)*2</f>
        <v>2</v>
      </c>
      <c r="BX219" s="1">
        <v>80</v>
      </c>
      <c r="BY219" s="208">
        <f t="shared" si="1078"/>
        <v>80</v>
      </c>
      <c r="BZ219" s="34">
        <v>10</v>
      </c>
      <c r="CA219" s="28">
        <f t="shared" si="1079"/>
        <v>0</v>
      </c>
      <c r="CB219" s="34"/>
      <c r="CC219" s="28">
        <f t="shared" si="1080"/>
        <v>0</v>
      </c>
      <c r="CD219" s="34">
        <v>70</v>
      </c>
      <c r="CE219" s="28">
        <f t="shared" si="1081"/>
        <v>70</v>
      </c>
      <c r="CF219" s="34"/>
      <c r="CG219" s="28">
        <f t="shared" si="1082"/>
        <v>0</v>
      </c>
      <c r="CH219" s="200"/>
      <c r="CI219" s="28">
        <f>SUM(CH219)*BV219*4</f>
        <v>0</v>
      </c>
      <c r="CJ219" s="209">
        <f>SUM(BW219*DJ219*2+BW219*DL219*2)</f>
        <v>0</v>
      </c>
      <c r="CK219" s="182">
        <f t="shared" si="1083"/>
        <v>4</v>
      </c>
      <c r="CL219" s="200"/>
      <c r="CM219" s="28"/>
      <c r="CN219" s="200"/>
      <c r="CO219" s="209">
        <f t="shared" si="1084"/>
        <v>0</v>
      </c>
      <c r="CP219" s="200"/>
      <c r="CQ219" s="210">
        <f t="shared" si="1085"/>
        <v>0</v>
      </c>
      <c r="CR219" s="34"/>
      <c r="CS219" s="28">
        <f t="shared" si="1086"/>
        <v>0</v>
      </c>
      <c r="CT219" s="200"/>
      <c r="CU219" s="209">
        <f t="shared" si="1087"/>
        <v>0</v>
      </c>
      <c r="CV219" s="200"/>
      <c r="CW219" s="209">
        <f t="shared" si="1088"/>
        <v>0</v>
      </c>
      <c r="CX219" s="34">
        <v>1</v>
      </c>
      <c r="CY219" s="201">
        <f>SUM(CX219*BT219)*2</f>
        <v>46</v>
      </c>
      <c r="CZ219" s="200"/>
      <c r="DA219" s="28">
        <f>SUM(CZ219*BV219)</f>
        <v>0</v>
      </c>
      <c r="DB219" s="200"/>
      <c r="DC219" s="209">
        <f t="shared" si="1089"/>
        <v>0</v>
      </c>
      <c r="DD219" s="34">
        <v>1</v>
      </c>
      <c r="DE219" s="605">
        <f>DD219*BV219*6</f>
        <v>6</v>
      </c>
      <c r="DF219" s="200"/>
      <c r="DG219" s="209">
        <f t="shared" si="1090"/>
        <v>0</v>
      </c>
      <c r="DH219" s="200"/>
      <c r="DI219" s="28">
        <f>SUM(DH219*BT219/3)</f>
        <v>0</v>
      </c>
      <c r="DJ219" s="34"/>
      <c r="DK219" s="209">
        <f>SUM(BV219*DJ219*8)</f>
        <v>0</v>
      </c>
      <c r="DL219" s="34"/>
      <c r="DM219" s="209">
        <f t="shared" si="1091"/>
        <v>0</v>
      </c>
      <c r="DN219" s="34"/>
      <c r="DO219" s="209">
        <f t="shared" si="1092"/>
        <v>0</v>
      </c>
      <c r="DP219" s="34"/>
      <c r="DQ219" s="22">
        <f t="shared" si="1093"/>
        <v>0</v>
      </c>
      <c r="DR219" s="345">
        <f t="shared" si="1094"/>
        <v>126</v>
      </c>
      <c r="DS219" s="209">
        <f t="shared" si="1095"/>
        <v>76</v>
      </c>
      <c r="DT219" s="7"/>
      <c r="DU219" s="7"/>
      <c r="DV219" s="7"/>
      <c r="DW219" s="60">
        <v>402</v>
      </c>
      <c r="DX219" s="291" t="s">
        <v>71</v>
      </c>
      <c r="DY219" s="288"/>
      <c r="DZ219" s="25"/>
      <c r="EA219" s="25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M219" s="20">
        <v>0</v>
      </c>
      <c r="EN219" s="7">
        <v>0</v>
      </c>
      <c r="EO219" s="7">
        <v>0</v>
      </c>
      <c r="EP219" s="7">
        <v>70</v>
      </c>
      <c r="EQ219" s="7">
        <v>70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20">
        <v>4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20">
        <v>0</v>
      </c>
      <c r="FH219" s="7">
        <v>0</v>
      </c>
      <c r="FI219" s="7">
        <v>0</v>
      </c>
      <c r="FJ219" s="7">
        <v>1</v>
      </c>
      <c r="FK219" s="7">
        <v>46</v>
      </c>
      <c r="FL219" s="7">
        <v>0</v>
      </c>
      <c r="FM219" s="7">
        <v>0</v>
      </c>
      <c r="FN219" s="7">
        <v>0</v>
      </c>
      <c r="FO219" s="7">
        <v>0</v>
      </c>
      <c r="FP219" s="7">
        <v>1</v>
      </c>
      <c r="FQ219" s="7">
        <v>6</v>
      </c>
      <c r="FR219" s="7"/>
      <c r="FS219" s="7">
        <v>0</v>
      </c>
      <c r="FT219" s="7">
        <v>0</v>
      </c>
      <c r="FU219" s="7">
        <v>0</v>
      </c>
      <c r="FV219" s="7">
        <v>0</v>
      </c>
      <c r="FW219" s="7">
        <v>0</v>
      </c>
      <c r="FX219" s="7">
        <v>0</v>
      </c>
      <c r="FY219" s="7">
        <v>0</v>
      </c>
      <c r="FZ219" s="7">
        <v>0</v>
      </c>
      <c r="GA219" s="7">
        <v>0</v>
      </c>
      <c r="GB219" s="7">
        <v>0</v>
      </c>
      <c r="GC219" s="7">
        <v>0</v>
      </c>
      <c r="GD219" s="8">
        <v>126</v>
      </c>
      <c r="GE219" s="149">
        <v>126</v>
      </c>
      <c r="GF219" s="150">
        <v>76</v>
      </c>
      <c r="GG219" s="7"/>
      <c r="GH219" s="7"/>
      <c r="GI219" s="60"/>
      <c r="GK219" s="20"/>
      <c r="GL219" s="20"/>
      <c r="GM219" s="1"/>
      <c r="GN219" s="25"/>
      <c r="GO219" s="77"/>
      <c r="GP219" s="7"/>
      <c r="GQ219" s="87"/>
    </row>
    <row r="220" spans="1:199" ht="24.95" hidden="1" customHeight="1" x14ac:dyDescent="0.35">
      <c r="A220" s="7" t="s">
        <v>71</v>
      </c>
      <c r="B220" s="178"/>
      <c r="C220" s="45"/>
      <c r="D220" s="207"/>
      <c r="E220" s="207"/>
      <c r="F220" s="179"/>
      <c r="G220" s="179"/>
      <c r="H220" s="25"/>
      <c r="I220" s="25"/>
      <c r="J220" s="25"/>
      <c r="K220" s="25"/>
      <c r="L220" s="178"/>
      <c r="M220" s="181"/>
      <c r="N220" s="81"/>
      <c r="O220" s="35"/>
      <c r="P220" s="81"/>
      <c r="Q220" s="35"/>
      <c r="R220" s="81"/>
      <c r="S220" s="35"/>
      <c r="T220" s="81"/>
      <c r="U220" s="35"/>
      <c r="V220" s="81"/>
      <c r="W220" s="35"/>
      <c r="X220" s="209"/>
      <c r="Y220" s="182"/>
      <c r="Z220" s="81"/>
      <c r="AA220" s="35"/>
      <c r="AB220" s="81"/>
      <c r="AC220" s="182"/>
      <c r="AD220" s="81"/>
      <c r="AE220" s="183"/>
      <c r="AF220" s="81"/>
      <c r="AG220" s="35"/>
      <c r="AH220" s="81"/>
      <c r="AI220" s="209"/>
      <c r="AJ220" s="81"/>
      <c r="AK220" s="209"/>
      <c r="AL220" s="81"/>
      <c r="AM220" s="35"/>
      <c r="AN220" s="81"/>
      <c r="AO220" s="35"/>
      <c r="AP220" s="81"/>
      <c r="AQ220" s="182"/>
      <c r="AR220" s="81"/>
      <c r="AS220" s="209"/>
      <c r="AT220" s="34"/>
      <c r="AU220" s="209"/>
      <c r="AV220" s="81"/>
      <c r="AW220" s="28"/>
      <c r="AX220" s="81"/>
      <c r="AY220" s="209"/>
      <c r="AZ220" s="81"/>
      <c r="BA220" s="209"/>
      <c r="BB220" s="81"/>
      <c r="BC220" s="182"/>
      <c r="BD220" s="81"/>
      <c r="BE220" s="22"/>
      <c r="BF220" s="209"/>
      <c r="BG220" s="22"/>
      <c r="BH220" s="22"/>
      <c r="BI220" s="7"/>
      <c r="BJ220" s="7"/>
      <c r="BK220" s="7"/>
      <c r="BL220" s="60"/>
      <c r="BM220" s="7" t="s">
        <v>71</v>
      </c>
      <c r="BN220" s="274" t="s">
        <v>113</v>
      </c>
      <c r="BO220" s="45" t="s">
        <v>95</v>
      </c>
      <c r="BP220" s="45" t="s">
        <v>92</v>
      </c>
      <c r="BQ220" s="45" t="s">
        <v>96</v>
      </c>
      <c r="BR220" s="25" t="s">
        <v>195</v>
      </c>
      <c r="BS220" s="25">
        <v>10</v>
      </c>
      <c r="BT220" s="179">
        <v>27</v>
      </c>
      <c r="BU220" s="25"/>
      <c r="BV220" s="25">
        <v>1</v>
      </c>
      <c r="BW220" s="25">
        <f>SUM(BV220)*2</f>
        <v>2</v>
      </c>
      <c r="BX220" s="1">
        <v>24</v>
      </c>
      <c r="BY220" s="208">
        <f t="shared" si="1078"/>
        <v>24</v>
      </c>
      <c r="BZ220" s="34">
        <v>2</v>
      </c>
      <c r="CA220" s="28">
        <f t="shared" si="1079"/>
        <v>0</v>
      </c>
      <c r="CB220" s="34">
        <v>0</v>
      </c>
      <c r="CC220" s="28">
        <f t="shared" si="1080"/>
        <v>0</v>
      </c>
      <c r="CD220" s="34">
        <v>22</v>
      </c>
      <c r="CE220" s="28">
        <f t="shared" si="1081"/>
        <v>22</v>
      </c>
      <c r="CF220" s="34"/>
      <c r="CG220" s="28">
        <f t="shared" si="1082"/>
        <v>0</v>
      </c>
      <c r="CH220" s="223"/>
      <c r="CI220" s="28">
        <f>SUM(CH220)*BV220*5</f>
        <v>0</v>
      </c>
      <c r="CJ220" s="209">
        <f>SUM(BV220*DJ220*2+BW220*DL220*2)</f>
        <v>0</v>
      </c>
      <c r="CK220" s="182"/>
      <c r="CL220" s="223"/>
      <c r="CM220" s="28"/>
      <c r="CN220" s="223"/>
      <c r="CO220" s="209">
        <f t="shared" si="1084"/>
        <v>0</v>
      </c>
      <c r="CP220" s="223"/>
      <c r="CQ220" s="210">
        <f t="shared" si="1085"/>
        <v>0</v>
      </c>
      <c r="CR220" s="34"/>
      <c r="CS220" s="28">
        <f t="shared" si="1086"/>
        <v>0</v>
      </c>
      <c r="CT220" s="223"/>
      <c r="CU220" s="209">
        <f t="shared" si="1087"/>
        <v>0</v>
      </c>
      <c r="CV220" s="223"/>
      <c r="CW220" s="209">
        <f t="shared" si="1088"/>
        <v>0</v>
      </c>
      <c r="CX220" s="34"/>
      <c r="CY220" s="28">
        <f>SUM(CX220*BT220)*2</f>
        <v>0</v>
      </c>
      <c r="CZ220" s="223"/>
      <c r="DA220" s="28">
        <f>SUM(CZ220*BV220)</f>
        <v>0</v>
      </c>
      <c r="DB220" s="223"/>
      <c r="DC220" s="209">
        <f t="shared" si="1089"/>
        <v>0</v>
      </c>
      <c r="DD220" s="34">
        <v>1</v>
      </c>
      <c r="DE220" s="605">
        <f>DD220*BV220*6</f>
        <v>6</v>
      </c>
      <c r="DF220" s="223"/>
      <c r="DG220" s="209">
        <f t="shared" si="1090"/>
        <v>0</v>
      </c>
      <c r="DH220" s="223"/>
      <c r="DI220" s="28">
        <f>SUM(BV220*DH220*6)</f>
        <v>0</v>
      </c>
      <c r="DJ220" s="34"/>
      <c r="DK220" s="209">
        <f>SUM(DJ220*BT220/3)</f>
        <v>0</v>
      </c>
      <c r="DL220" s="34"/>
      <c r="DM220" s="209">
        <f t="shared" si="1091"/>
        <v>0</v>
      </c>
      <c r="DN220" s="34"/>
      <c r="DO220" s="209">
        <f t="shared" si="1092"/>
        <v>0</v>
      </c>
      <c r="DP220" s="34"/>
      <c r="DQ220" s="22">
        <f t="shared" si="1093"/>
        <v>0</v>
      </c>
      <c r="DR220" s="345">
        <f t="shared" si="1094"/>
        <v>28</v>
      </c>
      <c r="DS220" s="221">
        <f t="shared" si="1095"/>
        <v>28</v>
      </c>
      <c r="DT220" s="7"/>
      <c r="DU220" s="7"/>
      <c r="DV220" s="7"/>
      <c r="DW220" s="60" t="s">
        <v>271</v>
      </c>
      <c r="DX220" s="291" t="s">
        <v>71</v>
      </c>
      <c r="DY220" s="288"/>
      <c r="DZ220" s="25"/>
      <c r="EA220" s="25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M220" s="20">
        <v>0</v>
      </c>
      <c r="EN220" s="7">
        <v>0</v>
      </c>
      <c r="EO220" s="7">
        <v>0</v>
      </c>
      <c r="EP220" s="7">
        <v>22</v>
      </c>
      <c r="EQ220" s="7">
        <v>22</v>
      </c>
      <c r="ER220" s="7">
        <v>0</v>
      </c>
      <c r="ES220" s="7">
        <v>0</v>
      </c>
      <c r="ET220" s="7">
        <v>0</v>
      </c>
      <c r="EU220" s="7">
        <v>0</v>
      </c>
      <c r="EV220" s="7">
        <v>0</v>
      </c>
      <c r="EW220" s="20">
        <v>0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0</v>
      </c>
      <c r="FF220" s="7">
        <v>0</v>
      </c>
      <c r="FG220" s="20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>
        <v>1</v>
      </c>
      <c r="FQ220" s="7">
        <v>6</v>
      </c>
      <c r="FR220" s="7"/>
      <c r="FS220" s="7">
        <v>0</v>
      </c>
      <c r="FT220" s="7">
        <v>0</v>
      </c>
      <c r="FU220" s="7">
        <v>0</v>
      </c>
      <c r="FV220" s="7">
        <v>0</v>
      </c>
      <c r="FW220" s="7">
        <v>0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>
        <v>0</v>
      </c>
      <c r="GD220" s="8">
        <v>28</v>
      </c>
      <c r="GE220" s="149">
        <v>28</v>
      </c>
      <c r="GF220" s="150">
        <v>28</v>
      </c>
      <c r="GG220" s="7"/>
      <c r="GH220" s="7"/>
      <c r="GI220" s="60"/>
      <c r="GK220" s="20"/>
      <c r="GL220" s="20"/>
      <c r="GM220" s="1"/>
      <c r="GN220" s="25"/>
      <c r="GO220" s="77"/>
      <c r="GP220" s="7"/>
      <c r="GQ220" s="87"/>
    </row>
    <row r="221" spans="1:199" ht="24.95" hidden="1" customHeight="1" x14ac:dyDescent="0.35">
      <c r="A221" s="7" t="s">
        <v>71</v>
      </c>
      <c r="B221" s="19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90">
        <f t="shared" ref="M221:M230" si="1096">SUM(N221+P221+T221+V221+AR221*2)</f>
        <v>0</v>
      </c>
      <c r="N221" s="34"/>
      <c r="O221" s="22"/>
      <c r="P221" s="34"/>
      <c r="Q221" s="22"/>
      <c r="R221" s="34"/>
      <c r="S221" s="22"/>
      <c r="T221" s="34"/>
      <c r="U221" s="22"/>
      <c r="V221" s="91"/>
      <c r="W221" s="22"/>
      <c r="X221" s="22"/>
      <c r="Y221" s="22"/>
      <c r="Z221" s="91"/>
      <c r="AA221" s="22"/>
      <c r="AB221" s="91"/>
      <c r="AC221" s="22"/>
      <c r="AD221" s="91"/>
      <c r="AE221" s="26"/>
      <c r="AF221" s="91"/>
      <c r="AG221" s="22"/>
      <c r="AH221" s="91"/>
      <c r="AI221" s="22"/>
      <c r="AJ221" s="91"/>
      <c r="AK221" s="22"/>
      <c r="AL221" s="91"/>
      <c r="AM221" s="22"/>
      <c r="AN221" s="91"/>
      <c r="AO221" s="22"/>
      <c r="AP221" s="91"/>
      <c r="AQ221" s="22"/>
      <c r="AR221" s="91"/>
      <c r="AS221" s="22"/>
      <c r="AT221" s="91"/>
      <c r="AU221" s="22"/>
      <c r="AV221" s="91"/>
      <c r="AW221" s="22"/>
      <c r="AX221" s="91"/>
      <c r="AY221" s="22"/>
      <c r="AZ221" s="91"/>
      <c r="BA221" s="22"/>
      <c r="BB221" s="91"/>
      <c r="BC221" s="22"/>
      <c r="BD221" s="91"/>
      <c r="BE221" s="22"/>
      <c r="BF221" s="22"/>
      <c r="BG221" s="22">
        <f t="shared" ref="BG221:BG230" si="1097">SUM(AO221+BE221+BC221+BA221+AY221+AW221+AS221+AQ221+AK221+AM221+AI221+AG221+AE221+AC221+AA221+Y221+X221+W221+U221+Q221+O221+S221+AU221)</f>
        <v>0</v>
      </c>
      <c r="BH221" s="22">
        <f t="shared" ref="BH221:BH230" si="1098">SUM(O221+Q221+U221+W221+X221+AS221+AW221+AY221+BA221+BC221+S221+AQ221)</f>
        <v>0</v>
      </c>
      <c r="BI221" s="7"/>
      <c r="BJ221" s="7"/>
      <c r="BK221" s="7"/>
      <c r="BL221" s="60"/>
      <c r="BM221" s="7" t="s">
        <v>71</v>
      </c>
      <c r="BN221" s="274" t="s">
        <v>198</v>
      </c>
      <c r="BO221" s="45" t="s">
        <v>95</v>
      </c>
      <c r="BP221" s="45" t="s">
        <v>92</v>
      </c>
      <c r="BQ221" s="45" t="s">
        <v>96</v>
      </c>
      <c r="BR221" s="25" t="s">
        <v>195</v>
      </c>
      <c r="BS221" s="25">
        <v>10</v>
      </c>
      <c r="BT221" s="593">
        <v>13</v>
      </c>
      <c r="BU221" s="25"/>
      <c r="BV221" s="25">
        <v>1</v>
      </c>
      <c r="BW221" s="25">
        <v>1</v>
      </c>
      <c r="BX221" s="1">
        <v>40</v>
      </c>
      <c r="BY221" s="208">
        <f t="shared" si="1078"/>
        <v>40</v>
      </c>
      <c r="BZ221" s="34">
        <v>10</v>
      </c>
      <c r="CA221" s="28">
        <f t="shared" si="1079"/>
        <v>0</v>
      </c>
      <c r="CB221" s="34">
        <v>0</v>
      </c>
      <c r="CC221" s="28">
        <f t="shared" si="1080"/>
        <v>0</v>
      </c>
      <c r="CD221" s="34"/>
      <c r="CE221" s="28">
        <f t="shared" si="1081"/>
        <v>0</v>
      </c>
      <c r="CF221" s="34">
        <v>30</v>
      </c>
      <c r="CG221" s="28">
        <f t="shared" si="1082"/>
        <v>30</v>
      </c>
      <c r="CH221" s="200"/>
      <c r="CI221" s="28">
        <f>SUM(CH221)*BV221*5</f>
        <v>0</v>
      </c>
      <c r="CJ221" s="209">
        <f>SUM(BV221*DJ221*2+BW221*DL221*2)</f>
        <v>0</v>
      </c>
      <c r="CK221" s="182">
        <f t="shared" si="1083"/>
        <v>2</v>
      </c>
      <c r="CL221" s="200"/>
      <c r="CM221" s="28"/>
      <c r="CN221" s="200"/>
      <c r="CO221" s="209">
        <f t="shared" si="1084"/>
        <v>0</v>
      </c>
      <c r="CP221" s="200"/>
      <c r="CQ221" s="210">
        <f t="shared" si="1085"/>
        <v>0</v>
      </c>
      <c r="CR221" s="34"/>
      <c r="CS221" s="28">
        <f t="shared" si="1086"/>
        <v>0</v>
      </c>
      <c r="CT221" s="200"/>
      <c r="CU221" s="209">
        <f t="shared" si="1087"/>
        <v>0</v>
      </c>
      <c r="CV221" s="200"/>
      <c r="CW221" s="209">
        <f t="shared" si="1088"/>
        <v>0</v>
      </c>
      <c r="CX221" s="34">
        <v>1</v>
      </c>
      <c r="CY221" s="201">
        <f>SUM(CX221*BT221)*2</f>
        <v>26</v>
      </c>
      <c r="CZ221" s="200"/>
      <c r="DA221" s="28">
        <f>SUM(CZ221*BV221)</f>
        <v>0</v>
      </c>
      <c r="DB221" s="200"/>
      <c r="DC221" s="209">
        <f t="shared" si="1089"/>
        <v>0</v>
      </c>
      <c r="DD221" s="34">
        <v>1</v>
      </c>
      <c r="DE221" s="605">
        <f>DD221*BV221*6</f>
        <v>6</v>
      </c>
      <c r="DF221" s="200"/>
      <c r="DG221" s="209">
        <f t="shared" si="1090"/>
        <v>0</v>
      </c>
      <c r="DH221" s="200"/>
      <c r="DI221" s="28">
        <f>SUM(BV221*DH221*6)</f>
        <v>0</v>
      </c>
      <c r="DJ221" s="34"/>
      <c r="DK221" s="209">
        <f>SUM(DJ221*BT221/3)</f>
        <v>0</v>
      </c>
      <c r="DL221" s="34"/>
      <c r="DM221" s="209">
        <f t="shared" si="1091"/>
        <v>0</v>
      </c>
      <c r="DN221" s="34"/>
      <c r="DO221" s="209">
        <f t="shared" si="1092"/>
        <v>0</v>
      </c>
      <c r="DP221" s="34"/>
      <c r="DQ221" s="22">
        <f t="shared" si="1093"/>
        <v>0</v>
      </c>
      <c r="DR221" s="345">
        <f t="shared" si="1094"/>
        <v>64</v>
      </c>
      <c r="DS221" s="209">
        <f t="shared" si="1095"/>
        <v>36</v>
      </c>
      <c r="DT221" s="7"/>
      <c r="DU221" s="7"/>
      <c r="DV221" s="7"/>
      <c r="DW221" s="60">
        <v>503</v>
      </c>
      <c r="DX221" s="291" t="s">
        <v>71</v>
      </c>
      <c r="DY221" s="289"/>
      <c r="DZ221" s="19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M221" s="20">
        <v>0</v>
      </c>
      <c r="EN221" s="7">
        <v>0</v>
      </c>
      <c r="EO221" s="7">
        <v>0</v>
      </c>
      <c r="EP221" s="7">
        <v>0</v>
      </c>
      <c r="EQ221" s="7">
        <v>0</v>
      </c>
      <c r="ER221" s="7">
        <v>30</v>
      </c>
      <c r="ES221" s="7">
        <v>30</v>
      </c>
      <c r="ET221" s="7">
        <v>0</v>
      </c>
      <c r="EU221" s="7">
        <v>0</v>
      </c>
      <c r="EV221" s="7">
        <v>0</v>
      </c>
      <c r="EW221" s="20">
        <v>2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20">
        <v>0</v>
      </c>
      <c r="FH221" s="7">
        <v>0</v>
      </c>
      <c r="FI221" s="7">
        <v>0</v>
      </c>
      <c r="FJ221" s="7">
        <v>1</v>
      </c>
      <c r="FK221" s="7">
        <v>26</v>
      </c>
      <c r="FL221" s="7">
        <v>0</v>
      </c>
      <c r="FM221" s="7">
        <v>0</v>
      </c>
      <c r="FN221" s="7">
        <v>0</v>
      </c>
      <c r="FO221" s="7">
        <v>0</v>
      </c>
      <c r="FP221" s="7">
        <v>1</v>
      </c>
      <c r="FQ221" s="7">
        <v>6</v>
      </c>
      <c r="FR221" s="7"/>
      <c r="FS221" s="7">
        <v>0</v>
      </c>
      <c r="FT221" s="7">
        <v>0</v>
      </c>
      <c r="FU221" s="7">
        <v>0</v>
      </c>
      <c r="FV221" s="7">
        <v>0</v>
      </c>
      <c r="FW221" s="7">
        <v>0</v>
      </c>
      <c r="FX221" s="7">
        <v>0</v>
      </c>
      <c r="FY221" s="7">
        <v>0</v>
      </c>
      <c r="FZ221" s="7">
        <v>0</v>
      </c>
      <c r="GA221" s="7">
        <v>0</v>
      </c>
      <c r="GB221" s="7">
        <v>0</v>
      </c>
      <c r="GC221" s="7">
        <v>0</v>
      </c>
      <c r="GD221" s="8">
        <v>64</v>
      </c>
      <c r="GE221" s="149">
        <v>64</v>
      </c>
      <c r="GF221" s="150">
        <v>36</v>
      </c>
      <c r="GG221" s="7"/>
      <c r="GH221" s="7"/>
      <c r="GI221" s="60"/>
      <c r="GK221" s="20"/>
      <c r="GL221" s="20"/>
      <c r="GM221" s="1"/>
      <c r="GN221" s="25"/>
      <c r="GO221" s="77"/>
      <c r="GP221" s="7"/>
      <c r="GQ221" s="87"/>
    </row>
    <row r="222" spans="1:199" ht="24.95" hidden="1" customHeight="1" x14ac:dyDescent="0.35">
      <c r="A222" s="7" t="s">
        <v>71</v>
      </c>
      <c r="B222" s="19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90">
        <f t="shared" si="1096"/>
        <v>0</v>
      </c>
      <c r="N222" s="34"/>
      <c r="O222" s="22"/>
      <c r="P222" s="34"/>
      <c r="Q222" s="22"/>
      <c r="R222" s="34"/>
      <c r="S222" s="22"/>
      <c r="T222" s="34"/>
      <c r="U222" s="22"/>
      <c r="V222" s="91"/>
      <c r="W222" s="22"/>
      <c r="X222" s="22"/>
      <c r="Y222" s="22"/>
      <c r="Z222" s="91"/>
      <c r="AA222" s="22"/>
      <c r="AB222" s="91"/>
      <c r="AC222" s="22"/>
      <c r="AD222" s="91"/>
      <c r="AE222" s="26"/>
      <c r="AF222" s="91"/>
      <c r="AG222" s="22"/>
      <c r="AH222" s="91"/>
      <c r="AI222" s="22"/>
      <c r="AJ222" s="91"/>
      <c r="AK222" s="22"/>
      <c r="AL222" s="91"/>
      <c r="AM222" s="22"/>
      <c r="AN222" s="91"/>
      <c r="AO222" s="22"/>
      <c r="AP222" s="91"/>
      <c r="AQ222" s="22"/>
      <c r="AR222" s="91"/>
      <c r="AS222" s="22"/>
      <c r="AT222" s="91"/>
      <c r="AU222" s="22"/>
      <c r="AV222" s="91"/>
      <c r="AW222" s="22"/>
      <c r="AX222" s="91"/>
      <c r="AY222" s="22"/>
      <c r="AZ222" s="91"/>
      <c r="BA222" s="22"/>
      <c r="BB222" s="91"/>
      <c r="BC222" s="22"/>
      <c r="BD222" s="91"/>
      <c r="BE222" s="22"/>
      <c r="BF222" s="22"/>
      <c r="BG222" s="22">
        <f t="shared" si="1097"/>
        <v>0</v>
      </c>
      <c r="BH222" s="22">
        <f t="shared" si="1098"/>
        <v>0</v>
      </c>
      <c r="BI222" s="7"/>
      <c r="BJ222" s="7"/>
      <c r="BK222" s="7"/>
      <c r="BL222" s="60"/>
      <c r="BM222" s="7" t="s">
        <v>71</v>
      </c>
      <c r="BN222" s="1" t="s">
        <v>90</v>
      </c>
      <c r="BO222" s="45" t="s">
        <v>95</v>
      </c>
      <c r="BP222" s="45" t="s">
        <v>92</v>
      </c>
      <c r="BQ222" s="45" t="s">
        <v>96</v>
      </c>
      <c r="BR222" s="25" t="s">
        <v>120</v>
      </c>
      <c r="BS222" s="25">
        <v>6</v>
      </c>
      <c r="BT222" s="7"/>
      <c r="BU222" s="25">
        <v>1</v>
      </c>
      <c r="BV222" s="25">
        <v>1</v>
      </c>
      <c r="BW222" s="25">
        <f>SUM(BV222)*2</f>
        <v>2</v>
      </c>
      <c r="BX222" s="24">
        <v>170</v>
      </c>
      <c r="BY222" s="208">
        <f t="shared" si="1078"/>
        <v>112</v>
      </c>
      <c r="BZ222" s="34">
        <v>6</v>
      </c>
      <c r="CA222" s="28">
        <f t="shared" si="1079"/>
        <v>6</v>
      </c>
      <c r="CB222" s="34">
        <v>44</v>
      </c>
      <c r="CC222" s="28">
        <f t="shared" si="1080"/>
        <v>44</v>
      </c>
      <c r="CD222" s="34">
        <v>62</v>
      </c>
      <c r="CE222" s="28">
        <f t="shared" si="1081"/>
        <v>62</v>
      </c>
      <c r="CF222" s="34"/>
      <c r="CG222" s="28">
        <f t="shared" si="1082"/>
        <v>0</v>
      </c>
      <c r="CH222" s="223"/>
      <c r="CI222" s="28">
        <f>SUM(CH222)*BV222*3</f>
        <v>0</v>
      </c>
      <c r="CJ222" s="209">
        <f>SUM(BV222*DJ222*2+BW222*DL222*2)</f>
        <v>2</v>
      </c>
      <c r="CK222" s="182"/>
      <c r="CL222" s="223"/>
      <c r="CM222" s="28"/>
      <c r="CN222" s="223"/>
      <c r="CO222" s="209">
        <f t="shared" si="1084"/>
        <v>0</v>
      </c>
      <c r="CP222" s="223"/>
      <c r="CQ222" s="210">
        <f t="shared" si="1085"/>
        <v>0</v>
      </c>
      <c r="CR222" s="34"/>
      <c r="CS222" s="28">
        <f t="shared" si="1086"/>
        <v>0</v>
      </c>
      <c r="CT222" s="224"/>
      <c r="CU222" s="209">
        <f t="shared" si="1087"/>
        <v>0</v>
      </c>
      <c r="CV222" s="223"/>
      <c r="CW222" s="209">
        <f t="shared" si="1088"/>
        <v>0</v>
      </c>
      <c r="CX222" s="34"/>
      <c r="CY222" s="28">
        <f>SUM(CX222*BT222*2)</f>
        <v>0</v>
      </c>
      <c r="CZ222" s="223"/>
      <c r="DA222" s="28">
        <f>SUM(CZ222*BV222*2)</f>
        <v>0</v>
      </c>
      <c r="DB222" s="223"/>
      <c r="DC222" s="209">
        <f t="shared" si="1089"/>
        <v>0</v>
      </c>
      <c r="DD222" s="34"/>
      <c r="DE222" s="209">
        <f>SUM(BV222*DD222*6)</f>
        <v>0</v>
      </c>
      <c r="DF222" s="223"/>
      <c r="DG222" s="209">
        <f t="shared" si="1090"/>
        <v>0</v>
      </c>
      <c r="DH222" s="223"/>
      <c r="DI222" s="28">
        <f>SUM(BV222*DH222*6)</f>
        <v>0</v>
      </c>
      <c r="DJ222" s="34">
        <v>1</v>
      </c>
      <c r="DK222" s="209">
        <f>SUM(BV222*DJ222*8)</f>
        <v>8</v>
      </c>
      <c r="DL222" s="28"/>
      <c r="DM222" s="209">
        <f t="shared" si="1091"/>
        <v>0</v>
      </c>
      <c r="DN222" s="34"/>
      <c r="DO222" s="209">
        <f t="shared" si="1092"/>
        <v>0</v>
      </c>
      <c r="DP222" s="34"/>
      <c r="DQ222" s="22">
        <f t="shared" si="1093"/>
        <v>0</v>
      </c>
      <c r="DR222" s="345">
        <f t="shared" si="1094"/>
        <v>122</v>
      </c>
      <c r="DS222" s="209">
        <f t="shared" si="1095"/>
        <v>122</v>
      </c>
      <c r="DT222" s="7"/>
      <c r="DU222" s="7"/>
      <c r="DV222" s="7"/>
      <c r="DW222" s="343" t="s">
        <v>273</v>
      </c>
      <c r="DX222" s="291" t="s">
        <v>71</v>
      </c>
      <c r="DY222" s="289"/>
      <c r="DZ222" s="19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M222" s="20">
        <v>6</v>
      </c>
      <c r="EN222" s="7">
        <v>44</v>
      </c>
      <c r="EO222" s="7">
        <v>44</v>
      </c>
      <c r="EP222" s="7">
        <v>62</v>
      </c>
      <c r="EQ222" s="7">
        <v>62</v>
      </c>
      <c r="ER222" s="7">
        <v>0</v>
      </c>
      <c r="ES222" s="7">
        <v>0</v>
      </c>
      <c r="ET222" s="7">
        <v>0</v>
      </c>
      <c r="EU222" s="7">
        <v>0</v>
      </c>
      <c r="EV222" s="7">
        <v>2</v>
      </c>
      <c r="EW222" s="20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20">
        <v>0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0</v>
      </c>
      <c r="FN222" s="7">
        <v>0</v>
      </c>
      <c r="FO222" s="7">
        <v>0</v>
      </c>
      <c r="FP222" s="7">
        <v>0</v>
      </c>
      <c r="FQ222" s="7">
        <v>0</v>
      </c>
      <c r="FR222" s="7"/>
      <c r="FS222" s="7">
        <v>0</v>
      </c>
      <c r="FT222" s="7">
        <v>0</v>
      </c>
      <c r="FU222" s="7">
        <v>0</v>
      </c>
      <c r="FV222" s="7">
        <v>1</v>
      </c>
      <c r="FW222" s="7">
        <v>8</v>
      </c>
      <c r="FX222" s="7">
        <v>0</v>
      </c>
      <c r="FY222" s="7">
        <v>0</v>
      </c>
      <c r="FZ222" s="7">
        <v>0</v>
      </c>
      <c r="GA222" s="7">
        <v>0</v>
      </c>
      <c r="GB222" s="7">
        <v>0</v>
      </c>
      <c r="GC222" s="7">
        <v>0</v>
      </c>
      <c r="GD222" s="8">
        <v>122</v>
      </c>
      <c r="GE222" s="149">
        <v>122</v>
      </c>
      <c r="GF222" s="150">
        <v>122</v>
      </c>
      <c r="GG222" s="7"/>
      <c r="GH222" s="7"/>
      <c r="GI222" s="60"/>
      <c r="GK222" s="20"/>
      <c r="GL222" s="20"/>
      <c r="GM222" s="1"/>
      <c r="GN222" s="25"/>
      <c r="GO222" s="77"/>
      <c r="GP222" s="7"/>
      <c r="GQ222" s="87"/>
    </row>
    <row r="223" spans="1:199" ht="24.95" hidden="1" customHeight="1" x14ac:dyDescent="0.35">
      <c r="A223" s="7" t="s">
        <v>71</v>
      </c>
      <c r="B223" s="413" t="s">
        <v>261</v>
      </c>
      <c r="C223" s="211" t="s">
        <v>95</v>
      </c>
      <c r="D223" s="211" t="s">
        <v>92</v>
      </c>
      <c r="E223" s="211" t="s">
        <v>96</v>
      </c>
      <c r="F223" s="230" t="s">
        <v>195</v>
      </c>
      <c r="G223" s="230">
        <v>9</v>
      </c>
      <c r="H223" s="607">
        <v>4</v>
      </c>
      <c r="I223" s="230">
        <v>2</v>
      </c>
      <c r="J223" s="230">
        <v>6</v>
      </c>
      <c r="K223" s="230">
        <f>SUM(J223)*2</f>
        <v>12</v>
      </c>
      <c r="L223" s="229"/>
      <c r="M223" s="231">
        <f>SUM(N223+P223+R223+T223+V223)</f>
        <v>0</v>
      </c>
      <c r="N223" s="232"/>
      <c r="O223" s="233">
        <f>SUM(N223)*I223</f>
        <v>0</v>
      </c>
      <c r="P223" s="232"/>
      <c r="Q223" s="233">
        <f>P223*J223</f>
        <v>0</v>
      </c>
      <c r="R223" s="232"/>
      <c r="S223" s="233">
        <f>SUM(R223)*J223</f>
        <v>0</v>
      </c>
      <c r="T223" s="232"/>
      <c r="U223" s="233">
        <f>SUM(T223)*K223</f>
        <v>0</v>
      </c>
      <c r="V223" s="232"/>
      <c r="W223" s="233">
        <f>SUM(V223)*J223*5</f>
        <v>0</v>
      </c>
      <c r="X223" s="209">
        <f>SUM(L223)*J223*5/100+AX223*J223*2+AZ223*J223*2</f>
        <v>0</v>
      </c>
      <c r="Y223" s="171">
        <f>SUM(L223*5/100*J223)</f>
        <v>0</v>
      </c>
      <c r="Z223" s="232"/>
      <c r="AA223" s="233"/>
      <c r="AB223" s="232">
        <v>17</v>
      </c>
      <c r="AC223" s="209">
        <v>136</v>
      </c>
      <c r="AD223" s="232"/>
      <c r="AE223" s="235">
        <f>SUM(AD223*H223*(30+4))</f>
        <v>0</v>
      </c>
      <c r="AF223" s="232"/>
      <c r="AG223" s="233">
        <f>SUM(AF223*H223*3)</f>
        <v>0</v>
      </c>
      <c r="AH223" s="232"/>
      <c r="AI223" s="234">
        <f>SUM(AH223*H223/3)</f>
        <v>0</v>
      </c>
      <c r="AJ223" s="232"/>
      <c r="AK223" s="234">
        <f>SUM(AJ223*H223*2/3)</f>
        <v>0</v>
      </c>
      <c r="AL223" s="232"/>
      <c r="AM223" s="233">
        <f>SUM(AL223*H223)</f>
        <v>0</v>
      </c>
      <c r="AN223" s="232"/>
      <c r="AO223" s="233">
        <f>SUM(AN223*J223)</f>
        <v>0</v>
      </c>
      <c r="AP223" s="232"/>
      <c r="AQ223" s="234">
        <f>AP223*H223/3</f>
        <v>0</v>
      </c>
      <c r="AR223" s="232"/>
      <c r="AS223" s="234">
        <f>SUM(J223*AR223*6)</f>
        <v>0</v>
      </c>
      <c r="AT223" s="34"/>
      <c r="AU223" s="236">
        <f>AT223*H223/3</f>
        <v>0</v>
      </c>
      <c r="AV223" s="232"/>
      <c r="AW223" s="233">
        <f>SUM(AV223*H223/3)</f>
        <v>0</v>
      </c>
      <c r="AX223" s="232"/>
      <c r="AY223" s="234">
        <f>SUM(AX223*H223/3)</f>
        <v>0</v>
      </c>
      <c r="AZ223" s="232"/>
      <c r="BA223" s="209">
        <f>SUM(AZ223*K223*5*6)</f>
        <v>0</v>
      </c>
      <c r="BB223" s="232"/>
      <c r="BC223" s="234">
        <f>SUM(BB223*K223*4*6)</f>
        <v>0</v>
      </c>
      <c r="BD223" s="232"/>
      <c r="BE223" s="237">
        <f t="shared" ref="BE223" si="1099">SUM(BD223*50)</f>
        <v>0</v>
      </c>
      <c r="BF223" s="209"/>
      <c r="BG223" s="309">
        <f>SUM(AO223+BE223+BC223+BA223+AY223+AW223+AS223+AQ223+AK223+AM223+AI223+AG223+AE223+AC223+AA223+Y223+X223+W223+U223+Q223+O223+S223+AU223)</f>
        <v>136</v>
      </c>
      <c r="BH223" s="22">
        <f>SUM(O223+Q223+U223+W223+X223+AS223+AW223+AY223+BA223+BC223+S223+AQ223)</f>
        <v>0</v>
      </c>
      <c r="BI223" s="7"/>
      <c r="BJ223" s="7"/>
      <c r="BK223" s="7"/>
      <c r="BL223" s="7" t="s">
        <v>287</v>
      </c>
      <c r="BM223" s="423" t="s">
        <v>71</v>
      </c>
      <c r="BN223" s="229" t="s">
        <v>255</v>
      </c>
      <c r="BO223" s="211" t="s">
        <v>95</v>
      </c>
      <c r="BP223" s="211" t="s">
        <v>92</v>
      </c>
      <c r="BQ223" s="211" t="s">
        <v>96</v>
      </c>
      <c r="BR223" s="230" t="s">
        <v>195</v>
      </c>
      <c r="BS223" s="230">
        <v>10</v>
      </c>
      <c r="BT223" s="607">
        <v>4</v>
      </c>
      <c r="BU223" s="230">
        <v>2</v>
      </c>
      <c r="BV223" s="230">
        <v>6</v>
      </c>
      <c r="BW223" s="230">
        <f>SUM(BV223)*2</f>
        <v>12</v>
      </c>
      <c r="BX223" s="229"/>
      <c r="BY223" s="231">
        <f>SUM(BZ223+CB223+CD223+CF223+CH223)</f>
        <v>0</v>
      </c>
      <c r="BZ223" s="232"/>
      <c r="CA223" s="28">
        <f t="shared" si="1079"/>
        <v>0</v>
      </c>
      <c r="CB223" s="232"/>
      <c r="CC223" s="233">
        <f>CB223*BV223</f>
        <v>0</v>
      </c>
      <c r="CD223" s="232"/>
      <c r="CE223" s="233">
        <f t="shared" si="1081"/>
        <v>0</v>
      </c>
      <c r="CF223" s="232"/>
      <c r="CG223" s="233">
        <f t="shared" si="1082"/>
        <v>0</v>
      </c>
      <c r="CH223" s="232"/>
      <c r="CI223" s="28">
        <f>SUM(CH223)*BV223*5</f>
        <v>0</v>
      </c>
      <c r="CJ223" s="234">
        <f>SUM(BX223)*BV223*5/100+DJ223*BV223*2+DL223*BV223*2</f>
        <v>0</v>
      </c>
      <c r="CK223" s="182">
        <f t="shared" si="1083"/>
        <v>0</v>
      </c>
      <c r="CL223" s="232"/>
      <c r="CM223" s="233"/>
      <c r="CN223" s="232">
        <v>3</v>
      </c>
      <c r="CO223" s="345">
        <v>24</v>
      </c>
      <c r="CP223" s="232"/>
      <c r="CQ223" s="235">
        <f>SUM(CP223*BT223*(30+4))</f>
        <v>0</v>
      </c>
      <c r="CR223" s="232"/>
      <c r="CS223" s="233">
        <f>SUM(CR223*BT223*3)</f>
        <v>0</v>
      </c>
      <c r="CT223" s="232"/>
      <c r="CU223" s="234">
        <f>SUM(CT223*BT223/3)</f>
        <v>0</v>
      </c>
      <c r="CV223" s="232"/>
      <c r="CW223" s="234">
        <f t="shared" si="1088"/>
        <v>0</v>
      </c>
      <c r="CX223" s="232"/>
      <c r="CY223" s="233">
        <f>SUM(CX223*BT223)</f>
        <v>0</v>
      </c>
      <c r="CZ223" s="232"/>
      <c r="DA223" s="233">
        <f>SUM(CZ223*BV223)</f>
        <v>0</v>
      </c>
      <c r="DB223" s="232">
        <v>1</v>
      </c>
      <c r="DC223" s="209"/>
      <c r="DD223" s="232"/>
      <c r="DE223" s="234">
        <f>SUM(BV223*DD223*6)</f>
        <v>0</v>
      </c>
      <c r="DF223" s="34"/>
      <c r="DG223" s="236">
        <f t="shared" si="1090"/>
        <v>0</v>
      </c>
      <c r="DH223" s="232"/>
      <c r="DI223" s="233">
        <f>SUM(DH223*BT223/3)</f>
        <v>0</v>
      </c>
      <c r="DJ223" s="232"/>
      <c r="DK223" s="209">
        <f>SUM(DJ223*BT223/3)</f>
        <v>0</v>
      </c>
      <c r="DL223" s="232"/>
      <c r="DM223" s="209">
        <f t="shared" si="1091"/>
        <v>0</v>
      </c>
      <c r="DN223" s="232"/>
      <c r="DO223" s="234">
        <f>SUM(DN223*BW223*4*6)</f>
        <v>0</v>
      </c>
      <c r="DP223" s="232"/>
      <c r="DQ223" s="237">
        <f>SUM(DP223*50)</f>
        <v>0</v>
      </c>
      <c r="DR223" s="236">
        <f t="shared" si="1094"/>
        <v>24</v>
      </c>
      <c r="DS223" s="236">
        <f t="shared" si="1095"/>
        <v>0</v>
      </c>
      <c r="DT223" s="7"/>
      <c r="DU223" s="7"/>
      <c r="DV223" s="7"/>
      <c r="DW223" s="60"/>
      <c r="DX223" s="291" t="s">
        <v>71</v>
      </c>
      <c r="DY223" s="289"/>
      <c r="DZ223" s="19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M223" s="20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20">
        <v>0</v>
      </c>
      <c r="EX223" s="7">
        <v>0</v>
      </c>
      <c r="EY223" s="7">
        <v>0</v>
      </c>
      <c r="EZ223" s="7">
        <v>20</v>
      </c>
      <c r="FA223" s="7">
        <v>160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20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0</v>
      </c>
      <c r="FN223" s="7">
        <v>1</v>
      </c>
      <c r="FO223" s="7">
        <v>0</v>
      </c>
      <c r="FP223" s="7">
        <v>0</v>
      </c>
      <c r="FQ223" s="7">
        <v>0</v>
      </c>
      <c r="FR223" s="7"/>
      <c r="FS223" s="7">
        <v>0</v>
      </c>
      <c r="FT223" s="7">
        <v>0</v>
      </c>
      <c r="FU223" s="7">
        <v>0</v>
      </c>
      <c r="FV223" s="7">
        <v>0</v>
      </c>
      <c r="FW223" s="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>
        <v>0</v>
      </c>
      <c r="GD223" s="8">
        <v>24</v>
      </c>
      <c r="GE223" s="149">
        <v>160</v>
      </c>
      <c r="GF223" s="150">
        <v>0</v>
      </c>
      <c r="GG223" s="7"/>
      <c r="GH223" s="7"/>
      <c r="GI223" s="60"/>
      <c r="GK223" s="20"/>
      <c r="GL223" s="20"/>
      <c r="GM223" s="1"/>
      <c r="GN223" s="25"/>
      <c r="GO223" s="77"/>
      <c r="GP223" s="7"/>
      <c r="GQ223" s="87"/>
    </row>
    <row r="224" spans="1:199" ht="24.95" hidden="1" customHeight="1" x14ac:dyDescent="0.35">
      <c r="A224" s="436" t="s">
        <v>71</v>
      </c>
      <c r="B224" s="165" t="s">
        <v>259</v>
      </c>
      <c r="C224" s="211" t="s">
        <v>95</v>
      </c>
      <c r="D224" s="248" t="s">
        <v>92</v>
      </c>
      <c r="E224" s="248" t="s">
        <v>96</v>
      </c>
      <c r="F224" s="166" t="s">
        <v>195</v>
      </c>
      <c r="G224" s="166">
        <v>9</v>
      </c>
      <c r="H224" s="230">
        <v>6</v>
      </c>
      <c r="I224" s="230">
        <v>1</v>
      </c>
      <c r="J224" s="230">
        <v>5</v>
      </c>
      <c r="K224" s="230">
        <v>5</v>
      </c>
      <c r="L224" s="165"/>
      <c r="M224" s="168">
        <f t="shared" ref="M224" si="1100">SUM(N224+P224+R224+T224+V224)</f>
        <v>0</v>
      </c>
      <c r="N224" s="169"/>
      <c r="O224" s="170">
        <f t="shared" ref="O224" si="1101">SUM(N224)*I224</f>
        <v>0</v>
      </c>
      <c r="P224" s="169"/>
      <c r="Q224" s="170">
        <f t="shared" ref="Q224" si="1102">P224*J224</f>
        <v>0</v>
      </c>
      <c r="R224" s="169"/>
      <c r="S224" s="170">
        <f t="shared" ref="S224" si="1103">SUM(R224)*J224</f>
        <v>0</v>
      </c>
      <c r="T224" s="169"/>
      <c r="U224" s="170">
        <f t="shared" ref="U224" si="1104">SUM(T224)*K224</f>
        <v>0</v>
      </c>
      <c r="V224" s="169"/>
      <c r="W224" s="170">
        <f t="shared" ref="W224" si="1105">SUM(V224)*J224*5</f>
        <v>0</v>
      </c>
      <c r="X224" s="209"/>
      <c r="Y224" s="171">
        <f t="shared" ref="Y224" si="1106">SUM(L224*5/100*J224)</f>
        <v>0</v>
      </c>
      <c r="Z224" s="169"/>
      <c r="AA224" s="170"/>
      <c r="AB224" s="169"/>
      <c r="AC224" s="182">
        <f>SUM(AB224)*3*H224/5</f>
        <v>0</v>
      </c>
      <c r="AD224" s="169">
        <v>1</v>
      </c>
      <c r="AE224" s="172">
        <f>SUM(AD224*H224*(15))</f>
        <v>90</v>
      </c>
      <c r="AF224" s="169"/>
      <c r="AG224" s="170">
        <f t="shared" ref="AG224" si="1107">SUM(AF224*H224*3)</f>
        <v>0</v>
      </c>
      <c r="AH224" s="169"/>
      <c r="AI224" s="234">
        <f t="shared" ref="AI224" si="1108">SUM(AH224*H224/3)</f>
        <v>0</v>
      </c>
      <c r="AJ224" s="169"/>
      <c r="AK224" s="234">
        <f t="shared" ref="AK224" si="1109">SUM(AJ224*H224*2/3)</f>
        <v>0</v>
      </c>
      <c r="AL224" s="169"/>
      <c r="AM224" s="170">
        <f>SUM(AL224*H224*2)</f>
        <v>0</v>
      </c>
      <c r="AN224" s="169"/>
      <c r="AO224" s="170">
        <f t="shared" ref="AO224" si="1110">SUM(AN224*J224)</f>
        <v>0</v>
      </c>
      <c r="AP224" s="169"/>
      <c r="AQ224" s="171">
        <f>SUM(AP224*H224*2)</f>
        <v>0</v>
      </c>
      <c r="AR224" s="169"/>
      <c r="AS224" s="234">
        <f>SUM(J224*AR224*6)</f>
        <v>0</v>
      </c>
      <c r="AT224" s="34"/>
      <c r="AU224" s="236">
        <f t="shared" ref="AU224" si="1111">AT224*H224/3</f>
        <v>0</v>
      </c>
      <c r="AV224" s="169"/>
      <c r="AW224" s="233">
        <f>SUM(AV224*H224/3)</f>
        <v>0</v>
      </c>
      <c r="AX224" s="169"/>
      <c r="AY224" s="234">
        <f t="shared" ref="AY224" si="1112">SUM(J224*AX224*8)</f>
        <v>0</v>
      </c>
      <c r="AZ224" s="169"/>
      <c r="BA224" s="209">
        <f t="shared" ref="BA224" si="1113">SUM(AZ224*K224*5*6)</f>
        <v>0</v>
      </c>
      <c r="BB224" s="169"/>
      <c r="BC224" s="171">
        <f t="shared" ref="BC224" si="1114">SUM(BB224*K224*4*6)</f>
        <v>0</v>
      </c>
      <c r="BD224" s="169"/>
      <c r="BE224" s="237">
        <f t="shared" ref="BE224" si="1115">SUM(BD224*50)</f>
        <v>0</v>
      </c>
      <c r="BF224" s="236">
        <f t="shared" ref="BF224" si="1116">O224+Q224+S224+U224+W224+X224+Y224+AA224+AC224+AE224+AG224+AI224+AK224+AM224+AO224+AQ224+AS224+AU224+AW224+AY224+BA224+BC224+BE224</f>
        <v>90</v>
      </c>
      <c r="BG224" s="22">
        <f>SUM(AO224+BE224+BC224+BA224+AY224+AW224+AS224+AQ224+AK224+AM224+AI224+AG224+AE224+AC224+AA224+Y224+X224+W224+U224+Q224+O224+S224+AU224)</f>
        <v>90</v>
      </c>
      <c r="BH224" s="22">
        <f t="shared" si="1098"/>
        <v>0</v>
      </c>
      <c r="BI224" s="7"/>
      <c r="BJ224" s="7"/>
      <c r="BK224" s="7"/>
      <c r="BL224" s="60"/>
      <c r="BM224" s="7" t="s">
        <v>71</v>
      </c>
      <c r="BN224" s="229" t="s">
        <v>254</v>
      </c>
      <c r="BO224" s="211" t="s">
        <v>95</v>
      </c>
      <c r="BP224" s="211" t="s">
        <v>92</v>
      </c>
      <c r="BQ224" s="211" t="s">
        <v>96</v>
      </c>
      <c r="BR224" s="230" t="s">
        <v>195</v>
      </c>
      <c r="BS224" s="230">
        <v>10</v>
      </c>
      <c r="BT224" s="230">
        <v>6</v>
      </c>
      <c r="BU224" s="230">
        <v>1</v>
      </c>
      <c r="BV224" s="230">
        <v>5</v>
      </c>
      <c r="BW224" s="230">
        <v>5</v>
      </c>
      <c r="BX224" s="229"/>
      <c r="BY224" s="231">
        <f t="shared" ref="BY224:BY225" si="1117">SUM(BZ224+CB224+CD224+CF224+CH224)</f>
        <v>0</v>
      </c>
      <c r="BZ224" s="232"/>
      <c r="CA224" s="28">
        <f t="shared" si="1079"/>
        <v>0</v>
      </c>
      <c r="CB224" s="232"/>
      <c r="CC224" s="233">
        <f t="shared" ref="CC224:CC225" si="1118">CB224*BV224</f>
        <v>0</v>
      </c>
      <c r="CD224" s="232"/>
      <c r="CE224" s="233">
        <f t="shared" si="1081"/>
        <v>0</v>
      </c>
      <c r="CF224" s="232"/>
      <c r="CG224" s="233">
        <f t="shared" si="1082"/>
        <v>0</v>
      </c>
      <c r="CH224" s="232"/>
      <c r="CI224" s="233">
        <f t="shared" ref="CI224" si="1119">SUM(CH224)*BV224*5</f>
        <v>0</v>
      </c>
      <c r="CJ224" s="234"/>
      <c r="CK224" s="182">
        <f t="shared" ref="CK224" si="1120">SUM(BX224*5/100*BV224)</f>
        <v>0</v>
      </c>
      <c r="CL224" s="232"/>
      <c r="CM224" s="233"/>
      <c r="CN224" s="232"/>
      <c r="CO224" s="209">
        <f>SUM(CN224)*3*BT224/5</f>
        <v>0</v>
      </c>
      <c r="CP224" s="232">
        <v>1</v>
      </c>
      <c r="CQ224" s="235">
        <f>SUM(CP224*BT224*(15))</f>
        <v>90</v>
      </c>
      <c r="CR224" s="232"/>
      <c r="CS224" s="233">
        <f t="shared" ref="CS224" si="1121">SUM(CR224*BT224*3)</f>
        <v>0</v>
      </c>
      <c r="CT224" s="232"/>
      <c r="CU224" s="234">
        <f t="shared" ref="CU224" si="1122">SUM(CT224*BT224/3)</f>
        <v>0</v>
      </c>
      <c r="CV224" s="232"/>
      <c r="CW224" s="234">
        <f t="shared" ref="CW224" si="1123">SUM(CV224*BT224*2/3)</f>
        <v>0</v>
      </c>
      <c r="CX224" s="232"/>
      <c r="CY224" s="233">
        <f>SUM(CX224*BT224*2)</f>
        <v>0</v>
      </c>
      <c r="CZ224" s="232"/>
      <c r="DA224" s="233">
        <f t="shared" ref="DA224" si="1124">SUM(CZ224*BV224)</f>
        <v>0</v>
      </c>
      <c r="DB224" s="232"/>
      <c r="DC224" s="209">
        <f t="shared" ref="DC224:DC225" si="1125">DB224*BT224/3</f>
        <v>0</v>
      </c>
      <c r="DD224" s="232"/>
      <c r="DE224" s="234">
        <f t="shared" ref="DE224" si="1126">SUM(BV224*DD224*6)</f>
        <v>0</v>
      </c>
      <c r="DF224" s="34"/>
      <c r="DG224" s="236">
        <f t="shared" si="1090"/>
        <v>0</v>
      </c>
      <c r="DH224" s="232"/>
      <c r="DI224" s="233">
        <f t="shared" ref="DI224" si="1127">SUM(DH224*BT224/3)</f>
        <v>0</v>
      </c>
      <c r="DJ224" s="232"/>
      <c r="DK224" s="209">
        <f>SUM(BV224*DJ224*8)</f>
        <v>0</v>
      </c>
      <c r="DL224" s="232"/>
      <c r="DM224" s="209">
        <f>SUM(DL224*BW224*3*8)</f>
        <v>0</v>
      </c>
      <c r="DN224" s="232"/>
      <c r="DO224" s="234">
        <f t="shared" ref="DO224" si="1128">SUM(DN224*BW224*4*6)</f>
        <v>0</v>
      </c>
      <c r="DP224" s="232"/>
      <c r="DQ224" s="237">
        <f t="shared" ref="DQ224:DQ226" si="1129">SUM(DP224*50)</f>
        <v>0</v>
      </c>
      <c r="DR224" s="236">
        <f t="shared" si="1094"/>
        <v>90</v>
      </c>
      <c r="DS224" s="236">
        <f t="shared" si="1095"/>
        <v>0</v>
      </c>
      <c r="DT224" s="7"/>
      <c r="DU224" s="7"/>
      <c r="DV224" s="7"/>
      <c r="DW224" s="60"/>
      <c r="DX224" s="291" t="s">
        <v>71</v>
      </c>
      <c r="DY224" s="289"/>
      <c r="DZ224" s="19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M224" s="20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20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2</v>
      </c>
      <c r="FC224" s="7">
        <v>180</v>
      </c>
      <c r="FD224" s="7">
        <v>0</v>
      </c>
      <c r="FE224" s="7">
        <v>0</v>
      </c>
      <c r="FF224" s="7">
        <v>0</v>
      </c>
      <c r="FG224" s="20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>
        <v>0</v>
      </c>
      <c r="FQ224" s="7">
        <v>0</v>
      </c>
      <c r="FR224" s="7"/>
      <c r="FS224" s="7">
        <v>0</v>
      </c>
      <c r="FT224" s="7">
        <v>0</v>
      </c>
      <c r="FU224" s="7">
        <v>0</v>
      </c>
      <c r="FV224" s="7">
        <v>0</v>
      </c>
      <c r="FW224" s="7">
        <v>0</v>
      </c>
      <c r="FX224" s="7">
        <v>0</v>
      </c>
      <c r="FY224" s="7">
        <v>0</v>
      </c>
      <c r="FZ224" s="7">
        <v>0</v>
      </c>
      <c r="GA224" s="7">
        <v>0</v>
      </c>
      <c r="GB224" s="7">
        <v>0</v>
      </c>
      <c r="GC224" s="7">
        <v>0</v>
      </c>
      <c r="GD224" s="8">
        <v>180</v>
      </c>
      <c r="GE224" s="149">
        <v>180</v>
      </c>
      <c r="GF224" s="150">
        <v>0</v>
      </c>
      <c r="GG224" s="7"/>
      <c r="GH224" s="7"/>
      <c r="GI224" s="60"/>
      <c r="GK224" s="20"/>
      <c r="GL224" s="20"/>
      <c r="GM224" s="1"/>
      <c r="GN224" s="25"/>
      <c r="GO224" s="77"/>
      <c r="GP224" s="7"/>
      <c r="GQ224" s="87"/>
    </row>
    <row r="225" spans="1:199" ht="24.95" hidden="1" customHeight="1" x14ac:dyDescent="0.35">
      <c r="A225" s="7" t="s">
        <v>71</v>
      </c>
      <c r="B225" s="19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90">
        <f t="shared" si="1096"/>
        <v>0</v>
      </c>
      <c r="N225" s="34"/>
      <c r="O225" s="22"/>
      <c r="P225" s="34"/>
      <c r="Q225" s="22"/>
      <c r="R225" s="34"/>
      <c r="S225" s="22"/>
      <c r="T225" s="34"/>
      <c r="U225" s="22"/>
      <c r="V225" s="91"/>
      <c r="W225" s="22"/>
      <c r="X225" s="22"/>
      <c r="Y225" s="22"/>
      <c r="Z225" s="91"/>
      <c r="AA225" s="22"/>
      <c r="AB225" s="91"/>
      <c r="AC225" s="22"/>
      <c r="AD225" s="91"/>
      <c r="AE225" s="26"/>
      <c r="AF225" s="91"/>
      <c r="AG225" s="22"/>
      <c r="AH225" s="91"/>
      <c r="AI225" s="22"/>
      <c r="AJ225" s="91"/>
      <c r="AK225" s="22"/>
      <c r="AL225" s="91"/>
      <c r="AM225" s="22"/>
      <c r="AN225" s="91"/>
      <c r="AO225" s="22"/>
      <c r="AP225" s="91"/>
      <c r="AQ225" s="22"/>
      <c r="AR225" s="91"/>
      <c r="AS225" s="22"/>
      <c r="AT225" s="91"/>
      <c r="AU225" s="22"/>
      <c r="AV225" s="91"/>
      <c r="AW225" s="22"/>
      <c r="AX225" s="91"/>
      <c r="AY225" s="22"/>
      <c r="AZ225" s="91"/>
      <c r="BA225" s="22"/>
      <c r="BB225" s="91"/>
      <c r="BC225" s="22"/>
      <c r="BD225" s="91"/>
      <c r="BE225" s="22"/>
      <c r="BF225" s="22"/>
      <c r="BG225" s="22">
        <f t="shared" si="1097"/>
        <v>0</v>
      </c>
      <c r="BH225" s="22">
        <f t="shared" si="1098"/>
        <v>0</v>
      </c>
      <c r="BI225" s="7"/>
      <c r="BJ225" s="7"/>
      <c r="BK225" s="7"/>
      <c r="BL225" s="60"/>
      <c r="BM225" s="7" t="s">
        <v>71</v>
      </c>
      <c r="BN225" s="376" t="s">
        <v>290</v>
      </c>
      <c r="BO225" s="375" t="s">
        <v>95</v>
      </c>
      <c r="BP225" s="212" t="s">
        <v>92</v>
      </c>
      <c r="BQ225" s="212" t="s">
        <v>96</v>
      </c>
      <c r="BR225" s="212" t="s">
        <v>120</v>
      </c>
      <c r="BS225" s="212">
        <v>6</v>
      </c>
      <c r="BT225" s="25">
        <v>24</v>
      </c>
      <c r="BU225" s="212">
        <v>1</v>
      </c>
      <c r="BV225" s="212">
        <v>1</v>
      </c>
      <c r="BW225" s="212">
        <f>SUM(BV225)*2</f>
        <v>2</v>
      </c>
      <c r="BX225" s="376"/>
      <c r="BY225" s="557">
        <f t="shared" si="1117"/>
        <v>0</v>
      </c>
      <c r="BZ225" s="376"/>
      <c r="CA225" s="1">
        <f t="shared" ref="CA225" si="1130">SUM(BZ225)*BU225</f>
        <v>0</v>
      </c>
      <c r="CB225" s="376"/>
      <c r="CC225" s="376">
        <f t="shared" si="1118"/>
        <v>0</v>
      </c>
      <c r="CD225" s="376"/>
      <c r="CE225" s="376">
        <f t="shared" ref="CE225" si="1131">SUM(CD225)*BV225</f>
        <v>0</v>
      </c>
      <c r="CF225" s="376"/>
      <c r="CG225" s="376">
        <f t="shared" ref="CG225" si="1132">SUM(CF225)*BW225</f>
        <v>0</v>
      </c>
      <c r="CH225" s="376"/>
      <c r="CI225" s="376">
        <f t="shared" ref="CI225" si="1133">SUM(CH225)*BV225*5</f>
        <v>0</v>
      </c>
      <c r="CJ225" s="276">
        <f>SUM(BX225)*BV225*5/100+DJ225*BV225*2+DL225*BV225*2</f>
        <v>0</v>
      </c>
      <c r="CK225" s="182">
        <f t="shared" ref="CK225" si="1134">SUM(BX225*5/100*BV225)</f>
        <v>0</v>
      </c>
      <c r="CL225" s="376"/>
      <c r="CM225" s="376"/>
      <c r="CN225" s="376">
        <v>5</v>
      </c>
      <c r="CO225" s="345">
        <f>SUM(CN225*8*BW225)</f>
        <v>80</v>
      </c>
      <c r="CP225" s="376"/>
      <c r="CQ225" s="376">
        <f t="shared" ref="CQ225" si="1135">SUM(CP225*BT225*(30+4))</f>
        <v>0</v>
      </c>
      <c r="CR225" s="376"/>
      <c r="CS225" s="284">
        <f t="shared" ref="CS225:CS226" si="1136">SUM(CR225*BT225*3)</f>
        <v>0</v>
      </c>
      <c r="CT225" s="376"/>
      <c r="CU225" s="276">
        <f t="shared" ref="CU225:CU226" si="1137">SUM(CT225*BT225/3)</f>
        <v>0</v>
      </c>
      <c r="CV225" s="376"/>
      <c r="CW225" s="276">
        <f t="shared" ref="CW225" si="1138">SUM(CV225*BT225*2/3)</f>
        <v>0</v>
      </c>
      <c r="CX225" s="376"/>
      <c r="CY225" s="379">
        <f t="shared" ref="CY225" si="1139">SUM(CX225*BT225)</f>
        <v>0</v>
      </c>
      <c r="CZ225" s="379"/>
      <c r="DA225" s="376">
        <f t="shared" ref="DA225:DA226" si="1140">SUM(CZ225*BV225)</f>
        <v>0</v>
      </c>
      <c r="DB225" s="379">
        <v>1</v>
      </c>
      <c r="DC225" s="209">
        <f t="shared" si="1125"/>
        <v>8</v>
      </c>
      <c r="DD225" s="379"/>
      <c r="DE225" s="276">
        <f t="shared" ref="DE225" si="1141">SUM(BV225*DD225*6)</f>
        <v>0</v>
      </c>
      <c r="DF225" s="378"/>
      <c r="DG225" s="276">
        <f t="shared" si="1090"/>
        <v>0</v>
      </c>
      <c r="DH225" s="379"/>
      <c r="DI225" s="284">
        <f>SUM(DH225*BT225/3)</f>
        <v>0</v>
      </c>
      <c r="DJ225" s="379"/>
      <c r="DK225" s="209">
        <f>SUM(DJ225*BT225/3)</f>
        <v>0</v>
      </c>
      <c r="DL225" s="379"/>
      <c r="DM225" s="209">
        <f t="shared" ref="DM225" si="1142">SUM(DL225*BW225*5*6)</f>
        <v>0</v>
      </c>
      <c r="DN225" s="379"/>
      <c r="DO225" s="276">
        <f t="shared" ref="DO225" si="1143">SUM(DN225*BW225*4*6)</f>
        <v>0</v>
      </c>
      <c r="DP225" s="379"/>
      <c r="DQ225" s="376">
        <f t="shared" si="1129"/>
        <v>0</v>
      </c>
      <c r="DR225" s="276">
        <f t="shared" si="1094"/>
        <v>88</v>
      </c>
      <c r="DS225" s="276">
        <f t="shared" si="1095"/>
        <v>8</v>
      </c>
      <c r="DT225" s="7"/>
      <c r="DU225" s="7"/>
      <c r="DV225" s="7"/>
      <c r="DW225" s="60"/>
      <c r="DX225" s="291" t="s">
        <v>71</v>
      </c>
      <c r="DY225" s="289"/>
      <c r="DZ225" s="19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M225" s="20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20">
        <v>0</v>
      </c>
      <c r="EX225" s="7">
        <v>0</v>
      </c>
      <c r="EY225" s="7">
        <v>0</v>
      </c>
      <c r="EZ225" s="7">
        <v>5</v>
      </c>
      <c r="FA225" s="7">
        <v>80</v>
      </c>
      <c r="FB225" s="7">
        <v>0</v>
      </c>
      <c r="FC225" s="7">
        <v>0</v>
      </c>
      <c r="FD225" s="7">
        <v>0</v>
      </c>
      <c r="FE225" s="7">
        <v>0</v>
      </c>
      <c r="FF225" s="7">
        <v>0</v>
      </c>
      <c r="FG225" s="20">
        <v>0</v>
      </c>
      <c r="FH225" s="7">
        <v>0</v>
      </c>
      <c r="FI225" s="7">
        <v>0</v>
      </c>
      <c r="FJ225" s="7">
        <v>0</v>
      </c>
      <c r="FK225" s="7">
        <v>0</v>
      </c>
      <c r="FL225" s="7">
        <v>0</v>
      </c>
      <c r="FM225" s="7">
        <v>0</v>
      </c>
      <c r="FN225" s="7">
        <v>1</v>
      </c>
      <c r="FO225" s="7">
        <v>8</v>
      </c>
      <c r="FP225" s="7">
        <v>0</v>
      </c>
      <c r="FQ225" s="7">
        <v>0</v>
      </c>
      <c r="FR225" s="7"/>
      <c r="FS225" s="7">
        <v>0</v>
      </c>
      <c r="FT225" s="7">
        <v>0</v>
      </c>
      <c r="FU225" s="7">
        <v>0</v>
      </c>
      <c r="FV225" s="7">
        <v>0</v>
      </c>
      <c r="FW225" s="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>
        <v>0</v>
      </c>
      <c r="GD225" s="8">
        <v>88</v>
      </c>
      <c r="GE225" s="149">
        <v>88</v>
      </c>
      <c r="GF225" s="150">
        <v>8</v>
      </c>
      <c r="GG225" s="7"/>
      <c r="GH225" s="7"/>
      <c r="GI225" s="60"/>
      <c r="GK225" s="20"/>
      <c r="GL225" s="20"/>
      <c r="GM225" s="1"/>
      <c r="GN225" s="25"/>
      <c r="GO225" s="77"/>
      <c r="GP225" s="7"/>
      <c r="GQ225" s="87"/>
    </row>
    <row r="226" spans="1:199" ht="24.95" hidden="1" customHeight="1" x14ac:dyDescent="0.35">
      <c r="A226" s="7" t="s">
        <v>71</v>
      </c>
      <c r="B226" s="19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90">
        <f t="shared" si="1096"/>
        <v>0</v>
      </c>
      <c r="N226" s="34"/>
      <c r="O226" s="22"/>
      <c r="P226" s="34"/>
      <c r="Q226" s="22"/>
      <c r="R226" s="34"/>
      <c r="S226" s="22"/>
      <c r="T226" s="34"/>
      <c r="U226" s="22"/>
      <c r="V226" s="91"/>
      <c r="W226" s="22"/>
      <c r="X226" s="22"/>
      <c r="Y226" s="22"/>
      <c r="Z226" s="91"/>
      <c r="AA226" s="22"/>
      <c r="AB226" s="91"/>
      <c r="AC226" s="22"/>
      <c r="AD226" s="91"/>
      <c r="AE226" s="26"/>
      <c r="AF226" s="91"/>
      <c r="AG226" s="22"/>
      <c r="AH226" s="91"/>
      <c r="AI226" s="22"/>
      <c r="AJ226" s="91"/>
      <c r="AK226" s="22"/>
      <c r="AL226" s="91"/>
      <c r="AM226" s="22"/>
      <c r="AN226" s="91"/>
      <c r="AO226" s="22"/>
      <c r="AP226" s="91"/>
      <c r="AQ226" s="22"/>
      <c r="AR226" s="91"/>
      <c r="AS226" s="22"/>
      <c r="AT226" s="91"/>
      <c r="AU226" s="22"/>
      <c r="AV226" s="91"/>
      <c r="AW226" s="22"/>
      <c r="AX226" s="91"/>
      <c r="AY226" s="22"/>
      <c r="AZ226" s="91"/>
      <c r="BA226" s="22"/>
      <c r="BB226" s="91"/>
      <c r="BC226" s="22"/>
      <c r="BD226" s="91"/>
      <c r="BE226" s="22"/>
      <c r="BF226" s="22"/>
      <c r="BG226" s="22">
        <f t="shared" si="1097"/>
        <v>0</v>
      </c>
      <c r="BH226" s="22">
        <f t="shared" si="1098"/>
        <v>0</v>
      </c>
      <c r="BI226" s="7"/>
      <c r="BJ226" s="7"/>
      <c r="BK226" s="7"/>
      <c r="BL226" s="60"/>
      <c r="BM226" s="7" t="s">
        <v>71</v>
      </c>
      <c r="BN226" s="274" t="s">
        <v>198</v>
      </c>
      <c r="BO226" s="45" t="s">
        <v>95</v>
      </c>
      <c r="BP226" s="45" t="s">
        <v>92</v>
      </c>
      <c r="BQ226" s="45" t="s">
        <v>96</v>
      </c>
      <c r="BR226" s="25" t="s">
        <v>195</v>
      </c>
      <c r="BS226" s="25">
        <v>10</v>
      </c>
      <c r="BT226" s="7">
        <v>14</v>
      </c>
      <c r="BU226" s="25"/>
      <c r="BV226" s="25">
        <v>1</v>
      </c>
      <c r="BW226" s="25">
        <v>1</v>
      </c>
      <c r="BX226" s="1">
        <v>40</v>
      </c>
      <c r="BY226" s="208">
        <f>SUM(BZ226+CB226+CD226+CF226+CH226)</f>
        <v>40</v>
      </c>
      <c r="BZ226" s="34">
        <v>10</v>
      </c>
      <c r="CA226" s="28">
        <f>SUM(BZ226)*BU226</f>
        <v>0</v>
      </c>
      <c r="CB226" s="34">
        <v>0</v>
      </c>
      <c r="CC226" s="28">
        <f>CB226*BV226</f>
        <v>0</v>
      </c>
      <c r="CD226" s="34"/>
      <c r="CE226" s="28">
        <f>SUM(CD226)*BV226</f>
        <v>0</v>
      </c>
      <c r="CF226" s="34">
        <v>30</v>
      </c>
      <c r="CG226" s="28">
        <f>SUM(CF226)*BW226</f>
        <v>30</v>
      </c>
      <c r="CH226" s="200"/>
      <c r="CI226" s="28">
        <f>SUM(CH226)*BV226*5</f>
        <v>0</v>
      </c>
      <c r="CJ226" s="209">
        <f>SUM(BV226*DJ226*2+BW226*DL226*2)</f>
        <v>0</v>
      </c>
      <c r="CK226" s="182">
        <f>SUM(BX226*5/100*BV226)</f>
        <v>2</v>
      </c>
      <c r="CL226" s="200"/>
      <c r="CM226" s="28"/>
      <c r="CN226" s="200"/>
      <c r="CO226" s="209">
        <f>SUM(CN226)*3*BT226/5</f>
        <v>0</v>
      </c>
      <c r="CP226" s="200"/>
      <c r="CQ226" s="210">
        <f t="shared" ref="CQ226" si="1144">SUM(CP226*BT226*(30+4))</f>
        <v>0</v>
      </c>
      <c r="CR226" s="34"/>
      <c r="CS226" s="28">
        <f t="shared" si="1136"/>
        <v>0</v>
      </c>
      <c r="CT226" s="200"/>
      <c r="CU226" s="209">
        <f t="shared" si="1137"/>
        <v>0</v>
      </c>
      <c r="CV226" s="200"/>
      <c r="CW226" s="209">
        <f>SUM(CV226*BT226*2/3)</f>
        <v>0</v>
      </c>
      <c r="CX226" s="34">
        <v>1</v>
      </c>
      <c r="CY226" s="201">
        <f>SUM(CX226*BT226)*2</f>
        <v>28</v>
      </c>
      <c r="CZ226" s="200"/>
      <c r="DA226" s="28">
        <f t="shared" si="1140"/>
        <v>0</v>
      </c>
      <c r="DB226" s="200"/>
      <c r="DC226" s="209">
        <f>SUM(DB226*BT226*2)</f>
        <v>0</v>
      </c>
      <c r="DD226" s="34">
        <v>1</v>
      </c>
      <c r="DE226" s="605">
        <f>DD226*BV226*6</f>
        <v>6</v>
      </c>
      <c r="DF226" s="200"/>
      <c r="DG226" s="209">
        <f t="shared" si="1090"/>
        <v>0</v>
      </c>
      <c r="DH226" s="200"/>
      <c r="DI226" s="28">
        <f>SUM(BV226*DH226*6)</f>
        <v>0</v>
      </c>
      <c r="DJ226" s="34"/>
      <c r="DK226" s="209">
        <f>SUM(DJ226*BT226/3)</f>
        <v>0</v>
      </c>
      <c r="DL226" s="34"/>
      <c r="DM226" s="209">
        <f>SUM(DL226*BW226*5*6)</f>
        <v>0</v>
      </c>
      <c r="DN226" s="34"/>
      <c r="DO226" s="209">
        <f t="shared" ref="DO226" si="1145">SUM(DN226*BW226*4*6)</f>
        <v>0</v>
      </c>
      <c r="DP226" s="34"/>
      <c r="DQ226" s="22">
        <f t="shared" si="1129"/>
        <v>0</v>
      </c>
      <c r="DR226" s="345">
        <f t="shared" si="1094"/>
        <v>66</v>
      </c>
      <c r="DS226" s="209">
        <f t="shared" si="1095"/>
        <v>36</v>
      </c>
      <c r="DT226" s="7"/>
      <c r="DU226" s="7"/>
      <c r="DV226" s="7"/>
      <c r="DW226" s="60">
        <v>504</v>
      </c>
      <c r="DX226" s="291" t="s">
        <v>71</v>
      </c>
      <c r="DY226" s="289"/>
      <c r="DZ226" s="19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M226" s="20">
        <v>0</v>
      </c>
      <c r="EN226" s="7">
        <v>0</v>
      </c>
      <c r="EO226" s="7">
        <v>0</v>
      </c>
      <c r="EP226" s="7">
        <v>0</v>
      </c>
      <c r="EQ226" s="7">
        <v>0</v>
      </c>
      <c r="ER226" s="7">
        <v>30</v>
      </c>
      <c r="ES226" s="7">
        <v>30</v>
      </c>
      <c r="ET226" s="7">
        <v>0</v>
      </c>
      <c r="EU226" s="7">
        <v>0</v>
      </c>
      <c r="EV226" s="7">
        <v>0</v>
      </c>
      <c r="EW226" s="20">
        <v>2</v>
      </c>
      <c r="EX226" s="7">
        <v>0</v>
      </c>
      <c r="EY226" s="7">
        <v>0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>
        <v>0</v>
      </c>
      <c r="FF226" s="7">
        <v>0</v>
      </c>
      <c r="FG226" s="20">
        <v>0</v>
      </c>
      <c r="FH226" s="7">
        <v>0</v>
      </c>
      <c r="FI226" s="7">
        <v>0</v>
      </c>
      <c r="FJ226" s="7">
        <v>1</v>
      </c>
      <c r="FK226" s="7">
        <v>28</v>
      </c>
      <c r="FL226" s="7">
        <v>0</v>
      </c>
      <c r="FM226" s="7">
        <v>0</v>
      </c>
      <c r="FN226" s="7">
        <v>0</v>
      </c>
      <c r="FO226" s="7">
        <v>0</v>
      </c>
      <c r="FP226" s="7">
        <v>1</v>
      </c>
      <c r="FQ226" s="7">
        <v>6</v>
      </c>
      <c r="FR226" s="7"/>
      <c r="FS226" s="7">
        <v>0</v>
      </c>
      <c r="FT226" s="7">
        <v>0</v>
      </c>
      <c r="FU226" s="7">
        <v>0</v>
      </c>
      <c r="FV226" s="7">
        <v>0</v>
      </c>
      <c r="FW226" s="7">
        <v>0</v>
      </c>
      <c r="FX226" s="7">
        <v>0</v>
      </c>
      <c r="FY226" s="7">
        <v>0</v>
      </c>
      <c r="FZ226" s="7">
        <v>0</v>
      </c>
      <c r="GA226" s="7">
        <v>0</v>
      </c>
      <c r="GB226" s="7">
        <v>0</v>
      </c>
      <c r="GC226" s="7">
        <v>0</v>
      </c>
      <c r="GD226" s="8">
        <v>66</v>
      </c>
      <c r="GE226" s="149">
        <v>66</v>
      </c>
      <c r="GF226" s="150">
        <v>36</v>
      </c>
      <c r="GG226" s="7"/>
      <c r="GH226" s="7"/>
      <c r="GI226" s="60"/>
      <c r="GK226" s="20"/>
      <c r="GL226" s="20"/>
      <c r="GM226" s="1"/>
      <c r="GN226" s="45"/>
      <c r="GO226" s="79"/>
      <c r="GP226" s="7"/>
      <c r="GQ226" s="87"/>
    </row>
    <row r="227" spans="1:199" ht="24.95" hidden="1" customHeight="1" x14ac:dyDescent="0.35">
      <c r="A227" s="7" t="s">
        <v>71</v>
      </c>
      <c r="B227" s="19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90">
        <f t="shared" si="1096"/>
        <v>0</v>
      </c>
      <c r="N227" s="34"/>
      <c r="O227" s="22"/>
      <c r="P227" s="34"/>
      <c r="Q227" s="22"/>
      <c r="R227" s="34"/>
      <c r="S227" s="22"/>
      <c r="T227" s="34"/>
      <c r="U227" s="22"/>
      <c r="V227" s="91"/>
      <c r="W227" s="22"/>
      <c r="X227" s="22"/>
      <c r="Y227" s="22"/>
      <c r="Z227" s="91"/>
      <c r="AA227" s="22"/>
      <c r="AB227" s="91"/>
      <c r="AC227" s="22"/>
      <c r="AD227" s="91"/>
      <c r="AE227" s="26"/>
      <c r="AF227" s="91"/>
      <c r="AG227" s="22"/>
      <c r="AH227" s="91"/>
      <c r="AI227" s="22"/>
      <c r="AJ227" s="91"/>
      <c r="AK227" s="22"/>
      <c r="AL227" s="91"/>
      <c r="AM227" s="22"/>
      <c r="AN227" s="91"/>
      <c r="AO227" s="22"/>
      <c r="AP227" s="91"/>
      <c r="AQ227" s="22"/>
      <c r="AR227" s="91"/>
      <c r="AS227" s="22"/>
      <c r="AT227" s="91"/>
      <c r="AU227" s="22"/>
      <c r="AV227" s="91"/>
      <c r="AW227" s="22"/>
      <c r="AX227" s="91"/>
      <c r="AY227" s="22"/>
      <c r="AZ227" s="91"/>
      <c r="BA227" s="22"/>
      <c r="BB227" s="91"/>
      <c r="BC227" s="22"/>
      <c r="BD227" s="91"/>
      <c r="BE227" s="22"/>
      <c r="BF227" s="22"/>
      <c r="BG227" s="22">
        <f t="shared" si="1097"/>
        <v>0</v>
      </c>
      <c r="BH227" s="22">
        <f t="shared" si="1098"/>
        <v>0</v>
      </c>
      <c r="BI227" s="7"/>
      <c r="BJ227" s="7"/>
      <c r="BK227" s="7"/>
      <c r="BL227" s="60"/>
      <c r="BM227" s="7" t="s">
        <v>71</v>
      </c>
      <c r="BN227" s="19"/>
      <c r="BO227" s="19"/>
      <c r="BP227" s="7"/>
      <c r="BQ227" s="7"/>
      <c r="BR227" s="7"/>
      <c r="BS227" s="7"/>
      <c r="BT227" s="7"/>
      <c r="BU227" s="7"/>
      <c r="BV227" s="7"/>
      <c r="BW227" s="7"/>
      <c r="BX227" s="7"/>
      <c r="BY227" s="90">
        <f t="shared" ref="BY227:BY230" si="1146">SUM(BZ227+CB227+CF227+CH227+DD227*2)</f>
        <v>0</v>
      </c>
      <c r="BZ227" s="34"/>
      <c r="CA227" s="22"/>
      <c r="CB227" s="34"/>
      <c r="CC227" s="247"/>
      <c r="CD227" s="34"/>
      <c r="CE227" s="22"/>
      <c r="CF227" s="34"/>
      <c r="CG227" s="22"/>
      <c r="CH227" s="91"/>
      <c r="CI227" s="22"/>
      <c r="CJ227" s="22"/>
      <c r="CK227" s="22"/>
      <c r="CL227" s="91"/>
      <c r="CM227" s="22"/>
      <c r="CN227" s="91"/>
      <c r="CO227" s="22"/>
      <c r="CP227" s="91"/>
      <c r="CQ227" s="26"/>
      <c r="CR227" s="91"/>
      <c r="CS227" s="22"/>
      <c r="CT227" s="91"/>
      <c r="CU227" s="22"/>
      <c r="CV227" s="91"/>
      <c r="CW227" s="22"/>
      <c r="CX227" s="91"/>
      <c r="CY227" s="22"/>
      <c r="CZ227" s="91"/>
      <c r="DA227" s="22"/>
      <c r="DB227" s="91"/>
      <c r="DC227" s="22"/>
      <c r="DD227" s="91"/>
      <c r="DE227" s="22"/>
      <c r="DF227" s="91"/>
      <c r="DG227" s="22"/>
      <c r="DH227" s="91"/>
      <c r="DI227" s="22"/>
      <c r="DJ227" s="91"/>
      <c r="DK227" s="22"/>
      <c r="DL227" s="91"/>
      <c r="DM227" s="22"/>
      <c r="DN227" s="91"/>
      <c r="DO227" s="22"/>
      <c r="DP227" s="91"/>
      <c r="DQ227" s="22"/>
      <c r="DR227" s="22">
        <f t="shared" ref="DR227:DR230" si="1147">SUM(DA227+DQ227+DO227+DM227+DK227+DI227+DE227+DC227+CW227+CY227+CU227+CS227+CQ227+CO227+CM227+CK227+CJ227+CI227+CG227+CC227+CA227+CE227+DG227)</f>
        <v>0</v>
      </c>
      <c r="DS227" s="22">
        <f t="shared" ref="DS227:DS230" si="1148">SUM(CA227+CC227+CG227+CI227+CJ227+DE227+DI227+DK227+DM227+DO227+CE227+DC227)</f>
        <v>0</v>
      </c>
      <c r="DT227" s="7"/>
      <c r="DU227" s="7"/>
      <c r="DV227" s="7"/>
      <c r="DW227" s="60"/>
      <c r="DX227" s="291" t="s">
        <v>71</v>
      </c>
      <c r="DY227" s="289"/>
      <c r="DZ227" s="19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M227" s="20">
        <v>0</v>
      </c>
      <c r="EN227" s="7">
        <v>0</v>
      </c>
      <c r="EO227" s="7">
        <v>0</v>
      </c>
      <c r="EP227" s="7">
        <v>0</v>
      </c>
      <c r="EQ227" s="7">
        <v>0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20">
        <v>0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20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7">
        <v>0</v>
      </c>
      <c r="FR227" s="7"/>
      <c r="FS227" s="7">
        <v>0</v>
      </c>
      <c r="FT227" s="7">
        <v>0</v>
      </c>
      <c r="FU227" s="7">
        <v>0</v>
      </c>
      <c r="FV227" s="7">
        <v>0</v>
      </c>
      <c r="FW227" s="7">
        <v>0</v>
      </c>
      <c r="FX227" s="7">
        <v>0</v>
      </c>
      <c r="FY227" s="7">
        <v>0</v>
      </c>
      <c r="FZ227" s="7">
        <v>0</v>
      </c>
      <c r="GA227" s="7">
        <v>0</v>
      </c>
      <c r="GB227" s="7">
        <v>0</v>
      </c>
      <c r="GC227" s="7">
        <v>0</v>
      </c>
      <c r="GD227" s="8">
        <v>0</v>
      </c>
      <c r="GE227" s="149">
        <v>0</v>
      </c>
      <c r="GF227" s="150">
        <v>0</v>
      </c>
      <c r="GG227" s="7"/>
      <c r="GH227" s="7"/>
      <c r="GI227" s="60"/>
      <c r="GK227" s="20"/>
      <c r="GL227" s="20"/>
      <c r="GM227" s="1"/>
      <c r="GN227" s="25"/>
      <c r="GO227" s="77"/>
      <c r="GP227" s="7"/>
      <c r="GQ227" s="87"/>
    </row>
    <row r="228" spans="1:199" ht="24.95" hidden="1" customHeight="1" x14ac:dyDescent="0.35">
      <c r="A228" s="7" t="s">
        <v>71</v>
      </c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90">
        <f t="shared" si="1096"/>
        <v>0</v>
      </c>
      <c r="N228" s="34"/>
      <c r="O228" s="22"/>
      <c r="P228" s="34"/>
      <c r="Q228" s="22"/>
      <c r="R228" s="34"/>
      <c r="S228" s="22"/>
      <c r="T228" s="34"/>
      <c r="U228" s="22"/>
      <c r="V228" s="91"/>
      <c r="W228" s="22"/>
      <c r="X228" s="22"/>
      <c r="Y228" s="22"/>
      <c r="Z228" s="91"/>
      <c r="AA228" s="22"/>
      <c r="AB228" s="91"/>
      <c r="AC228" s="22"/>
      <c r="AD228" s="91"/>
      <c r="AE228" s="26"/>
      <c r="AF228" s="91"/>
      <c r="AG228" s="22"/>
      <c r="AH228" s="91"/>
      <c r="AI228" s="22"/>
      <c r="AJ228" s="91"/>
      <c r="AK228" s="22"/>
      <c r="AL228" s="91"/>
      <c r="AM228" s="22"/>
      <c r="AN228" s="91"/>
      <c r="AO228" s="22"/>
      <c r="AP228" s="91"/>
      <c r="AQ228" s="22"/>
      <c r="AR228" s="91"/>
      <c r="AS228" s="22"/>
      <c r="AT228" s="91"/>
      <c r="AU228" s="22"/>
      <c r="AV228" s="91"/>
      <c r="AW228" s="22"/>
      <c r="AX228" s="91"/>
      <c r="AY228" s="22"/>
      <c r="AZ228" s="91"/>
      <c r="BA228" s="22"/>
      <c r="BB228" s="91"/>
      <c r="BC228" s="22"/>
      <c r="BD228" s="91"/>
      <c r="BE228" s="22"/>
      <c r="BF228" s="22"/>
      <c r="BG228" s="22">
        <f t="shared" si="1097"/>
        <v>0</v>
      </c>
      <c r="BH228" s="22">
        <f t="shared" si="1098"/>
        <v>0</v>
      </c>
      <c r="BI228" s="7"/>
      <c r="BJ228" s="7"/>
      <c r="BK228" s="7"/>
      <c r="BL228" s="60"/>
      <c r="BM228" s="7" t="s">
        <v>71</v>
      </c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90">
        <f t="shared" si="1146"/>
        <v>0</v>
      </c>
      <c r="BZ228" s="34"/>
      <c r="CA228" s="22"/>
      <c r="CB228" s="34"/>
      <c r="CC228" s="247"/>
      <c r="CD228" s="34"/>
      <c r="CE228" s="22"/>
      <c r="CF228" s="34"/>
      <c r="CG228" s="22"/>
      <c r="CH228" s="91"/>
      <c r="CI228" s="22"/>
      <c r="CJ228" s="22"/>
      <c r="CK228" s="22"/>
      <c r="CL228" s="91"/>
      <c r="CM228" s="22"/>
      <c r="CN228" s="91"/>
      <c r="CO228" s="22"/>
      <c r="CP228" s="91"/>
      <c r="CQ228" s="26"/>
      <c r="CR228" s="91"/>
      <c r="CS228" s="22"/>
      <c r="CT228" s="91"/>
      <c r="CU228" s="22"/>
      <c r="CV228" s="91"/>
      <c r="CW228" s="22"/>
      <c r="CX228" s="91"/>
      <c r="CY228" s="22"/>
      <c r="CZ228" s="91"/>
      <c r="DA228" s="22"/>
      <c r="DB228" s="91"/>
      <c r="DC228" s="22"/>
      <c r="DD228" s="91"/>
      <c r="DE228" s="22"/>
      <c r="DF228" s="91"/>
      <c r="DG228" s="22"/>
      <c r="DH228" s="91"/>
      <c r="DI228" s="22"/>
      <c r="DJ228" s="91"/>
      <c r="DK228" s="22"/>
      <c r="DL228" s="91"/>
      <c r="DM228" s="22"/>
      <c r="DN228" s="91"/>
      <c r="DO228" s="22"/>
      <c r="DP228" s="91"/>
      <c r="DQ228" s="22"/>
      <c r="DR228" s="22">
        <f t="shared" si="1147"/>
        <v>0</v>
      </c>
      <c r="DS228" s="22">
        <f t="shared" si="1148"/>
        <v>0</v>
      </c>
      <c r="DT228" s="7"/>
      <c r="DU228" s="7"/>
      <c r="DV228" s="7"/>
      <c r="DW228" s="60"/>
      <c r="DX228" s="291" t="s">
        <v>71</v>
      </c>
      <c r="DY228" s="291"/>
      <c r="DZ228" s="7"/>
      <c r="EA228" s="7"/>
      <c r="EB228" s="8"/>
      <c r="EC228" s="8"/>
      <c r="ED228" s="8"/>
      <c r="EE228" s="8"/>
      <c r="EF228" s="8"/>
      <c r="EG228" s="8"/>
      <c r="EH228" s="8"/>
      <c r="EI228" s="7"/>
      <c r="EJ228" s="7"/>
      <c r="EK228" s="7"/>
      <c r="EM228" s="20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20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20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>
        <v>0</v>
      </c>
      <c r="FQ228" s="7">
        <v>0</v>
      </c>
      <c r="FR228" s="7"/>
      <c r="FS228" s="7">
        <v>0</v>
      </c>
      <c r="FT228" s="7">
        <v>0</v>
      </c>
      <c r="FU228" s="7">
        <v>0</v>
      </c>
      <c r="FV228" s="7">
        <v>0</v>
      </c>
      <c r="FW228" s="7">
        <v>0</v>
      </c>
      <c r="FX228" s="7">
        <v>0</v>
      </c>
      <c r="FY228" s="7">
        <v>0</v>
      </c>
      <c r="FZ228" s="7">
        <v>0</v>
      </c>
      <c r="GA228" s="7">
        <v>0</v>
      </c>
      <c r="GB228" s="7">
        <v>0</v>
      </c>
      <c r="GC228" s="7">
        <v>0</v>
      </c>
      <c r="GD228" s="8">
        <v>0</v>
      </c>
      <c r="GE228" s="149">
        <v>0</v>
      </c>
      <c r="GF228" s="150">
        <v>0</v>
      </c>
      <c r="GG228" s="8"/>
      <c r="GH228" s="8"/>
      <c r="GI228" s="120"/>
      <c r="GK228" s="20"/>
      <c r="GL228" s="20"/>
      <c r="GM228" s="1"/>
      <c r="GN228" s="25"/>
      <c r="GO228" s="77"/>
      <c r="GP228" s="7"/>
      <c r="GQ228" s="87"/>
    </row>
    <row r="229" spans="1:199" ht="24.95" hidden="1" customHeight="1" x14ac:dyDescent="0.35">
      <c r="A229" s="7" t="s">
        <v>71</v>
      </c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90">
        <f t="shared" si="1096"/>
        <v>0</v>
      </c>
      <c r="N229" s="34"/>
      <c r="O229" s="22"/>
      <c r="P229" s="34"/>
      <c r="Q229" s="22"/>
      <c r="R229" s="34"/>
      <c r="S229" s="22"/>
      <c r="T229" s="34"/>
      <c r="U229" s="22"/>
      <c r="V229" s="91"/>
      <c r="W229" s="22"/>
      <c r="X229" s="22"/>
      <c r="Y229" s="22"/>
      <c r="Z229" s="91"/>
      <c r="AA229" s="22"/>
      <c r="AB229" s="91"/>
      <c r="AC229" s="22"/>
      <c r="AD229" s="91"/>
      <c r="AE229" s="26"/>
      <c r="AF229" s="91"/>
      <c r="AG229" s="22"/>
      <c r="AH229" s="91"/>
      <c r="AI229" s="22"/>
      <c r="AJ229" s="91"/>
      <c r="AK229" s="22"/>
      <c r="AL229" s="91"/>
      <c r="AM229" s="22"/>
      <c r="AN229" s="91"/>
      <c r="AO229" s="22"/>
      <c r="AP229" s="91"/>
      <c r="AQ229" s="22"/>
      <c r="AR229" s="91"/>
      <c r="AS229" s="22"/>
      <c r="AT229" s="91"/>
      <c r="AU229" s="22"/>
      <c r="AV229" s="91"/>
      <c r="AW229" s="22"/>
      <c r="AX229" s="91"/>
      <c r="AY229" s="22"/>
      <c r="AZ229" s="91"/>
      <c r="BA229" s="22"/>
      <c r="BB229" s="91"/>
      <c r="BC229" s="22"/>
      <c r="BD229" s="91"/>
      <c r="BE229" s="22"/>
      <c r="BF229" s="22"/>
      <c r="BG229" s="22">
        <f t="shared" si="1097"/>
        <v>0</v>
      </c>
      <c r="BH229" s="22">
        <f t="shared" si="1098"/>
        <v>0</v>
      </c>
      <c r="BI229" s="7"/>
      <c r="BJ229" s="7"/>
      <c r="BK229" s="7"/>
      <c r="BL229" s="60"/>
      <c r="BM229" s="7" t="s">
        <v>71</v>
      </c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90">
        <f t="shared" si="1146"/>
        <v>0</v>
      </c>
      <c r="BZ229" s="34"/>
      <c r="CA229" s="22"/>
      <c r="CB229" s="34"/>
      <c r="CC229" s="247"/>
      <c r="CD229" s="34"/>
      <c r="CE229" s="22"/>
      <c r="CF229" s="34"/>
      <c r="CG229" s="22"/>
      <c r="CH229" s="91"/>
      <c r="CI229" s="22"/>
      <c r="CJ229" s="22"/>
      <c r="CK229" s="22"/>
      <c r="CL229" s="91"/>
      <c r="CM229" s="22"/>
      <c r="CN229" s="91"/>
      <c r="CO229" s="22"/>
      <c r="CP229" s="91"/>
      <c r="CQ229" s="26"/>
      <c r="CR229" s="91"/>
      <c r="CS229" s="22"/>
      <c r="CT229" s="91"/>
      <c r="CU229" s="22"/>
      <c r="CV229" s="91"/>
      <c r="CW229" s="22"/>
      <c r="CX229" s="91"/>
      <c r="CY229" s="22"/>
      <c r="CZ229" s="91"/>
      <c r="DA229" s="22"/>
      <c r="DB229" s="91"/>
      <c r="DC229" s="22"/>
      <c r="DD229" s="91"/>
      <c r="DE229" s="22"/>
      <c r="DF229" s="91"/>
      <c r="DG229" s="22"/>
      <c r="DH229" s="91"/>
      <c r="DI229" s="22"/>
      <c r="DJ229" s="91"/>
      <c r="DK229" s="22"/>
      <c r="DL229" s="91"/>
      <c r="DM229" s="22"/>
      <c r="DN229" s="91"/>
      <c r="DO229" s="22"/>
      <c r="DP229" s="91"/>
      <c r="DQ229" s="22"/>
      <c r="DR229" s="22">
        <f t="shared" si="1147"/>
        <v>0</v>
      </c>
      <c r="DS229" s="22">
        <f t="shared" si="1148"/>
        <v>0</v>
      </c>
      <c r="DT229" s="7"/>
      <c r="DU229" s="7"/>
      <c r="DV229" s="7"/>
      <c r="DW229" s="60"/>
      <c r="DX229" s="291" t="s">
        <v>71</v>
      </c>
      <c r="DY229" s="291"/>
      <c r="DZ229" s="7"/>
      <c r="EA229" s="7"/>
      <c r="EB229" s="8"/>
      <c r="EC229" s="8"/>
      <c r="ED229" s="8"/>
      <c r="EE229" s="8"/>
      <c r="EF229" s="8"/>
      <c r="EG229" s="8"/>
      <c r="EH229" s="8"/>
      <c r="EI229" s="7"/>
      <c r="EJ229" s="7"/>
      <c r="EK229" s="7"/>
      <c r="EM229" s="20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20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20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>
        <v>0</v>
      </c>
      <c r="FQ229" s="7">
        <v>0</v>
      </c>
      <c r="FR229" s="7"/>
      <c r="FS229" s="7">
        <v>0</v>
      </c>
      <c r="FT229" s="7">
        <v>0</v>
      </c>
      <c r="FU229" s="7">
        <v>0</v>
      </c>
      <c r="FV229" s="7">
        <v>0</v>
      </c>
      <c r="FW229" s="7">
        <v>0</v>
      </c>
      <c r="FX229" s="7">
        <v>0</v>
      </c>
      <c r="FY229" s="7">
        <v>0</v>
      </c>
      <c r="FZ229" s="7">
        <v>0</v>
      </c>
      <c r="GA229" s="7">
        <v>0</v>
      </c>
      <c r="GB229" s="7">
        <v>0</v>
      </c>
      <c r="GC229" s="7">
        <v>0</v>
      </c>
      <c r="GD229" s="8">
        <v>0</v>
      </c>
      <c r="GE229" s="149">
        <v>0</v>
      </c>
      <c r="GF229" s="150">
        <v>0</v>
      </c>
      <c r="GG229" s="8"/>
      <c r="GH229" s="8"/>
      <c r="GI229" s="120"/>
      <c r="GK229" s="20"/>
      <c r="GL229" s="20"/>
      <c r="GM229" s="1"/>
      <c r="GN229" s="25"/>
      <c r="GO229" s="77"/>
      <c r="GP229" s="7"/>
      <c r="GQ229" s="87"/>
    </row>
    <row r="230" spans="1:199" ht="24.95" hidden="1" customHeight="1" x14ac:dyDescent="0.35">
      <c r="A230" s="7" t="s">
        <v>71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2">
        <f t="shared" si="1096"/>
        <v>0</v>
      </c>
      <c r="N230" s="93"/>
      <c r="O230" s="151"/>
      <c r="P230" s="93"/>
      <c r="Q230" s="151"/>
      <c r="R230" s="93"/>
      <c r="S230" s="151"/>
      <c r="T230" s="93"/>
      <c r="U230" s="151"/>
      <c r="V230" s="152"/>
      <c r="W230" s="151"/>
      <c r="X230" s="151"/>
      <c r="Y230" s="151"/>
      <c r="Z230" s="152"/>
      <c r="AA230" s="151"/>
      <c r="AB230" s="152"/>
      <c r="AC230" s="151"/>
      <c r="AD230" s="152"/>
      <c r="AE230" s="153"/>
      <c r="AF230" s="152"/>
      <c r="AG230" s="151"/>
      <c r="AH230" s="152"/>
      <c r="AI230" s="151"/>
      <c r="AJ230" s="152"/>
      <c r="AK230" s="151"/>
      <c r="AL230" s="152"/>
      <c r="AM230" s="151"/>
      <c r="AN230" s="152"/>
      <c r="AO230" s="151"/>
      <c r="AP230" s="152"/>
      <c r="AQ230" s="151"/>
      <c r="AR230" s="152"/>
      <c r="AS230" s="151"/>
      <c r="AT230" s="152"/>
      <c r="AU230" s="151"/>
      <c r="AV230" s="152"/>
      <c r="AW230" s="151"/>
      <c r="AX230" s="152"/>
      <c r="AY230" s="151"/>
      <c r="AZ230" s="152"/>
      <c r="BA230" s="151"/>
      <c r="BB230" s="152"/>
      <c r="BC230" s="151"/>
      <c r="BD230" s="152"/>
      <c r="BE230" s="151"/>
      <c r="BF230" s="151"/>
      <c r="BG230" s="22">
        <f t="shared" si="1097"/>
        <v>0</v>
      </c>
      <c r="BH230" s="151">
        <f t="shared" si="1098"/>
        <v>0</v>
      </c>
      <c r="BI230" s="8"/>
      <c r="BJ230" s="8"/>
      <c r="BK230" s="8"/>
      <c r="BL230" s="120"/>
      <c r="BM230" s="10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92">
        <f t="shared" si="1146"/>
        <v>0</v>
      </c>
      <c r="BZ230" s="93"/>
      <c r="CA230" s="151"/>
      <c r="CB230" s="93"/>
      <c r="CC230" s="315"/>
      <c r="CD230" s="93"/>
      <c r="CE230" s="151"/>
      <c r="CF230" s="93"/>
      <c r="CG230" s="151"/>
      <c r="CH230" s="152"/>
      <c r="CI230" s="151"/>
      <c r="CJ230" s="151"/>
      <c r="CK230" s="151"/>
      <c r="CL230" s="152"/>
      <c r="CM230" s="151"/>
      <c r="CN230" s="152"/>
      <c r="CO230" s="151"/>
      <c r="CP230" s="152"/>
      <c r="CQ230" s="153"/>
      <c r="CR230" s="152"/>
      <c r="CS230" s="151"/>
      <c r="CT230" s="152"/>
      <c r="CU230" s="151"/>
      <c r="CV230" s="152"/>
      <c r="CW230" s="151"/>
      <c r="CX230" s="152"/>
      <c r="CY230" s="151"/>
      <c r="CZ230" s="152"/>
      <c r="DA230" s="151"/>
      <c r="DB230" s="152"/>
      <c r="DC230" s="151"/>
      <c r="DD230" s="152"/>
      <c r="DE230" s="151"/>
      <c r="DF230" s="152"/>
      <c r="DG230" s="151"/>
      <c r="DH230" s="152"/>
      <c r="DI230" s="151"/>
      <c r="DJ230" s="152"/>
      <c r="DK230" s="151"/>
      <c r="DL230" s="152"/>
      <c r="DM230" s="151"/>
      <c r="DN230" s="152"/>
      <c r="DO230" s="151"/>
      <c r="DP230" s="152"/>
      <c r="DQ230" s="151"/>
      <c r="DR230" s="22">
        <f t="shared" si="1147"/>
        <v>0</v>
      </c>
      <c r="DS230" s="151">
        <f t="shared" si="1148"/>
        <v>0</v>
      </c>
      <c r="DT230" s="8"/>
      <c r="DU230" s="8"/>
      <c r="DV230" s="8"/>
      <c r="DW230" s="120"/>
      <c r="DX230" s="108"/>
      <c r="DY230" s="297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M230" s="154">
        <v>0</v>
      </c>
      <c r="EN230" s="8">
        <v>0</v>
      </c>
      <c r="EO230" s="8">
        <v>0</v>
      </c>
      <c r="EP230" s="8">
        <v>0</v>
      </c>
      <c r="EQ230" s="8">
        <v>0</v>
      </c>
      <c r="ER230" s="8">
        <v>0</v>
      </c>
      <c r="ES230" s="8">
        <v>0</v>
      </c>
      <c r="ET230" s="8">
        <v>0</v>
      </c>
      <c r="EU230" s="8">
        <v>0</v>
      </c>
      <c r="EV230" s="8">
        <v>0</v>
      </c>
      <c r="EW230" s="154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0</v>
      </c>
      <c r="FC230" s="8">
        <v>0</v>
      </c>
      <c r="FD230" s="8">
        <v>0</v>
      </c>
      <c r="FE230" s="8">
        <v>0</v>
      </c>
      <c r="FF230" s="8">
        <v>0</v>
      </c>
      <c r="FG230" s="154">
        <v>0</v>
      </c>
      <c r="FH230" s="8">
        <v>0</v>
      </c>
      <c r="FI230" s="8">
        <v>0</v>
      </c>
      <c r="FJ230" s="8">
        <v>0</v>
      </c>
      <c r="FK230" s="8">
        <v>0</v>
      </c>
      <c r="FL230" s="8">
        <v>0</v>
      </c>
      <c r="FM230" s="8">
        <v>0</v>
      </c>
      <c r="FN230" s="8">
        <v>0</v>
      </c>
      <c r="FO230" s="8">
        <v>0</v>
      </c>
      <c r="FP230" s="8">
        <v>0</v>
      </c>
      <c r="FQ230" s="8">
        <v>0</v>
      </c>
      <c r="FR230" s="8"/>
      <c r="FS230" s="8">
        <v>0</v>
      </c>
      <c r="FT230" s="8">
        <v>0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8">
        <v>0</v>
      </c>
      <c r="GA230" s="8">
        <v>0</v>
      </c>
      <c r="GB230" s="8">
        <v>0</v>
      </c>
      <c r="GC230" s="8">
        <v>0</v>
      </c>
      <c r="GD230" s="8">
        <v>0</v>
      </c>
      <c r="GE230" s="155">
        <v>0</v>
      </c>
      <c r="GF230" s="156">
        <v>0</v>
      </c>
      <c r="GG230" s="8"/>
      <c r="GH230" s="8"/>
      <c r="GI230" s="120"/>
      <c r="GK230" s="20"/>
      <c r="GL230" s="20"/>
      <c r="GM230" s="1"/>
      <c r="GN230" s="25"/>
      <c r="GO230" s="77"/>
      <c r="GP230" s="7"/>
      <c r="GQ230" s="87"/>
    </row>
    <row r="231" spans="1:199" ht="24.95" customHeight="1" x14ac:dyDescent="0.35">
      <c r="A231" s="136">
        <v>16</v>
      </c>
      <c r="B231" s="656" t="s">
        <v>72</v>
      </c>
      <c r="C231" s="137" t="s">
        <v>66</v>
      </c>
      <c r="D231" s="13"/>
      <c r="E231" s="13"/>
      <c r="F231" s="13"/>
      <c r="G231" s="13"/>
      <c r="H231" s="13"/>
      <c r="I231" s="13"/>
      <c r="J231" s="13"/>
      <c r="K231" s="13"/>
      <c r="L231" s="13">
        <f t="shared" ref="L231:BH231" si="1149">SUM(L232:L242)</f>
        <v>170</v>
      </c>
      <c r="M231" s="13">
        <f t="shared" si="1149"/>
        <v>134</v>
      </c>
      <c r="N231" s="13">
        <f t="shared" si="1149"/>
        <v>8</v>
      </c>
      <c r="O231" s="13">
        <f t="shared" si="1149"/>
        <v>0</v>
      </c>
      <c r="P231" s="13">
        <f t="shared" si="1149"/>
        <v>40</v>
      </c>
      <c r="Q231" s="13">
        <f t="shared" si="1149"/>
        <v>56</v>
      </c>
      <c r="R231" s="13">
        <f>SUM(R232:R242)</f>
        <v>86</v>
      </c>
      <c r="S231" s="13">
        <f>SUM(S232:S242)</f>
        <v>122</v>
      </c>
      <c r="T231" s="13">
        <f t="shared" si="1149"/>
        <v>0</v>
      </c>
      <c r="U231" s="13">
        <f t="shared" si="1149"/>
        <v>0</v>
      </c>
      <c r="V231" s="13">
        <f t="shared" si="1149"/>
        <v>0</v>
      </c>
      <c r="W231" s="13">
        <f t="shared" si="1149"/>
        <v>0</v>
      </c>
      <c r="X231" s="13">
        <f t="shared" si="1149"/>
        <v>0</v>
      </c>
      <c r="Y231" s="13">
        <f t="shared" si="1149"/>
        <v>12</v>
      </c>
      <c r="Z231" s="13">
        <f t="shared" si="1149"/>
        <v>0</v>
      </c>
      <c r="AA231" s="13">
        <f t="shared" si="1149"/>
        <v>0</v>
      </c>
      <c r="AB231" s="13">
        <f t="shared" si="1149"/>
        <v>17</v>
      </c>
      <c r="AC231" s="13">
        <f t="shared" si="1149"/>
        <v>136</v>
      </c>
      <c r="AD231" s="13">
        <f t="shared" si="1149"/>
        <v>0</v>
      </c>
      <c r="AE231" s="13">
        <f t="shared" si="1149"/>
        <v>0</v>
      </c>
      <c r="AF231" s="13">
        <f t="shared" si="1149"/>
        <v>0</v>
      </c>
      <c r="AG231" s="13">
        <f t="shared" si="1149"/>
        <v>0</v>
      </c>
      <c r="AH231" s="13">
        <f t="shared" si="1149"/>
        <v>0</v>
      </c>
      <c r="AI231" s="134">
        <f t="shared" si="1149"/>
        <v>0</v>
      </c>
      <c r="AJ231" s="13">
        <f t="shared" si="1149"/>
        <v>0</v>
      </c>
      <c r="AK231" s="13">
        <f t="shared" si="1149"/>
        <v>0</v>
      </c>
      <c r="AL231" s="13">
        <f t="shared" si="1149"/>
        <v>0</v>
      </c>
      <c r="AM231" s="13">
        <f t="shared" si="1149"/>
        <v>0</v>
      </c>
      <c r="AN231" s="13">
        <f t="shared" si="1149"/>
        <v>0</v>
      </c>
      <c r="AO231" s="13">
        <f t="shared" si="1149"/>
        <v>0</v>
      </c>
      <c r="AP231" s="13">
        <f t="shared" si="1149"/>
        <v>0</v>
      </c>
      <c r="AQ231" s="13">
        <f t="shared" si="1149"/>
        <v>0</v>
      </c>
      <c r="AR231" s="13">
        <f t="shared" si="1149"/>
        <v>5</v>
      </c>
      <c r="AS231" s="13">
        <f t="shared" si="1149"/>
        <v>27.666666666666668</v>
      </c>
      <c r="AT231" s="13">
        <f>SUM(AT232:AT242)</f>
        <v>0</v>
      </c>
      <c r="AU231" s="13">
        <f>SUM(AU232:AU242)</f>
        <v>0</v>
      </c>
      <c r="AV231" s="13">
        <f t="shared" si="1149"/>
        <v>0</v>
      </c>
      <c r="AW231" s="13">
        <f t="shared" si="1149"/>
        <v>0</v>
      </c>
      <c r="AX231" s="13">
        <f t="shared" si="1149"/>
        <v>0</v>
      </c>
      <c r="AY231" s="13">
        <f t="shared" si="1149"/>
        <v>0</v>
      </c>
      <c r="AZ231" s="13">
        <f t="shared" si="1149"/>
        <v>0</v>
      </c>
      <c r="BA231" s="13">
        <f t="shared" si="1149"/>
        <v>0</v>
      </c>
      <c r="BB231" s="13">
        <f t="shared" si="1149"/>
        <v>0</v>
      </c>
      <c r="BC231" s="13">
        <f t="shared" si="1149"/>
        <v>0</v>
      </c>
      <c r="BD231" s="13">
        <f t="shared" si="1149"/>
        <v>0</v>
      </c>
      <c r="BE231" s="13">
        <f t="shared" si="1149"/>
        <v>0</v>
      </c>
      <c r="BF231" s="13">
        <f t="shared" si="1149"/>
        <v>0</v>
      </c>
      <c r="BG231" s="134">
        <f t="shared" si="1149"/>
        <v>353.66666666666669</v>
      </c>
      <c r="BH231" s="134">
        <f t="shared" si="1149"/>
        <v>205.66666666666666</v>
      </c>
      <c r="BI231" s="13"/>
      <c r="BJ231" s="13"/>
      <c r="BK231" s="13"/>
      <c r="BL231" s="62"/>
      <c r="BM231" s="61">
        <v>16</v>
      </c>
      <c r="BN231" s="21" t="s">
        <v>72</v>
      </c>
      <c r="BO231" s="685" t="s">
        <v>66</v>
      </c>
      <c r="BP231" s="13">
        <v>1</v>
      </c>
      <c r="BQ231" s="13"/>
      <c r="BR231" s="13"/>
      <c r="BS231" s="13"/>
      <c r="BT231" s="13"/>
      <c r="BU231" s="13"/>
      <c r="BV231" s="13"/>
      <c r="BW231" s="13"/>
      <c r="BX231" s="13">
        <f t="shared" ref="BX231:DS231" si="1150">SUM(BX232:BX242)</f>
        <v>246</v>
      </c>
      <c r="BY231" s="13">
        <f t="shared" si="1150"/>
        <v>268</v>
      </c>
      <c r="BZ231" s="13">
        <f t="shared" si="1150"/>
        <v>50</v>
      </c>
      <c r="CA231" s="13">
        <f t="shared" si="1150"/>
        <v>4</v>
      </c>
      <c r="CB231" s="13">
        <f t="shared" si="1150"/>
        <v>12</v>
      </c>
      <c r="CC231" s="13">
        <f t="shared" si="1150"/>
        <v>16</v>
      </c>
      <c r="CD231" s="13">
        <f t="shared" si="1150"/>
        <v>122</v>
      </c>
      <c r="CE231" s="13">
        <f t="shared" si="1150"/>
        <v>130</v>
      </c>
      <c r="CF231" s="13">
        <f t="shared" si="1150"/>
        <v>60</v>
      </c>
      <c r="CG231" s="13">
        <f t="shared" si="1150"/>
        <v>60</v>
      </c>
      <c r="CH231" s="13">
        <f t="shared" si="1150"/>
        <v>24</v>
      </c>
      <c r="CI231" s="13">
        <f t="shared" si="1150"/>
        <v>108</v>
      </c>
      <c r="CJ231" s="13">
        <f t="shared" si="1150"/>
        <v>0</v>
      </c>
      <c r="CK231" s="13">
        <f t="shared" si="1150"/>
        <v>17.5</v>
      </c>
      <c r="CL231" s="13">
        <f t="shared" si="1150"/>
        <v>0</v>
      </c>
      <c r="CM231" s="13">
        <f t="shared" si="1150"/>
        <v>0</v>
      </c>
      <c r="CN231" s="13">
        <f t="shared" si="1150"/>
        <v>3</v>
      </c>
      <c r="CO231" s="13">
        <f t="shared" si="1150"/>
        <v>24</v>
      </c>
      <c r="CP231" s="13">
        <f t="shared" si="1150"/>
        <v>0</v>
      </c>
      <c r="CQ231" s="13">
        <f t="shared" si="1150"/>
        <v>0</v>
      </c>
      <c r="CR231" s="13">
        <f t="shared" si="1150"/>
        <v>0</v>
      </c>
      <c r="CS231" s="13">
        <f t="shared" si="1150"/>
        <v>0</v>
      </c>
      <c r="CT231" s="13">
        <f t="shared" si="1150"/>
        <v>0</v>
      </c>
      <c r="CU231" s="134">
        <f t="shared" si="1150"/>
        <v>0</v>
      </c>
      <c r="CV231" s="13">
        <f t="shared" si="1150"/>
        <v>0</v>
      </c>
      <c r="CW231" s="13">
        <f t="shared" si="1150"/>
        <v>0</v>
      </c>
      <c r="CX231" s="13">
        <f t="shared" si="1150"/>
        <v>3</v>
      </c>
      <c r="CY231" s="13">
        <f t="shared" si="1150"/>
        <v>100</v>
      </c>
      <c r="CZ231" s="13">
        <f t="shared" si="1150"/>
        <v>0</v>
      </c>
      <c r="DA231" s="13">
        <f t="shared" si="1150"/>
        <v>0</v>
      </c>
      <c r="DB231" s="13">
        <f t="shared" si="1150"/>
        <v>1</v>
      </c>
      <c r="DC231" s="13">
        <f t="shared" si="1150"/>
        <v>0</v>
      </c>
      <c r="DD231" s="13">
        <f t="shared" si="1150"/>
        <v>4</v>
      </c>
      <c r="DE231" s="13">
        <f t="shared" si="1150"/>
        <v>30</v>
      </c>
      <c r="DF231" s="13">
        <f t="shared" si="1150"/>
        <v>0</v>
      </c>
      <c r="DG231" s="13">
        <f t="shared" si="1150"/>
        <v>0</v>
      </c>
      <c r="DH231" s="13">
        <f t="shared" si="1150"/>
        <v>0</v>
      </c>
      <c r="DI231" s="13">
        <f t="shared" si="1150"/>
        <v>0</v>
      </c>
      <c r="DJ231" s="13">
        <f t="shared" si="1150"/>
        <v>0</v>
      </c>
      <c r="DK231" s="13">
        <f t="shared" si="1150"/>
        <v>0</v>
      </c>
      <c r="DL231" s="13">
        <f t="shared" si="1150"/>
        <v>0</v>
      </c>
      <c r="DM231" s="13">
        <f t="shared" si="1150"/>
        <v>0</v>
      </c>
      <c r="DN231" s="13">
        <f t="shared" si="1150"/>
        <v>0</v>
      </c>
      <c r="DO231" s="13">
        <f t="shared" si="1150"/>
        <v>0</v>
      </c>
      <c r="DP231" s="13">
        <f t="shared" si="1150"/>
        <v>0</v>
      </c>
      <c r="DQ231" s="13">
        <f t="shared" si="1150"/>
        <v>0</v>
      </c>
      <c r="DR231" s="134">
        <f t="shared" si="1150"/>
        <v>489.50000000000006</v>
      </c>
      <c r="DS231" s="134">
        <f t="shared" si="1150"/>
        <v>348</v>
      </c>
      <c r="DT231" s="13"/>
      <c r="DU231" s="13"/>
      <c r="DV231" s="13"/>
      <c r="DW231" s="135"/>
      <c r="DX231" s="140">
        <v>16</v>
      </c>
      <c r="DY231" s="293" t="s">
        <v>72</v>
      </c>
      <c r="DZ231" s="137" t="s">
        <v>66</v>
      </c>
      <c r="EA231" s="13">
        <v>1</v>
      </c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M231" s="13">
        <v>4</v>
      </c>
      <c r="EN231" s="13">
        <v>52</v>
      </c>
      <c r="EO231" s="13">
        <v>72</v>
      </c>
      <c r="EP231" s="13">
        <v>208</v>
      </c>
      <c r="EQ231" s="13">
        <v>252</v>
      </c>
      <c r="ER231" s="13">
        <v>60</v>
      </c>
      <c r="ES231" s="13">
        <v>60</v>
      </c>
      <c r="ET231" s="13">
        <v>24</v>
      </c>
      <c r="EU231" s="13">
        <v>108</v>
      </c>
      <c r="EV231" s="13">
        <v>0</v>
      </c>
      <c r="EW231" s="134">
        <v>29.500000000000004</v>
      </c>
      <c r="EX231" s="13">
        <v>0</v>
      </c>
      <c r="EY231" s="13">
        <v>0</v>
      </c>
      <c r="EZ231" s="13">
        <v>20</v>
      </c>
      <c r="FA231" s="13">
        <v>160</v>
      </c>
      <c r="FB231" s="13">
        <v>0</v>
      </c>
      <c r="FC231" s="13">
        <v>0</v>
      </c>
      <c r="FD231" s="13">
        <v>0</v>
      </c>
      <c r="FE231" s="13">
        <v>0</v>
      </c>
      <c r="FF231" s="13">
        <v>0</v>
      </c>
      <c r="FG231" s="134">
        <v>0</v>
      </c>
      <c r="FH231" s="13">
        <v>0</v>
      </c>
      <c r="FI231" s="13">
        <v>0</v>
      </c>
      <c r="FJ231" s="13">
        <v>3</v>
      </c>
      <c r="FK231" s="13">
        <v>100</v>
      </c>
      <c r="FL231" s="13">
        <v>0</v>
      </c>
      <c r="FM231" s="13">
        <v>0</v>
      </c>
      <c r="FN231" s="13">
        <v>1</v>
      </c>
      <c r="FO231" s="13">
        <v>0</v>
      </c>
      <c r="FP231" s="13">
        <v>9</v>
      </c>
      <c r="FQ231" s="13">
        <v>57.666666666666664</v>
      </c>
      <c r="FR231" s="13"/>
      <c r="FS231" s="13">
        <v>0</v>
      </c>
      <c r="FT231" s="13">
        <v>0</v>
      </c>
      <c r="FU231" s="13">
        <v>0</v>
      </c>
      <c r="FV231" s="13">
        <v>0</v>
      </c>
      <c r="FW231" s="13">
        <v>0</v>
      </c>
      <c r="FX231" s="13">
        <v>0</v>
      </c>
      <c r="FY231" s="13">
        <v>0</v>
      </c>
      <c r="FZ231" s="13">
        <v>0</v>
      </c>
      <c r="GA231" s="13">
        <v>0</v>
      </c>
      <c r="GB231" s="13">
        <v>0</v>
      </c>
      <c r="GC231" s="13">
        <v>0</v>
      </c>
      <c r="GD231" s="13">
        <v>489.50000000000006</v>
      </c>
      <c r="GE231" s="138">
        <v>843.16666666666663</v>
      </c>
      <c r="GF231" s="640">
        <v>553.66666666666663</v>
      </c>
      <c r="GG231" s="13"/>
      <c r="GH231" s="13"/>
      <c r="GI231" s="135"/>
      <c r="GK231" s="20"/>
      <c r="GL231" s="20"/>
      <c r="GM231" s="19"/>
      <c r="GN231" s="19"/>
      <c r="GO231" s="78"/>
      <c r="GP231" s="7"/>
      <c r="GQ231" s="87"/>
    </row>
    <row r="232" spans="1:199" ht="24.95" hidden="1" customHeight="1" x14ac:dyDescent="0.35">
      <c r="A232" s="137" t="s">
        <v>72</v>
      </c>
      <c r="B232" s="1"/>
      <c r="C232" s="45"/>
      <c r="D232" s="45"/>
      <c r="E232" s="45"/>
      <c r="F232" s="25"/>
      <c r="G232" s="25"/>
      <c r="H232" s="25"/>
      <c r="I232" s="25"/>
      <c r="J232" s="25"/>
      <c r="K232" s="25"/>
      <c r="L232" s="1"/>
      <c r="M232" s="208"/>
      <c r="N232" s="34"/>
      <c r="O232" s="28"/>
      <c r="P232" s="34"/>
      <c r="Q232" s="28"/>
      <c r="R232" s="34"/>
      <c r="S232" s="28"/>
      <c r="T232" s="34"/>
      <c r="U232" s="28"/>
      <c r="V232" s="34"/>
      <c r="W232" s="28"/>
      <c r="X232" s="209"/>
      <c r="Y232" s="182"/>
      <c r="Z232" s="34"/>
      <c r="AA232" s="28"/>
      <c r="AB232" s="34"/>
      <c r="AC232" s="209"/>
      <c r="AD232" s="34"/>
      <c r="AE232" s="210"/>
      <c r="AF232" s="34"/>
      <c r="AG232" s="28"/>
      <c r="AH232" s="34"/>
      <c r="AI232" s="209"/>
      <c r="AJ232" s="34"/>
      <c r="AK232" s="209"/>
      <c r="AL232" s="34"/>
      <c r="AM232" s="28"/>
      <c r="AN232" s="34"/>
      <c r="AO232" s="28"/>
      <c r="AP232" s="34"/>
      <c r="AQ232" s="209"/>
      <c r="AR232" s="34"/>
      <c r="AS232" s="209"/>
      <c r="AT232" s="34"/>
      <c r="AU232" s="209"/>
      <c r="AV232" s="34"/>
      <c r="AW232" s="28"/>
      <c r="AX232" s="34"/>
      <c r="AY232" s="209"/>
      <c r="AZ232" s="34"/>
      <c r="BA232" s="209"/>
      <c r="BB232" s="34"/>
      <c r="BC232" s="209"/>
      <c r="BD232" s="34"/>
      <c r="BE232" s="22"/>
      <c r="BF232" s="209"/>
      <c r="BG232" s="22"/>
      <c r="BH232" s="22"/>
      <c r="BI232" s="1"/>
      <c r="BJ232" s="1"/>
      <c r="BK232" s="1"/>
      <c r="BL232" s="7"/>
      <c r="BM232" s="137" t="s">
        <v>72</v>
      </c>
      <c r="BN232" s="274" t="s">
        <v>113</v>
      </c>
      <c r="BO232" s="45" t="s">
        <v>95</v>
      </c>
      <c r="BP232" s="45" t="s">
        <v>92</v>
      </c>
      <c r="BQ232" s="45" t="s">
        <v>96</v>
      </c>
      <c r="BR232" s="25" t="s">
        <v>195</v>
      </c>
      <c r="BS232" s="25">
        <v>10</v>
      </c>
      <c r="BT232" s="179">
        <v>27</v>
      </c>
      <c r="BU232" s="25"/>
      <c r="BV232" s="25">
        <v>1</v>
      </c>
      <c r="BW232" s="25">
        <f>SUM(BV232)*2</f>
        <v>2</v>
      </c>
      <c r="BX232" s="1">
        <v>48</v>
      </c>
      <c r="BY232" s="208">
        <f t="shared" ref="BY232:BY239" si="1151">SUM(BZ232+CB232+CD232+CF232+CH232)</f>
        <v>24</v>
      </c>
      <c r="BZ232" s="34">
        <v>2</v>
      </c>
      <c r="CA232" s="28">
        <f t="shared" ref="CA232:CA241" si="1152">SUM(BZ232)*BU232</f>
        <v>0</v>
      </c>
      <c r="CB232" s="34">
        <v>0</v>
      </c>
      <c r="CC232" s="28">
        <f t="shared" ref="CC232:CC239" si="1153">CB232*BV232</f>
        <v>0</v>
      </c>
      <c r="CD232" s="34">
        <v>22</v>
      </c>
      <c r="CE232" s="28">
        <f t="shared" ref="CE232:CE242" si="1154">SUM(CD232)*BV232</f>
        <v>22</v>
      </c>
      <c r="CF232" s="34"/>
      <c r="CG232" s="28">
        <f t="shared" ref="CG232:CG237" si="1155">SUM(CF232)*BW232</f>
        <v>0</v>
      </c>
      <c r="CH232" s="223"/>
      <c r="CI232" s="28">
        <f>SUM(CH232)*BV232*5</f>
        <v>0</v>
      </c>
      <c r="CJ232" s="209">
        <f>SUM(BV232*DJ232*2+BW232*DL232*2)</f>
        <v>0</v>
      </c>
      <c r="CK232" s="182">
        <f>SUM(BX232*5/100*BV232)</f>
        <v>2.4</v>
      </c>
      <c r="CL232" s="223"/>
      <c r="CM232" s="28"/>
      <c r="CN232" s="223"/>
      <c r="CO232" s="209">
        <f t="shared" ref="CO232:CO239" si="1156">SUM(CN232)*3*BT232/5</f>
        <v>0</v>
      </c>
      <c r="CP232" s="223"/>
      <c r="CQ232" s="210">
        <f t="shared" ref="CQ232:CQ239" si="1157">SUM(CP232*BT232*(30+4))</f>
        <v>0</v>
      </c>
      <c r="CR232" s="34"/>
      <c r="CS232" s="28">
        <f t="shared" ref="CS232:CS239" si="1158">SUM(CR232*BT232*3)</f>
        <v>0</v>
      </c>
      <c r="CT232" s="223"/>
      <c r="CU232" s="209">
        <f t="shared" ref="CU232:CU239" si="1159">SUM(CT232*BT232/3)</f>
        <v>0</v>
      </c>
      <c r="CV232" s="223"/>
      <c r="CW232" s="209">
        <f t="shared" ref="CW232:CW242" si="1160">SUM(CV232*BT232*2/3)</f>
        <v>0</v>
      </c>
      <c r="CX232" s="34"/>
      <c r="CY232" s="28">
        <f>SUM(CX232*BT232)*2</f>
        <v>0</v>
      </c>
      <c r="CZ232" s="223"/>
      <c r="DA232" s="28">
        <f>SUM(CZ232*BV232)</f>
        <v>0</v>
      </c>
      <c r="DB232" s="223"/>
      <c r="DC232" s="209">
        <f t="shared" ref="DC232:DC239" si="1161">SUM(DB232*BT232*2)</f>
        <v>0</v>
      </c>
      <c r="DD232" s="34">
        <v>1</v>
      </c>
      <c r="DE232" s="605">
        <f>DD232*BV232*6</f>
        <v>6</v>
      </c>
      <c r="DF232" s="223"/>
      <c r="DG232" s="209">
        <f t="shared" ref="DG232:DG242" si="1162">DF232*BT232/3</f>
        <v>0</v>
      </c>
      <c r="DH232" s="223"/>
      <c r="DI232" s="28">
        <f>SUM(BV232*DH232*6)</f>
        <v>0</v>
      </c>
      <c r="DJ232" s="34"/>
      <c r="DK232" s="209">
        <f>SUM(DJ232*BT232/3)</f>
        <v>0</v>
      </c>
      <c r="DL232" s="34"/>
      <c r="DM232" s="209">
        <f>SUM(DL232*BW232*5*6)</f>
        <v>0</v>
      </c>
      <c r="DN232" s="34"/>
      <c r="DO232" s="209">
        <f t="shared" ref="DO232:DO239" si="1163">SUM(DN232*BW232*4*6)</f>
        <v>0</v>
      </c>
      <c r="DP232" s="34"/>
      <c r="DQ232" s="22">
        <f t="shared" ref="DQ232:DQ239" si="1164">SUM(DP232*50)</f>
        <v>0</v>
      </c>
      <c r="DR232" s="345">
        <f t="shared" ref="DR232:DR241" si="1165">CA232+CC232+CE232+CG232+CI232+CJ232+CK232+CM232+CO232+CQ232+CS232+CU232+CW232+CY232+DA232+DC232+DE232+DG232+DI232+DK232+DM232+DO232+DQ232</f>
        <v>30.4</v>
      </c>
      <c r="DS232" s="221">
        <f t="shared" ref="DS232:DS241" si="1166">DO232+DM232+DK232+DI232+DE232+DC232+CJ232+CI232+CG232+CE232+CC232+CA232</f>
        <v>28</v>
      </c>
      <c r="DT232" s="7"/>
      <c r="DU232" s="7"/>
      <c r="DV232" s="7"/>
      <c r="DW232" s="60" t="s">
        <v>272</v>
      </c>
      <c r="DX232" s="293" t="s">
        <v>72</v>
      </c>
      <c r="DY232" s="298"/>
      <c r="DZ232" s="99"/>
      <c r="EA232" s="99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M232" s="20">
        <v>0</v>
      </c>
      <c r="EN232" s="7">
        <v>0</v>
      </c>
      <c r="EO232" s="7">
        <v>0</v>
      </c>
      <c r="EP232" s="7">
        <v>22</v>
      </c>
      <c r="EQ232" s="7">
        <v>22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20">
        <v>2.4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20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>
        <v>1</v>
      </c>
      <c r="FQ232" s="7">
        <v>6</v>
      </c>
      <c r="FR232" s="7"/>
      <c r="FS232" s="7">
        <v>0</v>
      </c>
      <c r="FT232" s="7">
        <v>0</v>
      </c>
      <c r="FU232" s="7">
        <v>0</v>
      </c>
      <c r="FV232" s="7">
        <v>0</v>
      </c>
      <c r="FW232" s="7">
        <v>0</v>
      </c>
      <c r="FX232" s="7">
        <v>0</v>
      </c>
      <c r="FY232" s="7">
        <v>0</v>
      </c>
      <c r="FZ232" s="7">
        <v>0</v>
      </c>
      <c r="GA232" s="7">
        <v>0</v>
      </c>
      <c r="GB232" s="7">
        <v>0</v>
      </c>
      <c r="GC232" s="7">
        <v>0</v>
      </c>
      <c r="GD232" s="7">
        <v>30.4</v>
      </c>
      <c r="GE232" s="149">
        <v>30.4</v>
      </c>
      <c r="GF232" s="150">
        <v>28</v>
      </c>
      <c r="GG232" s="7"/>
      <c r="GH232" s="7"/>
      <c r="GI232" s="60"/>
      <c r="GK232" s="20"/>
      <c r="GL232" s="20"/>
      <c r="GM232" s="1"/>
      <c r="GN232" s="25"/>
      <c r="GO232" s="77"/>
      <c r="GP232" s="7"/>
      <c r="GQ232" s="7"/>
    </row>
    <row r="233" spans="1:199" ht="24.95" hidden="1" customHeight="1" x14ac:dyDescent="0.35">
      <c r="A233" s="137" t="s">
        <v>72</v>
      </c>
      <c r="B233" s="1" t="s">
        <v>133</v>
      </c>
      <c r="C233" s="25" t="s">
        <v>99</v>
      </c>
      <c r="D233" s="45" t="s">
        <v>92</v>
      </c>
      <c r="E233" s="25" t="s">
        <v>121</v>
      </c>
      <c r="F233" s="25" t="s">
        <v>134</v>
      </c>
      <c r="G233" s="25">
        <v>5</v>
      </c>
      <c r="H233" s="25">
        <v>48</v>
      </c>
      <c r="I233" s="25">
        <v>1</v>
      </c>
      <c r="J233" s="25">
        <v>2</v>
      </c>
      <c r="K233" s="25">
        <f>SUM(J233)*2</f>
        <v>4</v>
      </c>
      <c r="L233" s="24">
        <v>40</v>
      </c>
      <c r="M233" s="208">
        <f t="shared" ref="M233:M238" si="1167">SUM(N233+P233+R233+T233+V233)</f>
        <v>30</v>
      </c>
      <c r="N233" s="34"/>
      <c r="O233" s="28">
        <f>SUM(N233)*I233</f>
        <v>0</v>
      </c>
      <c r="P233" s="34">
        <v>8</v>
      </c>
      <c r="Q233" s="28">
        <f t="shared" ref="Q233:Q238" si="1168">P233*J233</f>
        <v>16</v>
      </c>
      <c r="R233" s="34">
        <v>22</v>
      </c>
      <c r="S233" s="28">
        <f>SUM(R233)*J233</f>
        <v>44</v>
      </c>
      <c r="T233" s="34"/>
      <c r="U233" s="28">
        <f>SUM(T233)*K233</f>
        <v>0</v>
      </c>
      <c r="V233" s="34"/>
      <c r="W233" s="28">
        <f>SUM(V233)*J233*2</f>
        <v>0</v>
      </c>
      <c r="X233" s="209">
        <f>SUM(J233*AX233*2+K233*AZ233*2)</f>
        <v>0</v>
      </c>
      <c r="Y233" s="182">
        <f>SUM(L233*5/100*J233)</f>
        <v>4</v>
      </c>
      <c r="Z233" s="200"/>
      <c r="AA233" s="28"/>
      <c r="AB233" s="34"/>
      <c r="AC233" s="209">
        <f>SUM(AB233)*3*H233/5</f>
        <v>0</v>
      </c>
      <c r="AD233" s="34"/>
      <c r="AE233" s="210">
        <f>SUM(AD233*H233*(30+4))</f>
        <v>0</v>
      </c>
      <c r="AF233" s="34"/>
      <c r="AG233" s="28">
        <f>SUM(AF233*H233*3)</f>
        <v>0</v>
      </c>
      <c r="AH233" s="34"/>
      <c r="AI233" s="209">
        <f>SUM(AH233*H233/3)</f>
        <v>0</v>
      </c>
      <c r="AJ233" s="200"/>
      <c r="AK233" s="209">
        <f>SUM(AJ233*H233*2/3)</f>
        <v>0</v>
      </c>
      <c r="AL233" s="34"/>
      <c r="AM233" s="28">
        <f>SUM(AL233*H233*2)</f>
        <v>0</v>
      </c>
      <c r="AN233" s="34"/>
      <c r="AO233" s="28">
        <f>SUM(AN233*J233*2)</f>
        <v>0</v>
      </c>
      <c r="AP233" s="34"/>
      <c r="AQ233" s="209">
        <f>SUM(AP233*H233*2)</f>
        <v>0</v>
      </c>
      <c r="AR233" s="34">
        <v>1</v>
      </c>
      <c r="AS233" s="345">
        <f>AR233*J233*6</f>
        <v>12</v>
      </c>
      <c r="AT233" s="34"/>
      <c r="AU233" s="209">
        <f t="shared" ref="AU233:AU238" si="1169">AT233*H233/3</f>
        <v>0</v>
      </c>
      <c r="AV233" s="200"/>
      <c r="AW233" s="28">
        <f t="shared" ref="AW233:AW238" si="1170">SUM(J233*AV233*6)</f>
        <v>0</v>
      </c>
      <c r="AX233" s="34"/>
      <c r="AY233" s="209">
        <f>AX233*H233/3</f>
        <v>0</v>
      </c>
      <c r="AZ233" s="34"/>
      <c r="BA233" s="209">
        <f>SUM(AZ233*K233*5*6)</f>
        <v>0</v>
      </c>
      <c r="BB233" s="34"/>
      <c r="BC233" s="209">
        <f>SUM(BB233*K233*4*6)</f>
        <v>0</v>
      </c>
      <c r="BD233" s="34"/>
      <c r="BE233" s="22">
        <f>SUM(BD233*50)</f>
        <v>0</v>
      </c>
      <c r="BF233" s="22"/>
      <c r="BG233" s="309">
        <f t="shared" ref="BG233:BG242" si="1171">SUM(AO233+BE233+BC233+BA233+AY233+AW233+AS233+AQ233+AK233+AM233+AI233+AG233+AE233+AC233+AA233+Y233+X233+W233+U233+Q233+O233+S233+AU233)</f>
        <v>76</v>
      </c>
      <c r="BH233" s="22">
        <f t="shared" ref="BH233:BH242" si="1172">SUM(O233+Q233+U233+W233+X233+AS233+AW233+AY233+BA233+BC233+S233+AQ233)</f>
        <v>72</v>
      </c>
      <c r="BI233" s="1"/>
      <c r="BJ233" s="1"/>
      <c r="BK233" s="1"/>
      <c r="BL233" s="60"/>
      <c r="BM233" s="137" t="s">
        <v>72</v>
      </c>
      <c r="BN233" s="274" t="s">
        <v>198</v>
      </c>
      <c r="BO233" s="45" t="s">
        <v>95</v>
      </c>
      <c r="BP233" s="45" t="s">
        <v>92</v>
      </c>
      <c r="BQ233" s="45" t="s">
        <v>96</v>
      </c>
      <c r="BR233" s="25" t="s">
        <v>195</v>
      </c>
      <c r="BS233" s="25">
        <v>10</v>
      </c>
      <c r="BT233" s="25">
        <v>13</v>
      </c>
      <c r="BU233" s="25"/>
      <c r="BV233" s="25">
        <v>1</v>
      </c>
      <c r="BW233" s="25">
        <v>1</v>
      </c>
      <c r="BX233" s="1"/>
      <c r="BY233" s="208">
        <f t="shared" si="1151"/>
        <v>40</v>
      </c>
      <c r="BZ233" s="34">
        <v>10</v>
      </c>
      <c r="CA233" s="28">
        <f t="shared" si="1152"/>
        <v>0</v>
      </c>
      <c r="CB233" s="34">
        <v>0</v>
      </c>
      <c r="CC233" s="28">
        <f t="shared" si="1153"/>
        <v>0</v>
      </c>
      <c r="CD233" s="34"/>
      <c r="CE233" s="28">
        <f t="shared" si="1154"/>
        <v>0</v>
      </c>
      <c r="CF233" s="34">
        <v>30</v>
      </c>
      <c r="CG233" s="28">
        <f t="shared" si="1155"/>
        <v>30</v>
      </c>
      <c r="CH233" s="200"/>
      <c r="CI233" s="28">
        <f>SUM(CH233)*BV233*5</f>
        <v>0</v>
      </c>
      <c r="CJ233" s="209">
        <f>SUM(BV233*DJ233*2+BW233*DL233*2)</f>
        <v>0</v>
      </c>
      <c r="CK233" s="182">
        <f>SUM(BX233*5/100*BV233)</f>
        <v>0</v>
      </c>
      <c r="CL233" s="200"/>
      <c r="CM233" s="28"/>
      <c r="CN233" s="200"/>
      <c r="CO233" s="209">
        <f t="shared" si="1156"/>
        <v>0</v>
      </c>
      <c r="CP233" s="200"/>
      <c r="CQ233" s="210">
        <f t="shared" si="1157"/>
        <v>0</v>
      </c>
      <c r="CR233" s="34"/>
      <c r="CS233" s="28">
        <f t="shared" si="1158"/>
        <v>0</v>
      </c>
      <c r="CT233" s="200"/>
      <c r="CU233" s="209">
        <f t="shared" si="1159"/>
        <v>0</v>
      </c>
      <c r="CV233" s="200"/>
      <c r="CW233" s="209">
        <f t="shared" si="1160"/>
        <v>0</v>
      </c>
      <c r="CX233" s="34">
        <v>1</v>
      </c>
      <c r="CY233" s="201">
        <f>SUM(CX233*BT233)*2</f>
        <v>26</v>
      </c>
      <c r="CZ233" s="200"/>
      <c r="DA233" s="28">
        <f>SUM(CZ233*BV233)</f>
        <v>0</v>
      </c>
      <c r="DB233" s="200"/>
      <c r="DC233" s="209">
        <f t="shared" si="1161"/>
        <v>0</v>
      </c>
      <c r="DD233" s="34"/>
      <c r="DE233" s="605">
        <f>DD233*BV233*6</f>
        <v>0</v>
      </c>
      <c r="DF233" s="200"/>
      <c r="DG233" s="209">
        <f t="shared" si="1162"/>
        <v>0</v>
      </c>
      <c r="DH233" s="200"/>
      <c r="DI233" s="28">
        <f>SUM(BV233*DH233*6)</f>
        <v>0</v>
      </c>
      <c r="DJ233" s="34"/>
      <c r="DK233" s="209">
        <f>SUM(DJ233*BT233/3)</f>
        <v>0</v>
      </c>
      <c r="DL233" s="34"/>
      <c r="DM233" s="209">
        <f t="shared" ref="DM233:DM239" si="1173">SUM(DL233*BW233*5*6)</f>
        <v>0</v>
      </c>
      <c r="DN233" s="34"/>
      <c r="DO233" s="209">
        <f t="shared" si="1163"/>
        <v>0</v>
      </c>
      <c r="DP233" s="34"/>
      <c r="DQ233" s="22">
        <f t="shared" si="1164"/>
        <v>0</v>
      </c>
      <c r="DR233" s="345">
        <f t="shared" si="1165"/>
        <v>56</v>
      </c>
      <c r="DS233" s="209">
        <f t="shared" si="1166"/>
        <v>30</v>
      </c>
      <c r="DT233" s="7"/>
      <c r="DU233" s="7"/>
      <c r="DV233" s="7"/>
      <c r="DW233" s="60">
        <v>504</v>
      </c>
      <c r="DX233" s="293" t="s">
        <v>72</v>
      </c>
      <c r="DY233" s="298"/>
      <c r="DZ233" s="99"/>
      <c r="EA233" s="99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M233" s="20">
        <v>0</v>
      </c>
      <c r="EN233" s="7">
        <v>8</v>
      </c>
      <c r="EO233" s="7">
        <v>16</v>
      </c>
      <c r="EP233" s="7">
        <v>22</v>
      </c>
      <c r="EQ233" s="7">
        <v>44</v>
      </c>
      <c r="ER233" s="7">
        <v>30</v>
      </c>
      <c r="ES233" s="7">
        <v>30</v>
      </c>
      <c r="ET233" s="7">
        <v>0</v>
      </c>
      <c r="EU233" s="7">
        <v>0</v>
      </c>
      <c r="EV233" s="7">
        <v>0</v>
      </c>
      <c r="EW233" s="20">
        <v>4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20">
        <v>0</v>
      </c>
      <c r="FH233" s="7">
        <v>0</v>
      </c>
      <c r="FI233" s="7">
        <v>0</v>
      </c>
      <c r="FJ233" s="7">
        <v>1</v>
      </c>
      <c r="FK233" s="7">
        <v>26</v>
      </c>
      <c r="FL233" s="7">
        <v>0</v>
      </c>
      <c r="FM233" s="7">
        <v>0</v>
      </c>
      <c r="FN233" s="7">
        <v>0</v>
      </c>
      <c r="FO233" s="7">
        <v>0</v>
      </c>
      <c r="FP233" s="7">
        <v>1</v>
      </c>
      <c r="FQ233" s="7">
        <v>12</v>
      </c>
      <c r="FR233" s="7"/>
      <c r="FS233" s="7">
        <v>0</v>
      </c>
      <c r="FT233" s="7">
        <v>0</v>
      </c>
      <c r="FU233" s="7">
        <v>0</v>
      </c>
      <c r="FV233" s="7">
        <v>0</v>
      </c>
      <c r="FW233" s="7">
        <v>0</v>
      </c>
      <c r="FX233" s="7">
        <v>0</v>
      </c>
      <c r="FY233" s="7">
        <v>0</v>
      </c>
      <c r="FZ233" s="7">
        <v>0</v>
      </c>
      <c r="GA233" s="7">
        <v>0</v>
      </c>
      <c r="GB233" s="7">
        <v>0</v>
      </c>
      <c r="GC233" s="7">
        <v>0</v>
      </c>
      <c r="GD233" s="7">
        <v>56</v>
      </c>
      <c r="GE233" s="149">
        <v>132</v>
      </c>
      <c r="GF233" s="150">
        <v>102</v>
      </c>
      <c r="GG233" s="7"/>
      <c r="GH233" s="7"/>
      <c r="GI233" s="60"/>
      <c r="GK233" s="20"/>
      <c r="GL233" s="20"/>
      <c r="GM233" s="1"/>
      <c r="GN233" s="25"/>
      <c r="GO233" s="77"/>
      <c r="GP233" s="7"/>
      <c r="GQ233" s="7"/>
    </row>
    <row r="234" spans="1:199" ht="24.95" hidden="1" customHeight="1" x14ac:dyDescent="0.35">
      <c r="A234" s="137" t="s">
        <v>72</v>
      </c>
      <c r="B234" s="1" t="s">
        <v>133</v>
      </c>
      <c r="C234" s="45" t="s">
        <v>99</v>
      </c>
      <c r="D234" s="45" t="s">
        <v>92</v>
      </c>
      <c r="E234" s="45" t="s">
        <v>100</v>
      </c>
      <c r="F234" s="45" t="s">
        <v>101</v>
      </c>
      <c r="G234" s="45">
        <v>5</v>
      </c>
      <c r="H234" s="179">
        <v>17</v>
      </c>
      <c r="I234" s="207"/>
      <c r="J234" s="207">
        <v>2</v>
      </c>
      <c r="K234" s="207">
        <v>2</v>
      </c>
      <c r="L234" s="1">
        <v>30</v>
      </c>
      <c r="M234" s="208">
        <f t="shared" si="1167"/>
        <v>30</v>
      </c>
      <c r="N234" s="34">
        <v>8</v>
      </c>
      <c r="O234" s="28">
        <f>SUM(N234)*I234</f>
        <v>0</v>
      </c>
      <c r="P234" s="34">
        <v>8</v>
      </c>
      <c r="Q234" s="28">
        <f t="shared" si="1168"/>
        <v>16</v>
      </c>
      <c r="R234" s="34">
        <v>14</v>
      </c>
      <c r="S234" s="28">
        <f>SUM(R234)*J234</f>
        <v>28</v>
      </c>
      <c r="T234" s="34"/>
      <c r="U234" s="28">
        <f>SUM(T234)*K234</f>
        <v>0</v>
      </c>
      <c r="V234" s="34"/>
      <c r="W234" s="28">
        <f>SUM(V234)*J234*2</f>
        <v>0</v>
      </c>
      <c r="X234" s="209">
        <f>SUM(J234*AX234*2+K234*AZ234*2)</f>
        <v>0</v>
      </c>
      <c r="Y234" s="182">
        <f>SUM(L234*5/100*J234)</f>
        <v>3</v>
      </c>
      <c r="Z234" s="200"/>
      <c r="AA234" s="28"/>
      <c r="AB234" s="34"/>
      <c r="AC234" s="209">
        <f>SUM(AB234)*3*H234/5</f>
        <v>0</v>
      </c>
      <c r="AD234" s="34"/>
      <c r="AE234" s="210">
        <f>SUM(AD234*H234*(30+4))</f>
        <v>0</v>
      </c>
      <c r="AF234" s="34"/>
      <c r="AG234" s="28">
        <f>SUM(AF234*H234*3)</f>
        <v>0</v>
      </c>
      <c r="AH234" s="34"/>
      <c r="AI234" s="209">
        <f>SUM(AH234*H234/3)</f>
        <v>0</v>
      </c>
      <c r="AJ234" s="200"/>
      <c r="AK234" s="209">
        <f>SUM(AJ234*H234*2/3)</f>
        <v>0</v>
      </c>
      <c r="AL234" s="34"/>
      <c r="AM234" s="28">
        <f>SUM(AL234*H234*2)</f>
        <v>0</v>
      </c>
      <c r="AN234" s="34"/>
      <c r="AO234" s="28">
        <f>SUM(AN234*J234*2)</f>
        <v>0</v>
      </c>
      <c r="AP234" s="34"/>
      <c r="AQ234" s="209">
        <f>SUM(AP234*H234*2)</f>
        <v>0</v>
      </c>
      <c r="AR234" s="34">
        <v>1</v>
      </c>
      <c r="AS234" s="345">
        <f>SUM(AR234*H234/3)</f>
        <v>5.666666666666667</v>
      </c>
      <c r="AT234" s="34"/>
      <c r="AU234" s="209">
        <f t="shared" si="1169"/>
        <v>0</v>
      </c>
      <c r="AV234" s="200"/>
      <c r="AW234" s="28">
        <f t="shared" si="1170"/>
        <v>0</v>
      </c>
      <c r="AX234" s="34"/>
      <c r="AY234" s="209">
        <f>SUM(J234*AX234*8)</f>
        <v>0</v>
      </c>
      <c r="AZ234" s="34"/>
      <c r="BA234" s="209">
        <f>SUM(AZ234*K234*5*6)</f>
        <v>0</v>
      </c>
      <c r="BB234" s="34"/>
      <c r="BC234" s="209">
        <f>SUM(BB234*K234*4*6)</f>
        <v>0</v>
      </c>
      <c r="BD234" s="34"/>
      <c r="BE234" s="22">
        <f>SUM(BD234*50)</f>
        <v>0</v>
      </c>
      <c r="BF234" s="22"/>
      <c r="BG234" s="309">
        <f t="shared" si="1171"/>
        <v>52.666666666666671</v>
      </c>
      <c r="BH234" s="22">
        <f t="shared" si="1172"/>
        <v>49.666666666666671</v>
      </c>
      <c r="BI234" s="1"/>
      <c r="BJ234" s="1"/>
      <c r="BK234" s="1"/>
      <c r="BL234" s="60"/>
      <c r="BM234" s="137" t="s">
        <v>72</v>
      </c>
      <c r="BN234" s="1" t="s">
        <v>204</v>
      </c>
      <c r="BO234" s="25" t="s">
        <v>103</v>
      </c>
      <c r="BP234" s="45" t="s">
        <v>92</v>
      </c>
      <c r="BQ234" s="25" t="s">
        <v>117</v>
      </c>
      <c r="BR234" s="45" t="s">
        <v>188</v>
      </c>
      <c r="BS234" s="45">
        <v>8</v>
      </c>
      <c r="BT234" s="179">
        <v>17</v>
      </c>
      <c r="BU234" s="25">
        <v>1</v>
      </c>
      <c r="BV234" s="25">
        <v>4</v>
      </c>
      <c r="BW234" s="25">
        <f>SUM(BV234)*2</f>
        <v>8</v>
      </c>
      <c r="BX234" s="1">
        <v>6</v>
      </c>
      <c r="BY234" s="208">
        <f t="shared" si="1151"/>
        <v>6</v>
      </c>
      <c r="BZ234" s="34"/>
      <c r="CA234" s="28">
        <f t="shared" si="1152"/>
        <v>0</v>
      </c>
      <c r="CB234" s="34"/>
      <c r="CC234" s="28">
        <f t="shared" si="1153"/>
        <v>0</v>
      </c>
      <c r="CD234" s="34"/>
      <c r="CE234" s="28">
        <f t="shared" si="1154"/>
        <v>0</v>
      </c>
      <c r="CF234" s="34"/>
      <c r="CG234" s="28">
        <f t="shared" si="1155"/>
        <v>0</v>
      </c>
      <c r="CH234" s="232">
        <v>6</v>
      </c>
      <c r="CI234" s="28">
        <f>SUM(CH234)*BV234*1</f>
        <v>24</v>
      </c>
      <c r="CJ234" s="209">
        <f>SUM(BW234*DJ234*2+BW234*DL234*2)</f>
        <v>0</v>
      </c>
      <c r="CK234" s="209">
        <f>BX234*BV234*0.05</f>
        <v>1.2000000000000002</v>
      </c>
      <c r="CL234" s="232"/>
      <c r="CM234" s="28"/>
      <c r="CN234" s="232"/>
      <c r="CO234" s="209">
        <f t="shared" si="1156"/>
        <v>0</v>
      </c>
      <c r="CP234" s="232"/>
      <c r="CQ234" s="210">
        <f t="shared" si="1157"/>
        <v>0</v>
      </c>
      <c r="CR234" s="34"/>
      <c r="CS234" s="28">
        <f t="shared" si="1158"/>
        <v>0</v>
      </c>
      <c r="CT234" s="232"/>
      <c r="CU234" s="209">
        <f t="shared" si="1159"/>
        <v>0</v>
      </c>
      <c r="CV234" s="232"/>
      <c r="CW234" s="209">
        <f t="shared" si="1160"/>
        <v>0</v>
      </c>
      <c r="CX234" s="34"/>
      <c r="CY234" s="28">
        <f>SUM(CX234*BT234)</f>
        <v>0</v>
      </c>
      <c r="CZ234" s="232"/>
      <c r="DA234" s="28">
        <f>SUM(CZ234*BV234)</f>
        <v>0</v>
      </c>
      <c r="DB234" s="232"/>
      <c r="DC234" s="209">
        <f t="shared" si="1161"/>
        <v>0</v>
      </c>
      <c r="DD234" s="34"/>
      <c r="DE234" s="209">
        <f>SUM(BW234*DD234*6)</f>
        <v>0</v>
      </c>
      <c r="DF234" s="34"/>
      <c r="DG234" s="209">
        <f t="shared" si="1162"/>
        <v>0</v>
      </c>
      <c r="DH234" s="232"/>
      <c r="DI234" s="28">
        <f>SUM(DH234*BT234/3)</f>
        <v>0</v>
      </c>
      <c r="DJ234" s="34"/>
      <c r="DK234" s="209">
        <f>SUM(BV234*DJ234*8)</f>
        <v>0</v>
      </c>
      <c r="DL234" s="34"/>
      <c r="DM234" s="209">
        <f t="shared" si="1173"/>
        <v>0</v>
      </c>
      <c r="DN234" s="34"/>
      <c r="DO234" s="209">
        <f t="shared" si="1163"/>
        <v>0</v>
      </c>
      <c r="DP234" s="34"/>
      <c r="DQ234" s="22">
        <f t="shared" si="1164"/>
        <v>0</v>
      </c>
      <c r="DR234" s="345">
        <f t="shared" si="1165"/>
        <v>25.2</v>
      </c>
      <c r="DS234" s="209">
        <f t="shared" si="1166"/>
        <v>24</v>
      </c>
      <c r="DT234" s="7"/>
      <c r="DU234" s="7"/>
      <c r="DV234" s="7"/>
      <c r="DW234" s="60"/>
      <c r="DX234" s="137" t="s">
        <v>72</v>
      </c>
      <c r="DY234" s="298"/>
      <c r="DZ234" s="99"/>
      <c r="EA234" s="99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M234" s="20">
        <v>0</v>
      </c>
      <c r="EN234" s="7">
        <v>8</v>
      </c>
      <c r="EO234" s="7">
        <v>16</v>
      </c>
      <c r="EP234" s="7">
        <v>14</v>
      </c>
      <c r="EQ234" s="7">
        <v>28</v>
      </c>
      <c r="ER234" s="7">
        <v>0</v>
      </c>
      <c r="ES234" s="7">
        <v>0</v>
      </c>
      <c r="ET234" s="7">
        <v>6</v>
      </c>
      <c r="EU234" s="7">
        <v>24</v>
      </c>
      <c r="EV234" s="7">
        <v>0</v>
      </c>
      <c r="EW234" s="20">
        <v>4.2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20">
        <v>0</v>
      </c>
      <c r="FH234" s="7">
        <v>0</v>
      </c>
      <c r="FI234" s="7">
        <v>0</v>
      </c>
      <c r="FJ234" s="7">
        <v>0</v>
      </c>
      <c r="FK234" s="7">
        <v>0</v>
      </c>
      <c r="FL234" s="7">
        <v>0</v>
      </c>
      <c r="FM234" s="7">
        <v>0</v>
      </c>
      <c r="FN234" s="7">
        <v>0</v>
      </c>
      <c r="FO234" s="7">
        <v>0</v>
      </c>
      <c r="FP234" s="7">
        <v>1</v>
      </c>
      <c r="FQ234" s="7">
        <v>5.666666666666667</v>
      </c>
      <c r="FR234" s="7"/>
      <c r="FS234" s="7">
        <v>0</v>
      </c>
      <c r="FT234" s="7">
        <v>0</v>
      </c>
      <c r="FU234" s="7">
        <v>0</v>
      </c>
      <c r="FV234" s="7">
        <v>0</v>
      </c>
      <c r="FW234" s="7">
        <v>0</v>
      </c>
      <c r="FX234" s="7">
        <v>0</v>
      </c>
      <c r="FY234" s="7">
        <v>0</v>
      </c>
      <c r="FZ234" s="7">
        <v>0</v>
      </c>
      <c r="GA234" s="7">
        <v>0</v>
      </c>
      <c r="GB234" s="7">
        <v>0</v>
      </c>
      <c r="GC234" s="7">
        <v>0</v>
      </c>
      <c r="GD234" s="7">
        <v>25.2</v>
      </c>
      <c r="GE234" s="149">
        <v>77.866666666666674</v>
      </c>
      <c r="GF234" s="150">
        <v>73.666666666666671</v>
      </c>
      <c r="GG234" s="7"/>
      <c r="GH234" s="7"/>
      <c r="GI234" s="60"/>
      <c r="GK234" s="20"/>
      <c r="GL234" s="20"/>
      <c r="GM234" s="1"/>
      <c r="GN234" s="25"/>
      <c r="GO234" s="77"/>
      <c r="GP234" s="7"/>
      <c r="GQ234" s="7"/>
    </row>
    <row r="235" spans="1:199" ht="24.95" hidden="1" customHeight="1" x14ac:dyDescent="0.35">
      <c r="A235" s="137" t="s">
        <v>72</v>
      </c>
      <c r="B235" s="1" t="s">
        <v>133</v>
      </c>
      <c r="C235" s="179" t="s">
        <v>103</v>
      </c>
      <c r="D235" s="45" t="s">
        <v>92</v>
      </c>
      <c r="E235" s="45" t="s">
        <v>106</v>
      </c>
      <c r="F235" s="179" t="s">
        <v>107</v>
      </c>
      <c r="G235" s="45">
        <v>7</v>
      </c>
      <c r="H235" s="25">
        <v>7</v>
      </c>
      <c r="I235" s="25">
        <v>1</v>
      </c>
      <c r="J235" s="25">
        <v>1</v>
      </c>
      <c r="K235" s="25">
        <v>1</v>
      </c>
      <c r="L235" s="24">
        <v>30</v>
      </c>
      <c r="M235" s="208">
        <f t="shared" si="1167"/>
        <v>22</v>
      </c>
      <c r="N235" s="34"/>
      <c r="O235" s="28">
        <f>SUM(N235)*I235</f>
        <v>0</v>
      </c>
      <c r="P235" s="34">
        <v>8</v>
      </c>
      <c r="Q235" s="28">
        <f t="shared" si="1168"/>
        <v>8</v>
      </c>
      <c r="R235" s="34">
        <v>14</v>
      </c>
      <c r="S235" s="28">
        <f>SUM(R235)*J235</f>
        <v>14</v>
      </c>
      <c r="T235" s="34"/>
      <c r="U235" s="28">
        <f>SUM(T235)*K235</f>
        <v>0</v>
      </c>
      <c r="V235" s="34"/>
      <c r="W235" s="28">
        <f>SUM(V235)*J235*2</f>
        <v>0</v>
      </c>
      <c r="X235" s="209">
        <f>SUM(J235*AX235*2+K235*AZ235*2)</f>
        <v>0</v>
      </c>
      <c r="Y235" s="182">
        <f>SUM(L235*5/100*J235)</f>
        <v>1.5</v>
      </c>
      <c r="Z235" s="200"/>
      <c r="AA235" s="28"/>
      <c r="AB235" s="34"/>
      <c r="AC235" s="209">
        <f>SUM(AB235)*3*H235/5</f>
        <v>0</v>
      </c>
      <c r="AD235" s="34"/>
      <c r="AE235" s="210">
        <f>SUM(AD235*H235*(30+4))</f>
        <v>0</v>
      </c>
      <c r="AF235" s="34"/>
      <c r="AG235" s="28">
        <f>SUM(AF235*H235*3)</f>
        <v>0</v>
      </c>
      <c r="AH235" s="34"/>
      <c r="AI235" s="209">
        <f>SUM(AH235*H235/3)</f>
        <v>0</v>
      </c>
      <c r="AJ235" s="200"/>
      <c r="AK235" s="209">
        <f>SUM(AJ235*H235*2/3)</f>
        <v>0</v>
      </c>
      <c r="AL235" s="34"/>
      <c r="AM235" s="28">
        <f>SUM(AL235*H235*2)</f>
        <v>0</v>
      </c>
      <c r="AN235" s="34"/>
      <c r="AO235" s="28">
        <f>SUM(AN235*J235*2)</f>
        <v>0</v>
      </c>
      <c r="AP235" s="34"/>
      <c r="AQ235" s="209">
        <f>SUM(AP235*H235*2)</f>
        <v>0</v>
      </c>
      <c r="AR235" s="34">
        <v>1</v>
      </c>
      <c r="AS235" s="345">
        <f>AR235*H235/3</f>
        <v>2.3333333333333335</v>
      </c>
      <c r="AT235" s="34"/>
      <c r="AU235" s="209">
        <f t="shared" si="1169"/>
        <v>0</v>
      </c>
      <c r="AV235" s="200"/>
      <c r="AW235" s="28">
        <f t="shared" si="1170"/>
        <v>0</v>
      </c>
      <c r="AX235" s="34"/>
      <c r="AY235" s="209">
        <f>H235/3*AX235</f>
        <v>0</v>
      </c>
      <c r="AZ235" s="34"/>
      <c r="BA235" s="209">
        <f>SUM(AZ235*K235*5*6)</f>
        <v>0</v>
      </c>
      <c r="BB235" s="34"/>
      <c r="BC235" s="209">
        <f>SUM(BB235*K235*4*6)</f>
        <v>0</v>
      </c>
      <c r="BD235" s="34"/>
      <c r="BE235" s="22">
        <f>SUM(BD235*50)</f>
        <v>0</v>
      </c>
      <c r="BF235" s="22"/>
      <c r="BG235" s="309">
        <f t="shared" si="1171"/>
        <v>25.833333333333336</v>
      </c>
      <c r="BH235" s="22">
        <f t="shared" si="1172"/>
        <v>24.333333333333336</v>
      </c>
      <c r="BI235" s="7"/>
      <c r="BJ235" s="7"/>
      <c r="BK235" s="7"/>
      <c r="BL235" s="60"/>
      <c r="BM235" s="137" t="s">
        <v>72</v>
      </c>
      <c r="BN235" s="1" t="s">
        <v>133</v>
      </c>
      <c r="BO235" s="25" t="s">
        <v>103</v>
      </c>
      <c r="BP235" s="45" t="s">
        <v>138</v>
      </c>
      <c r="BQ235" s="45" t="s">
        <v>125</v>
      </c>
      <c r="BR235" s="25" t="s">
        <v>199</v>
      </c>
      <c r="BS235" s="45">
        <v>8</v>
      </c>
      <c r="BT235" s="25">
        <v>7</v>
      </c>
      <c r="BU235" s="25"/>
      <c r="BV235" s="25">
        <v>1</v>
      </c>
      <c r="BW235" s="25">
        <f>SUM(BV235)*2</f>
        <v>2</v>
      </c>
      <c r="BX235" s="319">
        <v>40</v>
      </c>
      <c r="BY235" s="208">
        <f t="shared" si="1151"/>
        <v>40</v>
      </c>
      <c r="BZ235" s="34">
        <v>10</v>
      </c>
      <c r="CA235" s="28">
        <f t="shared" si="1152"/>
        <v>0</v>
      </c>
      <c r="CB235" s="34">
        <v>8</v>
      </c>
      <c r="CC235" s="28">
        <f t="shared" si="1153"/>
        <v>8</v>
      </c>
      <c r="CD235" s="34">
        <v>22</v>
      </c>
      <c r="CE235" s="28">
        <f t="shared" si="1154"/>
        <v>22</v>
      </c>
      <c r="CF235" s="34"/>
      <c r="CG235" s="28">
        <f t="shared" si="1155"/>
        <v>0</v>
      </c>
      <c r="CH235" s="200"/>
      <c r="CI235" s="28">
        <f>SUM(CH235)*BV235*2</f>
        <v>0</v>
      </c>
      <c r="CJ235" s="209">
        <f>SUM(BV235*DJ235*2+BW235*DL235*2)</f>
        <v>0</v>
      </c>
      <c r="CK235" s="209">
        <f>SUM(BX235*5/100*BV235)</f>
        <v>2</v>
      </c>
      <c r="CL235" s="200"/>
      <c r="CM235" s="28"/>
      <c r="CN235" s="200"/>
      <c r="CO235" s="209">
        <f t="shared" si="1156"/>
        <v>0</v>
      </c>
      <c r="CP235" s="200"/>
      <c r="CQ235" s="210">
        <f t="shared" si="1157"/>
        <v>0</v>
      </c>
      <c r="CR235" s="34"/>
      <c r="CS235" s="28">
        <f t="shared" si="1158"/>
        <v>0</v>
      </c>
      <c r="CT235" s="200"/>
      <c r="CU235" s="209">
        <f t="shared" si="1159"/>
        <v>0</v>
      </c>
      <c r="CV235" s="200"/>
      <c r="CW235" s="209">
        <f t="shared" si="1160"/>
        <v>0</v>
      </c>
      <c r="CX235" s="34"/>
      <c r="CY235" s="28">
        <f>SUM(CX235*BT235*2)</f>
        <v>0</v>
      </c>
      <c r="CZ235" s="200"/>
      <c r="DA235" s="28">
        <f>SUM(CZ235*BV235*2)</f>
        <v>0</v>
      </c>
      <c r="DB235" s="200"/>
      <c r="DC235" s="209">
        <f t="shared" si="1161"/>
        <v>0</v>
      </c>
      <c r="DD235" s="34">
        <v>1</v>
      </c>
      <c r="DE235" s="345">
        <f>DD235*BV235*6</f>
        <v>6</v>
      </c>
      <c r="DF235" s="200"/>
      <c r="DG235" s="209">
        <f t="shared" si="1162"/>
        <v>0</v>
      </c>
      <c r="DH235" s="200"/>
      <c r="DI235" s="28">
        <f>SUM(BV235*DH235*6)</f>
        <v>0</v>
      </c>
      <c r="DJ235" s="34"/>
      <c r="DK235" s="209">
        <f>SUM(BV235*DJ235*8)</f>
        <v>0</v>
      </c>
      <c r="DL235" s="34"/>
      <c r="DM235" s="209">
        <f t="shared" si="1173"/>
        <v>0</v>
      </c>
      <c r="DN235" s="34"/>
      <c r="DO235" s="209">
        <f t="shared" si="1163"/>
        <v>0</v>
      </c>
      <c r="DP235" s="34"/>
      <c r="DQ235" s="22">
        <f t="shared" si="1164"/>
        <v>0</v>
      </c>
      <c r="DR235" s="345">
        <f t="shared" si="1165"/>
        <v>38</v>
      </c>
      <c r="DS235" s="209">
        <f t="shared" si="1166"/>
        <v>36</v>
      </c>
      <c r="DT235" s="7"/>
      <c r="DU235" s="7"/>
      <c r="DV235" s="7"/>
      <c r="DW235" s="60"/>
      <c r="DX235" s="137" t="s">
        <v>72</v>
      </c>
      <c r="DY235" s="298"/>
      <c r="DZ235" s="99"/>
      <c r="EA235" s="99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M235" s="20">
        <v>0</v>
      </c>
      <c r="EN235" s="7">
        <v>16</v>
      </c>
      <c r="EO235" s="7">
        <v>16</v>
      </c>
      <c r="EP235" s="7">
        <v>36</v>
      </c>
      <c r="EQ235" s="7">
        <v>36</v>
      </c>
      <c r="ER235" s="7">
        <v>0</v>
      </c>
      <c r="ES235" s="7">
        <v>0</v>
      </c>
      <c r="ET235" s="7">
        <v>0</v>
      </c>
      <c r="EU235" s="7">
        <v>0</v>
      </c>
      <c r="EV235" s="7">
        <v>0</v>
      </c>
      <c r="EW235" s="20">
        <v>3.5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20">
        <v>0</v>
      </c>
      <c r="FH235" s="7">
        <v>0</v>
      </c>
      <c r="FI235" s="7">
        <v>0</v>
      </c>
      <c r="FJ235" s="7">
        <v>0</v>
      </c>
      <c r="FK235" s="7">
        <v>0</v>
      </c>
      <c r="FL235" s="7">
        <v>0</v>
      </c>
      <c r="FM235" s="7">
        <v>0</v>
      </c>
      <c r="FN235" s="7">
        <v>0</v>
      </c>
      <c r="FO235" s="7">
        <v>0</v>
      </c>
      <c r="FP235" s="7">
        <v>2</v>
      </c>
      <c r="FQ235" s="7">
        <v>8.3333333333333339</v>
      </c>
      <c r="FR235" s="7"/>
      <c r="FS235" s="7">
        <v>0</v>
      </c>
      <c r="FT235" s="7">
        <v>0</v>
      </c>
      <c r="FU235" s="7">
        <v>0</v>
      </c>
      <c r="FV235" s="7">
        <v>0</v>
      </c>
      <c r="FW235" s="7">
        <v>0</v>
      </c>
      <c r="FX235" s="7">
        <v>0</v>
      </c>
      <c r="FY235" s="7">
        <v>0</v>
      </c>
      <c r="FZ235" s="7">
        <v>0</v>
      </c>
      <c r="GA235" s="7">
        <v>0</v>
      </c>
      <c r="GB235" s="7">
        <v>0</v>
      </c>
      <c r="GC235" s="7">
        <v>0</v>
      </c>
      <c r="GD235" s="7">
        <v>38</v>
      </c>
      <c r="GE235" s="149">
        <v>63.833333333333336</v>
      </c>
      <c r="GF235" s="150">
        <v>60.333333333333336</v>
      </c>
      <c r="GG235" s="7"/>
      <c r="GH235" s="7"/>
      <c r="GI235" s="60"/>
      <c r="GK235" s="20"/>
      <c r="GL235" s="20"/>
      <c r="GM235" s="1"/>
      <c r="GN235" s="25"/>
      <c r="GO235" s="77"/>
      <c r="GP235" s="7"/>
      <c r="GQ235" s="7"/>
    </row>
    <row r="236" spans="1:199" ht="24.95" hidden="1" customHeight="1" x14ac:dyDescent="0.35">
      <c r="A236" s="137" t="s">
        <v>72</v>
      </c>
      <c r="B236" s="1" t="s">
        <v>133</v>
      </c>
      <c r="C236" s="179" t="s">
        <v>103</v>
      </c>
      <c r="D236" s="207" t="s">
        <v>92</v>
      </c>
      <c r="E236" s="179" t="s">
        <v>104</v>
      </c>
      <c r="F236" s="179" t="s">
        <v>105</v>
      </c>
      <c r="G236" s="207">
        <v>7</v>
      </c>
      <c r="H236" s="207">
        <v>5</v>
      </c>
      <c r="I236" s="207">
        <v>1</v>
      </c>
      <c r="J236" s="207">
        <v>1</v>
      </c>
      <c r="K236" s="207">
        <v>1</v>
      </c>
      <c r="L236" s="24">
        <v>30</v>
      </c>
      <c r="M236" s="208">
        <f t="shared" si="1167"/>
        <v>22</v>
      </c>
      <c r="N236" s="34"/>
      <c r="O236" s="28">
        <f>SUM(N236)*I236</f>
        <v>0</v>
      </c>
      <c r="P236" s="34">
        <v>8</v>
      </c>
      <c r="Q236" s="28">
        <f t="shared" si="1168"/>
        <v>8</v>
      </c>
      <c r="R236" s="34">
        <v>14</v>
      </c>
      <c r="S236" s="28">
        <f>SUM(R236)*J236</f>
        <v>14</v>
      </c>
      <c r="T236" s="34"/>
      <c r="U236" s="28">
        <f>SUM(T236)*K236</f>
        <v>0</v>
      </c>
      <c r="V236" s="34"/>
      <c r="W236" s="28">
        <f>SUM(V236)*J236*2</f>
        <v>0</v>
      </c>
      <c r="X236" s="209">
        <f>SUM(J236*AX236*2+K236*AZ236*2)</f>
        <v>0</v>
      </c>
      <c r="Y236" s="182">
        <f>SUM(L236*5/100*J236)</f>
        <v>1.5</v>
      </c>
      <c r="Z236" s="200"/>
      <c r="AA236" s="28"/>
      <c r="AB236" s="34"/>
      <c r="AC236" s="209">
        <f>SUM(AB236)*3*H236/5</f>
        <v>0</v>
      </c>
      <c r="AD236" s="34"/>
      <c r="AE236" s="210">
        <f>SUM(AD236*H236*(30+4))</f>
        <v>0</v>
      </c>
      <c r="AF236" s="34"/>
      <c r="AG236" s="28">
        <f>SUM(AF236*H236*3)</f>
        <v>0</v>
      </c>
      <c r="AH236" s="34"/>
      <c r="AI236" s="209">
        <f>SUM(AH236*H236/3)</f>
        <v>0</v>
      </c>
      <c r="AJ236" s="200"/>
      <c r="AK236" s="209">
        <f>SUM(AJ236*H236*2/3)</f>
        <v>0</v>
      </c>
      <c r="AL236" s="34"/>
      <c r="AM236" s="28">
        <f>SUM(AL236*H236*2)</f>
        <v>0</v>
      </c>
      <c r="AN236" s="34"/>
      <c r="AO236" s="28">
        <f>SUM(AN236*J236*2)</f>
        <v>0</v>
      </c>
      <c r="AP236" s="34"/>
      <c r="AQ236" s="209">
        <f>SUM(AP236*H236*2)</f>
        <v>0</v>
      </c>
      <c r="AR236" s="34">
        <v>1</v>
      </c>
      <c r="AS236" s="345">
        <f>AR236*H236/3</f>
        <v>1.6666666666666667</v>
      </c>
      <c r="AT236" s="34"/>
      <c r="AU236" s="209">
        <f t="shared" si="1169"/>
        <v>0</v>
      </c>
      <c r="AV236" s="200"/>
      <c r="AW236" s="28">
        <f t="shared" si="1170"/>
        <v>0</v>
      </c>
      <c r="AX236" s="34"/>
      <c r="AY236" s="209">
        <f>H236/3*AX236</f>
        <v>0</v>
      </c>
      <c r="AZ236" s="34"/>
      <c r="BA236" s="209">
        <f>SUM(AZ236*K236*5*6)</f>
        <v>0</v>
      </c>
      <c r="BB236" s="34"/>
      <c r="BC236" s="209">
        <f>SUM(BB236*K236*4*6)</f>
        <v>0</v>
      </c>
      <c r="BD236" s="34"/>
      <c r="BE236" s="22">
        <f>SUM(BD236*50)</f>
        <v>0</v>
      </c>
      <c r="BF236" s="22"/>
      <c r="BG236" s="309">
        <f t="shared" si="1171"/>
        <v>25.166666666666668</v>
      </c>
      <c r="BH236" s="22">
        <f t="shared" si="1172"/>
        <v>23.666666666666664</v>
      </c>
      <c r="BI236" s="1"/>
      <c r="BJ236" s="7"/>
      <c r="BK236" s="7"/>
      <c r="BL236" s="60"/>
      <c r="BM236" s="137" t="s">
        <v>72</v>
      </c>
      <c r="BN236" s="1" t="s">
        <v>204</v>
      </c>
      <c r="BO236" s="45" t="s">
        <v>103</v>
      </c>
      <c r="BP236" s="45" t="s">
        <v>92</v>
      </c>
      <c r="BQ236" s="25" t="s">
        <v>117</v>
      </c>
      <c r="BR236" s="25" t="s">
        <v>189</v>
      </c>
      <c r="BS236" s="45">
        <v>8</v>
      </c>
      <c r="BT236" s="207">
        <v>5</v>
      </c>
      <c r="BU236" s="25">
        <v>2</v>
      </c>
      <c r="BV236" s="25">
        <v>7</v>
      </c>
      <c r="BW236" s="25">
        <f>SUM(BV236)*2</f>
        <v>14</v>
      </c>
      <c r="BX236" s="319">
        <v>6</v>
      </c>
      <c r="BY236" s="208">
        <f t="shared" si="1151"/>
        <v>6</v>
      </c>
      <c r="BZ236" s="34"/>
      <c r="CA236" s="28">
        <f t="shared" si="1152"/>
        <v>0</v>
      </c>
      <c r="CB236" s="34"/>
      <c r="CC236" s="28">
        <f t="shared" si="1153"/>
        <v>0</v>
      </c>
      <c r="CD236" s="34"/>
      <c r="CE236" s="28">
        <f t="shared" si="1154"/>
        <v>0</v>
      </c>
      <c r="CF236" s="34"/>
      <c r="CG236" s="28">
        <f t="shared" si="1155"/>
        <v>0</v>
      </c>
      <c r="CH236" s="200">
        <v>6</v>
      </c>
      <c r="CI236" s="28">
        <f>SUM(CH236)*BV236*1</f>
        <v>42</v>
      </c>
      <c r="CJ236" s="209">
        <f>SUM(BW236*DJ236*2+BW236*DL236*2)</f>
        <v>0</v>
      </c>
      <c r="CK236" s="209">
        <f>BX236*BV236*0.05</f>
        <v>2.1</v>
      </c>
      <c r="CL236" s="200"/>
      <c r="CM236" s="28"/>
      <c r="CN236" s="200"/>
      <c r="CO236" s="209">
        <f t="shared" si="1156"/>
        <v>0</v>
      </c>
      <c r="CP236" s="200"/>
      <c r="CQ236" s="210">
        <f t="shared" si="1157"/>
        <v>0</v>
      </c>
      <c r="CR236" s="34"/>
      <c r="CS236" s="28">
        <f t="shared" si="1158"/>
        <v>0</v>
      </c>
      <c r="CT236" s="200"/>
      <c r="CU236" s="209">
        <f t="shared" si="1159"/>
        <v>0</v>
      </c>
      <c r="CV236" s="200"/>
      <c r="CW236" s="209">
        <f t="shared" si="1160"/>
        <v>0</v>
      </c>
      <c r="CX236" s="34"/>
      <c r="CY236" s="28">
        <f>SUM(CX236*BT236)</f>
        <v>0</v>
      </c>
      <c r="CZ236" s="200"/>
      <c r="DA236" s="28">
        <f>SUM(CZ236*BV236)</f>
        <v>0</v>
      </c>
      <c r="DB236" s="200"/>
      <c r="DC236" s="209">
        <f t="shared" si="1161"/>
        <v>0</v>
      </c>
      <c r="DD236" s="34"/>
      <c r="DE236" s="209">
        <f>DD236*BT236/3</f>
        <v>0</v>
      </c>
      <c r="DF236" s="200"/>
      <c r="DG236" s="209">
        <f t="shared" si="1162"/>
        <v>0</v>
      </c>
      <c r="DH236" s="200"/>
      <c r="DI236" s="28">
        <f>SUM(DH236*BT236/3)</f>
        <v>0</v>
      </c>
      <c r="DJ236" s="34"/>
      <c r="DK236" s="209">
        <f>SUM(BV236*DJ236*8)</f>
        <v>0</v>
      </c>
      <c r="DL236" s="34"/>
      <c r="DM236" s="209">
        <f t="shared" si="1173"/>
        <v>0</v>
      </c>
      <c r="DN236" s="34"/>
      <c r="DO236" s="209">
        <f t="shared" si="1163"/>
        <v>0</v>
      </c>
      <c r="DP236" s="34"/>
      <c r="DQ236" s="22">
        <f t="shared" si="1164"/>
        <v>0</v>
      </c>
      <c r="DR236" s="345">
        <f t="shared" si="1165"/>
        <v>44.1</v>
      </c>
      <c r="DS236" s="209">
        <f t="shared" si="1166"/>
        <v>42</v>
      </c>
      <c r="DT236" s="7"/>
      <c r="DU236" s="7"/>
      <c r="DV236" s="7"/>
      <c r="DW236" s="60"/>
      <c r="DX236" s="137" t="s">
        <v>72</v>
      </c>
      <c r="DY236" s="298"/>
      <c r="DZ236" s="99"/>
      <c r="EA236" s="99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M236" s="20">
        <v>0</v>
      </c>
      <c r="EN236" s="7">
        <v>8</v>
      </c>
      <c r="EO236" s="7">
        <v>8</v>
      </c>
      <c r="EP236" s="7">
        <v>14</v>
      </c>
      <c r="EQ236" s="7">
        <v>14</v>
      </c>
      <c r="ER236" s="7">
        <v>0</v>
      </c>
      <c r="ES236" s="7">
        <v>0</v>
      </c>
      <c r="ET236" s="7">
        <v>6</v>
      </c>
      <c r="EU236" s="7">
        <v>42</v>
      </c>
      <c r="EV236" s="7">
        <v>0</v>
      </c>
      <c r="EW236" s="20">
        <v>3.6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20">
        <v>0</v>
      </c>
      <c r="FH236" s="7">
        <v>0</v>
      </c>
      <c r="FI236" s="7">
        <v>0</v>
      </c>
      <c r="FJ236" s="7">
        <v>0</v>
      </c>
      <c r="FK236" s="7">
        <v>0</v>
      </c>
      <c r="FL236" s="7">
        <v>0</v>
      </c>
      <c r="FM236" s="7">
        <v>0</v>
      </c>
      <c r="FN236" s="7">
        <v>0</v>
      </c>
      <c r="FO236" s="7">
        <v>0</v>
      </c>
      <c r="FP236" s="7">
        <v>1</v>
      </c>
      <c r="FQ236" s="7">
        <v>1.6666666666666667</v>
      </c>
      <c r="FR236" s="7"/>
      <c r="FS236" s="7">
        <v>0</v>
      </c>
      <c r="FT236" s="7">
        <v>0</v>
      </c>
      <c r="FU236" s="7">
        <v>0</v>
      </c>
      <c r="FV236" s="7">
        <v>0</v>
      </c>
      <c r="FW236" s="7">
        <v>0</v>
      </c>
      <c r="FX236" s="7">
        <v>0</v>
      </c>
      <c r="FY236" s="7">
        <v>0</v>
      </c>
      <c r="FZ236" s="7">
        <v>0</v>
      </c>
      <c r="GA236" s="7">
        <v>0</v>
      </c>
      <c r="GB236" s="7">
        <v>0</v>
      </c>
      <c r="GC236" s="7">
        <v>0</v>
      </c>
      <c r="GD236" s="7">
        <v>44.1</v>
      </c>
      <c r="GE236" s="149">
        <v>69.266666666666666</v>
      </c>
      <c r="GF236" s="150">
        <v>65.666666666666657</v>
      </c>
      <c r="GG236" s="7"/>
      <c r="GH236" s="7"/>
      <c r="GI236" s="60"/>
      <c r="GK236" s="20"/>
      <c r="GL236" s="20"/>
      <c r="GM236" s="1"/>
      <c r="GN236" s="25"/>
      <c r="GO236" s="77"/>
      <c r="GP236" s="7"/>
      <c r="GQ236" s="7"/>
    </row>
    <row r="237" spans="1:199" ht="24.95" hidden="1" customHeight="1" x14ac:dyDescent="0.35">
      <c r="A237" s="137" t="s">
        <v>72</v>
      </c>
      <c r="B237" s="1"/>
      <c r="C237" s="25"/>
      <c r="D237" s="45"/>
      <c r="E237" s="45"/>
      <c r="F237" s="25"/>
      <c r="G237" s="45"/>
      <c r="H237" s="25"/>
      <c r="I237" s="25"/>
      <c r="J237" s="25"/>
      <c r="K237" s="25"/>
      <c r="L237" s="1"/>
      <c r="M237" s="208"/>
      <c r="N237" s="34"/>
      <c r="O237" s="28"/>
      <c r="P237" s="34"/>
      <c r="Q237" s="28"/>
      <c r="R237" s="34"/>
      <c r="S237" s="28"/>
      <c r="T237" s="34"/>
      <c r="U237" s="28"/>
      <c r="V237" s="34"/>
      <c r="W237" s="28"/>
      <c r="X237" s="209"/>
      <c r="Y237" s="182"/>
      <c r="Z237" s="200"/>
      <c r="AA237" s="28"/>
      <c r="AB237" s="34"/>
      <c r="AC237" s="209"/>
      <c r="AD237" s="34"/>
      <c r="AE237" s="210"/>
      <c r="AF237" s="34"/>
      <c r="AG237" s="28"/>
      <c r="AH237" s="34"/>
      <c r="AI237" s="209"/>
      <c r="AJ237" s="200"/>
      <c r="AK237" s="209"/>
      <c r="AL237" s="34"/>
      <c r="AM237" s="28"/>
      <c r="AN237" s="34"/>
      <c r="AO237" s="28"/>
      <c r="AP237" s="34"/>
      <c r="AQ237" s="209"/>
      <c r="AR237" s="34"/>
      <c r="AS237" s="209"/>
      <c r="AT237" s="34"/>
      <c r="AU237" s="209"/>
      <c r="AV237" s="200"/>
      <c r="AW237" s="28"/>
      <c r="AX237" s="34"/>
      <c r="AY237" s="209"/>
      <c r="AZ237" s="34"/>
      <c r="BA237" s="209"/>
      <c r="BB237" s="34"/>
      <c r="BC237" s="209"/>
      <c r="BD237" s="34"/>
      <c r="BE237" s="22"/>
      <c r="BF237" s="22"/>
      <c r="BG237" s="22">
        <f t="shared" si="1171"/>
        <v>0</v>
      </c>
      <c r="BH237" s="22">
        <f t="shared" si="1172"/>
        <v>0</v>
      </c>
      <c r="BI237" s="1"/>
      <c r="BJ237" s="7"/>
      <c r="BK237" s="7"/>
      <c r="BL237" s="60">
        <v>231</v>
      </c>
      <c r="BM237" s="137" t="s">
        <v>72</v>
      </c>
      <c r="BN237" s="1" t="s">
        <v>204</v>
      </c>
      <c r="BO237" s="45" t="s">
        <v>103</v>
      </c>
      <c r="BP237" s="45" t="s">
        <v>92</v>
      </c>
      <c r="BQ237" s="25" t="s">
        <v>117</v>
      </c>
      <c r="BR237" s="25" t="s">
        <v>143</v>
      </c>
      <c r="BS237" s="45">
        <v>8</v>
      </c>
      <c r="BT237" s="25"/>
      <c r="BU237" s="25">
        <v>1</v>
      </c>
      <c r="BV237" s="25">
        <v>1</v>
      </c>
      <c r="BW237" s="25">
        <f>SUM(BV237)*2</f>
        <v>2</v>
      </c>
      <c r="BX237" s="319">
        <v>40</v>
      </c>
      <c r="BY237" s="208">
        <f t="shared" si="1151"/>
        <v>6</v>
      </c>
      <c r="BZ237" s="34"/>
      <c r="CA237" s="28">
        <f t="shared" si="1152"/>
        <v>0</v>
      </c>
      <c r="CB237" s="34"/>
      <c r="CC237" s="28">
        <f t="shared" si="1153"/>
        <v>0</v>
      </c>
      <c r="CD237" s="34"/>
      <c r="CE237" s="28">
        <f t="shared" si="1154"/>
        <v>0</v>
      </c>
      <c r="CF237" s="34"/>
      <c r="CG237" s="28">
        <f t="shared" si="1155"/>
        <v>0</v>
      </c>
      <c r="CH237" s="232">
        <v>6</v>
      </c>
      <c r="CI237" s="28">
        <f>SUM(CH237)*BV237*1</f>
        <v>6</v>
      </c>
      <c r="CJ237" s="209">
        <f>SUM(BW237*DJ237*2+BW237*DL237*2)</f>
        <v>0</v>
      </c>
      <c r="CK237" s="209">
        <f>BX237*BV237*0.05</f>
        <v>2</v>
      </c>
      <c r="CL237" s="232"/>
      <c r="CM237" s="28"/>
      <c r="CN237" s="232"/>
      <c r="CO237" s="209">
        <f t="shared" si="1156"/>
        <v>0</v>
      </c>
      <c r="CP237" s="232"/>
      <c r="CQ237" s="210">
        <f t="shared" si="1157"/>
        <v>0</v>
      </c>
      <c r="CR237" s="34"/>
      <c r="CS237" s="28">
        <f t="shared" si="1158"/>
        <v>0</v>
      </c>
      <c r="CT237" s="232"/>
      <c r="CU237" s="209">
        <f t="shared" si="1159"/>
        <v>0</v>
      </c>
      <c r="CV237" s="232"/>
      <c r="CW237" s="209">
        <f t="shared" si="1160"/>
        <v>0</v>
      </c>
      <c r="CX237" s="34"/>
      <c r="CY237" s="28">
        <f>SUM(CX237*BT237)</f>
        <v>0</v>
      </c>
      <c r="CZ237" s="232"/>
      <c r="DA237" s="28">
        <f>SUM(CZ237*BV237)</f>
        <v>0</v>
      </c>
      <c r="DB237" s="232"/>
      <c r="DC237" s="209">
        <f t="shared" si="1161"/>
        <v>0</v>
      </c>
      <c r="DD237" s="34"/>
      <c r="DE237" s="209">
        <f>DD237*BT237/3</f>
        <v>0</v>
      </c>
      <c r="DF237" s="34"/>
      <c r="DG237" s="209">
        <f t="shared" si="1162"/>
        <v>0</v>
      </c>
      <c r="DH237" s="232"/>
      <c r="DI237" s="28">
        <f>SUM(DH237*BT237/3)</f>
        <v>0</v>
      </c>
      <c r="DJ237" s="34"/>
      <c r="DK237" s="209">
        <f>SUM(BV237*DJ237*8)</f>
        <v>0</v>
      </c>
      <c r="DL237" s="34"/>
      <c r="DM237" s="209">
        <f t="shared" si="1173"/>
        <v>0</v>
      </c>
      <c r="DN237" s="34"/>
      <c r="DO237" s="209">
        <f t="shared" si="1163"/>
        <v>0</v>
      </c>
      <c r="DP237" s="34"/>
      <c r="DQ237" s="22">
        <f t="shared" si="1164"/>
        <v>0</v>
      </c>
      <c r="DR237" s="345">
        <f t="shared" si="1165"/>
        <v>8</v>
      </c>
      <c r="DS237" s="209">
        <f t="shared" si="1166"/>
        <v>6</v>
      </c>
      <c r="DT237" s="7"/>
      <c r="DU237" s="7"/>
      <c r="DV237" s="7"/>
      <c r="DW237" s="60"/>
      <c r="DX237" s="137" t="s">
        <v>72</v>
      </c>
      <c r="DY237" s="298"/>
      <c r="DZ237" s="99"/>
      <c r="EA237" s="99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M237" s="20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6</v>
      </c>
      <c r="EU237" s="7">
        <v>6</v>
      </c>
      <c r="EV237" s="7">
        <v>0</v>
      </c>
      <c r="EW237" s="20">
        <v>2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20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>
        <v>0</v>
      </c>
      <c r="FQ237" s="7">
        <v>0</v>
      </c>
      <c r="FR237" s="7"/>
      <c r="FS237" s="7">
        <v>0</v>
      </c>
      <c r="FT237" s="7">
        <v>0</v>
      </c>
      <c r="FU237" s="7">
        <v>0</v>
      </c>
      <c r="FV237" s="7">
        <v>0</v>
      </c>
      <c r="FW237" s="7">
        <v>0</v>
      </c>
      <c r="FX237" s="7">
        <v>0</v>
      </c>
      <c r="FY237" s="7">
        <v>0</v>
      </c>
      <c r="FZ237" s="7">
        <v>0</v>
      </c>
      <c r="GA237" s="7">
        <v>0</v>
      </c>
      <c r="GB237" s="7">
        <v>0</v>
      </c>
      <c r="GC237" s="7">
        <v>0</v>
      </c>
      <c r="GD237" s="7">
        <v>8</v>
      </c>
      <c r="GE237" s="149">
        <v>8</v>
      </c>
      <c r="GF237" s="150">
        <v>6</v>
      </c>
      <c r="GG237" s="7"/>
      <c r="GH237" s="7"/>
      <c r="GI237" s="60"/>
      <c r="GK237" s="20"/>
      <c r="GL237" s="20"/>
      <c r="GM237" s="1"/>
      <c r="GN237" s="25"/>
      <c r="GO237" s="77"/>
      <c r="GP237" s="7"/>
      <c r="GQ237" s="7"/>
    </row>
    <row r="238" spans="1:199" ht="24.95" hidden="1" customHeight="1" x14ac:dyDescent="0.35">
      <c r="A238" s="137" t="s">
        <v>72</v>
      </c>
      <c r="B238" s="1" t="s">
        <v>133</v>
      </c>
      <c r="C238" s="25" t="s">
        <v>140</v>
      </c>
      <c r="D238" s="45" t="s">
        <v>92</v>
      </c>
      <c r="E238" s="25" t="s">
        <v>141</v>
      </c>
      <c r="F238" s="25" t="s">
        <v>142</v>
      </c>
      <c r="G238" s="45">
        <v>7</v>
      </c>
      <c r="H238" s="25">
        <v>25</v>
      </c>
      <c r="I238" s="25">
        <v>1</v>
      </c>
      <c r="J238" s="25">
        <v>1</v>
      </c>
      <c r="K238" s="25">
        <f>SUM(J238)*2</f>
        <v>2</v>
      </c>
      <c r="L238" s="24">
        <v>40</v>
      </c>
      <c r="M238" s="208">
        <f t="shared" si="1167"/>
        <v>30</v>
      </c>
      <c r="N238" s="34"/>
      <c r="O238" s="28">
        <f>SUM(N238)*I238</f>
        <v>0</v>
      </c>
      <c r="P238" s="34">
        <v>8</v>
      </c>
      <c r="Q238" s="28">
        <f t="shared" si="1168"/>
        <v>8</v>
      </c>
      <c r="R238" s="34">
        <v>22</v>
      </c>
      <c r="S238" s="28">
        <f>SUM(R238)*J238</f>
        <v>22</v>
      </c>
      <c r="T238" s="34"/>
      <c r="U238" s="28">
        <f>SUM(T238)*K238</f>
        <v>0</v>
      </c>
      <c r="V238" s="34"/>
      <c r="W238" s="28">
        <f>SUM(V238)*J238*2</f>
        <v>0</v>
      </c>
      <c r="X238" s="209">
        <f>SUM(J238*AX238*2+K238*AZ238*2)</f>
        <v>0</v>
      </c>
      <c r="Y238" s="182">
        <f>SUM(L238*5/100*J238)</f>
        <v>2</v>
      </c>
      <c r="Z238" s="200"/>
      <c r="AA238" s="28"/>
      <c r="AB238" s="34"/>
      <c r="AC238" s="209">
        <f>SUM(AB238)*3*H238/5</f>
        <v>0</v>
      </c>
      <c r="AD238" s="34"/>
      <c r="AE238" s="210">
        <f>SUM(AD238*H238*(30+4))</f>
        <v>0</v>
      </c>
      <c r="AF238" s="34"/>
      <c r="AG238" s="28">
        <f>SUM(AF238*H238*3)</f>
        <v>0</v>
      </c>
      <c r="AH238" s="34"/>
      <c r="AI238" s="209">
        <f>SUM(AH238*H238/3)</f>
        <v>0</v>
      </c>
      <c r="AJ238" s="200"/>
      <c r="AK238" s="209">
        <f>SUM(AJ238*H238*2/3)</f>
        <v>0</v>
      </c>
      <c r="AL238" s="34"/>
      <c r="AM238" s="28">
        <f>SUM(AL238*H238*2)</f>
        <v>0</v>
      </c>
      <c r="AN238" s="34"/>
      <c r="AO238" s="28">
        <f>SUM(AN238*J238*2)</f>
        <v>0</v>
      </c>
      <c r="AP238" s="34"/>
      <c r="AQ238" s="209">
        <f>SUM(AP238*H238*2)</f>
        <v>0</v>
      </c>
      <c r="AR238" s="34">
        <v>1</v>
      </c>
      <c r="AS238" s="345">
        <f>AR238*J238*6</f>
        <v>6</v>
      </c>
      <c r="AT238" s="34"/>
      <c r="AU238" s="209">
        <f t="shared" si="1169"/>
        <v>0</v>
      </c>
      <c r="AV238" s="200"/>
      <c r="AW238" s="28">
        <f t="shared" si="1170"/>
        <v>0</v>
      </c>
      <c r="AX238" s="34"/>
      <c r="AY238" s="209">
        <f>AX238*H238/3</f>
        <v>0</v>
      </c>
      <c r="AZ238" s="34"/>
      <c r="BA238" s="209">
        <f>SUM(AZ238*K238*5*6)</f>
        <v>0</v>
      </c>
      <c r="BB238" s="34"/>
      <c r="BC238" s="209">
        <f>SUM(BB238*K238*4*6)</f>
        <v>0</v>
      </c>
      <c r="BD238" s="34"/>
      <c r="BE238" s="22">
        <f>SUM(BD238*50)</f>
        <v>0</v>
      </c>
      <c r="BF238" s="22"/>
      <c r="BG238" s="309">
        <f t="shared" si="1171"/>
        <v>38</v>
      </c>
      <c r="BH238" s="22">
        <f t="shared" si="1172"/>
        <v>36</v>
      </c>
      <c r="BI238" s="7"/>
      <c r="BJ238" s="7"/>
      <c r="BK238" s="7"/>
      <c r="BL238" s="60"/>
      <c r="BM238" s="137" t="s">
        <v>72</v>
      </c>
      <c r="BN238" s="386" t="s">
        <v>198</v>
      </c>
      <c r="BO238" s="387" t="s">
        <v>95</v>
      </c>
      <c r="BP238" s="387" t="s">
        <v>92</v>
      </c>
      <c r="BQ238" s="387" t="s">
        <v>96</v>
      </c>
      <c r="BR238" s="388" t="s">
        <v>195</v>
      </c>
      <c r="BS238" s="388">
        <v>10</v>
      </c>
      <c r="BT238" s="25">
        <v>13</v>
      </c>
      <c r="BU238" s="388"/>
      <c r="BV238" s="388">
        <v>1</v>
      </c>
      <c r="BW238" s="388">
        <v>1</v>
      </c>
      <c r="BX238" s="389"/>
      <c r="BY238" s="390">
        <f t="shared" si="1151"/>
        <v>40</v>
      </c>
      <c r="BZ238" s="391">
        <v>10</v>
      </c>
      <c r="CA238" s="28">
        <f t="shared" si="1152"/>
        <v>0</v>
      </c>
      <c r="CB238" s="391">
        <v>0</v>
      </c>
      <c r="CC238" s="392">
        <f t="shared" si="1153"/>
        <v>0</v>
      </c>
      <c r="CD238" s="391"/>
      <c r="CE238" s="392">
        <f t="shared" si="1154"/>
        <v>0</v>
      </c>
      <c r="CF238" s="391">
        <v>30</v>
      </c>
      <c r="CG238" s="392">
        <f>SUM(CF238)*BW238</f>
        <v>30</v>
      </c>
      <c r="CH238" s="200"/>
      <c r="CI238" s="28">
        <f>SUM(CH238)*BV238*5</f>
        <v>0</v>
      </c>
      <c r="CJ238" s="393">
        <f>SUM(BV238*DJ238*2+BW238*DL238*2)</f>
        <v>0</v>
      </c>
      <c r="CK238" s="182">
        <f>SUM(BX238*5/100*BV238)</f>
        <v>0</v>
      </c>
      <c r="CL238" s="200"/>
      <c r="CM238" s="392"/>
      <c r="CN238" s="200"/>
      <c r="CO238" s="209">
        <f t="shared" si="1156"/>
        <v>0</v>
      </c>
      <c r="CP238" s="200"/>
      <c r="CQ238" s="395">
        <f t="shared" si="1157"/>
        <v>0</v>
      </c>
      <c r="CR238" s="391"/>
      <c r="CS238" s="392">
        <f t="shared" si="1158"/>
        <v>0</v>
      </c>
      <c r="CT238" s="200"/>
      <c r="CU238" s="393">
        <f t="shared" si="1159"/>
        <v>0</v>
      </c>
      <c r="CV238" s="200"/>
      <c r="CW238" s="393">
        <f t="shared" si="1160"/>
        <v>0</v>
      </c>
      <c r="CX238" s="391">
        <v>1</v>
      </c>
      <c r="CY238" s="201">
        <f>SUM(CX238*BT238)*2</f>
        <v>26</v>
      </c>
      <c r="CZ238" s="200"/>
      <c r="DA238" s="392">
        <f>SUM(CZ238*BV238)</f>
        <v>0</v>
      </c>
      <c r="DB238" s="200"/>
      <c r="DC238" s="209">
        <f t="shared" si="1161"/>
        <v>0</v>
      </c>
      <c r="DD238" s="391"/>
      <c r="DE238" s="605">
        <f>DD238*BV238*6</f>
        <v>0</v>
      </c>
      <c r="DF238" s="200"/>
      <c r="DG238" s="393">
        <f t="shared" si="1162"/>
        <v>0</v>
      </c>
      <c r="DH238" s="200"/>
      <c r="DI238" s="392">
        <f>SUM(BV238*DH238*6)</f>
        <v>0</v>
      </c>
      <c r="DJ238" s="391"/>
      <c r="DK238" s="209">
        <f>SUM(DJ238*BT238/3)</f>
        <v>0</v>
      </c>
      <c r="DL238" s="391"/>
      <c r="DM238" s="209">
        <f t="shared" si="1173"/>
        <v>0</v>
      </c>
      <c r="DN238" s="391"/>
      <c r="DO238" s="393">
        <f t="shared" si="1163"/>
        <v>0</v>
      </c>
      <c r="DP238" s="391"/>
      <c r="DQ238" s="396">
        <f t="shared" si="1164"/>
        <v>0</v>
      </c>
      <c r="DR238" s="393">
        <f t="shared" si="1165"/>
        <v>56</v>
      </c>
      <c r="DS238" s="393">
        <f t="shared" si="1166"/>
        <v>30</v>
      </c>
      <c r="DT238" s="7"/>
      <c r="DU238" s="7"/>
      <c r="DV238" s="7"/>
      <c r="DW238" s="60">
        <v>502</v>
      </c>
      <c r="DX238" s="137" t="s">
        <v>72</v>
      </c>
      <c r="DY238" s="298"/>
      <c r="DZ238" s="99"/>
      <c r="EA238" s="99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M238" s="20">
        <v>0</v>
      </c>
      <c r="EN238" s="7">
        <v>8</v>
      </c>
      <c r="EO238" s="7">
        <v>8</v>
      </c>
      <c r="EP238" s="7">
        <v>22</v>
      </c>
      <c r="EQ238" s="7">
        <v>22</v>
      </c>
      <c r="ER238" s="7">
        <v>30</v>
      </c>
      <c r="ES238" s="7">
        <v>30</v>
      </c>
      <c r="ET238" s="7">
        <v>0</v>
      </c>
      <c r="EU238" s="7">
        <v>0</v>
      </c>
      <c r="EV238" s="7">
        <v>0</v>
      </c>
      <c r="EW238" s="20">
        <v>2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20">
        <v>0</v>
      </c>
      <c r="FH238" s="7">
        <v>0</v>
      </c>
      <c r="FI238" s="7">
        <v>0</v>
      </c>
      <c r="FJ238" s="7">
        <v>1</v>
      </c>
      <c r="FK238" s="7">
        <v>26</v>
      </c>
      <c r="FL238" s="7">
        <v>0</v>
      </c>
      <c r="FM238" s="7">
        <v>0</v>
      </c>
      <c r="FN238" s="7">
        <v>0</v>
      </c>
      <c r="FO238" s="7">
        <v>0</v>
      </c>
      <c r="FP238" s="7">
        <v>1</v>
      </c>
      <c r="FQ238" s="7">
        <v>6</v>
      </c>
      <c r="FR238" s="7"/>
      <c r="FS238" s="7">
        <v>0</v>
      </c>
      <c r="FT238" s="7">
        <v>0</v>
      </c>
      <c r="FU238" s="7">
        <v>0</v>
      </c>
      <c r="FV238" s="7">
        <v>0</v>
      </c>
      <c r="FW238" s="7">
        <v>0</v>
      </c>
      <c r="FX238" s="7">
        <v>0</v>
      </c>
      <c r="FY238" s="7">
        <v>0</v>
      </c>
      <c r="FZ238" s="7">
        <v>0</v>
      </c>
      <c r="GA238" s="7">
        <v>0</v>
      </c>
      <c r="GB238" s="7">
        <v>0</v>
      </c>
      <c r="GC238" s="7">
        <v>0</v>
      </c>
      <c r="GD238" s="7">
        <v>56</v>
      </c>
      <c r="GE238" s="149">
        <v>94</v>
      </c>
      <c r="GF238" s="150">
        <v>66</v>
      </c>
      <c r="GG238" s="7"/>
      <c r="GH238" s="7"/>
      <c r="GI238" s="60"/>
      <c r="GK238" s="20"/>
      <c r="GL238" s="20"/>
      <c r="GM238" s="1"/>
      <c r="GN238" s="25"/>
      <c r="GO238" s="77"/>
      <c r="GP238" s="7"/>
      <c r="GQ238" s="7"/>
    </row>
    <row r="239" spans="1:199" ht="24.95" hidden="1" customHeight="1" x14ac:dyDescent="0.35">
      <c r="A239" s="137" t="s">
        <v>72</v>
      </c>
      <c r="B239" s="19"/>
      <c r="C239" s="25"/>
      <c r="D239" s="25"/>
      <c r="E239" s="25"/>
      <c r="F239" s="25"/>
      <c r="G239" s="25"/>
      <c r="H239" s="25"/>
      <c r="I239" s="25"/>
      <c r="J239" s="25"/>
      <c r="K239" s="25"/>
      <c r="L239" s="1"/>
      <c r="M239" s="90">
        <f>SUM(N239+P239+T239+V239+AR239*2)</f>
        <v>0</v>
      </c>
      <c r="N239" s="34"/>
      <c r="O239" s="22"/>
      <c r="P239" s="34"/>
      <c r="Q239" s="22"/>
      <c r="R239" s="34"/>
      <c r="S239" s="22"/>
      <c r="T239" s="34"/>
      <c r="U239" s="22"/>
      <c r="V239" s="91"/>
      <c r="W239" s="22"/>
      <c r="X239" s="22"/>
      <c r="Y239" s="22"/>
      <c r="Z239" s="91"/>
      <c r="AA239" s="22"/>
      <c r="AB239" s="91"/>
      <c r="AC239" s="22"/>
      <c r="AD239" s="91"/>
      <c r="AE239" s="26"/>
      <c r="AF239" s="91"/>
      <c r="AG239" s="22"/>
      <c r="AH239" s="91"/>
      <c r="AI239" s="22"/>
      <c r="AJ239" s="91"/>
      <c r="AK239" s="22"/>
      <c r="AL239" s="91"/>
      <c r="AM239" s="22"/>
      <c r="AN239" s="91"/>
      <c r="AO239" s="22"/>
      <c r="AP239" s="91"/>
      <c r="AQ239" s="22"/>
      <c r="AR239" s="91"/>
      <c r="AS239" s="22"/>
      <c r="AT239" s="91"/>
      <c r="AU239" s="22"/>
      <c r="AV239" s="91"/>
      <c r="AW239" s="22"/>
      <c r="AX239" s="91"/>
      <c r="AY239" s="22"/>
      <c r="AZ239" s="91"/>
      <c r="BA239" s="22"/>
      <c r="BB239" s="91"/>
      <c r="BC239" s="22"/>
      <c r="BD239" s="91"/>
      <c r="BE239" s="22"/>
      <c r="BF239" s="22"/>
      <c r="BG239" s="22">
        <f t="shared" si="1171"/>
        <v>0</v>
      </c>
      <c r="BH239" s="22">
        <f t="shared" si="1172"/>
        <v>0</v>
      </c>
      <c r="BI239" s="7"/>
      <c r="BJ239" s="7"/>
      <c r="BK239" s="7"/>
      <c r="BL239" s="60"/>
      <c r="BM239" s="137" t="s">
        <v>72</v>
      </c>
      <c r="BN239" s="389" t="s">
        <v>197</v>
      </c>
      <c r="BO239" s="397" t="s">
        <v>95</v>
      </c>
      <c r="BP239" s="397" t="s">
        <v>92</v>
      </c>
      <c r="BQ239" s="397" t="s">
        <v>96</v>
      </c>
      <c r="BR239" s="398" t="s">
        <v>97</v>
      </c>
      <c r="BS239" s="397">
        <v>8</v>
      </c>
      <c r="BT239" s="25">
        <v>24</v>
      </c>
      <c r="BU239" s="398"/>
      <c r="BV239" s="398">
        <v>1</v>
      </c>
      <c r="BW239" s="388">
        <f>SUM(BV239)*2</f>
        <v>2</v>
      </c>
      <c r="BX239" s="389">
        <v>80</v>
      </c>
      <c r="BY239" s="390">
        <f t="shared" si="1151"/>
        <v>80</v>
      </c>
      <c r="BZ239" s="391">
        <v>10</v>
      </c>
      <c r="CA239" s="28">
        <f t="shared" si="1152"/>
        <v>0</v>
      </c>
      <c r="CB239" s="391"/>
      <c r="CC239" s="392">
        <f t="shared" si="1153"/>
        <v>0</v>
      </c>
      <c r="CD239" s="391">
        <v>70</v>
      </c>
      <c r="CE239" s="392">
        <f t="shared" si="1154"/>
        <v>70</v>
      </c>
      <c r="CF239" s="391"/>
      <c r="CG239" s="392">
        <f>SUM(CF239)*BW239</f>
        <v>0</v>
      </c>
      <c r="CH239" s="391"/>
      <c r="CI239" s="28">
        <f>SUM(CH239)*BV239*4</f>
        <v>0</v>
      </c>
      <c r="CJ239" s="393">
        <f>SUM(BW239*DJ239*2+BW239*DL239*2)</f>
        <v>0</v>
      </c>
      <c r="CK239" s="182">
        <f>SUM(BX239*5/100*BV239)</f>
        <v>4</v>
      </c>
      <c r="CL239" s="391"/>
      <c r="CM239" s="392"/>
      <c r="CN239" s="391"/>
      <c r="CO239" s="209">
        <f t="shared" si="1156"/>
        <v>0</v>
      </c>
      <c r="CP239" s="391"/>
      <c r="CQ239" s="395">
        <f t="shared" si="1157"/>
        <v>0</v>
      </c>
      <c r="CR239" s="391"/>
      <c r="CS239" s="392">
        <f t="shared" si="1158"/>
        <v>0</v>
      </c>
      <c r="CT239" s="391"/>
      <c r="CU239" s="393">
        <f t="shared" si="1159"/>
        <v>0</v>
      </c>
      <c r="CV239" s="391"/>
      <c r="CW239" s="393">
        <f t="shared" si="1160"/>
        <v>0</v>
      </c>
      <c r="CX239" s="391">
        <v>1</v>
      </c>
      <c r="CY239" s="201">
        <f>SUM(CX239*BT239)*2</f>
        <v>48</v>
      </c>
      <c r="CZ239" s="391"/>
      <c r="DA239" s="392">
        <f>SUM(CZ239*BV239)</f>
        <v>0</v>
      </c>
      <c r="DB239" s="391"/>
      <c r="DC239" s="209">
        <f t="shared" si="1161"/>
        <v>0</v>
      </c>
      <c r="DD239" s="391">
        <v>1</v>
      </c>
      <c r="DE239" s="605">
        <f>DD239*BV239*6</f>
        <v>6</v>
      </c>
      <c r="DF239" s="391"/>
      <c r="DG239" s="393">
        <f t="shared" si="1162"/>
        <v>0</v>
      </c>
      <c r="DH239" s="391"/>
      <c r="DI239" s="392">
        <f>SUM(DH239*BT239/3)</f>
        <v>0</v>
      </c>
      <c r="DJ239" s="391"/>
      <c r="DK239" s="209">
        <f>SUM(BV239*DJ239*8)</f>
        <v>0</v>
      </c>
      <c r="DL239" s="391"/>
      <c r="DM239" s="209">
        <f t="shared" si="1173"/>
        <v>0</v>
      </c>
      <c r="DN239" s="391"/>
      <c r="DO239" s="393">
        <f t="shared" si="1163"/>
        <v>0</v>
      </c>
      <c r="DP239" s="391"/>
      <c r="DQ239" s="396">
        <f t="shared" si="1164"/>
        <v>0</v>
      </c>
      <c r="DR239" s="393">
        <f t="shared" si="1165"/>
        <v>128</v>
      </c>
      <c r="DS239" s="209">
        <f t="shared" si="1166"/>
        <v>76</v>
      </c>
      <c r="DT239" s="7"/>
      <c r="DU239" s="7"/>
      <c r="DV239" s="7"/>
      <c r="DW239" s="60" t="s">
        <v>280</v>
      </c>
      <c r="DX239" s="137" t="s">
        <v>72</v>
      </c>
      <c r="DY239" s="298"/>
      <c r="DZ239" s="99"/>
      <c r="EA239" s="99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M239" s="20">
        <v>0</v>
      </c>
      <c r="EN239" s="7">
        <v>0</v>
      </c>
      <c r="EO239" s="7">
        <v>0</v>
      </c>
      <c r="EP239" s="7">
        <v>70</v>
      </c>
      <c r="EQ239" s="7">
        <v>70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20">
        <v>4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20">
        <v>0</v>
      </c>
      <c r="FH239" s="7">
        <v>0</v>
      </c>
      <c r="FI239" s="7">
        <v>0</v>
      </c>
      <c r="FJ239" s="7">
        <v>1</v>
      </c>
      <c r="FK239" s="7">
        <v>48</v>
      </c>
      <c r="FL239" s="7">
        <v>0</v>
      </c>
      <c r="FM239" s="7">
        <v>0</v>
      </c>
      <c r="FN239" s="7">
        <v>0</v>
      </c>
      <c r="FO239" s="7">
        <v>0</v>
      </c>
      <c r="FP239" s="7">
        <v>1</v>
      </c>
      <c r="FQ239" s="7">
        <v>6</v>
      </c>
      <c r="FR239" s="7"/>
      <c r="FS239" s="7">
        <v>0</v>
      </c>
      <c r="FT239" s="7">
        <v>0</v>
      </c>
      <c r="FU239" s="7">
        <v>0</v>
      </c>
      <c r="FV239" s="7">
        <v>0</v>
      </c>
      <c r="FW239" s="7">
        <v>0</v>
      </c>
      <c r="FX239" s="7">
        <v>0</v>
      </c>
      <c r="FY239" s="7">
        <v>0</v>
      </c>
      <c r="FZ239" s="7">
        <v>0</v>
      </c>
      <c r="GA239" s="7">
        <v>0</v>
      </c>
      <c r="GB239" s="7">
        <v>0</v>
      </c>
      <c r="GC239" s="7">
        <v>0</v>
      </c>
      <c r="GD239" s="7">
        <v>128</v>
      </c>
      <c r="GE239" s="149">
        <v>128</v>
      </c>
      <c r="GF239" s="150">
        <v>76</v>
      </c>
      <c r="GG239" s="7"/>
      <c r="GH239" s="7"/>
      <c r="GI239" s="60"/>
      <c r="GK239" s="20"/>
      <c r="GL239" s="20"/>
      <c r="GM239" s="1"/>
      <c r="GN239" s="25"/>
      <c r="GO239" s="77"/>
      <c r="GP239" s="7"/>
      <c r="GQ239" s="7"/>
    </row>
    <row r="240" spans="1:199" ht="24.95" hidden="1" customHeight="1" x14ac:dyDescent="0.35">
      <c r="A240" s="137" t="s">
        <v>72</v>
      </c>
      <c r="B240" s="413" t="s">
        <v>261</v>
      </c>
      <c r="C240" s="211" t="s">
        <v>95</v>
      </c>
      <c r="D240" s="211" t="s">
        <v>92</v>
      </c>
      <c r="E240" s="211" t="s">
        <v>96</v>
      </c>
      <c r="F240" s="230" t="s">
        <v>195</v>
      </c>
      <c r="G240" s="230">
        <v>9</v>
      </c>
      <c r="H240" s="607">
        <v>4</v>
      </c>
      <c r="I240" s="230">
        <v>2</v>
      </c>
      <c r="J240" s="230">
        <v>6</v>
      </c>
      <c r="K240" s="230">
        <f>SUM(J240)*2</f>
        <v>12</v>
      </c>
      <c r="L240" s="229"/>
      <c r="M240" s="231">
        <f>SUM(N240+P240+R240+T240+V240)</f>
        <v>0</v>
      </c>
      <c r="N240" s="232"/>
      <c r="O240" s="233">
        <f>SUM(N240)*I240</f>
        <v>0</v>
      </c>
      <c r="P240" s="232"/>
      <c r="Q240" s="233">
        <f>P240*J240</f>
        <v>0</v>
      </c>
      <c r="R240" s="232"/>
      <c r="S240" s="233">
        <f>SUM(R240)*J240</f>
        <v>0</v>
      </c>
      <c r="T240" s="232"/>
      <c r="U240" s="233">
        <f>SUM(T240)*K240</f>
        <v>0</v>
      </c>
      <c r="V240" s="232"/>
      <c r="W240" s="233">
        <f>SUM(V240)*J240*5</f>
        <v>0</v>
      </c>
      <c r="X240" s="209">
        <f>SUM(L240)*J240*5/100+AX240*J240*2+AZ240*J240*2</f>
        <v>0</v>
      </c>
      <c r="Y240" s="171">
        <f>SUM(L240*5/100*J240)</f>
        <v>0</v>
      </c>
      <c r="Z240" s="232"/>
      <c r="AA240" s="233"/>
      <c r="AB240" s="232">
        <v>17</v>
      </c>
      <c r="AC240" s="209">
        <v>136</v>
      </c>
      <c r="AD240" s="232"/>
      <c r="AE240" s="235">
        <f>SUM(AD240*H240*(30+4))</f>
        <v>0</v>
      </c>
      <c r="AF240" s="232"/>
      <c r="AG240" s="233">
        <f>SUM(AF240*H240*3)</f>
        <v>0</v>
      </c>
      <c r="AH240" s="232"/>
      <c r="AI240" s="234">
        <f>SUM(AH240*H240/3)</f>
        <v>0</v>
      </c>
      <c r="AJ240" s="232"/>
      <c r="AK240" s="234">
        <f>SUM(AJ240*H240*2/3)</f>
        <v>0</v>
      </c>
      <c r="AL240" s="232"/>
      <c r="AM240" s="233">
        <f>SUM(AL240*H240)</f>
        <v>0</v>
      </c>
      <c r="AN240" s="232"/>
      <c r="AO240" s="233">
        <f>SUM(AN240*J240)</f>
        <v>0</v>
      </c>
      <c r="AP240" s="232"/>
      <c r="AQ240" s="234">
        <f>AP240*H240/3</f>
        <v>0</v>
      </c>
      <c r="AR240" s="232"/>
      <c r="AS240" s="234">
        <f>SUM(J240*AR240*6)</f>
        <v>0</v>
      </c>
      <c r="AT240" s="34"/>
      <c r="AU240" s="236">
        <f>AT240*H240/3</f>
        <v>0</v>
      </c>
      <c r="AV240" s="232"/>
      <c r="AW240" s="233">
        <f>SUM(AV240*H240/3)</f>
        <v>0</v>
      </c>
      <c r="AX240" s="232"/>
      <c r="AY240" s="234">
        <f>SUM(AX240*H240/3)</f>
        <v>0</v>
      </c>
      <c r="AZ240" s="232"/>
      <c r="BA240" s="209">
        <f>SUM(AZ240*K240*5*6)</f>
        <v>0</v>
      </c>
      <c r="BB240" s="232"/>
      <c r="BC240" s="234">
        <f>SUM(BB240*K240*4*6)</f>
        <v>0</v>
      </c>
      <c r="BD240" s="232"/>
      <c r="BE240" s="237">
        <f>SUM(BD240*50)</f>
        <v>0</v>
      </c>
      <c r="BF240" s="209"/>
      <c r="BG240" s="309">
        <f>SUM(AO240+BE240+BC240+BA240+AY240+AW240+AS240+AQ240+AK240+AM240+AI240+AG240+AE240+AC240+AA240+Y240+X240+W240+U240+Q240+O240+S240+AU240)</f>
        <v>136</v>
      </c>
      <c r="BH240" s="22">
        <f>SUM(O240+Q240+U240+W240+X240+AS240+AW240+AY240+BA240+BC240+S240+AQ240)</f>
        <v>0</v>
      </c>
      <c r="BI240" s="1"/>
      <c r="BJ240" s="1"/>
      <c r="BK240" s="1"/>
      <c r="BL240" s="7" t="s">
        <v>287</v>
      </c>
      <c r="BM240" s="420" t="s">
        <v>72</v>
      </c>
      <c r="BN240" s="229" t="s">
        <v>255</v>
      </c>
      <c r="BO240" s="211" t="s">
        <v>95</v>
      </c>
      <c r="BP240" s="211" t="s">
        <v>92</v>
      </c>
      <c r="BQ240" s="211" t="s">
        <v>96</v>
      </c>
      <c r="BR240" s="230" t="s">
        <v>195</v>
      </c>
      <c r="BS240" s="230">
        <v>10</v>
      </c>
      <c r="BT240" s="607">
        <v>4</v>
      </c>
      <c r="BU240" s="230">
        <v>2</v>
      </c>
      <c r="BV240" s="230">
        <v>6</v>
      </c>
      <c r="BW240" s="230">
        <f>SUM(BV240)*2</f>
        <v>12</v>
      </c>
      <c r="BX240" s="229"/>
      <c r="BY240" s="231">
        <f>SUM(BZ240+CB240+CD240+CF240+CH240)</f>
        <v>0</v>
      </c>
      <c r="BZ240" s="232"/>
      <c r="CA240" s="28">
        <f t="shared" si="1152"/>
        <v>0</v>
      </c>
      <c r="CB240" s="232"/>
      <c r="CC240" s="233">
        <f>CB240*BV240</f>
        <v>0</v>
      </c>
      <c r="CD240" s="232"/>
      <c r="CE240" s="233">
        <f t="shared" si="1154"/>
        <v>0</v>
      </c>
      <c r="CF240" s="232"/>
      <c r="CG240" s="233">
        <f>SUM(CF240)*BW240</f>
        <v>0</v>
      </c>
      <c r="CH240" s="232"/>
      <c r="CI240" s="28">
        <f>SUM(CH240)*BV240*5</f>
        <v>0</v>
      </c>
      <c r="CJ240" s="234">
        <f>SUM(BX240)*BV240*5/100+DJ240*BV240*2+DL240*BV240*2</f>
        <v>0</v>
      </c>
      <c r="CK240" s="182">
        <f>SUM(BX240*5/100*BV240)</f>
        <v>0</v>
      </c>
      <c r="CL240" s="232"/>
      <c r="CM240" s="233"/>
      <c r="CN240" s="232">
        <v>3</v>
      </c>
      <c r="CO240" s="345">
        <v>24</v>
      </c>
      <c r="CP240" s="232"/>
      <c r="CQ240" s="235">
        <f>SUM(CP240*BT240*(30+4))</f>
        <v>0</v>
      </c>
      <c r="CR240" s="232"/>
      <c r="CS240" s="233">
        <f>SUM(CR240*BT240*3)</f>
        <v>0</v>
      </c>
      <c r="CT240" s="232"/>
      <c r="CU240" s="234">
        <f>SUM(CT240*BT240/3)</f>
        <v>0</v>
      </c>
      <c r="CV240" s="232"/>
      <c r="CW240" s="234">
        <f t="shared" si="1160"/>
        <v>0</v>
      </c>
      <c r="CX240" s="232"/>
      <c r="CY240" s="233">
        <f>SUM(CX240*BT240)</f>
        <v>0</v>
      </c>
      <c r="CZ240" s="232"/>
      <c r="DA240" s="233">
        <f>SUM(CZ240*BV240)</f>
        <v>0</v>
      </c>
      <c r="DB240" s="232">
        <v>1</v>
      </c>
      <c r="DC240" s="209"/>
      <c r="DD240" s="232"/>
      <c r="DE240" s="234">
        <f>SUM(BV240*DD240*6)</f>
        <v>0</v>
      </c>
      <c r="DF240" s="34"/>
      <c r="DG240" s="236">
        <f t="shared" si="1162"/>
        <v>0</v>
      </c>
      <c r="DH240" s="232"/>
      <c r="DI240" s="233">
        <f>SUM(DH240*BT240/3)</f>
        <v>0</v>
      </c>
      <c r="DJ240" s="232"/>
      <c r="DK240" s="209">
        <f>SUM(DJ240*BT240/3)</f>
        <v>0</v>
      </c>
      <c r="DL240" s="232"/>
      <c r="DM240" s="209">
        <f>SUM(DL240*BW240*5*6)</f>
        <v>0</v>
      </c>
      <c r="DN240" s="232"/>
      <c r="DO240" s="234">
        <f>SUM(DN240*BW240*4*6)</f>
        <v>0</v>
      </c>
      <c r="DP240" s="232"/>
      <c r="DQ240" s="237">
        <f>SUM(DP240*50)</f>
        <v>0</v>
      </c>
      <c r="DR240" s="236">
        <f t="shared" si="1165"/>
        <v>24</v>
      </c>
      <c r="DS240" s="236">
        <f t="shared" si="1166"/>
        <v>0</v>
      </c>
      <c r="DT240" s="7"/>
      <c r="DU240" s="7"/>
      <c r="DV240" s="7"/>
      <c r="DW240" s="60"/>
      <c r="DX240" s="137" t="s">
        <v>72</v>
      </c>
      <c r="DY240" s="298"/>
      <c r="DZ240" s="99"/>
      <c r="EA240" s="99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M240" s="20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20">
        <v>0</v>
      </c>
      <c r="EX240" s="7">
        <v>0</v>
      </c>
      <c r="EY240" s="7">
        <v>0</v>
      </c>
      <c r="EZ240" s="7">
        <v>20</v>
      </c>
      <c r="FA240" s="7">
        <v>160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20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1</v>
      </c>
      <c r="FO240" s="7">
        <v>0</v>
      </c>
      <c r="FP240" s="7">
        <v>0</v>
      </c>
      <c r="FQ240" s="7">
        <v>0</v>
      </c>
      <c r="FR240" s="7"/>
      <c r="FS240" s="7">
        <v>0</v>
      </c>
      <c r="FT240" s="7">
        <v>0</v>
      </c>
      <c r="FU240" s="7">
        <v>0</v>
      </c>
      <c r="FV240" s="7">
        <v>0</v>
      </c>
      <c r="FW240" s="7">
        <v>0</v>
      </c>
      <c r="FX240" s="7">
        <v>0</v>
      </c>
      <c r="FY240" s="7">
        <v>0</v>
      </c>
      <c r="FZ240" s="7">
        <v>0</v>
      </c>
      <c r="GA240" s="7">
        <v>0</v>
      </c>
      <c r="GB240" s="7">
        <v>0</v>
      </c>
      <c r="GC240" s="7">
        <v>0</v>
      </c>
      <c r="GD240" s="7">
        <v>24</v>
      </c>
      <c r="GE240" s="149">
        <v>160</v>
      </c>
      <c r="GF240" s="150">
        <v>0</v>
      </c>
      <c r="GG240" s="7"/>
      <c r="GH240" s="7"/>
      <c r="GI240" s="60"/>
      <c r="GK240" s="20"/>
      <c r="GL240" s="20"/>
      <c r="GM240" s="1"/>
      <c r="GN240" s="25"/>
      <c r="GO240" s="77"/>
      <c r="GP240" s="7"/>
      <c r="GQ240" s="7"/>
    </row>
    <row r="241" spans="1:199" ht="24.95" hidden="1" customHeight="1" x14ac:dyDescent="0.35">
      <c r="A241" s="137" t="s">
        <v>72</v>
      </c>
      <c r="B241" s="19"/>
      <c r="C241" s="25"/>
      <c r="D241" s="25"/>
      <c r="E241" s="25"/>
      <c r="F241" s="25"/>
      <c r="G241" s="25"/>
      <c r="H241" s="25"/>
      <c r="I241" s="25"/>
      <c r="J241" s="25"/>
      <c r="K241" s="25"/>
      <c r="L241" s="1"/>
      <c r="M241" s="90">
        <f>SUM(N241+P241+T241+V241+AR241*2)</f>
        <v>0</v>
      </c>
      <c r="N241" s="34"/>
      <c r="O241" s="22"/>
      <c r="P241" s="34"/>
      <c r="Q241" s="22"/>
      <c r="R241" s="34"/>
      <c r="S241" s="22"/>
      <c r="T241" s="34"/>
      <c r="U241" s="22"/>
      <c r="V241" s="91"/>
      <c r="W241" s="22"/>
      <c r="X241" s="22"/>
      <c r="Y241" s="22"/>
      <c r="Z241" s="91"/>
      <c r="AA241" s="22"/>
      <c r="AB241" s="91"/>
      <c r="AC241" s="22"/>
      <c r="AD241" s="91"/>
      <c r="AE241" s="26"/>
      <c r="AF241" s="91"/>
      <c r="AG241" s="22"/>
      <c r="AH241" s="91"/>
      <c r="AI241" s="22"/>
      <c r="AJ241" s="91"/>
      <c r="AK241" s="22"/>
      <c r="AL241" s="91"/>
      <c r="AM241" s="22"/>
      <c r="AN241" s="91"/>
      <c r="AO241" s="22"/>
      <c r="AP241" s="91"/>
      <c r="AQ241" s="22"/>
      <c r="AR241" s="91"/>
      <c r="AS241" s="22"/>
      <c r="AT241" s="91"/>
      <c r="AU241" s="22"/>
      <c r="AV241" s="91"/>
      <c r="AW241" s="22"/>
      <c r="AX241" s="91"/>
      <c r="AY241" s="22"/>
      <c r="AZ241" s="91"/>
      <c r="BA241" s="22"/>
      <c r="BB241" s="91"/>
      <c r="BC241" s="22"/>
      <c r="BD241" s="91"/>
      <c r="BE241" s="22"/>
      <c r="BF241" s="22"/>
      <c r="BG241" s="22">
        <f t="shared" si="1171"/>
        <v>0</v>
      </c>
      <c r="BH241" s="22">
        <f t="shared" si="1172"/>
        <v>0</v>
      </c>
      <c r="BI241" s="7"/>
      <c r="BJ241" s="7"/>
      <c r="BK241" s="7"/>
      <c r="BL241" s="60"/>
      <c r="BM241" s="420" t="s">
        <v>72</v>
      </c>
      <c r="BN241" s="198" t="s">
        <v>204</v>
      </c>
      <c r="BO241" s="196" t="s">
        <v>95</v>
      </c>
      <c r="BP241" s="196" t="s">
        <v>92</v>
      </c>
      <c r="BQ241" s="196" t="s">
        <v>96</v>
      </c>
      <c r="BR241" s="197" t="s">
        <v>97</v>
      </c>
      <c r="BS241" s="196">
        <v>8</v>
      </c>
      <c r="BT241" s="25"/>
      <c r="BU241" s="197">
        <v>2</v>
      </c>
      <c r="BV241" s="197">
        <v>6</v>
      </c>
      <c r="BW241" s="197">
        <f t="shared" ref="BW241" si="1174">SUM(BV241)*2</f>
        <v>12</v>
      </c>
      <c r="BX241" s="425">
        <v>6</v>
      </c>
      <c r="BY241" s="426">
        <f t="shared" ref="BY241:BY242" si="1175">SUM(BZ241+CB241+CD241+CF241+CH241)</f>
        <v>6</v>
      </c>
      <c r="BZ241" s="194"/>
      <c r="CA241" s="35">
        <f t="shared" si="1152"/>
        <v>0</v>
      </c>
      <c r="CB241" s="194"/>
      <c r="CC241" s="427">
        <f t="shared" ref="CC241:CC242" si="1176">CB241*BV241</f>
        <v>0</v>
      </c>
      <c r="CD241" s="194"/>
      <c r="CE241" s="427">
        <f t="shared" si="1154"/>
        <v>0</v>
      </c>
      <c r="CF241" s="194"/>
      <c r="CG241" s="427">
        <f t="shared" ref="CG241" si="1177">SUM(CF241)*BW241</f>
        <v>0</v>
      </c>
      <c r="CH241" s="194">
        <v>6</v>
      </c>
      <c r="CI241" s="35">
        <f t="shared" ref="CI241" si="1178">SUM(CH241)*BV241*1</f>
        <v>36</v>
      </c>
      <c r="CJ241" s="202">
        <f t="shared" ref="CJ241" si="1179">SUM(BW241*DJ241*2+BW241*DL241*2)</f>
        <v>0</v>
      </c>
      <c r="CK241" s="182">
        <f t="shared" ref="CK241" si="1180">SUM(BX241*5/100*BV241)</f>
        <v>1.7999999999999998</v>
      </c>
      <c r="CL241" s="194"/>
      <c r="CM241" s="427"/>
      <c r="CN241" s="194"/>
      <c r="CO241" s="182">
        <f t="shared" ref="CO241:CO242" si="1181">SUM(CN241)*3*BT241/5</f>
        <v>0</v>
      </c>
      <c r="CP241" s="194"/>
      <c r="CQ241" s="428">
        <f t="shared" ref="CQ241:CQ242" si="1182">SUM(CP241*BT241*(30+4))</f>
        <v>0</v>
      </c>
      <c r="CR241" s="194"/>
      <c r="CS241" s="427">
        <f t="shared" ref="CS241:CS242" si="1183">SUM(CR241*BT241*3)</f>
        <v>0</v>
      </c>
      <c r="CT241" s="194"/>
      <c r="CU241" s="429">
        <f t="shared" ref="CU241:CU242" si="1184">SUM(CT241*BT241/3)</f>
        <v>0</v>
      </c>
      <c r="CV241" s="194"/>
      <c r="CW241" s="202">
        <f t="shared" si="1160"/>
        <v>0</v>
      </c>
      <c r="CX241" s="194"/>
      <c r="CY241" s="427">
        <f t="shared" ref="CY241" si="1185">SUM(CX241*BT241)</f>
        <v>0</v>
      </c>
      <c r="CZ241" s="194"/>
      <c r="DA241" s="427">
        <f t="shared" ref="DA241" si="1186">SUM(CZ241*BV241)</f>
        <v>0</v>
      </c>
      <c r="DB241" s="194"/>
      <c r="DC241" s="182">
        <f t="shared" ref="DC241" si="1187">SUM(DB241*BT241*2)</f>
        <v>0</v>
      </c>
      <c r="DD241" s="194"/>
      <c r="DE241" s="202">
        <f>SUM(BW241*DD241*6)</f>
        <v>0</v>
      </c>
      <c r="DF241" s="200"/>
      <c r="DG241" s="202">
        <f t="shared" si="1162"/>
        <v>0</v>
      </c>
      <c r="DH241" s="194"/>
      <c r="DI241" s="201">
        <f t="shared" ref="DI241" si="1188">SUM(DH241*BT241/3)</f>
        <v>0</v>
      </c>
      <c r="DJ241" s="194"/>
      <c r="DK241" s="209">
        <f t="shared" ref="DK241" si="1189">SUM(BV241*DJ241*8)</f>
        <v>0</v>
      </c>
      <c r="DL241" s="194"/>
      <c r="DM241" s="209">
        <f t="shared" ref="DM241" si="1190">SUM(DL241*BW241*5*6)</f>
        <v>0</v>
      </c>
      <c r="DN241" s="194"/>
      <c r="DO241" s="195">
        <f t="shared" ref="DO241:DO242" si="1191">SUM(DN241*BW241*4*6)</f>
        <v>0</v>
      </c>
      <c r="DP241" s="194"/>
      <c r="DQ241" s="203">
        <f t="shared" ref="DQ241:DQ242" si="1192">SUM(DP241*50)</f>
        <v>0</v>
      </c>
      <c r="DR241" s="202">
        <f t="shared" si="1165"/>
        <v>37.799999999999997</v>
      </c>
      <c r="DS241" s="202">
        <f t="shared" si="1166"/>
        <v>36</v>
      </c>
      <c r="DT241" s="7"/>
      <c r="DU241" s="7"/>
      <c r="DV241" s="7"/>
      <c r="DW241" s="60"/>
      <c r="DX241" s="137" t="s">
        <v>72</v>
      </c>
      <c r="DY241" s="298"/>
      <c r="DZ241" s="99"/>
      <c r="EA241" s="99"/>
      <c r="EB241" s="8"/>
      <c r="EC241" s="8"/>
      <c r="ED241" s="8"/>
      <c r="EE241" s="8"/>
      <c r="EF241" s="8"/>
      <c r="EG241" s="8"/>
      <c r="EH241" s="8"/>
      <c r="EI241" s="7"/>
      <c r="EJ241" s="7"/>
      <c r="EK241" s="7"/>
      <c r="EM241" s="20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6</v>
      </c>
      <c r="EU241" s="7">
        <v>36</v>
      </c>
      <c r="EV241" s="7">
        <v>0</v>
      </c>
      <c r="EW241" s="20">
        <v>1.7999999999999998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20">
        <v>0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0</v>
      </c>
      <c r="FO241" s="7">
        <v>0</v>
      </c>
      <c r="FP241" s="7">
        <v>0</v>
      </c>
      <c r="FQ241" s="7">
        <v>0</v>
      </c>
      <c r="FR241" s="7"/>
      <c r="FS241" s="7">
        <v>0</v>
      </c>
      <c r="FT241" s="7">
        <v>0</v>
      </c>
      <c r="FU241" s="7">
        <v>0</v>
      </c>
      <c r="FV241" s="7">
        <v>0</v>
      </c>
      <c r="FW241" s="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0</v>
      </c>
      <c r="GC241" s="7">
        <v>0</v>
      </c>
      <c r="GD241" s="7">
        <v>37.799999999999997</v>
      </c>
      <c r="GE241" s="149">
        <v>37.799999999999997</v>
      </c>
      <c r="GF241" s="150">
        <v>36</v>
      </c>
      <c r="GG241" s="8"/>
      <c r="GH241" s="8"/>
      <c r="GI241" s="120"/>
      <c r="GK241" s="20"/>
      <c r="GL241" s="20"/>
      <c r="GM241" s="1"/>
      <c r="GN241" s="25"/>
      <c r="GO241" s="77"/>
      <c r="GP241" s="7"/>
      <c r="GQ241" s="7"/>
    </row>
    <row r="242" spans="1:199" ht="24.95" hidden="1" customHeight="1" x14ac:dyDescent="0.35">
      <c r="A242" s="672" t="s">
        <v>72</v>
      </c>
      <c r="B242" s="19"/>
      <c r="C242" s="25"/>
      <c r="D242" s="25"/>
      <c r="E242" s="25"/>
      <c r="F242" s="25"/>
      <c r="G242" s="25"/>
      <c r="H242" s="25"/>
      <c r="I242" s="25"/>
      <c r="J242" s="25"/>
      <c r="K242" s="25"/>
      <c r="L242" s="1"/>
      <c r="M242" s="90">
        <f>SUM(N242+P242+T242+V242+AR242*2)</f>
        <v>0</v>
      </c>
      <c r="N242" s="34"/>
      <c r="O242" s="22"/>
      <c r="P242" s="34"/>
      <c r="Q242" s="22"/>
      <c r="R242" s="34"/>
      <c r="S242" s="22"/>
      <c r="T242" s="34"/>
      <c r="U242" s="22"/>
      <c r="V242" s="91"/>
      <c r="W242" s="22"/>
      <c r="X242" s="22"/>
      <c r="Y242" s="22"/>
      <c r="Z242" s="91"/>
      <c r="AA242" s="22"/>
      <c r="AB242" s="91"/>
      <c r="AC242" s="22"/>
      <c r="AD242" s="91"/>
      <c r="AE242" s="26"/>
      <c r="AF242" s="91"/>
      <c r="AG242" s="22"/>
      <c r="AH242" s="91"/>
      <c r="AI242" s="22"/>
      <c r="AJ242" s="91"/>
      <c r="AK242" s="22"/>
      <c r="AL242" s="91"/>
      <c r="AM242" s="22"/>
      <c r="AN242" s="91"/>
      <c r="AO242" s="22"/>
      <c r="AP242" s="91"/>
      <c r="AQ242" s="22"/>
      <c r="AR242" s="91"/>
      <c r="AS242" s="22"/>
      <c r="AT242" s="91"/>
      <c r="AU242" s="22"/>
      <c r="AV242" s="91"/>
      <c r="AW242" s="22"/>
      <c r="AX242" s="91"/>
      <c r="AY242" s="22"/>
      <c r="AZ242" s="91"/>
      <c r="BA242" s="22"/>
      <c r="BB242" s="91"/>
      <c r="BC242" s="22"/>
      <c r="BD242" s="91"/>
      <c r="BE242" s="22"/>
      <c r="BF242" s="22"/>
      <c r="BG242" s="22">
        <f t="shared" si="1171"/>
        <v>0</v>
      </c>
      <c r="BH242" s="22">
        <f t="shared" si="1172"/>
        <v>0</v>
      </c>
      <c r="BI242" s="7"/>
      <c r="BJ242" s="7"/>
      <c r="BK242" s="7"/>
      <c r="BL242" s="60"/>
      <c r="BM242" s="673" t="s">
        <v>72</v>
      </c>
      <c r="BN242" s="1" t="s">
        <v>116</v>
      </c>
      <c r="BO242" s="179" t="s">
        <v>103</v>
      </c>
      <c r="BP242" s="207" t="s">
        <v>92</v>
      </c>
      <c r="BQ242" s="207" t="s">
        <v>125</v>
      </c>
      <c r="BR242" s="207" t="s">
        <v>126</v>
      </c>
      <c r="BS242" s="207">
        <v>4</v>
      </c>
      <c r="BT242" s="25"/>
      <c r="BU242" s="207">
        <v>1</v>
      </c>
      <c r="BV242" s="207">
        <v>2</v>
      </c>
      <c r="BW242" s="207">
        <f>BV242*2</f>
        <v>4</v>
      </c>
      <c r="BX242" s="1">
        <v>20</v>
      </c>
      <c r="BY242" s="208">
        <f t="shared" si="1175"/>
        <v>20</v>
      </c>
      <c r="BZ242" s="34">
        <v>8</v>
      </c>
      <c r="CA242" s="28">
        <v>4</v>
      </c>
      <c r="CB242" s="34">
        <v>4</v>
      </c>
      <c r="CC242" s="28">
        <f t="shared" si="1176"/>
        <v>8</v>
      </c>
      <c r="CD242" s="34">
        <v>8</v>
      </c>
      <c r="CE242" s="28">
        <f t="shared" si="1154"/>
        <v>16</v>
      </c>
      <c r="CF242" s="34"/>
      <c r="CG242" s="28">
        <f t="shared" ref="CG242" si="1193">SUM(CF242)*BW242</f>
        <v>0</v>
      </c>
      <c r="CH242" s="378"/>
      <c r="CI242" s="28">
        <f>SUM(CH242)*BV242*5</f>
        <v>0</v>
      </c>
      <c r="CJ242" s="209">
        <f>SUM(BV242*DJ242*2+BW242*DL242*2)</f>
        <v>0</v>
      </c>
      <c r="CK242" s="182">
        <f t="shared" ref="CK242" si="1194">SUM(BX242*5/100*BV242)</f>
        <v>2</v>
      </c>
      <c r="CL242" s="378"/>
      <c r="CM242" s="28"/>
      <c r="CN242" s="378"/>
      <c r="CO242" s="209">
        <f t="shared" si="1181"/>
        <v>0</v>
      </c>
      <c r="CP242" s="378"/>
      <c r="CQ242" s="210">
        <f t="shared" si="1182"/>
        <v>0</v>
      </c>
      <c r="CR242" s="34"/>
      <c r="CS242" s="28">
        <f t="shared" si="1183"/>
        <v>0</v>
      </c>
      <c r="CT242" s="378"/>
      <c r="CU242" s="209">
        <f t="shared" si="1184"/>
        <v>0</v>
      </c>
      <c r="CV242" s="378"/>
      <c r="CW242" s="209">
        <f t="shared" si="1160"/>
        <v>0</v>
      </c>
      <c r="CX242" s="34"/>
      <c r="CY242" s="28">
        <f>SUM(CX242*BT242)</f>
        <v>0</v>
      </c>
      <c r="CZ242" s="378"/>
      <c r="DA242" s="28">
        <f>SUM(CZ242*BV242)</f>
        <v>0</v>
      </c>
      <c r="DB242" s="378"/>
      <c r="DC242" s="209">
        <f t="shared" ref="DC242" si="1195">SUM(DB242*BT242*2)</f>
        <v>0</v>
      </c>
      <c r="DD242" s="34">
        <v>1</v>
      </c>
      <c r="DE242" s="605">
        <f>DD242*BV242*6</f>
        <v>12</v>
      </c>
      <c r="DF242" s="378"/>
      <c r="DG242" s="209">
        <f t="shared" si="1162"/>
        <v>0</v>
      </c>
      <c r="DH242" s="378"/>
      <c r="DI242" s="28">
        <f>SUM(BV242*DH242*6)</f>
        <v>0</v>
      </c>
      <c r="DJ242" s="34"/>
      <c r="DK242" s="209">
        <f>SUM(DJ242*BT242/3)</f>
        <v>0</v>
      </c>
      <c r="DL242" s="34"/>
      <c r="DM242" s="209">
        <f t="shared" ref="DM242" si="1196">SUM(DL242*BW242*5*6)</f>
        <v>0</v>
      </c>
      <c r="DN242" s="34"/>
      <c r="DO242" s="209">
        <f t="shared" si="1191"/>
        <v>0</v>
      </c>
      <c r="DP242" s="34"/>
      <c r="DQ242" s="22">
        <f t="shared" si="1192"/>
        <v>0</v>
      </c>
      <c r="DR242" s="309">
        <f>SUM(DA242+DQ242+DO242+DM242+DK242+DI242+DE242+DC242+CW242+CY242+CU242+CS242+CQ242+CO242+CM242+CK242+CJ242+CI242+CG242+CC242+CA242+CE242+DG242)</f>
        <v>42</v>
      </c>
      <c r="DS242" s="534">
        <f>SUM(CA242+CC242+CG242+CI242+CJ242+DE242+DI242+DK242+DM242+DO242+CE242+DC242)</f>
        <v>40</v>
      </c>
      <c r="DT242" s="7"/>
      <c r="DU242" s="7"/>
      <c r="DV242" s="7"/>
      <c r="DW242" s="60" t="s">
        <v>285</v>
      </c>
      <c r="DX242" s="672" t="s">
        <v>72</v>
      </c>
      <c r="DY242" s="674"/>
      <c r="DZ242" s="148"/>
      <c r="EA242" s="148"/>
      <c r="EB242" s="8"/>
      <c r="EC242" s="8"/>
      <c r="ED242" s="8"/>
      <c r="EE242" s="8"/>
      <c r="EF242" s="8"/>
      <c r="EG242" s="8"/>
      <c r="EH242" s="8"/>
      <c r="EI242" s="7"/>
      <c r="EJ242" s="7"/>
      <c r="EK242" s="7"/>
      <c r="EM242" s="20">
        <v>4</v>
      </c>
      <c r="EN242" s="7">
        <v>4</v>
      </c>
      <c r="EO242" s="7">
        <v>8</v>
      </c>
      <c r="EP242" s="7">
        <v>8</v>
      </c>
      <c r="EQ242" s="7">
        <v>16</v>
      </c>
      <c r="ER242" s="7">
        <v>0</v>
      </c>
      <c r="ES242" s="7">
        <v>0</v>
      </c>
      <c r="ET242" s="7">
        <v>0</v>
      </c>
      <c r="EU242" s="7">
        <v>0</v>
      </c>
      <c r="EV242" s="7">
        <v>0</v>
      </c>
      <c r="EW242" s="20">
        <v>2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20">
        <v>0</v>
      </c>
      <c r="FH242" s="7">
        <v>0</v>
      </c>
      <c r="FI242" s="7">
        <v>0</v>
      </c>
      <c r="FJ242" s="7">
        <v>0</v>
      </c>
      <c r="FK242" s="7">
        <v>0</v>
      </c>
      <c r="FL242" s="7">
        <v>0</v>
      </c>
      <c r="FM242" s="7">
        <v>0</v>
      </c>
      <c r="FN242" s="7">
        <v>0</v>
      </c>
      <c r="FO242" s="7">
        <v>0</v>
      </c>
      <c r="FP242" s="7">
        <v>1</v>
      </c>
      <c r="FQ242" s="7">
        <v>12</v>
      </c>
      <c r="FR242" s="7"/>
      <c r="FS242" s="7">
        <v>0</v>
      </c>
      <c r="FT242" s="7">
        <v>0</v>
      </c>
      <c r="FU242" s="7">
        <v>0</v>
      </c>
      <c r="FV242" s="7">
        <v>0</v>
      </c>
      <c r="FW242" s="7">
        <v>0</v>
      </c>
      <c r="FX242" s="7">
        <v>0</v>
      </c>
      <c r="FY242" s="7">
        <v>0</v>
      </c>
      <c r="FZ242" s="7">
        <v>0</v>
      </c>
      <c r="GA242" s="7">
        <v>0</v>
      </c>
      <c r="GB242" s="7">
        <v>0</v>
      </c>
      <c r="GC242" s="7">
        <v>0</v>
      </c>
      <c r="GD242" s="7">
        <v>42</v>
      </c>
      <c r="GE242" s="149">
        <v>42</v>
      </c>
      <c r="GF242" s="150">
        <v>40</v>
      </c>
      <c r="GG242" s="8"/>
      <c r="GH242" s="8"/>
      <c r="GI242" s="60"/>
      <c r="GK242" s="20"/>
      <c r="GL242" s="20"/>
      <c r="GM242" s="1"/>
      <c r="GN242" s="25"/>
      <c r="GO242" s="77"/>
      <c r="GP242" s="7"/>
      <c r="GQ242" s="7"/>
    </row>
    <row r="243" spans="1:199" s="97" customFormat="1" ht="24.95" customHeight="1" thickBot="1" x14ac:dyDescent="0.4">
      <c r="A243" s="286">
        <v>17</v>
      </c>
      <c r="B243" s="655" t="s">
        <v>73</v>
      </c>
      <c r="C243" s="101" t="s">
        <v>66</v>
      </c>
      <c r="D243" s="106"/>
      <c r="E243" s="46"/>
      <c r="F243" s="46"/>
      <c r="G243" s="46"/>
      <c r="H243" s="46"/>
      <c r="I243" s="46"/>
      <c r="J243" s="46"/>
      <c r="K243" s="46"/>
      <c r="L243" s="46">
        <f>SUM(L244:L258)</f>
        <v>150</v>
      </c>
      <c r="M243" s="46">
        <f t="shared" ref="M243:BF243" si="1197">SUM(M244:M258)</f>
        <v>126</v>
      </c>
      <c r="N243" s="668">
        <f t="shared" si="1197"/>
        <v>2</v>
      </c>
      <c r="O243" s="2">
        <f>SUM(O244:O258)</f>
        <v>0</v>
      </c>
      <c r="P243" s="669">
        <f t="shared" si="1197"/>
        <v>28</v>
      </c>
      <c r="Q243" s="2">
        <f t="shared" si="1197"/>
        <v>28</v>
      </c>
      <c r="R243" s="669">
        <f t="shared" si="1197"/>
        <v>54</v>
      </c>
      <c r="S243" s="2">
        <f t="shared" si="1197"/>
        <v>54</v>
      </c>
      <c r="T243" s="669">
        <f t="shared" si="1197"/>
        <v>42</v>
      </c>
      <c r="U243" s="2">
        <f t="shared" si="1197"/>
        <v>42</v>
      </c>
      <c r="V243" s="669">
        <f t="shared" si="1197"/>
        <v>0</v>
      </c>
      <c r="W243" s="286">
        <f t="shared" si="1197"/>
        <v>0</v>
      </c>
      <c r="X243" s="97">
        <f t="shared" si="1197"/>
        <v>2</v>
      </c>
      <c r="Y243" s="678">
        <f>SUM(Y244:Y258)</f>
        <v>7.5</v>
      </c>
      <c r="Z243" s="669">
        <f t="shared" si="1197"/>
        <v>0</v>
      </c>
      <c r="AA243" s="2">
        <f t="shared" si="1197"/>
        <v>0</v>
      </c>
      <c r="AB243" s="669">
        <f t="shared" si="1197"/>
        <v>17</v>
      </c>
      <c r="AC243" s="2">
        <f t="shared" si="1197"/>
        <v>136</v>
      </c>
      <c r="AD243" s="669">
        <f t="shared" si="1197"/>
        <v>1</v>
      </c>
      <c r="AE243" s="2">
        <f t="shared" si="1197"/>
        <v>75</v>
      </c>
      <c r="AF243" s="669">
        <f t="shared" si="1197"/>
        <v>0</v>
      </c>
      <c r="AG243" s="2">
        <f t="shared" si="1197"/>
        <v>0</v>
      </c>
      <c r="AH243" s="669">
        <f t="shared" si="1197"/>
        <v>0</v>
      </c>
      <c r="AI243" s="2">
        <f t="shared" si="1197"/>
        <v>0</v>
      </c>
      <c r="AJ243" s="669">
        <f t="shared" si="1197"/>
        <v>0</v>
      </c>
      <c r="AK243" s="2">
        <f t="shared" si="1197"/>
        <v>0</v>
      </c>
      <c r="AL243" s="669">
        <f t="shared" si="1197"/>
        <v>1</v>
      </c>
      <c r="AM243" s="2">
        <f t="shared" si="1197"/>
        <v>46</v>
      </c>
      <c r="AN243" s="669">
        <f t="shared" si="1197"/>
        <v>0</v>
      </c>
      <c r="AO243" s="2">
        <f t="shared" si="1197"/>
        <v>0</v>
      </c>
      <c r="AP243" s="669">
        <f t="shared" si="1197"/>
        <v>0</v>
      </c>
      <c r="AQ243" s="2">
        <f t="shared" si="1197"/>
        <v>0</v>
      </c>
      <c r="AR243" s="669">
        <f t="shared" si="1197"/>
        <v>1</v>
      </c>
      <c r="AS243" s="2">
        <f t="shared" si="1197"/>
        <v>6</v>
      </c>
      <c r="AT243" s="669">
        <f t="shared" si="1197"/>
        <v>1</v>
      </c>
      <c r="AU243" s="2">
        <f t="shared" si="1197"/>
        <v>7.666666666666667</v>
      </c>
      <c r="AV243" s="669">
        <f t="shared" si="1197"/>
        <v>0</v>
      </c>
      <c r="AW243" s="2">
        <f t="shared" si="1197"/>
        <v>0</v>
      </c>
      <c r="AX243" s="669">
        <f t="shared" si="1197"/>
        <v>1</v>
      </c>
      <c r="AY243" s="2">
        <f t="shared" si="1197"/>
        <v>8</v>
      </c>
      <c r="AZ243" s="669">
        <f t="shared" si="1197"/>
        <v>0</v>
      </c>
      <c r="BA243" s="2">
        <f t="shared" si="1197"/>
        <v>0</v>
      </c>
      <c r="BB243" s="669">
        <f t="shared" si="1197"/>
        <v>0</v>
      </c>
      <c r="BC243" s="2">
        <f t="shared" si="1197"/>
        <v>0</v>
      </c>
      <c r="BD243" s="669">
        <f t="shared" si="1197"/>
        <v>0</v>
      </c>
      <c r="BE243" s="2">
        <f t="shared" si="1197"/>
        <v>0</v>
      </c>
      <c r="BF243" s="669">
        <f t="shared" si="1197"/>
        <v>75</v>
      </c>
      <c r="BG243" s="16">
        <f>SUM(BG244:BG258)</f>
        <v>412.16666666666663</v>
      </c>
      <c r="BH243" s="679">
        <f>SUM(BH244:BH258)</f>
        <v>140</v>
      </c>
      <c r="BI243" s="106"/>
      <c r="BJ243" s="46"/>
      <c r="BK243" s="668"/>
      <c r="BL243" s="2"/>
      <c r="BM243" s="97">
        <v>17</v>
      </c>
      <c r="BN243" s="101" t="s">
        <v>73</v>
      </c>
      <c r="BO243" s="101" t="s">
        <v>66</v>
      </c>
      <c r="BP243" s="106">
        <v>1</v>
      </c>
      <c r="BQ243" s="46"/>
      <c r="BR243" s="46"/>
      <c r="BS243" s="46"/>
      <c r="BT243" s="46"/>
      <c r="BU243" s="46"/>
      <c r="BV243" s="46"/>
      <c r="BW243" s="46"/>
      <c r="BX243" s="46">
        <f>SUM(BX244:BX258)</f>
        <v>222</v>
      </c>
      <c r="BY243" s="46">
        <f t="shared" ref="BY243:CO243" si="1198">SUM(BY244:BY258)</f>
        <v>262</v>
      </c>
      <c r="BZ243" s="668">
        <f t="shared" si="1198"/>
        <v>66</v>
      </c>
      <c r="CA243" s="2">
        <f t="shared" si="1198"/>
        <v>12</v>
      </c>
      <c r="CB243" s="669">
        <f t="shared" si="1198"/>
        <v>28</v>
      </c>
      <c r="CC243" s="2">
        <f t="shared" si="1198"/>
        <v>36</v>
      </c>
      <c r="CD243" s="669">
        <f t="shared" si="1198"/>
        <v>138</v>
      </c>
      <c r="CE243" s="2">
        <f t="shared" si="1198"/>
        <v>154</v>
      </c>
      <c r="CF243" s="669">
        <f t="shared" si="1198"/>
        <v>30</v>
      </c>
      <c r="CG243" s="2">
        <f t="shared" si="1198"/>
        <v>0</v>
      </c>
      <c r="CH243" s="669">
        <f t="shared" si="1198"/>
        <v>0</v>
      </c>
      <c r="CI243" s="286">
        <f t="shared" si="1198"/>
        <v>0</v>
      </c>
      <c r="CJ243" s="97">
        <f t="shared" si="1198"/>
        <v>2</v>
      </c>
      <c r="CK243" s="680">
        <f t="shared" si="1198"/>
        <v>13.1</v>
      </c>
      <c r="CL243" s="669">
        <f t="shared" si="1198"/>
        <v>0</v>
      </c>
      <c r="CM243" s="2">
        <f t="shared" si="1198"/>
        <v>0</v>
      </c>
      <c r="CN243" s="669">
        <f t="shared" si="1198"/>
        <v>3</v>
      </c>
      <c r="CO243" s="2">
        <f t="shared" si="1198"/>
        <v>24</v>
      </c>
      <c r="CP243" s="669">
        <f t="shared" ref="CP243:DS243" si="1199">SUM(CP244:CP258)</f>
        <v>1</v>
      </c>
      <c r="CQ243" s="2">
        <f t="shared" si="1199"/>
        <v>75</v>
      </c>
      <c r="CR243" s="669">
        <f t="shared" si="1199"/>
        <v>1</v>
      </c>
      <c r="CS243" s="2">
        <f t="shared" si="1199"/>
        <v>69</v>
      </c>
      <c r="CT243" s="669">
        <f t="shared" si="1199"/>
        <v>0</v>
      </c>
      <c r="CU243" s="2">
        <f t="shared" si="1199"/>
        <v>0</v>
      </c>
      <c r="CV243" s="669">
        <f t="shared" si="1199"/>
        <v>0</v>
      </c>
      <c r="CW243" s="2">
        <f t="shared" si="1199"/>
        <v>0</v>
      </c>
      <c r="CX243" s="669">
        <f t="shared" si="1199"/>
        <v>0</v>
      </c>
      <c r="CY243" s="2">
        <f t="shared" si="1199"/>
        <v>0</v>
      </c>
      <c r="CZ243" s="669">
        <f t="shared" si="1199"/>
        <v>0</v>
      </c>
      <c r="DA243" s="2">
        <f t="shared" si="1199"/>
        <v>0</v>
      </c>
      <c r="DB243" s="669">
        <f t="shared" si="1199"/>
        <v>1</v>
      </c>
      <c r="DC243" s="2">
        <f t="shared" si="1199"/>
        <v>0</v>
      </c>
      <c r="DD243" s="669">
        <f t="shared" si="1199"/>
        <v>5</v>
      </c>
      <c r="DE243" s="2">
        <f t="shared" si="1199"/>
        <v>42</v>
      </c>
      <c r="DF243" s="669">
        <f t="shared" si="1199"/>
        <v>0</v>
      </c>
      <c r="DG243" s="2">
        <f t="shared" si="1199"/>
        <v>0</v>
      </c>
      <c r="DH243" s="669">
        <f t="shared" si="1199"/>
        <v>0</v>
      </c>
      <c r="DI243" s="2">
        <f t="shared" si="1199"/>
        <v>0</v>
      </c>
      <c r="DJ243" s="669">
        <f t="shared" si="1199"/>
        <v>1</v>
      </c>
      <c r="DK243" s="2">
        <f t="shared" si="1199"/>
        <v>7.666666666666667</v>
      </c>
      <c r="DL243" s="669">
        <f t="shared" si="1199"/>
        <v>0</v>
      </c>
      <c r="DM243" s="2">
        <f t="shared" si="1199"/>
        <v>0</v>
      </c>
      <c r="DN243" s="669">
        <f t="shared" si="1199"/>
        <v>0</v>
      </c>
      <c r="DO243" s="2">
        <f t="shared" si="1199"/>
        <v>0</v>
      </c>
      <c r="DP243" s="669">
        <f t="shared" si="1199"/>
        <v>0</v>
      </c>
      <c r="DQ243" s="286">
        <f t="shared" si="1199"/>
        <v>0</v>
      </c>
      <c r="DR243" s="681">
        <f t="shared" si="1199"/>
        <v>434.76666666666665</v>
      </c>
      <c r="DS243" s="679">
        <f t="shared" si="1199"/>
        <v>253.66666666666669</v>
      </c>
      <c r="DT243" s="106"/>
      <c r="DU243" s="46"/>
      <c r="DV243" s="668"/>
      <c r="DW243" s="286"/>
      <c r="DX243" s="97">
        <v>17</v>
      </c>
      <c r="DY243" s="298" t="s">
        <v>73</v>
      </c>
      <c r="DZ243" s="98" t="s">
        <v>66</v>
      </c>
      <c r="EA243" s="680">
        <v>1</v>
      </c>
      <c r="EB243" s="106"/>
      <c r="EC243" s="46"/>
      <c r="ED243" s="46"/>
      <c r="EE243" s="46"/>
      <c r="EF243" s="46"/>
      <c r="EG243" s="46"/>
      <c r="EH243" s="46"/>
      <c r="EI243" s="46"/>
      <c r="EJ243" s="46"/>
      <c r="EK243" s="668"/>
      <c r="EM243" s="2">
        <v>12</v>
      </c>
      <c r="EN243" s="669">
        <v>56</v>
      </c>
      <c r="EO243" s="2">
        <v>64</v>
      </c>
      <c r="EP243" s="669">
        <v>192</v>
      </c>
      <c r="EQ243" s="2">
        <v>208</v>
      </c>
      <c r="ER243" s="669">
        <v>72</v>
      </c>
      <c r="ES243" s="2">
        <v>42</v>
      </c>
      <c r="ET243" s="669">
        <v>0</v>
      </c>
      <c r="EU243" s="286">
        <v>0</v>
      </c>
      <c r="EV243" s="97">
        <v>4</v>
      </c>
      <c r="EW243" s="679">
        <v>20.599999999999998</v>
      </c>
      <c r="EX243" s="669">
        <v>0</v>
      </c>
      <c r="EY243" s="2">
        <v>0</v>
      </c>
      <c r="EZ243" s="669">
        <v>20</v>
      </c>
      <c r="FA243" s="2">
        <v>160</v>
      </c>
      <c r="FB243" s="669">
        <v>2</v>
      </c>
      <c r="FC243" s="2">
        <v>150</v>
      </c>
      <c r="FD243" s="669">
        <v>1</v>
      </c>
      <c r="FE243" s="2">
        <v>69</v>
      </c>
      <c r="FF243" s="669">
        <v>0</v>
      </c>
      <c r="FG243" s="16">
        <v>0</v>
      </c>
      <c r="FH243" s="669">
        <v>0</v>
      </c>
      <c r="FI243" s="16">
        <v>0</v>
      </c>
      <c r="FJ243" s="669">
        <v>1</v>
      </c>
      <c r="FK243" s="2">
        <v>46</v>
      </c>
      <c r="FL243" s="669">
        <v>0</v>
      </c>
      <c r="FM243" s="2">
        <v>0</v>
      </c>
      <c r="FN243" s="669">
        <v>1</v>
      </c>
      <c r="FO243" s="2">
        <v>0</v>
      </c>
      <c r="FP243" s="669">
        <v>6</v>
      </c>
      <c r="FQ243" s="2">
        <v>48</v>
      </c>
      <c r="FR243" s="669"/>
      <c r="FS243" s="286">
        <v>7.666666666666667</v>
      </c>
      <c r="FT243" s="97">
        <v>0</v>
      </c>
      <c r="FU243" s="680">
        <v>0</v>
      </c>
      <c r="FV243" s="669">
        <v>2</v>
      </c>
      <c r="FW243" s="2">
        <v>15.666666666666668</v>
      </c>
      <c r="FX243" s="669">
        <v>0</v>
      </c>
      <c r="FY243" s="2">
        <v>0</v>
      </c>
      <c r="FZ243" s="669">
        <v>0</v>
      </c>
      <c r="GA243" s="2">
        <v>0</v>
      </c>
      <c r="GB243" s="669">
        <v>0</v>
      </c>
      <c r="GC243" s="2">
        <v>0</v>
      </c>
      <c r="GD243" s="106">
        <v>509.76666666666665</v>
      </c>
      <c r="GE243" s="690">
        <v>846.93333333333339</v>
      </c>
      <c r="GF243" s="639">
        <v>393.66666666666669</v>
      </c>
      <c r="GG243" s="46"/>
      <c r="GH243" s="668"/>
      <c r="GI243" s="286"/>
      <c r="GK243" s="681"/>
      <c r="GL243" s="681"/>
      <c r="GM243" s="98"/>
      <c r="GN243" s="98"/>
      <c r="GO243" s="682"/>
      <c r="GQ243" s="683"/>
    </row>
    <row r="244" spans="1:199" ht="24.75" hidden="1" customHeight="1" thickBot="1" x14ac:dyDescent="0.4">
      <c r="A244" s="675" t="s">
        <v>73</v>
      </c>
      <c r="B244" s="178" t="s">
        <v>90</v>
      </c>
      <c r="C244" s="179" t="s">
        <v>95</v>
      </c>
      <c r="D244" s="179" t="s">
        <v>92</v>
      </c>
      <c r="E244" s="179" t="s">
        <v>96</v>
      </c>
      <c r="F244" s="179" t="s">
        <v>97</v>
      </c>
      <c r="G244" s="179">
        <v>7</v>
      </c>
      <c r="H244" s="179">
        <v>23</v>
      </c>
      <c r="I244" s="179">
        <v>2</v>
      </c>
      <c r="J244" s="179">
        <v>1</v>
      </c>
      <c r="K244" s="179">
        <f>SUM(J244)*2</f>
        <v>2</v>
      </c>
      <c r="L244" s="180">
        <v>80</v>
      </c>
      <c r="M244" s="191">
        <f>SUM(N244+P244+R244+T244+V244)</f>
        <v>58</v>
      </c>
      <c r="N244" s="180"/>
      <c r="O244" s="180">
        <f>SUM(N244)*I244</f>
        <v>0</v>
      </c>
      <c r="P244" s="180">
        <v>28</v>
      </c>
      <c r="Q244" s="180">
        <f>P244*J244</f>
        <v>28</v>
      </c>
      <c r="R244" s="180">
        <v>30</v>
      </c>
      <c r="S244" s="180">
        <f>SUM(R244)*J244</f>
        <v>30</v>
      </c>
      <c r="T244" s="180"/>
      <c r="U244" s="35">
        <f>SUM(T244)*K244</f>
        <v>0</v>
      </c>
      <c r="V244" s="81"/>
      <c r="W244" s="35">
        <f>SUM(V244)*J244*3</f>
        <v>0</v>
      </c>
      <c r="X244" s="182">
        <f>SUM(J244*AX244*2+K244*AZ244*2)</f>
        <v>0</v>
      </c>
      <c r="Y244" s="182">
        <f>SUM(L244*5/100*J244)</f>
        <v>4</v>
      </c>
      <c r="Z244" s="187"/>
      <c r="AA244" s="35"/>
      <c r="AB244" s="81"/>
      <c r="AC244" s="182">
        <f>SUM(AB244)*3*H244/5</f>
        <v>0</v>
      </c>
      <c r="AD244" s="81"/>
      <c r="AE244" s="183">
        <f>SUM(AD244*H244*(30+4))</f>
        <v>0</v>
      </c>
      <c r="AF244" s="81"/>
      <c r="AG244" s="35">
        <f>SUM(AF244*H244*3)</f>
        <v>0</v>
      </c>
      <c r="AH244" s="81"/>
      <c r="AI244" s="182">
        <f>SUM(AH244*H244/3)</f>
        <v>0</v>
      </c>
      <c r="AJ244" s="187"/>
      <c r="AK244" s="182">
        <f>SUM(AJ244*H244*2/3)</f>
        <v>0</v>
      </c>
      <c r="AL244" s="81">
        <v>1</v>
      </c>
      <c r="AM244" s="35">
        <f>SUM(AL244*H244*2)</f>
        <v>46</v>
      </c>
      <c r="AN244" s="81"/>
      <c r="AO244" s="35">
        <f>SUM(AN244*J244*2)</f>
        <v>0</v>
      </c>
      <c r="AP244" s="81"/>
      <c r="AQ244" s="182">
        <f>SUM(AP244*H244*2)</f>
        <v>0</v>
      </c>
      <c r="AR244" s="81"/>
      <c r="AS244" s="182">
        <f>SUM(J244*AR244*6)</f>
        <v>0</v>
      </c>
      <c r="AT244" s="81">
        <v>1</v>
      </c>
      <c r="AU244" s="182">
        <f>AT244*H244/3</f>
        <v>7.666666666666667</v>
      </c>
      <c r="AV244" s="187"/>
      <c r="AW244" s="35">
        <f>SUM(J244*AV244*6)</f>
        <v>0</v>
      </c>
      <c r="AX244" s="81"/>
      <c r="AY244" s="182">
        <f>SUM(J244*AX244*8)</f>
        <v>0</v>
      </c>
      <c r="AZ244" s="81"/>
      <c r="BA244" s="182">
        <f>SUM(AZ244*K244*5*6)</f>
        <v>0</v>
      </c>
      <c r="BB244" s="81"/>
      <c r="BC244" s="182">
        <f>SUM(BB244*K244*4*6)</f>
        <v>0</v>
      </c>
      <c r="BD244" s="81"/>
      <c r="BE244" s="10">
        <f>SUM(BD244*50)</f>
        <v>0</v>
      </c>
      <c r="BF244" s="22"/>
      <c r="BG244" s="309">
        <f>SUM(AO244+BE244+BC244+BA244+AY244+AW244+AS244+AQ244+AK244+AM244+AI244+AG244+AE244+AC244+AA244+Y244+X244+W244+U244+Q244+O244+S244+AU244)</f>
        <v>115.66666666666667</v>
      </c>
      <c r="BH244" s="22">
        <f>SUM(O244+Q244+U244+W244+X244+AS244+AW244+AY244+BA244+BC244+S244+AQ244)</f>
        <v>58</v>
      </c>
      <c r="BI244" s="1"/>
      <c r="BJ244" s="1"/>
      <c r="BK244" s="1"/>
      <c r="BL244" s="60">
        <v>403</v>
      </c>
      <c r="BM244" s="675" t="s">
        <v>73</v>
      </c>
      <c r="BN244" s="1" t="s">
        <v>90</v>
      </c>
      <c r="BO244" s="45" t="s">
        <v>95</v>
      </c>
      <c r="BP244" s="45" t="s">
        <v>92</v>
      </c>
      <c r="BQ244" s="45" t="s">
        <v>96</v>
      </c>
      <c r="BR244" s="25" t="s">
        <v>97</v>
      </c>
      <c r="BS244" s="25">
        <v>8</v>
      </c>
      <c r="BT244" s="179">
        <v>23</v>
      </c>
      <c r="BU244" s="25"/>
      <c r="BV244" s="25">
        <v>1</v>
      </c>
      <c r="BW244" s="25">
        <f>SUM(BV244)*2</f>
        <v>2</v>
      </c>
      <c r="BX244" s="24">
        <v>70</v>
      </c>
      <c r="BY244" s="226">
        <f>SUM(BZ244+CB244+CD244+CF244+CH244)</f>
        <v>70</v>
      </c>
      <c r="BZ244" s="24">
        <v>28</v>
      </c>
      <c r="CA244" s="24">
        <f>SUM(BZ244)*BU244</f>
        <v>0</v>
      </c>
      <c r="CB244" s="24">
        <v>20</v>
      </c>
      <c r="CC244" s="278">
        <f>CB244*BV244</f>
        <v>20</v>
      </c>
      <c r="CD244" s="216">
        <v>22</v>
      </c>
      <c r="CE244" s="24">
        <f>SUM(CD244)*BV244</f>
        <v>22</v>
      </c>
      <c r="CF244" s="216"/>
      <c r="CG244" s="28">
        <f>SUM(CF244)*BW244</f>
        <v>0</v>
      </c>
      <c r="CH244" s="223"/>
      <c r="CI244" s="28">
        <f>SUM(CH244)*BV244*5</f>
        <v>0</v>
      </c>
      <c r="CJ244" s="209">
        <f>SUM(BV244*DJ244*2+BW244*DL244*2)</f>
        <v>2</v>
      </c>
      <c r="CK244" s="209">
        <f>SUM(BX244*5/100*BV244)</f>
        <v>3.5</v>
      </c>
      <c r="CL244" s="223"/>
      <c r="CM244" s="28"/>
      <c r="CN244" s="223"/>
      <c r="CO244" s="209">
        <f>SUM(CN244)*3*BT244/5</f>
        <v>0</v>
      </c>
      <c r="CP244" s="223"/>
      <c r="CQ244" s="210">
        <f t="shared" ref="CQ244:CQ248" si="1200">SUM(CP244*BT244*(30+4))</f>
        <v>0</v>
      </c>
      <c r="CR244" s="34">
        <v>1</v>
      </c>
      <c r="CS244" s="28">
        <f t="shared" ref="CS244:CS248" si="1201">SUM(CR244*BT244*3)</f>
        <v>69</v>
      </c>
      <c r="CT244" s="223"/>
      <c r="CU244" s="209">
        <f t="shared" ref="CU244:CU248" si="1202">SUM(CT244*BT244/3)</f>
        <v>0</v>
      </c>
      <c r="CV244" s="223"/>
      <c r="CW244" s="209">
        <f>SUM(CV244*BT244*2/3)</f>
        <v>0</v>
      </c>
      <c r="CX244" s="34"/>
      <c r="CY244" s="28">
        <f>SUM(CX244*BT244*2)</f>
        <v>0</v>
      </c>
      <c r="CZ244" s="223"/>
      <c r="DA244" s="28">
        <f>SUM(CZ244*BV244*2)</f>
        <v>0</v>
      </c>
      <c r="DB244" s="223"/>
      <c r="DC244" s="209">
        <f>SUM(DB244*BT244*2)</f>
        <v>0</v>
      </c>
      <c r="DD244" s="223"/>
      <c r="DE244" s="209">
        <f>SUM(BV244*DD244*6)</f>
        <v>0</v>
      </c>
      <c r="DF244" s="223"/>
      <c r="DG244" s="209">
        <f t="shared" ref="DG244:DG250" si="1203">DF244*BT244/3</f>
        <v>0</v>
      </c>
      <c r="DH244" s="223"/>
      <c r="DI244" s="28">
        <f>SUM(BV244*DH244*6)</f>
        <v>0</v>
      </c>
      <c r="DJ244" s="34">
        <v>1</v>
      </c>
      <c r="DK244" s="209">
        <f>DJ244*BT244/3</f>
        <v>7.666666666666667</v>
      </c>
      <c r="DL244" s="34"/>
      <c r="DM244" s="209">
        <f>SUM(DL244*BW244*5*6)</f>
        <v>0</v>
      </c>
      <c r="DN244" s="34"/>
      <c r="DO244" s="209">
        <f t="shared" ref="DO244:DO248" si="1204">SUM(DN244*BW244*4*6)</f>
        <v>0</v>
      </c>
      <c r="DP244" s="34"/>
      <c r="DQ244" s="22">
        <f t="shared" ref="DQ244:DQ248" si="1205">SUM(DP244*50)</f>
        <v>0</v>
      </c>
      <c r="DR244" s="345">
        <f t="shared" ref="DR244:DR250" si="1206">CA244+CC244+CE244+CG244+CI244+CJ244+CK244+CM244+CO244+CQ244+CS244+CU244+CW244+CY244+DA244+DC244+DE244+DG244+DI244+DK244+DM244+DO244+DQ244</f>
        <v>124.16666666666667</v>
      </c>
      <c r="DS244" s="209">
        <f t="shared" ref="DS244:DS250" si="1207">DO244+DM244+DK244+DI244+DE244+DC244+CJ244+CI244+CG244+CE244+CC244+CA244</f>
        <v>51.666666666666671</v>
      </c>
      <c r="DT244" s="7"/>
      <c r="DU244" s="7"/>
      <c r="DV244" s="7"/>
      <c r="DW244" s="60">
        <v>403</v>
      </c>
      <c r="DX244" s="676" t="s">
        <v>73</v>
      </c>
      <c r="DY244" s="288"/>
      <c r="DZ244" s="25"/>
      <c r="EA244" s="25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M244" s="20">
        <v>0</v>
      </c>
      <c r="EN244" s="7">
        <v>48</v>
      </c>
      <c r="EO244" s="7">
        <v>48</v>
      </c>
      <c r="EP244" s="7">
        <v>52</v>
      </c>
      <c r="EQ244" s="7">
        <v>52</v>
      </c>
      <c r="ER244" s="7">
        <v>0</v>
      </c>
      <c r="ES244" s="7">
        <v>0</v>
      </c>
      <c r="ET244" s="7">
        <v>0</v>
      </c>
      <c r="EU244" s="7">
        <v>0</v>
      </c>
      <c r="EV244" s="7">
        <v>2</v>
      </c>
      <c r="EW244" s="20">
        <v>7.5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1</v>
      </c>
      <c r="FE244" s="7">
        <v>69</v>
      </c>
      <c r="FF244" s="7">
        <v>0</v>
      </c>
      <c r="FG244" s="20">
        <v>0</v>
      </c>
      <c r="FH244" s="7">
        <v>0</v>
      </c>
      <c r="FI244" s="7">
        <v>0</v>
      </c>
      <c r="FJ244" s="7">
        <v>1</v>
      </c>
      <c r="FK244" s="7">
        <v>46</v>
      </c>
      <c r="FL244" s="7">
        <v>0</v>
      </c>
      <c r="FM244" s="7">
        <v>0</v>
      </c>
      <c r="FN244" s="7">
        <v>0</v>
      </c>
      <c r="FO244" s="7">
        <v>0</v>
      </c>
      <c r="FP244" s="7">
        <v>0</v>
      </c>
      <c r="FQ244" s="7">
        <v>0</v>
      </c>
      <c r="FR244" s="7"/>
      <c r="FS244" s="7">
        <v>7.666666666666667</v>
      </c>
      <c r="FT244" s="7">
        <v>0</v>
      </c>
      <c r="FU244" s="7">
        <v>0</v>
      </c>
      <c r="FV244" s="7">
        <v>1</v>
      </c>
      <c r="FW244" s="7">
        <v>7.666666666666667</v>
      </c>
      <c r="FX244" s="7">
        <v>0</v>
      </c>
      <c r="FY244" s="7">
        <v>0</v>
      </c>
      <c r="FZ244" s="7">
        <v>0</v>
      </c>
      <c r="GA244" s="7">
        <v>0</v>
      </c>
      <c r="GB244" s="7">
        <v>0</v>
      </c>
      <c r="GC244" s="7">
        <v>0</v>
      </c>
      <c r="GD244" s="7">
        <v>124.16666666666667</v>
      </c>
      <c r="GE244" s="149">
        <v>239.83333333333334</v>
      </c>
      <c r="GF244" s="150">
        <v>109.66666666666667</v>
      </c>
      <c r="GG244" s="7"/>
      <c r="GH244" s="7"/>
      <c r="GI244" s="60"/>
      <c r="GK244" s="20"/>
      <c r="GL244" s="20"/>
      <c r="GM244" s="1"/>
      <c r="GN244" s="25"/>
      <c r="GO244" s="77"/>
      <c r="GP244" s="7"/>
      <c r="GQ244" s="87"/>
    </row>
    <row r="245" spans="1:199" s="7" customFormat="1" ht="24.95" hidden="1" customHeight="1" thickBot="1" x14ac:dyDescent="0.4">
      <c r="A245" s="48" t="s">
        <v>73</v>
      </c>
      <c r="B245" s="178" t="s">
        <v>112</v>
      </c>
      <c r="C245" s="179" t="s">
        <v>95</v>
      </c>
      <c r="D245" s="179" t="s">
        <v>92</v>
      </c>
      <c r="E245" s="179" t="s">
        <v>96</v>
      </c>
      <c r="F245" s="179" t="s">
        <v>97</v>
      </c>
      <c r="G245" s="179">
        <v>7</v>
      </c>
      <c r="H245" s="179">
        <v>24</v>
      </c>
      <c r="I245" s="179">
        <v>2</v>
      </c>
      <c r="J245" s="179">
        <v>1</v>
      </c>
      <c r="K245" s="179">
        <v>1</v>
      </c>
      <c r="L245" s="180">
        <v>46</v>
      </c>
      <c r="M245" s="191">
        <f>SUM(N245+P245+R245+T245+V245)</f>
        <v>44</v>
      </c>
      <c r="N245" s="180"/>
      <c r="O245" s="180">
        <f>SUM(N245)*I245</f>
        <v>0</v>
      </c>
      <c r="P245" s="180"/>
      <c r="Q245" s="180">
        <f>P245*J245</f>
        <v>0</v>
      </c>
      <c r="R245" s="180">
        <v>2</v>
      </c>
      <c r="S245" s="180">
        <f>SUM(R245)*J245</f>
        <v>2</v>
      </c>
      <c r="T245" s="180">
        <v>42</v>
      </c>
      <c r="U245" s="180">
        <f>SUM(T245)*K245</f>
        <v>42</v>
      </c>
      <c r="V245" s="81"/>
      <c r="W245" s="35">
        <f>SUM(V245)*J245*5</f>
        <v>0</v>
      </c>
      <c r="X245" s="182">
        <f>SUM(J245*AX245*2+K245*AZ245*2)</f>
        <v>2</v>
      </c>
      <c r="Y245" s="182">
        <f>SUM(L245*5/100*J245)</f>
        <v>2.2999999999999998</v>
      </c>
      <c r="Z245" s="194"/>
      <c r="AA245" s="35"/>
      <c r="AB245" s="81"/>
      <c r="AC245" s="182">
        <f>SUM(AB245)*3*H245/5</f>
        <v>0</v>
      </c>
      <c r="AD245" s="81"/>
      <c r="AE245" s="183">
        <f>SUM(AD245*H245*(30+4))</f>
        <v>0</v>
      </c>
      <c r="AF245" s="81"/>
      <c r="AG245" s="35">
        <f>SUM(AF245*H245*3)</f>
        <v>0</v>
      </c>
      <c r="AH245" s="81"/>
      <c r="AI245" s="182">
        <f>SUM(AH245*H245/3)</f>
        <v>0</v>
      </c>
      <c r="AJ245" s="194"/>
      <c r="AK245" s="182">
        <f>SUM(AJ245*H245/3)</f>
        <v>0</v>
      </c>
      <c r="AL245" s="81"/>
      <c r="AM245" s="35">
        <f>SUM(AL245*H245*2)</f>
        <v>0</v>
      </c>
      <c r="AN245" s="81"/>
      <c r="AO245" s="35">
        <f>SUM(AN245*J245)</f>
        <v>0</v>
      </c>
      <c r="AP245" s="81"/>
      <c r="AQ245" s="182">
        <f>SUM(AP245*H245*2)</f>
        <v>0</v>
      </c>
      <c r="AR245" s="81"/>
      <c r="AS245" s="415">
        <f>SUM(J245*AR245*6)*2</f>
        <v>0</v>
      </c>
      <c r="AT245" s="81"/>
      <c r="AU245" s="182">
        <f>AT245*H245/3</f>
        <v>0</v>
      </c>
      <c r="AV245" s="194"/>
      <c r="AW245" s="35">
        <f>SUM(J245*AV245*6)</f>
        <v>0</v>
      </c>
      <c r="AX245" s="81">
        <v>1</v>
      </c>
      <c r="AY245" s="195">
        <f>AX245*H245/3</f>
        <v>8</v>
      </c>
      <c r="AZ245" s="81"/>
      <c r="BA245" s="182">
        <f>SUM(AZ245*K245*5*6)</f>
        <v>0</v>
      </c>
      <c r="BB245" s="81"/>
      <c r="BC245" s="182">
        <f>SUM(BB245*K245*4*6)</f>
        <v>0</v>
      </c>
      <c r="BD245" s="81"/>
      <c r="BE245" s="10">
        <f>SUM(BD245*50)</f>
        <v>0</v>
      </c>
      <c r="BF245" s="22"/>
      <c r="BG245" s="309">
        <f>SUM(AO245+BE245+BC245+BA245+AY245+AW245+AS245+AQ245+AK245+AM245+AI245+AG245+AE245+AC245+AA245+Y245+X245+W245+U245+Q245+O245+S245+AU245)</f>
        <v>56.3</v>
      </c>
      <c r="BH245" s="22">
        <f>SUM(O245+Q245+U245+W245+X245+AS245+AW245+AY245+BA245+BC245+S245+AQ245)</f>
        <v>54</v>
      </c>
      <c r="BI245" s="1"/>
      <c r="BJ245" s="1"/>
      <c r="BK245" s="1"/>
      <c r="BL245" s="60">
        <v>403</v>
      </c>
      <c r="BM245" s="48" t="s">
        <v>73</v>
      </c>
      <c r="BN245" s="1" t="s">
        <v>194</v>
      </c>
      <c r="BO245" s="45" t="s">
        <v>95</v>
      </c>
      <c r="BP245" s="45" t="s">
        <v>92</v>
      </c>
      <c r="BQ245" s="45" t="s">
        <v>96</v>
      </c>
      <c r="BR245" s="25" t="s">
        <v>195</v>
      </c>
      <c r="BS245" s="45">
        <v>10</v>
      </c>
      <c r="BT245" s="179">
        <v>24</v>
      </c>
      <c r="BU245" s="25">
        <v>2</v>
      </c>
      <c r="BV245" s="25">
        <v>1</v>
      </c>
      <c r="BW245" s="25">
        <f>SUM(BV245)*2</f>
        <v>2</v>
      </c>
      <c r="BX245" s="1">
        <v>8</v>
      </c>
      <c r="BY245" s="208">
        <f>SUM(BZ245+CB245+CD245+CF245+CH245)</f>
        <v>8</v>
      </c>
      <c r="BZ245" s="34"/>
      <c r="CA245" s="28">
        <f>SUM(BZ245)*BU245</f>
        <v>0</v>
      </c>
      <c r="CB245" s="34"/>
      <c r="CC245" s="28">
        <f>CB245*BV245</f>
        <v>0</v>
      </c>
      <c r="CD245" s="34">
        <v>8</v>
      </c>
      <c r="CE245" s="28">
        <f>SUM(CD245)*BV245</f>
        <v>8</v>
      </c>
      <c r="CF245" s="34"/>
      <c r="CG245" s="28">
        <f>SUM(CF245)*BW245</f>
        <v>0</v>
      </c>
      <c r="CH245" s="200"/>
      <c r="CI245" s="28">
        <f>SUM(CH245)*BV245*4</f>
        <v>0</v>
      </c>
      <c r="CJ245" s="209">
        <f>SUM(BW245*DJ245*2+BW245*DL245*2)</f>
        <v>0</v>
      </c>
      <c r="CK245" s="182">
        <f>SUM(BX245*5/100*BV245)</f>
        <v>0.4</v>
      </c>
      <c r="CL245" s="200"/>
      <c r="CM245" s="28"/>
      <c r="CN245" s="200"/>
      <c r="CO245" s="209">
        <f>SUM(CN245)*3*BT245/5</f>
        <v>0</v>
      </c>
      <c r="CP245" s="200"/>
      <c r="CQ245" s="210">
        <f t="shared" si="1200"/>
        <v>0</v>
      </c>
      <c r="CR245" s="34"/>
      <c r="CS245" s="28">
        <f t="shared" si="1201"/>
        <v>0</v>
      </c>
      <c r="CT245" s="200"/>
      <c r="CU245" s="209">
        <f t="shared" si="1202"/>
        <v>0</v>
      </c>
      <c r="CV245" s="200"/>
      <c r="CW245" s="209">
        <f>SUM(CV245*BT245*2/3)</f>
        <v>0</v>
      </c>
      <c r="CX245" s="34"/>
      <c r="CY245" s="28">
        <f>SUM(CX245*BT245)</f>
        <v>0</v>
      </c>
      <c r="CZ245" s="200"/>
      <c r="DA245" s="28">
        <f t="shared" ref="DA245:DA251" si="1208">SUM(CZ245*BV245)</f>
        <v>0</v>
      </c>
      <c r="DB245" s="200"/>
      <c r="DC245" s="209">
        <f>SUM(DB245*BT245*2)</f>
        <v>0</v>
      </c>
      <c r="DD245" s="34">
        <v>1</v>
      </c>
      <c r="DE245" s="605">
        <f>DD245*BV245*6</f>
        <v>6</v>
      </c>
      <c r="DF245" s="200"/>
      <c r="DG245" s="209">
        <f t="shared" si="1203"/>
        <v>0</v>
      </c>
      <c r="DH245" s="200"/>
      <c r="DI245" s="28">
        <f>SUM(DH245*BT245/3)</f>
        <v>0</v>
      </c>
      <c r="DJ245" s="34"/>
      <c r="DK245" s="209">
        <f>SUM(BV245*DJ245*8)</f>
        <v>0</v>
      </c>
      <c r="DL245" s="34"/>
      <c r="DM245" s="209">
        <f>SUM(DL245*BW245*5*6)</f>
        <v>0</v>
      </c>
      <c r="DN245" s="34"/>
      <c r="DO245" s="209">
        <f t="shared" si="1204"/>
        <v>0</v>
      </c>
      <c r="DP245" s="34"/>
      <c r="DQ245" s="22">
        <f t="shared" si="1205"/>
        <v>0</v>
      </c>
      <c r="DR245" s="345">
        <f t="shared" si="1206"/>
        <v>14.4</v>
      </c>
      <c r="DS245" s="209">
        <f t="shared" si="1207"/>
        <v>14</v>
      </c>
      <c r="DW245" s="7">
        <v>504</v>
      </c>
      <c r="DX245" s="294" t="s">
        <v>73</v>
      </c>
      <c r="DY245" s="288"/>
      <c r="DZ245" s="25"/>
      <c r="EA245" s="25"/>
      <c r="EM245" s="20">
        <v>0</v>
      </c>
      <c r="EN245" s="7">
        <v>0</v>
      </c>
      <c r="EO245" s="7">
        <v>0</v>
      </c>
      <c r="EP245" s="7">
        <v>10</v>
      </c>
      <c r="EQ245" s="7">
        <v>10</v>
      </c>
      <c r="ER245" s="7">
        <v>42</v>
      </c>
      <c r="ES245" s="7">
        <v>42</v>
      </c>
      <c r="ET245" s="7">
        <v>0</v>
      </c>
      <c r="EU245" s="7">
        <v>0</v>
      </c>
      <c r="EV245" s="7">
        <v>2</v>
      </c>
      <c r="EW245" s="20">
        <v>2.6999999999999997</v>
      </c>
      <c r="EX245" s="7">
        <v>0</v>
      </c>
      <c r="EY245" s="7">
        <v>0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20">
        <v>0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0</v>
      </c>
      <c r="FO245" s="7">
        <v>0</v>
      </c>
      <c r="FP245" s="7">
        <v>1</v>
      </c>
      <c r="FQ245" s="7">
        <v>6</v>
      </c>
      <c r="FS245" s="7">
        <v>0</v>
      </c>
      <c r="FT245" s="7">
        <v>0</v>
      </c>
      <c r="FU245" s="7">
        <v>0</v>
      </c>
      <c r="FV245" s="7">
        <v>1</v>
      </c>
      <c r="FW245" s="7">
        <v>8</v>
      </c>
      <c r="FX245" s="7">
        <v>0</v>
      </c>
      <c r="FY245" s="7">
        <v>0</v>
      </c>
      <c r="FZ245" s="7">
        <v>0</v>
      </c>
      <c r="GA245" s="7">
        <v>0</v>
      </c>
      <c r="GB245" s="7">
        <v>0</v>
      </c>
      <c r="GC245" s="7">
        <v>0</v>
      </c>
      <c r="GD245" s="7">
        <v>14.4</v>
      </c>
      <c r="GE245" s="149">
        <v>70.7</v>
      </c>
      <c r="GF245" s="150">
        <v>68</v>
      </c>
      <c r="GK245" s="20"/>
      <c r="GL245" s="20"/>
      <c r="GM245" s="1"/>
      <c r="GN245" s="25"/>
      <c r="GO245" s="77"/>
      <c r="GQ245" s="87"/>
    </row>
    <row r="246" spans="1:199" ht="24.95" hidden="1" customHeight="1" thickBot="1" x14ac:dyDescent="0.4">
      <c r="A246" s="48" t="s">
        <v>73</v>
      </c>
      <c r="B246" s="277" t="s">
        <v>113</v>
      </c>
      <c r="C246" s="179" t="s">
        <v>95</v>
      </c>
      <c r="D246" s="179" t="s">
        <v>92</v>
      </c>
      <c r="E246" s="179" t="s">
        <v>96</v>
      </c>
      <c r="F246" s="179" t="s">
        <v>97</v>
      </c>
      <c r="G246" s="179">
        <v>7</v>
      </c>
      <c r="H246" s="179">
        <v>24</v>
      </c>
      <c r="I246" s="179"/>
      <c r="J246" s="179">
        <v>1</v>
      </c>
      <c r="K246" s="179">
        <f>SUM(J246)*2</f>
        <v>2</v>
      </c>
      <c r="L246" s="178">
        <v>24</v>
      </c>
      <c r="M246" s="181">
        <f>SUM(N246+P246+R246+T246+V246)</f>
        <v>24</v>
      </c>
      <c r="N246" s="81">
        <v>2</v>
      </c>
      <c r="O246" s="35">
        <f>SUM(N246)*I246</f>
        <v>0</v>
      </c>
      <c r="P246" s="81"/>
      <c r="Q246" s="35">
        <f>P246*J246</f>
        <v>0</v>
      </c>
      <c r="R246" s="81">
        <v>22</v>
      </c>
      <c r="S246" s="35">
        <f>SUM(R246)*J246</f>
        <v>22</v>
      </c>
      <c r="T246" s="81"/>
      <c r="U246" s="35">
        <f>SUM(T246)*K246</f>
        <v>0</v>
      </c>
      <c r="V246" s="81"/>
      <c r="W246" s="35">
        <f>SUM(V246)*J246*5</f>
        <v>0</v>
      </c>
      <c r="X246" s="182">
        <f>SUM(J246*AX246*2+K246*AZ246*2)</f>
        <v>0</v>
      </c>
      <c r="Y246" s="182">
        <f>SUM(L246*5/100*J246)</f>
        <v>1.2</v>
      </c>
      <c r="Z246" s="187"/>
      <c r="AA246" s="35"/>
      <c r="AB246" s="81"/>
      <c r="AC246" s="182">
        <f>SUM(AB246)*3*H246/5</f>
        <v>0</v>
      </c>
      <c r="AD246" s="81"/>
      <c r="AE246" s="183">
        <f>SUM(AD246*H246*(30+4))</f>
        <v>0</v>
      </c>
      <c r="AF246" s="81"/>
      <c r="AG246" s="35">
        <f>SUM(AF246*H246*3)</f>
        <v>0</v>
      </c>
      <c r="AH246" s="81"/>
      <c r="AI246" s="182">
        <f>SUM(AH246*H246/3)</f>
        <v>0</v>
      </c>
      <c r="AJ246" s="187"/>
      <c r="AK246" s="182">
        <f>SUM(AJ246*H246*2/3)</f>
        <v>0</v>
      </c>
      <c r="AL246" s="81"/>
      <c r="AM246" s="35">
        <f>SUM(AL246*H246)*2</f>
        <v>0</v>
      </c>
      <c r="AN246" s="81"/>
      <c r="AO246" s="35">
        <f>SUM(AN246*J246)</f>
        <v>0</v>
      </c>
      <c r="AP246" s="81"/>
      <c r="AQ246" s="182">
        <f>SUM(AP246*H246*2)</f>
        <v>0</v>
      </c>
      <c r="AR246" s="81">
        <v>1</v>
      </c>
      <c r="AS246" s="182">
        <f>AR246*J246*6</f>
        <v>6</v>
      </c>
      <c r="AT246" s="81"/>
      <c r="AU246" s="182">
        <f>AT246*H246/3</f>
        <v>0</v>
      </c>
      <c r="AV246" s="187"/>
      <c r="AW246" s="35">
        <f>SUM(J246*AV246*6)</f>
        <v>0</v>
      </c>
      <c r="AX246" s="81"/>
      <c r="AY246" s="182">
        <f>SUM(AX246*H246/3)</f>
        <v>0</v>
      </c>
      <c r="AZ246" s="81"/>
      <c r="BA246" s="182">
        <f>SUM(AZ246*K246*5*6)</f>
        <v>0</v>
      </c>
      <c r="BB246" s="81"/>
      <c r="BC246" s="182">
        <f>SUM(BB246*K246*4*6)</f>
        <v>0</v>
      </c>
      <c r="BD246" s="81"/>
      <c r="BE246" s="10">
        <f>SUM(BD246*50)</f>
        <v>0</v>
      </c>
      <c r="BF246" s="22"/>
      <c r="BG246" s="309">
        <f>SUM(AO246+BE246+BC246+BA246+AY246+AW246+AS246+AQ246+AK246+AM246+AI246+AG246+AE246+AC246+AA246+Y246+X246+W246+U246+Q246+O246+S246+AU246)</f>
        <v>29.2</v>
      </c>
      <c r="BH246" s="22">
        <f>SUM(O246+Q246+U246+W246+X246+AS246+AW246+AY246+BA246+BC246+S246+AQ246)</f>
        <v>28</v>
      </c>
      <c r="BI246" s="1"/>
      <c r="BJ246" s="1"/>
      <c r="BK246" s="1"/>
      <c r="BL246" s="63">
        <v>403</v>
      </c>
      <c r="BM246" s="48" t="s">
        <v>73</v>
      </c>
      <c r="BN246" s="1" t="s">
        <v>116</v>
      </c>
      <c r="BO246" s="179" t="s">
        <v>103</v>
      </c>
      <c r="BP246" s="207" t="s">
        <v>92</v>
      </c>
      <c r="BQ246" s="207" t="s">
        <v>125</v>
      </c>
      <c r="BR246" s="207" t="s">
        <v>126</v>
      </c>
      <c r="BS246" s="207">
        <v>4</v>
      </c>
      <c r="BT246" s="25"/>
      <c r="BU246" s="207">
        <v>1</v>
      </c>
      <c r="BV246" s="207">
        <v>2</v>
      </c>
      <c r="BW246" s="207">
        <f>BV246*2</f>
        <v>4</v>
      </c>
      <c r="BX246" s="1">
        <v>20</v>
      </c>
      <c r="BY246" s="208">
        <f t="shared" ref="BY246" si="1209">SUM(BZ246+CB246+CD246+CF246+CH246)</f>
        <v>20</v>
      </c>
      <c r="BZ246" s="34">
        <v>8</v>
      </c>
      <c r="CA246" s="28">
        <v>4</v>
      </c>
      <c r="CB246" s="34">
        <v>4</v>
      </c>
      <c r="CC246" s="28">
        <f t="shared" ref="CC246" si="1210">CB246*BV246</f>
        <v>8</v>
      </c>
      <c r="CD246" s="34">
        <v>8</v>
      </c>
      <c r="CE246" s="28">
        <f t="shared" ref="CE246" si="1211">SUM(CD246)*BV246</f>
        <v>16</v>
      </c>
      <c r="CF246" s="34"/>
      <c r="CG246" s="28">
        <f t="shared" ref="CG246" si="1212">SUM(CF246)*BW246</f>
        <v>0</v>
      </c>
      <c r="CH246" s="378"/>
      <c r="CI246" s="28">
        <f>SUM(CH246)*BV246*5</f>
        <v>0</v>
      </c>
      <c r="CJ246" s="209">
        <f>SUM(BV246*DJ246*2+BW246*DL246*2)</f>
        <v>0</v>
      </c>
      <c r="CK246" s="182">
        <f t="shared" ref="CK246" si="1213">SUM(BX246*5/100*BV246)</f>
        <v>2</v>
      </c>
      <c r="CL246" s="378"/>
      <c r="CM246" s="28"/>
      <c r="CN246" s="378"/>
      <c r="CO246" s="209">
        <f t="shared" ref="CO246" si="1214">SUM(CN246)*3*BT246/5</f>
        <v>0</v>
      </c>
      <c r="CP246" s="378"/>
      <c r="CQ246" s="210">
        <f t="shared" si="1200"/>
        <v>0</v>
      </c>
      <c r="CR246" s="34"/>
      <c r="CS246" s="28">
        <f t="shared" si="1201"/>
        <v>0</v>
      </c>
      <c r="CT246" s="378"/>
      <c r="CU246" s="209">
        <f t="shared" si="1202"/>
        <v>0</v>
      </c>
      <c r="CV246" s="378"/>
      <c r="CW246" s="209">
        <f t="shared" ref="CW246" si="1215">SUM(CV246*BT246*2/3)</f>
        <v>0</v>
      </c>
      <c r="CX246" s="34"/>
      <c r="CY246" s="28">
        <f>SUM(CX246*BT246)</f>
        <v>0</v>
      </c>
      <c r="CZ246" s="378"/>
      <c r="DA246" s="28">
        <f t="shared" si="1208"/>
        <v>0</v>
      </c>
      <c r="DB246" s="378"/>
      <c r="DC246" s="209">
        <f t="shared" ref="DC246" si="1216">SUM(DB246*BT246*2)</f>
        <v>0</v>
      </c>
      <c r="DD246" s="34">
        <v>1</v>
      </c>
      <c r="DE246" s="605">
        <f>DD246*BV246*6</f>
        <v>12</v>
      </c>
      <c r="DF246" s="378"/>
      <c r="DG246" s="209">
        <f t="shared" si="1203"/>
        <v>0</v>
      </c>
      <c r="DH246" s="378"/>
      <c r="DI246" s="28">
        <f>SUM(BV246*DH246*6)</f>
        <v>0</v>
      </c>
      <c r="DJ246" s="34"/>
      <c r="DK246" s="209">
        <f>SUM(DJ246*BT246/3)</f>
        <v>0</v>
      </c>
      <c r="DL246" s="34"/>
      <c r="DM246" s="209">
        <f t="shared" ref="DM246" si="1217">SUM(DL246*BW246*5*6)</f>
        <v>0</v>
      </c>
      <c r="DN246" s="34"/>
      <c r="DO246" s="209">
        <f t="shared" si="1204"/>
        <v>0</v>
      </c>
      <c r="DP246" s="34"/>
      <c r="DQ246" s="22">
        <f t="shared" si="1205"/>
        <v>0</v>
      </c>
      <c r="DR246" s="309">
        <f>SUM(DA246+DQ246+DO246+DM246+DK246+DI246+DE246+DC246+CW246+CY246+CU246+CS246+CQ246+CO246+CM246+CK246+CJ246+CI246+CG246+CC246+CA246+CE246+DG246)</f>
        <v>42</v>
      </c>
      <c r="DS246" s="534">
        <f>SUM(CA246+CC246+CG246+CI246+CJ246+DE246+DI246+DK246+DM246+DO246+CE246+DC246)</f>
        <v>40</v>
      </c>
      <c r="DT246" s="7"/>
      <c r="DU246" s="7"/>
      <c r="DV246" s="7"/>
      <c r="DW246" s="60" t="s">
        <v>285</v>
      </c>
      <c r="DX246" s="294" t="s">
        <v>73</v>
      </c>
      <c r="DY246" s="288"/>
      <c r="DZ246" s="25"/>
      <c r="EA246" s="25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M246" s="20">
        <v>4</v>
      </c>
      <c r="EN246" s="7">
        <v>4</v>
      </c>
      <c r="EO246" s="7">
        <v>8</v>
      </c>
      <c r="EP246" s="7">
        <v>30</v>
      </c>
      <c r="EQ246" s="7">
        <v>38</v>
      </c>
      <c r="ER246" s="7">
        <v>0</v>
      </c>
      <c r="ES246" s="7">
        <v>0</v>
      </c>
      <c r="ET246" s="7">
        <v>0</v>
      </c>
      <c r="EU246" s="7">
        <v>0</v>
      </c>
      <c r="EV246" s="7">
        <v>0</v>
      </c>
      <c r="EW246" s="20">
        <v>3.2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>
        <v>0</v>
      </c>
      <c r="FF246" s="7">
        <v>0</v>
      </c>
      <c r="FG246" s="20">
        <v>0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0</v>
      </c>
      <c r="FN246" s="7">
        <v>0</v>
      </c>
      <c r="FO246" s="7">
        <v>0</v>
      </c>
      <c r="FP246" s="7">
        <v>2</v>
      </c>
      <c r="FQ246" s="7">
        <v>18</v>
      </c>
      <c r="FR246" s="7"/>
      <c r="FS246" s="7">
        <v>0</v>
      </c>
      <c r="FT246" s="7">
        <v>0</v>
      </c>
      <c r="FU246" s="7">
        <v>0</v>
      </c>
      <c r="FV246" s="7">
        <v>0</v>
      </c>
      <c r="FW246" s="7">
        <v>0</v>
      </c>
      <c r="FX246" s="7">
        <v>0</v>
      </c>
      <c r="FY246" s="7">
        <v>0</v>
      </c>
      <c r="FZ246" s="7">
        <v>0</v>
      </c>
      <c r="GA246" s="7">
        <v>0</v>
      </c>
      <c r="GB246" s="7">
        <v>0</v>
      </c>
      <c r="GC246" s="7">
        <v>0</v>
      </c>
      <c r="GD246" s="7">
        <v>42</v>
      </c>
      <c r="GE246" s="149">
        <v>71.2</v>
      </c>
      <c r="GF246" s="150">
        <v>68</v>
      </c>
      <c r="GG246" s="7"/>
      <c r="GH246" s="7"/>
      <c r="GI246" s="60"/>
      <c r="GK246" s="20"/>
      <c r="GL246" s="20"/>
      <c r="GM246" s="1"/>
      <c r="GN246" s="25"/>
      <c r="GO246" s="77"/>
      <c r="GP246" s="7"/>
      <c r="GQ246" s="87"/>
    </row>
    <row r="247" spans="1:199" ht="24.95" hidden="1" customHeight="1" thickBot="1" x14ac:dyDescent="0.4">
      <c r="A247" s="48" t="s">
        <v>73</v>
      </c>
      <c r="B247" s="1"/>
      <c r="C247" s="45"/>
      <c r="D247" s="45"/>
      <c r="E247" s="45"/>
      <c r="F247" s="25"/>
      <c r="G247" s="25"/>
      <c r="H247" s="25"/>
      <c r="I247" s="25"/>
      <c r="J247" s="25"/>
      <c r="K247" s="25"/>
      <c r="L247" s="1"/>
      <c r="M247" s="208"/>
      <c r="N247" s="34"/>
      <c r="O247" s="28"/>
      <c r="P247" s="34"/>
      <c r="Q247" s="28"/>
      <c r="R247" s="34"/>
      <c r="S247" s="28"/>
      <c r="T247" s="34"/>
      <c r="U247" s="28"/>
      <c r="V247" s="34"/>
      <c r="W247" s="28"/>
      <c r="X247" s="209"/>
      <c r="Y247" s="182"/>
      <c r="Z247" s="34"/>
      <c r="AA247" s="28"/>
      <c r="AB247" s="34"/>
      <c r="AC247" s="209"/>
      <c r="AD247" s="34"/>
      <c r="AE247" s="210"/>
      <c r="AF247" s="34"/>
      <c r="AG247" s="28"/>
      <c r="AH247" s="34"/>
      <c r="AI247" s="209"/>
      <c r="AJ247" s="34"/>
      <c r="AK247" s="209"/>
      <c r="AL247" s="34"/>
      <c r="AM247" s="28"/>
      <c r="AN247" s="34"/>
      <c r="AO247" s="28"/>
      <c r="AP247" s="34"/>
      <c r="AQ247" s="209"/>
      <c r="AR247" s="34"/>
      <c r="AS247" s="209"/>
      <c r="AT247" s="34"/>
      <c r="AU247" s="209"/>
      <c r="AV247" s="34"/>
      <c r="AW247" s="28"/>
      <c r="AX247" s="34"/>
      <c r="AY247" s="209"/>
      <c r="AZ247" s="34"/>
      <c r="BA247" s="209"/>
      <c r="BB247" s="34"/>
      <c r="BC247" s="209"/>
      <c r="BD247" s="34"/>
      <c r="BE247" s="22"/>
      <c r="BF247" s="209"/>
      <c r="BG247" s="22"/>
      <c r="BH247" s="22"/>
      <c r="BI247" s="7"/>
      <c r="BJ247" s="7"/>
      <c r="BK247" s="7"/>
      <c r="BL247" s="7"/>
      <c r="BM247" s="48" t="s">
        <v>73</v>
      </c>
      <c r="BN247" s="1" t="s">
        <v>197</v>
      </c>
      <c r="BO247" s="207" t="s">
        <v>95</v>
      </c>
      <c r="BP247" s="207" t="s">
        <v>92</v>
      </c>
      <c r="BQ247" s="207" t="s">
        <v>96</v>
      </c>
      <c r="BR247" s="179" t="s">
        <v>97</v>
      </c>
      <c r="BS247" s="207">
        <v>8</v>
      </c>
      <c r="BT247" s="25">
        <v>23</v>
      </c>
      <c r="BU247" s="179"/>
      <c r="BV247" s="179">
        <v>1</v>
      </c>
      <c r="BW247" s="25">
        <f>SUM(BV247)*2</f>
        <v>2</v>
      </c>
      <c r="BX247" s="1">
        <v>80</v>
      </c>
      <c r="BY247" s="208">
        <f>SUM(BZ247+CB247+CD247+CF247+CH247)</f>
        <v>80</v>
      </c>
      <c r="BZ247" s="34">
        <v>10</v>
      </c>
      <c r="CA247" s="28">
        <f>SUM(BZ247)*BU247</f>
        <v>0</v>
      </c>
      <c r="CB247" s="34"/>
      <c r="CC247" s="28">
        <f>CB247*BV247</f>
        <v>0</v>
      </c>
      <c r="CD247" s="34">
        <v>70</v>
      </c>
      <c r="CE247" s="28">
        <f>SUM(CD247)*BV247</f>
        <v>70</v>
      </c>
      <c r="CF247" s="34"/>
      <c r="CG247" s="28">
        <f>SUM(CF247)*BW247</f>
        <v>0</v>
      </c>
      <c r="CH247" s="200"/>
      <c r="CI247" s="28">
        <f>SUM(CH247)*BV247*4</f>
        <v>0</v>
      </c>
      <c r="CJ247" s="209">
        <f>SUM(BW247*DJ247*2+BW247*DL247*2)</f>
        <v>0</v>
      </c>
      <c r="CK247" s="182">
        <f>SUM(BX247*5/100*BV247)</f>
        <v>4</v>
      </c>
      <c r="CL247" s="200"/>
      <c r="CM247" s="28"/>
      <c r="CN247" s="200"/>
      <c r="CO247" s="209">
        <f>SUM(CN247)*3*BT247/5</f>
        <v>0</v>
      </c>
      <c r="CP247" s="200"/>
      <c r="CQ247" s="210">
        <f t="shared" si="1200"/>
        <v>0</v>
      </c>
      <c r="CR247" s="34"/>
      <c r="CS247" s="28">
        <f t="shared" si="1201"/>
        <v>0</v>
      </c>
      <c r="CT247" s="200"/>
      <c r="CU247" s="209">
        <f t="shared" si="1202"/>
        <v>0</v>
      </c>
      <c r="CV247" s="200"/>
      <c r="CW247" s="209">
        <f>SUM(CV247*BT247*2/3)</f>
        <v>0</v>
      </c>
      <c r="CX247" s="34"/>
      <c r="CY247" s="201">
        <f>SUM(CX247*BT247)*2</f>
        <v>0</v>
      </c>
      <c r="CZ247" s="200"/>
      <c r="DA247" s="28">
        <f t="shared" si="1208"/>
        <v>0</v>
      </c>
      <c r="DB247" s="200"/>
      <c r="DC247" s="209">
        <f>SUM(DB247*BT247*2)</f>
        <v>0</v>
      </c>
      <c r="DD247" s="34">
        <v>1</v>
      </c>
      <c r="DE247" s="605">
        <f>DD247*BV247*6</f>
        <v>6</v>
      </c>
      <c r="DF247" s="200"/>
      <c r="DG247" s="209">
        <f t="shared" si="1203"/>
        <v>0</v>
      </c>
      <c r="DH247" s="200"/>
      <c r="DI247" s="28">
        <f>SUM(DH247*BT247/3)</f>
        <v>0</v>
      </c>
      <c r="DJ247" s="34"/>
      <c r="DK247" s="209">
        <f>SUM(BV247*DJ247*8)</f>
        <v>0</v>
      </c>
      <c r="DL247" s="34"/>
      <c r="DM247" s="209">
        <f>SUM(DL247*BW247*5*6)</f>
        <v>0</v>
      </c>
      <c r="DN247" s="34"/>
      <c r="DO247" s="209">
        <f t="shared" si="1204"/>
        <v>0</v>
      </c>
      <c r="DP247" s="34"/>
      <c r="DQ247" s="22">
        <f t="shared" si="1205"/>
        <v>0</v>
      </c>
      <c r="DR247" s="345">
        <f t="shared" si="1206"/>
        <v>80</v>
      </c>
      <c r="DS247" s="209">
        <f t="shared" si="1207"/>
        <v>76</v>
      </c>
      <c r="DT247" s="7"/>
      <c r="DU247" s="7"/>
      <c r="DV247" s="7"/>
      <c r="DW247" s="60">
        <v>403</v>
      </c>
      <c r="DX247" s="294" t="s">
        <v>73</v>
      </c>
      <c r="DY247" s="291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M247" s="20">
        <v>0</v>
      </c>
      <c r="EN247" s="7">
        <v>0</v>
      </c>
      <c r="EO247" s="7">
        <v>0</v>
      </c>
      <c r="EP247" s="7">
        <v>70</v>
      </c>
      <c r="EQ247" s="7">
        <v>70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20">
        <v>4</v>
      </c>
      <c r="EX247" s="7">
        <v>0</v>
      </c>
      <c r="EY247" s="7">
        <v>0</v>
      </c>
      <c r="EZ247" s="7">
        <v>0</v>
      </c>
      <c r="FA247" s="7">
        <v>0</v>
      </c>
      <c r="FB247" s="7">
        <v>0</v>
      </c>
      <c r="FC247" s="7">
        <v>0</v>
      </c>
      <c r="FD247" s="7">
        <v>0</v>
      </c>
      <c r="FE247" s="7">
        <v>0</v>
      </c>
      <c r="FF247" s="7">
        <v>0</v>
      </c>
      <c r="FG247" s="20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0</v>
      </c>
      <c r="FM247" s="7">
        <v>0</v>
      </c>
      <c r="FN247" s="7">
        <v>0</v>
      </c>
      <c r="FO247" s="7">
        <v>0</v>
      </c>
      <c r="FP247" s="7">
        <v>1</v>
      </c>
      <c r="FQ247" s="7">
        <v>6</v>
      </c>
      <c r="FR247" s="7"/>
      <c r="FS247" s="7">
        <v>0</v>
      </c>
      <c r="FT247" s="7">
        <v>0</v>
      </c>
      <c r="FU247" s="7">
        <v>0</v>
      </c>
      <c r="FV247" s="7">
        <v>0</v>
      </c>
      <c r="FW247" s="7">
        <v>0</v>
      </c>
      <c r="FX247" s="7">
        <v>0</v>
      </c>
      <c r="FY247" s="7">
        <v>0</v>
      </c>
      <c r="FZ247" s="7">
        <v>0</v>
      </c>
      <c r="GA247" s="7">
        <v>0</v>
      </c>
      <c r="GB247" s="7">
        <v>0</v>
      </c>
      <c r="GC247" s="7">
        <v>0</v>
      </c>
      <c r="GD247" s="7">
        <v>80</v>
      </c>
      <c r="GE247" s="149">
        <v>80</v>
      </c>
      <c r="GF247" s="150">
        <v>76</v>
      </c>
      <c r="GG247" s="7"/>
      <c r="GH247" s="7"/>
      <c r="GI247" s="60"/>
      <c r="GK247" s="20"/>
      <c r="GL247" s="20"/>
      <c r="GM247" s="1"/>
      <c r="GN247" s="25"/>
      <c r="GO247" s="77"/>
      <c r="GP247" s="7"/>
      <c r="GQ247" s="87"/>
    </row>
    <row r="248" spans="1:199" ht="24.95" hidden="1" customHeight="1" thickBot="1" x14ac:dyDescent="0.4">
      <c r="A248" s="48" t="s">
        <v>73</v>
      </c>
      <c r="B248" s="178"/>
      <c r="C248" s="45"/>
      <c r="D248" s="207"/>
      <c r="E248" s="207"/>
      <c r="F248" s="179"/>
      <c r="G248" s="179"/>
      <c r="H248" s="25"/>
      <c r="I248" s="25"/>
      <c r="J248" s="25"/>
      <c r="K248" s="25"/>
      <c r="L248" s="178"/>
      <c r="M248" s="181"/>
      <c r="N248" s="81"/>
      <c r="O248" s="35"/>
      <c r="P248" s="81"/>
      <c r="Q248" s="35"/>
      <c r="R248" s="81"/>
      <c r="S248" s="35"/>
      <c r="T248" s="81"/>
      <c r="U248" s="35"/>
      <c r="V248" s="81"/>
      <c r="W248" s="35"/>
      <c r="X248" s="209"/>
      <c r="Y248" s="182"/>
      <c r="Z248" s="81"/>
      <c r="AA248" s="35"/>
      <c r="AB248" s="81"/>
      <c r="AC248" s="182"/>
      <c r="AD248" s="81"/>
      <c r="AE248" s="183"/>
      <c r="AF248" s="81"/>
      <c r="AG248" s="35"/>
      <c r="AH248" s="81"/>
      <c r="AI248" s="209"/>
      <c r="AJ248" s="81"/>
      <c r="AK248" s="209"/>
      <c r="AL248" s="81"/>
      <c r="AM248" s="35"/>
      <c r="AN248" s="81"/>
      <c r="AO248" s="35"/>
      <c r="AP248" s="81"/>
      <c r="AQ248" s="182"/>
      <c r="AR248" s="81"/>
      <c r="AS248" s="209"/>
      <c r="AT248" s="34"/>
      <c r="AU248" s="209"/>
      <c r="AV248" s="81"/>
      <c r="AW248" s="28"/>
      <c r="AX248" s="81"/>
      <c r="AY248" s="209"/>
      <c r="AZ248" s="81"/>
      <c r="BA248" s="209"/>
      <c r="BB248" s="81"/>
      <c r="BC248" s="182"/>
      <c r="BD248" s="81"/>
      <c r="BE248" s="22"/>
      <c r="BF248" s="209"/>
      <c r="BG248" s="22"/>
      <c r="BH248" s="22"/>
      <c r="BI248" s="7"/>
      <c r="BJ248" s="7"/>
      <c r="BK248" s="7"/>
      <c r="BL248" s="60"/>
      <c r="BM248" s="48" t="s">
        <v>73</v>
      </c>
      <c r="BN248" s="274" t="s">
        <v>113</v>
      </c>
      <c r="BO248" s="45" t="s">
        <v>95</v>
      </c>
      <c r="BP248" s="45" t="s">
        <v>92</v>
      </c>
      <c r="BQ248" s="45" t="s">
        <v>96</v>
      </c>
      <c r="BR248" s="25" t="s">
        <v>195</v>
      </c>
      <c r="BS248" s="25">
        <v>10</v>
      </c>
      <c r="BT248" s="179">
        <v>27</v>
      </c>
      <c r="BU248" s="25"/>
      <c r="BV248" s="25">
        <v>1</v>
      </c>
      <c r="BW248" s="25">
        <f>SUM(BV248)*2</f>
        <v>2</v>
      </c>
      <c r="BX248" s="1">
        <v>24</v>
      </c>
      <c r="BY248" s="208">
        <f>SUM(BZ248+CB248+CD248+CF248+CH248)</f>
        <v>24</v>
      </c>
      <c r="BZ248" s="34">
        <v>2</v>
      </c>
      <c r="CA248" s="28">
        <f>SUM(BZ248)*BU248</f>
        <v>0</v>
      </c>
      <c r="CB248" s="34">
        <v>0</v>
      </c>
      <c r="CC248" s="28">
        <f>CB248*BV248</f>
        <v>0</v>
      </c>
      <c r="CD248" s="34">
        <v>22</v>
      </c>
      <c r="CE248" s="28">
        <f>SUM(CD248)*BV248</f>
        <v>22</v>
      </c>
      <c r="CF248" s="34"/>
      <c r="CG248" s="28">
        <f>SUM(CF248)*BW248</f>
        <v>0</v>
      </c>
      <c r="CH248" s="223"/>
      <c r="CI248" s="28">
        <f>SUM(CH248)*BV248*5</f>
        <v>0</v>
      </c>
      <c r="CJ248" s="209">
        <f>SUM(BV248*DJ248*2+BW248*DL248*2)</f>
        <v>0</v>
      </c>
      <c r="CK248" s="182">
        <f>SUM(BX248*5/100*BV248)</f>
        <v>1.2</v>
      </c>
      <c r="CL248" s="223"/>
      <c r="CM248" s="28"/>
      <c r="CN248" s="223"/>
      <c r="CO248" s="209">
        <f>SUM(CN248)*3*BT248/5</f>
        <v>0</v>
      </c>
      <c r="CP248" s="223"/>
      <c r="CQ248" s="210">
        <f t="shared" si="1200"/>
        <v>0</v>
      </c>
      <c r="CR248" s="34"/>
      <c r="CS248" s="28">
        <f t="shared" si="1201"/>
        <v>0</v>
      </c>
      <c r="CT248" s="223"/>
      <c r="CU248" s="209">
        <f t="shared" si="1202"/>
        <v>0</v>
      </c>
      <c r="CV248" s="223"/>
      <c r="CW248" s="209">
        <f>SUM(CV248*BT248*2/3)</f>
        <v>0</v>
      </c>
      <c r="CX248" s="34"/>
      <c r="CY248" s="28">
        <f>SUM(CX248*BT248)*2</f>
        <v>0</v>
      </c>
      <c r="CZ248" s="223"/>
      <c r="DA248" s="28">
        <f t="shared" si="1208"/>
        <v>0</v>
      </c>
      <c r="DB248" s="223"/>
      <c r="DC248" s="209">
        <f>SUM(DB248*BT248*2)</f>
        <v>0</v>
      </c>
      <c r="DD248" s="34">
        <v>1</v>
      </c>
      <c r="DE248" s="605">
        <f>DD248*BV248*6</f>
        <v>6</v>
      </c>
      <c r="DF248" s="223"/>
      <c r="DG248" s="209">
        <f t="shared" si="1203"/>
        <v>0</v>
      </c>
      <c r="DH248" s="223"/>
      <c r="DI248" s="28">
        <f>SUM(BV248*DH248*6)</f>
        <v>0</v>
      </c>
      <c r="DJ248" s="34"/>
      <c r="DK248" s="209">
        <f>SUM(DJ248*BT248/3)</f>
        <v>0</v>
      </c>
      <c r="DL248" s="34"/>
      <c r="DM248" s="209">
        <f>SUM(DL248*BW248*5*6)</f>
        <v>0</v>
      </c>
      <c r="DN248" s="34"/>
      <c r="DO248" s="209">
        <f t="shared" si="1204"/>
        <v>0</v>
      </c>
      <c r="DP248" s="34"/>
      <c r="DQ248" s="22">
        <f t="shared" si="1205"/>
        <v>0</v>
      </c>
      <c r="DR248" s="345">
        <f t="shared" si="1206"/>
        <v>29.2</v>
      </c>
      <c r="DS248" s="209">
        <f t="shared" si="1207"/>
        <v>28</v>
      </c>
      <c r="DT248" s="7"/>
      <c r="DU248" s="7"/>
      <c r="DV248" s="7"/>
      <c r="DW248" s="60">
        <v>503</v>
      </c>
      <c r="DX248" s="294" t="s">
        <v>73</v>
      </c>
      <c r="DY248" s="289"/>
      <c r="DZ248" s="19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M248" s="20">
        <v>0</v>
      </c>
      <c r="EN248" s="7">
        <v>0</v>
      </c>
      <c r="EO248" s="7">
        <v>0</v>
      </c>
      <c r="EP248" s="7">
        <v>22</v>
      </c>
      <c r="EQ248" s="7">
        <v>22</v>
      </c>
      <c r="ER248" s="7">
        <v>0</v>
      </c>
      <c r="ES248" s="7">
        <v>0</v>
      </c>
      <c r="ET248" s="7">
        <v>0</v>
      </c>
      <c r="EU248" s="7">
        <v>0</v>
      </c>
      <c r="EV248" s="7">
        <v>0</v>
      </c>
      <c r="EW248" s="20">
        <v>1.2</v>
      </c>
      <c r="EX248" s="7">
        <v>0</v>
      </c>
      <c r="EY248" s="7">
        <v>0</v>
      </c>
      <c r="EZ248" s="7">
        <v>0</v>
      </c>
      <c r="FA248" s="7">
        <v>0</v>
      </c>
      <c r="FB248" s="7">
        <v>0</v>
      </c>
      <c r="FC248" s="7">
        <v>0</v>
      </c>
      <c r="FD248" s="7">
        <v>0</v>
      </c>
      <c r="FE248" s="7">
        <v>0</v>
      </c>
      <c r="FF248" s="7">
        <v>0</v>
      </c>
      <c r="FG248" s="20">
        <v>0</v>
      </c>
      <c r="FH248" s="7">
        <v>0</v>
      </c>
      <c r="FI248" s="7">
        <v>0</v>
      </c>
      <c r="FJ248" s="7">
        <v>0</v>
      </c>
      <c r="FK248" s="7">
        <v>0</v>
      </c>
      <c r="FL248" s="7">
        <v>0</v>
      </c>
      <c r="FM248" s="7">
        <v>0</v>
      </c>
      <c r="FN248" s="7">
        <v>0</v>
      </c>
      <c r="FO248" s="7">
        <v>0</v>
      </c>
      <c r="FP248" s="7">
        <v>1</v>
      </c>
      <c r="FQ248" s="7">
        <v>6</v>
      </c>
      <c r="FR248" s="7"/>
      <c r="FS248" s="7">
        <v>0</v>
      </c>
      <c r="FT248" s="7">
        <v>0</v>
      </c>
      <c r="FU248" s="7">
        <v>0</v>
      </c>
      <c r="FV248" s="7">
        <v>0</v>
      </c>
      <c r="FW248" s="7">
        <v>0</v>
      </c>
      <c r="FX248" s="7">
        <v>0</v>
      </c>
      <c r="FY248" s="7">
        <v>0</v>
      </c>
      <c r="FZ248" s="7">
        <v>0</v>
      </c>
      <c r="GA248" s="7">
        <v>0</v>
      </c>
      <c r="GB248" s="7">
        <v>0</v>
      </c>
      <c r="GC248" s="7">
        <v>0</v>
      </c>
      <c r="GD248" s="7">
        <v>29.2</v>
      </c>
      <c r="GE248" s="149">
        <v>29.2</v>
      </c>
      <c r="GF248" s="150">
        <v>28</v>
      </c>
      <c r="GG248" s="7"/>
      <c r="GH248" s="7"/>
      <c r="GI248" s="60"/>
      <c r="GK248" s="20"/>
      <c r="GL248" s="20"/>
      <c r="GM248" s="1"/>
      <c r="GN248" s="25"/>
      <c r="GO248" s="77"/>
      <c r="GP248" s="7"/>
      <c r="GQ248" s="87"/>
    </row>
    <row r="249" spans="1:199" ht="24.95" hidden="1" customHeight="1" thickBot="1" x14ac:dyDescent="0.4">
      <c r="A249" s="48" t="s">
        <v>73</v>
      </c>
      <c r="B249" s="19"/>
      <c r="C249" s="19"/>
      <c r="D249" s="7"/>
      <c r="E249" s="7"/>
      <c r="F249" s="7"/>
      <c r="G249" s="7"/>
      <c r="H249" s="7"/>
      <c r="I249" s="7"/>
      <c r="J249" s="7"/>
      <c r="K249" s="7"/>
      <c r="L249" s="7"/>
      <c r="M249" s="90">
        <f t="shared" ref="M249:M258" si="1218">SUM(N249+P249+T249+V249+AR249*2)</f>
        <v>0</v>
      </c>
      <c r="N249" s="34"/>
      <c r="O249" s="22"/>
      <c r="P249" s="34"/>
      <c r="Q249" s="22"/>
      <c r="R249" s="34"/>
      <c r="S249" s="22"/>
      <c r="T249" s="34"/>
      <c r="U249" s="22"/>
      <c r="V249" s="91"/>
      <c r="W249" s="22"/>
      <c r="X249" s="22"/>
      <c r="Y249" s="22"/>
      <c r="Z249" s="91"/>
      <c r="AA249" s="22"/>
      <c r="AB249" s="91"/>
      <c r="AC249" s="22"/>
      <c r="AD249" s="91"/>
      <c r="AE249" s="26"/>
      <c r="AF249" s="91"/>
      <c r="AG249" s="22"/>
      <c r="AH249" s="91"/>
      <c r="AI249" s="22"/>
      <c r="AJ249" s="91"/>
      <c r="AK249" s="22"/>
      <c r="AL249" s="91"/>
      <c r="AM249" s="22"/>
      <c r="AN249" s="91"/>
      <c r="AO249" s="22"/>
      <c r="AP249" s="91"/>
      <c r="AQ249" s="22"/>
      <c r="AR249" s="91"/>
      <c r="AS249" s="22"/>
      <c r="AT249" s="91"/>
      <c r="AU249" s="22"/>
      <c r="AV249" s="91"/>
      <c r="AW249" s="22"/>
      <c r="AX249" s="91"/>
      <c r="AY249" s="22"/>
      <c r="AZ249" s="91"/>
      <c r="BA249" s="22"/>
      <c r="BB249" s="91"/>
      <c r="BC249" s="22"/>
      <c r="BD249" s="91"/>
      <c r="BE249" s="22"/>
      <c r="BF249" s="22"/>
      <c r="BG249" s="22">
        <f t="shared" ref="BG249:BG258" si="1219">SUM(AO249+BE249+BC249+BA249+AY249+AW249+AS249+AQ249+AK249+AM249+AI249+AG249+AE249+AC249+AA249+Y249+X249+W249+U249+Q249+O249+S249+AU249)</f>
        <v>0</v>
      </c>
      <c r="BH249" s="22">
        <f t="shared" ref="BH249:BH258" si="1220">SUM(O249+Q249+U249+W249+X249+AS249+AW249+AY249+BA249+BC249+S249+AQ249)</f>
        <v>0</v>
      </c>
      <c r="BI249" s="7"/>
      <c r="BJ249" s="7"/>
      <c r="BK249" s="7"/>
      <c r="BL249" s="60"/>
      <c r="BM249" s="48" t="s">
        <v>73</v>
      </c>
      <c r="BN249" s="274"/>
      <c r="BO249" s="45"/>
      <c r="BP249" s="45"/>
      <c r="BQ249" s="45"/>
      <c r="BR249" s="25"/>
      <c r="BS249" s="25"/>
      <c r="BT249" s="7"/>
      <c r="BU249" s="25"/>
      <c r="BV249" s="25"/>
      <c r="BW249" s="25"/>
      <c r="BX249" s="1"/>
      <c r="BY249" s="208">
        <f>SUM(BZ249+CB249+CD249+CF249+CH249)</f>
        <v>40</v>
      </c>
      <c r="BZ249" s="34">
        <v>10</v>
      </c>
      <c r="CA249" s="28"/>
      <c r="CB249" s="34"/>
      <c r="CC249" s="28"/>
      <c r="CD249" s="34"/>
      <c r="CE249" s="28"/>
      <c r="CF249" s="34">
        <v>30</v>
      </c>
      <c r="CG249" s="28"/>
      <c r="CH249" s="200"/>
      <c r="CI249" s="28"/>
      <c r="CJ249" s="209"/>
      <c r="CK249" s="182"/>
      <c r="CL249" s="200"/>
      <c r="CM249" s="28"/>
      <c r="CN249" s="200"/>
      <c r="CO249" s="209"/>
      <c r="CP249" s="200"/>
      <c r="CQ249" s="210"/>
      <c r="CR249" s="34"/>
      <c r="CS249" s="28"/>
      <c r="CT249" s="200"/>
      <c r="CU249" s="209"/>
      <c r="CV249" s="200"/>
      <c r="CW249" s="209"/>
      <c r="CX249" s="34"/>
      <c r="CY249" s="201"/>
      <c r="CZ249" s="200"/>
      <c r="DA249" s="28"/>
      <c r="DB249" s="200"/>
      <c r="DC249" s="209"/>
      <c r="DD249" s="34"/>
      <c r="DE249" s="345"/>
      <c r="DF249" s="200"/>
      <c r="DG249" s="209"/>
      <c r="DH249" s="200"/>
      <c r="DI249" s="28"/>
      <c r="DJ249" s="34"/>
      <c r="DK249" s="209"/>
      <c r="DL249" s="34"/>
      <c r="DM249" s="209"/>
      <c r="DN249" s="34"/>
      <c r="DO249" s="209"/>
      <c r="DP249" s="34"/>
      <c r="DQ249" s="22"/>
      <c r="DR249" s="345"/>
      <c r="DS249" s="209"/>
      <c r="DT249" s="7"/>
      <c r="DU249" s="7"/>
      <c r="DV249" s="7"/>
      <c r="DW249" s="60"/>
      <c r="DX249" s="294" t="s">
        <v>73</v>
      </c>
      <c r="DY249" s="289"/>
      <c r="DZ249" s="19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M249" s="20">
        <v>0</v>
      </c>
      <c r="EN249" s="7">
        <v>0</v>
      </c>
      <c r="EO249" s="7">
        <v>0</v>
      </c>
      <c r="EP249" s="7">
        <v>0</v>
      </c>
      <c r="EQ249" s="7">
        <v>0</v>
      </c>
      <c r="ER249" s="7">
        <v>30</v>
      </c>
      <c r="ES249" s="7">
        <v>0</v>
      </c>
      <c r="ET249" s="7">
        <v>0</v>
      </c>
      <c r="EU249" s="7">
        <v>0</v>
      </c>
      <c r="EV249" s="7">
        <v>0</v>
      </c>
      <c r="EW249" s="20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>
        <v>0</v>
      </c>
      <c r="FF249" s="7">
        <v>0</v>
      </c>
      <c r="FG249" s="20">
        <v>0</v>
      </c>
      <c r="FH249" s="7">
        <v>0</v>
      </c>
      <c r="FI249" s="7">
        <v>0</v>
      </c>
      <c r="FJ249" s="7">
        <v>0</v>
      </c>
      <c r="FK249" s="7">
        <v>0</v>
      </c>
      <c r="FL249" s="7">
        <v>0</v>
      </c>
      <c r="FM249" s="7">
        <v>0</v>
      </c>
      <c r="FN249" s="7">
        <v>0</v>
      </c>
      <c r="FO249" s="7">
        <v>0</v>
      </c>
      <c r="FP249" s="7">
        <v>0</v>
      </c>
      <c r="FQ249" s="7">
        <v>0</v>
      </c>
      <c r="FR249" s="7"/>
      <c r="FS249" s="7">
        <v>0</v>
      </c>
      <c r="FT249" s="7">
        <v>0</v>
      </c>
      <c r="FU249" s="7">
        <v>0</v>
      </c>
      <c r="FV249" s="7">
        <v>0</v>
      </c>
      <c r="FW249" s="7">
        <v>0</v>
      </c>
      <c r="FX249" s="7">
        <v>0</v>
      </c>
      <c r="FY249" s="7">
        <v>0</v>
      </c>
      <c r="FZ249" s="7">
        <v>0</v>
      </c>
      <c r="GA249" s="7">
        <v>0</v>
      </c>
      <c r="GB249" s="7">
        <v>0</v>
      </c>
      <c r="GC249" s="7">
        <v>0</v>
      </c>
      <c r="GD249" s="7">
        <v>0</v>
      </c>
      <c r="GE249" s="149">
        <v>0</v>
      </c>
      <c r="GF249" s="150">
        <v>0</v>
      </c>
      <c r="GG249" s="7"/>
      <c r="GH249" s="7"/>
      <c r="GI249" s="60"/>
      <c r="GK249" s="20"/>
      <c r="GL249" s="20"/>
      <c r="GM249" s="1"/>
      <c r="GN249" s="25"/>
      <c r="GO249" s="77"/>
      <c r="GP249" s="7"/>
      <c r="GQ249" s="87"/>
    </row>
    <row r="250" spans="1:199" ht="24.95" hidden="1" customHeight="1" thickBot="1" x14ac:dyDescent="0.4">
      <c r="A250" s="48" t="s">
        <v>73</v>
      </c>
      <c r="B250" s="413" t="s">
        <v>261</v>
      </c>
      <c r="C250" s="211" t="s">
        <v>95</v>
      </c>
      <c r="D250" s="211" t="s">
        <v>92</v>
      </c>
      <c r="E250" s="211" t="s">
        <v>96</v>
      </c>
      <c r="F250" s="230" t="s">
        <v>195</v>
      </c>
      <c r="G250" s="230">
        <v>9</v>
      </c>
      <c r="H250" s="607">
        <v>4</v>
      </c>
      <c r="I250" s="230">
        <v>4</v>
      </c>
      <c r="J250" s="230">
        <v>6</v>
      </c>
      <c r="K250" s="230">
        <f>SUM(J250)*2</f>
        <v>12</v>
      </c>
      <c r="L250" s="229"/>
      <c r="M250" s="231">
        <f>SUM(N250+P250+R250+T250+V250)</f>
        <v>0</v>
      </c>
      <c r="N250" s="232"/>
      <c r="O250" s="233">
        <f>SUM(N250)*I250</f>
        <v>0</v>
      </c>
      <c r="P250" s="232"/>
      <c r="Q250" s="233">
        <f>P250*J250</f>
        <v>0</v>
      </c>
      <c r="R250" s="232"/>
      <c r="S250" s="233">
        <f>SUM(R250)*J250</f>
        <v>0</v>
      </c>
      <c r="T250" s="232"/>
      <c r="U250" s="233">
        <f>SUM(T250)*K250</f>
        <v>0</v>
      </c>
      <c r="V250" s="232"/>
      <c r="W250" s="233">
        <f>SUM(V250)*J250*5</f>
        <v>0</v>
      </c>
      <c r="X250" s="209">
        <f>SUM(L250)*J250*5/100+AX250*J250*2+AZ250*J250*2</f>
        <v>0</v>
      </c>
      <c r="Y250" s="171">
        <f>SUM(L250*5/100*J250)</f>
        <v>0</v>
      </c>
      <c r="Z250" s="232"/>
      <c r="AA250" s="233"/>
      <c r="AB250" s="232">
        <v>17</v>
      </c>
      <c r="AC250" s="209">
        <v>136</v>
      </c>
      <c r="AD250" s="232"/>
      <c r="AE250" s="235">
        <f>SUM(AD250*H250*(30+4))</f>
        <v>0</v>
      </c>
      <c r="AF250" s="232"/>
      <c r="AG250" s="233">
        <f>SUM(AF250*H250*3)</f>
        <v>0</v>
      </c>
      <c r="AH250" s="232"/>
      <c r="AI250" s="234">
        <f>SUM(AH250*H250/3)</f>
        <v>0</v>
      </c>
      <c r="AJ250" s="232"/>
      <c r="AK250" s="234">
        <f>SUM(AJ250*H250*2/3)</f>
        <v>0</v>
      </c>
      <c r="AL250" s="232"/>
      <c r="AM250" s="233">
        <f>SUM(AL250*H250)</f>
        <v>0</v>
      </c>
      <c r="AN250" s="232"/>
      <c r="AO250" s="233">
        <f>SUM(AN250*J250)</f>
        <v>0</v>
      </c>
      <c r="AP250" s="232"/>
      <c r="AQ250" s="234">
        <f>AP250*H250/3</f>
        <v>0</v>
      </c>
      <c r="AR250" s="232"/>
      <c r="AS250" s="234">
        <f>SUM(J250*AR250*6)</f>
        <v>0</v>
      </c>
      <c r="AT250" s="34"/>
      <c r="AU250" s="236">
        <f>AT250*H250/3</f>
        <v>0</v>
      </c>
      <c r="AV250" s="232"/>
      <c r="AW250" s="233">
        <f>SUM(AV250*H250/3)</f>
        <v>0</v>
      </c>
      <c r="AX250" s="232"/>
      <c r="AY250" s="234">
        <f>SUM(AX250*H250/3)</f>
        <v>0</v>
      </c>
      <c r="AZ250" s="232"/>
      <c r="BA250" s="209">
        <f>SUM(AZ250*K250*5*6)</f>
        <v>0</v>
      </c>
      <c r="BB250" s="232"/>
      <c r="BC250" s="234">
        <f>SUM(BB250*K250*4*6)</f>
        <v>0</v>
      </c>
      <c r="BD250" s="232"/>
      <c r="BE250" s="237">
        <f>SUM(BD250*50)</f>
        <v>0</v>
      </c>
      <c r="BF250" s="209"/>
      <c r="BG250" s="309">
        <f>SUM(AO250+BE250+BC250+BA250+AY250+AW250+AS250+AQ250+AK250+AM250+AI250+AG250+AE250+AC250+AA250+Y250+X250+W250+U250+Q250+O250+S250+AU250)</f>
        <v>136</v>
      </c>
      <c r="BH250" s="22">
        <f>SUM(O250+Q250+U250+W250+X250+AS250+AW250+AY250+BA250+BC250+S250+AQ250)</f>
        <v>0</v>
      </c>
      <c r="BI250" s="7"/>
      <c r="BJ250" s="7"/>
      <c r="BK250" s="7"/>
      <c r="BL250" s="7" t="s">
        <v>305</v>
      </c>
      <c r="BM250" s="421" t="s">
        <v>73</v>
      </c>
      <c r="BN250" s="229" t="s">
        <v>255</v>
      </c>
      <c r="BO250" s="211" t="s">
        <v>95</v>
      </c>
      <c r="BP250" s="211" t="s">
        <v>92</v>
      </c>
      <c r="BQ250" s="211" t="s">
        <v>96</v>
      </c>
      <c r="BR250" s="230" t="s">
        <v>195</v>
      </c>
      <c r="BS250" s="230">
        <v>10</v>
      </c>
      <c r="BT250" s="607">
        <v>4</v>
      </c>
      <c r="BU250" s="230">
        <v>2</v>
      </c>
      <c r="BV250" s="230">
        <v>6</v>
      </c>
      <c r="BW250" s="230">
        <f>SUM(BV250)*2</f>
        <v>12</v>
      </c>
      <c r="BX250" s="229"/>
      <c r="BY250" s="231">
        <f>SUM(BZ250+CB250+CD250+CF250+CH250)</f>
        <v>0</v>
      </c>
      <c r="BZ250" s="232"/>
      <c r="CA250" s="28">
        <f>SUM(BZ250)*BU250</f>
        <v>0</v>
      </c>
      <c r="CB250" s="232"/>
      <c r="CC250" s="233">
        <f>CB250*BV250</f>
        <v>0</v>
      </c>
      <c r="CD250" s="232"/>
      <c r="CE250" s="233">
        <f>SUM(CD250)*BV250</f>
        <v>0</v>
      </c>
      <c r="CF250" s="232"/>
      <c r="CG250" s="233">
        <f>SUM(CF250)*BW250</f>
        <v>0</v>
      </c>
      <c r="CH250" s="232"/>
      <c r="CI250" s="28">
        <f>SUM(CH250)*BV250*5</f>
        <v>0</v>
      </c>
      <c r="CJ250" s="234">
        <f>SUM(BX250)*BV250*5/100+DJ250*BV250*2+DL250*BV250*2</f>
        <v>0</v>
      </c>
      <c r="CK250" s="182">
        <f>SUM(BX250*5/100*BV250)</f>
        <v>0</v>
      </c>
      <c r="CL250" s="232"/>
      <c r="CM250" s="233"/>
      <c r="CN250" s="232">
        <v>3</v>
      </c>
      <c r="CO250" s="345">
        <v>24</v>
      </c>
      <c r="CP250" s="232"/>
      <c r="CQ250" s="235">
        <f>SUM(CP250*BT250*(30+4))</f>
        <v>0</v>
      </c>
      <c r="CR250" s="232"/>
      <c r="CS250" s="233">
        <f>SUM(CR250*BT250*3)</f>
        <v>0</v>
      </c>
      <c r="CT250" s="232"/>
      <c r="CU250" s="234">
        <f>SUM(CT250*BT250/3)</f>
        <v>0</v>
      </c>
      <c r="CV250" s="232"/>
      <c r="CW250" s="234">
        <f>SUM(CV250*BT250*2/3)</f>
        <v>0</v>
      </c>
      <c r="CX250" s="232"/>
      <c r="CY250" s="233">
        <f>SUM(CX250*BT250)</f>
        <v>0</v>
      </c>
      <c r="CZ250" s="232"/>
      <c r="DA250" s="233">
        <f t="shared" si="1208"/>
        <v>0</v>
      </c>
      <c r="DB250" s="232">
        <v>1</v>
      </c>
      <c r="DC250" s="209"/>
      <c r="DD250" s="232"/>
      <c r="DE250" s="234">
        <f>SUM(BV250*DD250*6)</f>
        <v>0</v>
      </c>
      <c r="DF250" s="34"/>
      <c r="DG250" s="236">
        <f t="shared" si="1203"/>
        <v>0</v>
      </c>
      <c r="DH250" s="232"/>
      <c r="DI250" s="233">
        <f>SUM(DH250*BT250/3)</f>
        <v>0</v>
      </c>
      <c r="DJ250" s="232"/>
      <c r="DK250" s="209">
        <f>SUM(DJ250*BT250/3)</f>
        <v>0</v>
      </c>
      <c r="DL250" s="232"/>
      <c r="DM250" s="209">
        <f>SUM(DL250*BW250*5*6)</f>
        <v>0</v>
      </c>
      <c r="DN250" s="232"/>
      <c r="DO250" s="234">
        <f>SUM(DN250*BW250*4*6)</f>
        <v>0</v>
      </c>
      <c r="DP250" s="232"/>
      <c r="DQ250" s="237">
        <f>SUM(DP250*50)</f>
        <v>0</v>
      </c>
      <c r="DR250" s="236">
        <f t="shared" si="1206"/>
        <v>24</v>
      </c>
      <c r="DS250" s="236">
        <f t="shared" si="1207"/>
        <v>0</v>
      </c>
      <c r="DT250" s="7"/>
      <c r="DU250" s="7"/>
      <c r="DV250" s="7"/>
      <c r="DW250" s="60"/>
      <c r="DX250" s="48" t="s">
        <v>73</v>
      </c>
      <c r="DY250" s="289"/>
      <c r="DZ250" s="19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M250" s="20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0</v>
      </c>
      <c r="EV250" s="7">
        <v>0</v>
      </c>
      <c r="EW250" s="20">
        <v>0</v>
      </c>
      <c r="EX250" s="7">
        <v>0</v>
      </c>
      <c r="EY250" s="7">
        <v>0</v>
      </c>
      <c r="EZ250" s="7">
        <v>20</v>
      </c>
      <c r="FA250" s="7">
        <v>160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20">
        <v>0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0</v>
      </c>
      <c r="FN250" s="7">
        <v>1</v>
      </c>
      <c r="FO250" s="7">
        <v>0</v>
      </c>
      <c r="FP250" s="7">
        <v>0</v>
      </c>
      <c r="FQ250" s="7">
        <v>0</v>
      </c>
      <c r="FR250" s="7"/>
      <c r="FS250" s="7">
        <v>0</v>
      </c>
      <c r="FT250" s="7">
        <v>0</v>
      </c>
      <c r="FU250" s="7">
        <v>0</v>
      </c>
      <c r="FV250" s="7">
        <v>0</v>
      </c>
      <c r="FW250" s="7">
        <v>0</v>
      </c>
      <c r="FX250" s="7">
        <v>0</v>
      </c>
      <c r="FY250" s="7">
        <v>0</v>
      </c>
      <c r="FZ250" s="7">
        <v>0</v>
      </c>
      <c r="GA250" s="7">
        <v>0</v>
      </c>
      <c r="GB250" s="7">
        <v>0</v>
      </c>
      <c r="GC250" s="7">
        <v>0</v>
      </c>
      <c r="GD250" s="7">
        <v>24</v>
      </c>
      <c r="GE250" s="149">
        <v>160</v>
      </c>
      <c r="GF250" s="150">
        <v>0</v>
      </c>
      <c r="GG250" s="7"/>
      <c r="GH250" s="7"/>
      <c r="GI250" s="60"/>
      <c r="GK250" s="20"/>
      <c r="GL250" s="20"/>
      <c r="GM250" s="1"/>
      <c r="GN250" s="25"/>
      <c r="GO250" s="77"/>
      <c r="GP250" s="7"/>
      <c r="GQ250" s="87"/>
    </row>
    <row r="251" spans="1:199" ht="24.95" hidden="1" customHeight="1" thickBot="1" x14ac:dyDescent="0.4">
      <c r="A251" s="48" t="s">
        <v>73</v>
      </c>
      <c r="B251" s="19"/>
      <c r="C251" s="19"/>
      <c r="D251" s="7"/>
      <c r="E251" s="7"/>
      <c r="F251" s="7"/>
      <c r="G251" s="7"/>
      <c r="H251" s="7"/>
      <c r="I251" s="7"/>
      <c r="J251" s="7"/>
      <c r="K251" s="7"/>
      <c r="L251" s="7"/>
      <c r="M251" s="90">
        <f t="shared" si="1218"/>
        <v>0</v>
      </c>
      <c r="N251" s="34"/>
      <c r="O251" s="22"/>
      <c r="P251" s="34"/>
      <c r="Q251" s="22"/>
      <c r="R251" s="34"/>
      <c r="S251" s="22"/>
      <c r="T251" s="34"/>
      <c r="U251" s="22"/>
      <c r="V251" s="91"/>
      <c r="W251" s="22"/>
      <c r="X251" s="22"/>
      <c r="Y251" s="22"/>
      <c r="Z251" s="91"/>
      <c r="AA251" s="22"/>
      <c r="AB251" s="91"/>
      <c r="AC251" s="22"/>
      <c r="AD251" s="91"/>
      <c r="AE251" s="26"/>
      <c r="AF251" s="91"/>
      <c r="AG251" s="22"/>
      <c r="AH251" s="91"/>
      <c r="AI251" s="22"/>
      <c r="AJ251" s="91"/>
      <c r="AK251" s="22"/>
      <c r="AL251" s="91"/>
      <c r="AM251" s="22"/>
      <c r="AN251" s="91"/>
      <c r="AO251" s="22"/>
      <c r="AP251" s="91"/>
      <c r="AQ251" s="22"/>
      <c r="AR251" s="91"/>
      <c r="AS251" s="22"/>
      <c r="AT251" s="91"/>
      <c r="AU251" s="22"/>
      <c r="AV251" s="91"/>
      <c r="AW251" s="22"/>
      <c r="AX251" s="91"/>
      <c r="AY251" s="22"/>
      <c r="AZ251" s="91"/>
      <c r="BA251" s="22"/>
      <c r="BB251" s="91"/>
      <c r="BC251" s="22"/>
      <c r="BD251" s="91"/>
      <c r="BE251" s="22"/>
      <c r="BF251" s="22"/>
      <c r="BG251" s="22">
        <f t="shared" si="1219"/>
        <v>0</v>
      </c>
      <c r="BH251" s="22">
        <f t="shared" si="1220"/>
        <v>0</v>
      </c>
      <c r="BI251" s="7"/>
      <c r="BJ251" s="7"/>
      <c r="BK251" s="7"/>
      <c r="BL251" s="60"/>
      <c r="BM251" s="48" t="s">
        <v>73</v>
      </c>
      <c r="BN251" s="1" t="s">
        <v>116</v>
      </c>
      <c r="BO251" s="207" t="s">
        <v>99</v>
      </c>
      <c r="BP251" s="207" t="s">
        <v>92</v>
      </c>
      <c r="BQ251" s="179" t="s">
        <v>121</v>
      </c>
      <c r="BR251" s="179" t="s">
        <v>132</v>
      </c>
      <c r="BS251" s="207">
        <v>4</v>
      </c>
      <c r="BT251" s="7"/>
      <c r="BU251" s="179">
        <v>1</v>
      </c>
      <c r="BV251" s="179">
        <v>2</v>
      </c>
      <c r="BW251" s="207">
        <f>SUM(BV251)*2</f>
        <v>4</v>
      </c>
      <c r="BX251" s="1">
        <v>20</v>
      </c>
      <c r="BY251" s="208">
        <f>SUM(BZ251+CB251+CD251+CF251+CH251)</f>
        <v>20</v>
      </c>
      <c r="BZ251" s="34">
        <v>8</v>
      </c>
      <c r="CA251" s="28">
        <f>SUM(BZ251)*BU251</f>
        <v>8</v>
      </c>
      <c r="CB251" s="34">
        <v>4</v>
      </c>
      <c r="CC251" s="28">
        <f>CB251*BV251</f>
        <v>8</v>
      </c>
      <c r="CD251" s="34">
        <v>8</v>
      </c>
      <c r="CE251" s="28">
        <f>SUM(CD251)*BV251</f>
        <v>16</v>
      </c>
      <c r="CF251" s="34"/>
      <c r="CG251" s="28">
        <f>SUM(CF251)*BW251</f>
        <v>0</v>
      </c>
      <c r="CH251" s="200"/>
      <c r="CI251" s="28">
        <f>SUM(CH251)*BV251*5</f>
        <v>0</v>
      </c>
      <c r="CJ251" s="209">
        <f>SUM(BV251*DJ251*2+BW251*DL251*2)</f>
        <v>0</v>
      </c>
      <c r="CK251" s="182">
        <f>SUM(BX251*5/100*BV251)</f>
        <v>2</v>
      </c>
      <c r="CL251" s="200"/>
      <c r="CM251" s="28"/>
      <c r="CN251" s="200"/>
      <c r="CO251" s="209">
        <f>SUM(CN251)*3*BT251/5</f>
        <v>0</v>
      </c>
      <c r="CP251" s="200"/>
      <c r="CQ251" s="210">
        <f>SUM(CP251*BT251*(30+4))</f>
        <v>0</v>
      </c>
      <c r="CR251" s="34"/>
      <c r="CS251" s="28">
        <f>SUM(CR251*BT251*3)</f>
        <v>0</v>
      </c>
      <c r="CT251" s="200"/>
      <c r="CU251" s="209">
        <f>SUM(CT251*BT251/3)</f>
        <v>0</v>
      </c>
      <c r="CV251" s="200"/>
      <c r="CW251" s="209">
        <f>SUM(CV251*BT251*2/3)</f>
        <v>0</v>
      </c>
      <c r="CX251" s="34"/>
      <c r="CY251" s="28">
        <f>SUM(CX251*BT251)</f>
        <v>0</v>
      </c>
      <c r="CZ251" s="200"/>
      <c r="DA251" s="28">
        <f t="shared" si="1208"/>
        <v>0</v>
      </c>
      <c r="DB251" s="200"/>
      <c r="DC251" s="209">
        <f>SUM(DB251*BT251*2)</f>
        <v>0</v>
      </c>
      <c r="DD251" s="34">
        <v>1</v>
      </c>
      <c r="DE251" s="605">
        <f>DD251*BV251*6</f>
        <v>12</v>
      </c>
      <c r="DF251" s="200"/>
      <c r="DG251" s="209">
        <f>DF251*BT251/3</f>
        <v>0</v>
      </c>
      <c r="DH251" s="200"/>
      <c r="DI251" s="28">
        <f>SUM(BV251*DH251*6)</f>
        <v>0</v>
      </c>
      <c r="DJ251" s="34"/>
      <c r="DK251" s="209">
        <f>SUM(DJ251*BT251/3)</f>
        <v>0</v>
      </c>
      <c r="DL251" s="34"/>
      <c r="DM251" s="209">
        <f>SUM(DL251*BW251*5*6)</f>
        <v>0</v>
      </c>
      <c r="DN251" s="34"/>
      <c r="DO251" s="209">
        <f>SUM(DN251*BW251*4*6)</f>
        <v>0</v>
      </c>
      <c r="DP251" s="34"/>
      <c r="DQ251" s="22">
        <f>SUM(DP251*50)</f>
        <v>0</v>
      </c>
      <c r="DR251" s="309">
        <f>SUM(DA251+DQ251+DO251+DM251+DK251+DI251+DE251+DC251+CW251+CY251+CU251+CS251+CQ251+CO251+CM251+CK251+CJ251+CI251+CG251+CC251+CA251+CE251+DG251)</f>
        <v>46</v>
      </c>
      <c r="DS251" s="22">
        <f>SUM(CA251+CC251+CG251+CI251+CJ251+DE251+DI251+DK251+DM251+DO251+CE251+DC251)</f>
        <v>44</v>
      </c>
      <c r="DT251" s="7"/>
      <c r="DU251" s="7"/>
      <c r="DV251" s="7"/>
      <c r="DW251" s="60"/>
      <c r="DX251" s="48" t="s">
        <v>73</v>
      </c>
      <c r="DY251" s="289"/>
      <c r="DZ251" s="19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M251" s="20">
        <v>8</v>
      </c>
      <c r="EN251" s="7">
        <v>4</v>
      </c>
      <c r="EO251" s="7">
        <v>8</v>
      </c>
      <c r="EP251" s="7">
        <v>8</v>
      </c>
      <c r="EQ251" s="7">
        <v>16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20">
        <v>2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20">
        <v>0</v>
      </c>
      <c r="FH251" s="7">
        <v>0</v>
      </c>
      <c r="FI251" s="7">
        <v>0</v>
      </c>
      <c r="FJ251" s="7">
        <v>0</v>
      </c>
      <c r="FK251" s="7">
        <v>0</v>
      </c>
      <c r="FL251" s="7">
        <v>0</v>
      </c>
      <c r="FM251" s="7">
        <v>0</v>
      </c>
      <c r="FN251" s="7">
        <v>0</v>
      </c>
      <c r="FO251" s="7">
        <v>0</v>
      </c>
      <c r="FP251" s="7">
        <v>1</v>
      </c>
      <c r="FQ251" s="7">
        <v>12</v>
      </c>
      <c r="FR251" s="7"/>
      <c r="FS251" s="7">
        <v>0</v>
      </c>
      <c r="FT251" s="7">
        <v>0</v>
      </c>
      <c r="FU251" s="7">
        <v>0</v>
      </c>
      <c r="FV251" s="7">
        <v>0</v>
      </c>
      <c r="FW251" s="7">
        <v>0</v>
      </c>
      <c r="FX251" s="7">
        <v>0</v>
      </c>
      <c r="FY251" s="7">
        <v>0</v>
      </c>
      <c r="FZ251" s="7">
        <v>0</v>
      </c>
      <c r="GA251" s="7">
        <v>0</v>
      </c>
      <c r="GB251" s="7">
        <v>0</v>
      </c>
      <c r="GC251" s="7">
        <v>0</v>
      </c>
      <c r="GD251" s="7">
        <v>46</v>
      </c>
      <c r="GE251" s="149">
        <v>46</v>
      </c>
      <c r="GF251" s="150">
        <v>44</v>
      </c>
      <c r="GG251" s="7"/>
      <c r="GH251" s="7"/>
      <c r="GI251" s="60"/>
      <c r="GK251" s="20"/>
      <c r="GL251" s="20"/>
      <c r="GM251" s="1"/>
      <c r="GN251" s="25"/>
      <c r="GO251" s="77"/>
      <c r="GP251" s="7"/>
      <c r="GQ251" s="87"/>
    </row>
    <row r="252" spans="1:199" ht="24.95" hidden="1" customHeight="1" thickBot="1" x14ac:dyDescent="0.4">
      <c r="A252" s="437" t="s">
        <v>73</v>
      </c>
      <c r="B252" s="165" t="s">
        <v>259</v>
      </c>
      <c r="C252" s="211" t="s">
        <v>95</v>
      </c>
      <c r="D252" s="248" t="s">
        <v>92</v>
      </c>
      <c r="E252" s="248" t="s">
        <v>96</v>
      </c>
      <c r="F252" s="166" t="s">
        <v>195</v>
      </c>
      <c r="G252" s="166">
        <v>9</v>
      </c>
      <c r="H252" s="230">
        <v>5</v>
      </c>
      <c r="I252" s="230">
        <v>1</v>
      </c>
      <c r="J252" s="230">
        <v>5</v>
      </c>
      <c r="K252" s="230">
        <v>5</v>
      </c>
      <c r="L252" s="165"/>
      <c r="M252" s="168">
        <f t="shared" ref="M252" si="1221">SUM(N252+P252+R252+T252+V252)</f>
        <v>0</v>
      </c>
      <c r="N252" s="169"/>
      <c r="O252" s="170">
        <f t="shared" ref="O252" si="1222">SUM(N252)*I252</f>
        <v>0</v>
      </c>
      <c r="P252" s="169"/>
      <c r="Q252" s="170">
        <f t="shared" ref="Q252" si="1223">P252*J252</f>
        <v>0</v>
      </c>
      <c r="R252" s="169"/>
      <c r="S252" s="170">
        <f t="shared" ref="S252" si="1224">SUM(R252)*J252</f>
        <v>0</v>
      </c>
      <c r="T252" s="169"/>
      <c r="U252" s="170">
        <f t="shared" ref="U252" si="1225">SUM(T252)*K252</f>
        <v>0</v>
      </c>
      <c r="V252" s="169"/>
      <c r="W252" s="170">
        <f t="shared" ref="W252" si="1226">SUM(V252)*J252*5</f>
        <v>0</v>
      </c>
      <c r="X252" s="209"/>
      <c r="Y252" s="171">
        <f t="shared" ref="Y252" si="1227">SUM(L252*5/100*J252)</f>
        <v>0</v>
      </c>
      <c r="Z252" s="169"/>
      <c r="AA252" s="170"/>
      <c r="AB252" s="169"/>
      <c r="AC252" s="182">
        <f>SUM(AB252)*3*H252/5</f>
        <v>0</v>
      </c>
      <c r="AD252" s="169">
        <v>1</v>
      </c>
      <c r="AE252" s="172">
        <f>SUM(AD252*H252*(15))</f>
        <v>75</v>
      </c>
      <c r="AF252" s="169"/>
      <c r="AG252" s="170">
        <f t="shared" ref="AG252" si="1228">SUM(AF252*H252*3)</f>
        <v>0</v>
      </c>
      <c r="AH252" s="169"/>
      <c r="AI252" s="234">
        <f t="shared" ref="AI252" si="1229">SUM(AH252*H252/3)</f>
        <v>0</v>
      </c>
      <c r="AJ252" s="169"/>
      <c r="AK252" s="234">
        <f t="shared" ref="AK252" si="1230">SUM(AJ252*H252*2/3)</f>
        <v>0</v>
      </c>
      <c r="AL252" s="169"/>
      <c r="AM252" s="170">
        <f>SUM(AL252*H252*2)</f>
        <v>0</v>
      </c>
      <c r="AN252" s="169"/>
      <c r="AO252" s="170">
        <f t="shared" ref="AO252" si="1231">SUM(AN252*J252)</f>
        <v>0</v>
      </c>
      <c r="AP252" s="169"/>
      <c r="AQ252" s="171">
        <f>SUM(AP252*H252*2)</f>
        <v>0</v>
      </c>
      <c r="AR252" s="169"/>
      <c r="AS252" s="234">
        <f>SUM(J252*AR252*6)</f>
        <v>0</v>
      </c>
      <c r="AT252" s="34"/>
      <c r="AU252" s="236">
        <f t="shared" ref="AU252" si="1232">AT252*H252/3</f>
        <v>0</v>
      </c>
      <c r="AV252" s="169"/>
      <c r="AW252" s="233">
        <f>SUM(AV252*H252/3)</f>
        <v>0</v>
      </c>
      <c r="AX252" s="169"/>
      <c r="AY252" s="234">
        <f t="shared" ref="AY252" si="1233">SUM(J252*AX252*8)</f>
        <v>0</v>
      </c>
      <c r="AZ252" s="169"/>
      <c r="BA252" s="209">
        <f t="shared" ref="BA252" si="1234">SUM(AZ252*K252*5*6)</f>
        <v>0</v>
      </c>
      <c r="BB252" s="169"/>
      <c r="BC252" s="171">
        <f t="shared" ref="BC252" si="1235">SUM(BB252*K252*4*6)</f>
        <v>0</v>
      </c>
      <c r="BD252" s="169"/>
      <c r="BE252" s="237">
        <f t="shared" ref="BE252" si="1236">SUM(BD252*50)</f>
        <v>0</v>
      </c>
      <c r="BF252" s="236">
        <f t="shared" ref="BF252" si="1237">O252+Q252+S252+U252+W252+X252+Y252+AA252+AC252+AE252+AG252+AI252+AK252+AM252+AO252+AQ252+AS252+AU252+AW252+AY252+BA252+BC252+BE252</f>
        <v>75</v>
      </c>
      <c r="BG252" s="22">
        <f>SUM(AO252+BE252+BC252+BA252+AY252+AW252+AS252+AQ252+AK252+AM252+AI252+AG252+AE252+AC252+AA252+Y252+X252+W252+U252+Q252+O252+S252+AU252)</f>
        <v>75</v>
      </c>
      <c r="BH252" s="22">
        <f t="shared" si="1220"/>
        <v>0</v>
      </c>
      <c r="BI252" s="7"/>
      <c r="BJ252" s="7"/>
      <c r="BK252" s="7"/>
      <c r="BL252" s="60"/>
      <c r="BM252" s="48" t="s">
        <v>73</v>
      </c>
      <c r="BN252" s="229" t="s">
        <v>254</v>
      </c>
      <c r="BO252" s="211" t="s">
        <v>95</v>
      </c>
      <c r="BP252" s="211" t="s">
        <v>92</v>
      </c>
      <c r="BQ252" s="211" t="s">
        <v>96</v>
      </c>
      <c r="BR252" s="230" t="s">
        <v>195</v>
      </c>
      <c r="BS252" s="230">
        <v>10</v>
      </c>
      <c r="BT252" s="230">
        <v>5</v>
      </c>
      <c r="BU252" s="230">
        <v>1</v>
      </c>
      <c r="BV252" s="230">
        <v>5</v>
      </c>
      <c r="BW252" s="230">
        <v>5</v>
      </c>
      <c r="BX252" s="229"/>
      <c r="BY252" s="231">
        <f t="shared" ref="BY252" si="1238">SUM(BZ252+CB252+CD252+CF252+CH252)</f>
        <v>0</v>
      </c>
      <c r="BZ252" s="232"/>
      <c r="CA252" s="28">
        <f t="shared" ref="CA252" si="1239">SUM(BZ252)*BU252</f>
        <v>0</v>
      </c>
      <c r="CB252" s="232"/>
      <c r="CC252" s="233">
        <f t="shared" ref="CC252" si="1240">CB252*BV252</f>
        <v>0</v>
      </c>
      <c r="CD252" s="232"/>
      <c r="CE252" s="233">
        <f t="shared" ref="CE252" si="1241">SUM(CD252)*BV252</f>
        <v>0</v>
      </c>
      <c r="CF252" s="232"/>
      <c r="CG252" s="233">
        <f t="shared" ref="CG252" si="1242">SUM(CF252)*BW252</f>
        <v>0</v>
      </c>
      <c r="CH252" s="232"/>
      <c r="CI252" s="233">
        <f t="shared" ref="CI252" si="1243">SUM(CH252)*BV252*5</f>
        <v>0</v>
      </c>
      <c r="CJ252" s="234"/>
      <c r="CK252" s="182">
        <f t="shared" ref="CK252" si="1244">SUM(BX252*5/100*BV252)</f>
        <v>0</v>
      </c>
      <c r="CL252" s="232"/>
      <c r="CM252" s="233"/>
      <c r="CN252" s="232"/>
      <c r="CO252" s="209">
        <f>SUM(CN252)*3*BT252/5</f>
        <v>0</v>
      </c>
      <c r="CP252" s="232">
        <v>1</v>
      </c>
      <c r="CQ252" s="235">
        <f>SUM(CP252*BT252*(15))</f>
        <v>75</v>
      </c>
      <c r="CR252" s="232"/>
      <c r="CS252" s="233">
        <f t="shared" ref="CS252" si="1245">SUM(CR252*BT252*3)</f>
        <v>0</v>
      </c>
      <c r="CT252" s="232"/>
      <c r="CU252" s="234">
        <f t="shared" ref="CU252" si="1246">SUM(CT252*BT252/3)</f>
        <v>0</v>
      </c>
      <c r="CV252" s="232"/>
      <c r="CW252" s="234">
        <f t="shared" ref="CW252" si="1247">SUM(CV252*BT252*2/3)</f>
        <v>0</v>
      </c>
      <c r="CX252" s="232"/>
      <c r="CY252" s="233">
        <f>SUM(CX252*BT252*2)</f>
        <v>0</v>
      </c>
      <c r="CZ252" s="232"/>
      <c r="DA252" s="233">
        <f t="shared" ref="DA252" si="1248">SUM(CZ252*BV252)</f>
        <v>0</v>
      </c>
      <c r="DB252" s="232"/>
      <c r="DC252" s="209">
        <f t="shared" ref="DC252" si="1249">DB252*BT252/3</f>
        <v>0</v>
      </c>
      <c r="DD252" s="232"/>
      <c r="DE252" s="234">
        <f t="shared" ref="DE252" si="1250">SUM(BV252*DD252*6)</f>
        <v>0</v>
      </c>
      <c r="DF252" s="34"/>
      <c r="DG252" s="236">
        <f t="shared" ref="DG252" si="1251">DF252*BT252/3</f>
        <v>0</v>
      </c>
      <c r="DH252" s="232"/>
      <c r="DI252" s="233">
        <f t="shared" ref="DI252" si="1252">SUM(DH252*BT252/3)</f>
        <v>0</v>
      </c>
      <c r="DJ252" s="232"/>
      <c r="DK252" s="209">
        <f>SUM(BV252*DJ252*8)</f>
        <v>0</v>
      </c>
      <c r="DL252" s="232"/>
      <c r="DM252" s="209">
        <f>SUM(DL252*BW252*3*8)</f>
        <v>0</v>
      </c>
      <c r="DN252" s="232"/>
      <c r="DO252" s="234">
        <f t="shared" ref="DO252" si="1253">SUM(DN252*BW252*4*6)</f>
        <v>0</v>
      </c>
      <c r="DP252" s="232"/>
      <c r="DQ252" s="237">
        <f t="shared" ref="DQ252" si="1254">SUM(DP252*50)</f>
        <v>0</v>
      </c>
      <c r="DR252" s="236">
        <f t="shared" ref="DR252" si="1255">CA252+CC252+CE252+CG252+CI252+CJ252+CK252+CM252+CO252+CQ252+CS252+CU252+CW252+CY252+DA252+DC252+DE252+DG252+DI252+DK252+DM252+DO252+DQ252</f>
        <v>75</v>
      </c>
      <c r="DS252" s="236">
        <f t="shared" ref="DS252" si="1256">DO252+DM252+DK252+DI252+DE252+DC252+CJ252+CI252+CG252+CE252+CC252+CA252</f>
        <v>0</v>
      </c>
      <c r="DT252" s="7"/>
      <c r="DU252" s="7"/>
      <c r="DV252" s="7"/>
      <c r="DW252" s="60"/>
      <c r="DX252" s="59"/>
      <c r="DY252" s="289"/>
      <c r="DZ252" s="19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M252" s="20">
        <v>0</v>
      </c>
      <c r="EN252" s="7">
        <v>0</v>
      </c>
      <c r="EO252" s="7">
        <v>0</v>
      </c>
      <c r="EP252" s="7">
        <v>0</v>
      </c>
      <c r="EQ252" s="7">
        <v>0</v>
      </c>
      <c r="ER252" s="7">
        <v>0</v>
      </c>
      <c r="ES252" s="7">
        <v>0</v>
      </c>
      <c r="ET252" s="7">
        <v>0</v>
      </c>
      <c r="EU252" s="7">
        <v>0</v>
      </c>
      <c r="EV252" s="7">
        <v>0</v>
      </c>
      <c r="EW252" s="20">
        <v>0</v>
      </c>
      <c r="EX252" s="7">
        <v>0</v>
      </c>
      <c r="EY252" s="7">
        <v>0</v>
      </c>
      <c r="EZ252" s="7">
        <v>0</v>
      </c>
      <c r="FA252" s="7">
        <v>0</v>
      </c>
      <c r="FB252" s="7">
        <v>2</v>
      </c>
      <c r="FC252" s="7">
        <v>150</v>
      </c>
      <c r="FD252" s="7">
        <v>0</v>
      </c>
      <c r="FE252" s="7">
        <v>0</v>
      </c>
      <c r="FF252" s="7">
        <v>0</v>
      </c>
      <c r="FG252" s="20">
        <v>0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0</v>
      </c>
      <c r="FN252" s="7">
        <v>0</v>
      </c>
      <c r="FO252" s="7">
        <v>0</v>
      </c>
      <c r="FP252" s="7">
        <v>0</v>
      </c>
      <c r="FQ252" s="7">
        <v>0</v>
      </c>
      <c r="FR252" s="7"/>
      <c r="FS252" s="7">
        <v>0</v>
      </c>
      <c r="FT252" s="7">
        <v>0</v>
      </c>
      <c r="FU252" s="7">
        <v>0</v>
      </c>
      <c r="FV252" s="7">
        <v>0</v>
      </c>
      <c r="FW252" s="7">
        <v>0</v>
      </c>
      <c r="FX252" s="7">
        <v>0</v>
      </c>
      <c r="FY252" s="7">
        <v>0</v>
      </c>
      <c r="FZ252" s="7">
        <v>0</v>
      </c>
      <c r="GA252" s="7">
        <v>0</v>
      </c>
      <c r="GB252" s="7">
        <v>0</v>
      </c>
      <c r="GC252" s="7">
        <v>0</v>
      </c>
      <c r="GD252" s="7">
        <v>150</v>
      </c>
      <c r="GE252" s="149">
        <v>150</v>
      </c>
      <c r="GF252" s="150">
        <v>0</v>
      </c>
      <c r="GG252" s="7"/>
      <c r="GH252" s="7"/>
      <c r="GI252" s="60"/>
      <c r="GK252" s="20"/>
      <c r="GL252" s="20"/>
      <c r="GM252" s="1"/>
      <c r="GN252" s="25"/>
      <c r="GO252" s="77"/>
      <c r="GP252" s="7"/>
      <c r="GQ252" s="87"/>
    </row>
    <row r="253" spans="1:199" ht="24.95" hidden="1" customHeight="1" thickBot="1" x14ac:dyDescent="0.4">
      <c r="A253" s="48" t="s">
        <v>73</v>
      </c>
      <c r="B253" s="19"/>
      <c r="C253" s="19"/>
      <c r="D253" s="7"/>
      <c r="E253" s="7"/>
      <c r="F253" s="7"/>
      <c r="G253" s="7"/>
      <c r="H253" s="7"/>
      <c r="I253" s="7"/>
      <c r="J253" s="7"/>
      <c r="K253" s="7"/>
      <c r="L253" s="7"/>
      <c r="M253" s="90">
        <f t="shared" si="1218"/>
        <v>0</v>
      </c>
      <c r="N253" s="34"/>
      <c r="O253" s="22"/>
      <c r="P253" s="34"/>
      <c r="Q253" s="22"/>
      <c r="R253" s="34"/>
      <c r="S253" s="22"/>
      <c r="T253" s="34"/>
      <c r="U253" s="22"/>
      <c r="V253" s="91"/>
      <c r="W253" s="22"/>
      <c r="X253" s="22"/>
      <c r="Y253" s="22"/>
      <c r="Z253" s="91"/>
      <c r="AA253" s="22"/>
      <c r="AB253" s="91"/>
      <c r="AC253" s="22"/>
      <c r="AD253" s="91"/>
      <c r="AE253" s="26"/>
      <c r="AF253" s="91"/>
      <c r="AG253" s="22"/>
      <c r="AH253" s="91"/>
      <c r="AI253" s="22"/>
      <c r="AJ253" s="91"/>
      <c r="AK253" s="22"/>
      <c r="AL253" s="91"/>
      <c r="AM253" s="22"/>
      <c r="AN253" s="91"/>
      <c r="AO253" s="22"/>
      <c r="AP253" s="91"/>
      <c r="AQ253" s="22"/>
      <c r="AR253" s="91"/>
      <c r="AS253" s="22"/>
      <c r="AT253" s="91"/>
      <c r="AU253" s="22"/>
      <c r="AV253" s="91"/>
      <c r="AW253" s="22"/>
      <c r="AX253" s="91"/>
      <c r="AY253" s="22"/>
      <c r="AZ253" s="91"/>
      <c r="BA253" s="22"/>
      <c r="BB253" s="91"/>
      <c r="BC253" s="22"/>
      <c r="BD253" s="91"/>
      <c r="BE253" s="22"/>
      <c r="BF253" s="22"/>
      <c r="BG253" s="22">
        <f t="shared" si="1219"/>
        <v>0</v>
      </c>
      <c r="BH253" s="22">
        <f t="shared" si="1220"/>
        <v>0</v>
      </c>
      <c r="BI253" s="7"/>
      <c r="BJ253" s="7"/>
      <c r="BK253" s="7"/>
      <c r="BL253" s="60"/>
      <c r="BM253" s="48" t="s">
        <v>73</v>
      </c>
      <c r="BN253" s="19"/>
      <c r="BO253" s="19"/>
      <c r="BP253" s="7"/>
      <c r="BQ253" s="7"/>
      <c r="BR253" s="7"/>
      <c r="BS253" s="7"/>
      <c r="BT253" s="7"/>
      <c r="BU253" s="7"/>
      <c r="BV253" s="7"/>
      <c r="BW253" s="7"/>
      <c r="BX253" s="7"/>
      <c r="BY253" s="90">
        <f t="shared" ref="BY253:BY258" si="1257">SUM(BZ253+CB253+CF253+CH253+DD253*2)</f>
        <v>0</v>
      </c>
      <c r="BZ253" s="34"/>
      <c r="CA253" s="22"/>
      <c r="CB253" s="34"/>
      <c r="CC253" s="247"/>
      <c r="CD253" s="34"/>
      <c r="CE253" s="22"/>
      <c r="CF253" s="34"/>
      <c r="CG253" s="22"/>
      <c r="CH253" s="91"/>
      <c r="CI253" s="22"/>
      <c r="CJ253" s="22"/>
      <c r="CK253" s="22"/>
      <c r="CL253" s="91"/>
      <c r="CM253" s="22"/>
      <c r="CN253" s="91"/>
      <c r="CO253" s="22"/>
      <c r="CP253" s="91"/>
      <c r="CQ253" s="26"/>
      <c r="CR253" s="91"/>
      <c r="CS253" s="22"/>
      <c r="CT253" s="91"/>
      <c r="CU253" s="22"/>
      <c r="CV253" s="91"/>
      <c r="CW253" s="22"/>
      <c r="CX253" s="91"/>
      <c r="CY253" s="22"/>
      <c r="CZ253" s="91"/>
      <c r="DA253" s="22"/>
      <c r="DB253" s="91"/>
      <c r="DC253" s="22"/>
      <c r="DD253" s="91"/>
      <c r="DE253" s="22"/>
      <c r="DF253" s="91"/>
      <c r="DG253" s="22"/>
      <c r="DH253" s="91"/>
      <c r="DI253" s="22"/>
      <c r="DJ253" s="91"/>
      <c r="DK253" s="22"/>
      <c r="DL253" s="91"/>
      <c r="DM253" s="22"/>
      <c r="DN253" s="91"/>
      <c r="DO253" s="22"/>
      <c r="DP253" s="91"/>
      <c r="DQ253" s="22"/>
      <c r="DR253" s="22">
        <f t="shared" ref="DR253:DR258" si="1258">SUM(DA253+DQ253+DO253+DM253+DK253+DI253+DE253+DC253+CW253+CY253+CU253+CS253+CQ253+CO253+CM253+CK253+CJ253+CI253+CG253+CC253+CA253+CE253+DG253)</f>
        <v>0</v>
      </c>
      <c r="DS253" s="22">
        <f t="shared" ref="DS253:DS258" si="1259">SUM(CA253+CC253+CG253+CI253+CJ253+DE253+DI253+DK253+DM253+DO253+CE253+DC253)</f>
        <v>0</v>
      </c>
      <c r="DT253" s="7"/>
      <c r="DU253" s="7"/>
      <c r="DV253" s="7"/>
      <c r="DW253" s="60"/>
      <c r="DX253" s="59"/>
      <c r="DY253" s="289"/>
      <c r="DZ253" s="19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M253" s="20">
        <v>0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0</v>
      </c>
      <c r="EV253" s="7">
        <v>0</v>
      </c>
      <c r="EW253" s="20">
        <v>0</v>
      </c>
      <c r="EX253" s="7">
        <v>0</v>
      </c>
      <c r="EY253" s="7">
        <v>0</v>
      </c>
      <c r="EZ253" s="7">
        <v>0</v>
      </c>
      <c r="FA253" s="7">
        <v>0</v>
      </c>
      <c r="FB253" s="7">
        <v>0</v>
      </c>
      <c r="FC253" s="7">
        <v>0</v>
      </c>
      <c r="FD253" s="7">
        <v>0</v>
      </c>
      <c r="FE253" s="7">
        <v>0</v>
      </c>
      <c r="FF253" s="7">
        <v>0</v>
      </c>
      <c r="FG253" s="20">
        <v>0</v>
      </c>
      <c r="FH253" s="7">
        <v>0</v>
      </c>
      <c r="FI253" s="7">
        <v>0</v>
      </c>
      <c r="FJ253" s="7">
        <v>0</v>
      </c>
      <c r="FK253" s="7">
        <v>0</v>
      </c>
      <c r="FL253" s="7">
        <v>0</v>
      </c>
      <c r="FM253" s="7">
        <v>0</v>
      </c>
      <c r="FN253" s="7">
        <v>0</v>
      </c>
      <c r="FO253" s="7">
        <v>0</v>
      </c>
      <c r="FP253" s="7">
        <v>0</v>
      </c>
      <c r="FQ253" s="7">
        <v>0</v>
      </c>
      <c r="FR253" s="7"/>
      <c r="FS253" s="7">
        <v>0</v>
      </c>
      <c r="FT253" s="7">
        <v>0</v>
      </c>
      <c r="FU253" s="7">
        <v>0</v>
      </c>
      <c r="FV253" s="7">
        <v>0</v>
      </c>
      <c r="FW253" s="7">
        <v>0</v>
      </c>
      <c r="FX253" s="7">
        <v>0</v>
      </c>
      <c r="FY253" s="7">
        <v>0</v>
      </c>
      <c r="FZ253" s="7">
        <v>0</v>
      </c>
      <c r="GA253" s="7">
        <v>0</v>
      </c>
      <c r="GB253" s="7">
        <v>0</v>
      </c>
      <c r="GC253" s="7">
        <v>0</v>
      </c>
      <c r="GD253" s="7">
        <v>0</v>
      </c>
      <c r="GE253" s="149">
        <v>0</v>
      </c>
      <c r="GF253" s="150">
        <v>0</v>
      </c>
      <c r="GG253" s="7"/>
      <c r="GH253" s="7"/>
      <c r="GI253" s="60"/>
      <c r="GK253" s="20"/>
      <c r="GL253" s="20"/>
      <c r="GM253" s="1"/>
      <c r="GN253" s="45"/>
      <c r="GO253" s="79"/>
      <c r="GP253" s="7"/>
      <c r="GQ253" s="87"/>
    </row>
    <row r="254" spans="1:199" ht="24.95" hidden="1" customHeight="1" thickBot="1" x14ac:dyDescent="0.4">
      <c r="A254" s="48" t="s">
        <v>73</v>
      </c>
      <c r="B254" s="19"/>
      <c r="C254" s="19"/>
      <c r="D254" s="7"/>
      <c r="E254" s="7"/>
      <c r="F254" s="7"/>
      <c r="G254" s="7"/>
      <c r="H254" s="7"/>
      <c r="I254" s="7"/>
      <c r="J254" s="7"/>
      <c r="K254" s="7"/>
      <c r="L254" s="7"/>
      <c r="M254" s="90">
        <f t="shared" si="1218"/>
        <v>0</v>
      </c>
      <c r="N254" s="34"/>
      <c r="O254" s="22"/>
      <c r="P254" s="34"/>
      <c r="Q254" s="22"/>
      <c r="R254" s="34"/>
      <c r="S254" s="22"/>
      <c r="T254" s="34"/>
      <c r="U254" s="22"/>
      <c r="V254" s="91"/>
      <c r="W254" s="22"/>
      <c r="X254" s="22"/>
      <c r="Y254" s="22"/>
      <c r="Z254" s="91"/>
      <c r="AA254" s="22"/>
      <c r="AB254" s="91"/>
      <c r="AC254" s="22"/>
      <c r="AD254" s="91"/>
      <c r="AE254" s="26"/>
      <c r="AF254" s="91"/>
      <c r="AG254" s="22"/>
      <c r="AH254" s="91"/>
      <c r="AI254" s="22"/>
      <c r="AJ254" s="91"/>
      <c r="AK254" s="22"/>
      <c r="AL254" s="91"/>
      <c r="AM254" s="22"/>
      <c r="AN254" s="91"/>
      <c r="AO254" s="22"/>
      <c r="AP254" s="91"/>
      <c r="AQ254" s="22"/>
      <c r="AR254" s="91"/>
      <c r="AS254" s="22"/>
      <c r="AT254" s="91"/>
      <c r="AU254" s="22"/>
      <c r="AV254" s="91"/>
      <c r="AW254" s="22"/>
      <c r="AX254" s="91"/>
      <c r="AY254" s="22"/>
      <c r="AZ254" s="91"/>
      <c r="BA254" s="22"/>
      <c r="BB254" s="91"/>
      <c r="BC254" s="22"/>
      <c r="BD254" s="91"/>
      <c r="BE254" s="22"/>
      <c r="BF254" s="22"/>
      <c r="BG254" s="22">
        <f t="shared" si="1219"/>
        <v>0</v>
      </c>
      <c r="BH254" s="22">
        <f t="shared" si="1220"/>
        <v>0</v>
      </c>
      <c r="BI254" s="7"/>
      <c r="BJ254" s="7"/>
      <c r="BK254" s="7"/>
      <c r="BL254" s="60"/>
      <c r="BM254" s="48" t="s">
        <v>73</v>
      </c>
      <c r="BN254" s="19"/>
      <c r="BO254" s="19"/>
      <c r="BP254" s="7"/>
      <c r="BQ254" s="7"/>
      <c r="BR254" s="7"/>
      <c r="BS254" s="7"/>
      <c r="BT254" s="7"/>
      <c r="BU254" s="7"/>
      <c r="BV254" s="7"/>
      <c r="BW254" s="7"/>
      <c r="BX254" s="7"/>
      <c r="BY254" s="90">
        <f t="shared" si="1257"/>
        <v>0</v>
      </c>
      <c r="BZ254" s="34"/>
      <c r="CA254" s="22"/>
      <c r="CB254" s="34"/>
      <c r="CC254" s="247"/>
      <c r="CD254" s="34"/>
      <c r="CE254" s="22"/>
      <c r="CF254" s="34"/>
      <c r="CG254" s="22"/>
      <c r="CH254" s="91"/>
      <c r="CI254" s="22"/>
      <c r="CJ254" s="22"/>
      <c r="CK254" s="22"/>
      <c r="CL254" s="91"/>
      <c r="CM254" s="22"/>
      <c r="CN254" s="91"/>
      <c r="CO254" s="22"/>
      <c r="CP254" s="91"/>
      <c r="CQ254" s="26"/>
      <c r="CR254" s="91"/>
      <c r="CS254" s="22"/>
      <c r="CT254" s="91"/>
      <c r="CU254" s="22"/>
      <c r="CV254" s="91"/>
      <c r="CW254" s="22"/>
      <c r="CX254" s="91"/>
      <c r="CY254" s="22"/>
      <c r="CZ254" s="91"/>
      <c r="DA254" s="22"/>
      <c r="DB254" s="91"/>
      <c r="DC254" s="22"/>
      <c r="DD254" s="91"/>
      <c r="DE254" s="22"/>
      <c r="DF254" s="91"/>
      <c r="DG254" s="22"/>
      <c r="DH254" s="91"/>
      <c r="DI254" s="22"/>
      <c r="DJ254" s="91"/>
      <c r="DK254" s="22"/>
      <c r="DL254" s="91"/>
      <c r="DM254" s="22"/>
      <c r="DN254" s="91"/>
      <c r="DO254" s="22"/>
      <c r="DP254" s="91"/>
      <c r="DQ254" s="22"/>
      <c r="DR254" s="22">
        <f t="shared" si="1258"/>
        <v>0</v>
      </c>
      <c r="DS254" s="22">
        <f t="shared" si="1259"/>
        <v>0</v>
      </c>
      <c r="DT254" s="7"/>
      <c r="DU254" s="7"/>
      <c r="DV254" s="7"/>
      <c r="DW254" s="60"/>
      <c r="DX254" s="59"/>
      <c r="DY254" s="289"/>
      <c r="DZ254" s="19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M254" s="20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0</v>
      </c>
      <c r="ES254" s="7">
        <v>0</v>
      </c>
      <c r="ET254" s="7">
        <v>0</v>
      </c>
      <c r="EU254" s="7">
        <v>0</v>
      </c>
      <c r="EV254" s="7">
        <v>0</v>
      </c>
      <c r="EW254" s="20">
        <v>0</v>
      </c>
      <c r="EX254" s="7">
        <v>0</v>
      </c>
      <c r="EY254" s="7">
        <v>0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20">
        <v>0</v>
      </c>
      <c r="FH254" s="7">
        <v>0</v>
      </c>
      <c r="FI254" s="7">
        <v>0</v>
      </c>
      <c r="FJ254" s="7">
        <v>0</v>
      </c>
      <c r="FK254" s="7">
        <v>0</v>
      </c>
      <c r="FL254" s="7">
        <v>0</v>
      </c>
      <c r="FM254" s="7">
        <v>0</v>
      </c>
      <c r="FN254" s="7">
        <v>0</v>
      </c>
      <c r="FO254" s="7">
        <v>0</v>
      </c>
      <c r="FP254" s="7">
        <v>0</v>
      </c>
      <c r="FQ254" s="7">
        <v>0</v>
      </c>
      <c r="FR254" s="7"/>
      <c r="FS254" s="7">
        <v>0</v>
      </c>
      <c r="FT254" s="7">
        <v>0</v>
      </c>
      <c r="FU254" s="7">
        <v>0</v>
      </c>
      <c r="FV254" s="7">
        <v>0</v>
      </c>
      <c r="FW254" s="7">
        <v>0</v>
      </c>
      <c r="FX254" s="7">
        <v>0</v>
      </c>
      <c r="FY254" s="7">
        <v>0</v>
      </c>
      <c r="FZ254" s="7">
        <v>0</v>
      </c>
      <c r="GA254" s="7">
        <v>0</v>
      </c>
      <c r="GB254" s="7">
        <v>0</v>
      </c>
      <c r="GC254" s="7">
        <v>0</v>
      </c>
      <c r="GD254" s="7">
        <v>0</v>
      </c>
      <c r="GE254" s="149">
        <v>0</v>
      </c>
      <c r="GF254" s="150">
        <v>0</v>
      </c>
      <c r="GG254" s="7"/>
      <c r="GH254" s="7"/>
      <c r="GI254" s="60"/>
      <c r="GK254" s="20"/>
      <c r="GL254" s="20"/>
      <c r="GM254" s="1"/>
      <c r="GN254" s="25"/>
      <c r="GO254" s="77"/>
      <c r="GP254" s="7"/>
      <c r="GQ254" s="87"/>
    </row>
    <row r="255" spans="1:199" ht="24.95" hidden="1" customHeight="1" thickBot="1" x14ac:dyDescent="0.4">
      <c r="A255" s="48" t="s">
        <v>73</v>
      </c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90">
        <f t="shared" si="1218"/>
        <v>0</v>
      </c>
      <c r="N255" s="34"/>
      <c r="O255" s="22"/>
      <c r="P255" s="34"/>
      <c r="Q255" s="22"/>
      <c r="R255" s="34"/>
      <c r="S255" s="22"/>
      <c r="T255" s="34"/>
      <c r="U255" s="22"/>
      <c r="V255" s="91"/>
      <c r="W255" s="22"/>
      <c r="X255" s="22"/>
      <c r="Y255" s="22"/>
      <c r="Z255" s="91"/>
      <c r="AA255" s="22"/>
      <c r="AB255" s="91"/>
      <c r="AC255" s="22"/>
      <c r="AD255" s="91"/>
      <c r="AE255" s="26"/>
      <c r="AF255" s="91"/>
      <c r="AG255" s="22"/>
      <c r="AH255" s="91"/>
      <c r="AI255" s="22"/>
      <c r="AJ255" s="91"/>
      <c r="AK255" s="22"/>
      <c r="AL255" s="91"/>
      <c r="AM255" s="22"/>
      <c r="AN255" s="91"/>
      <c r="AO255" s="22"/>
      <c r="AP255" s="91"/>
      <c r="AQ255" s="22"/>
      <c r="AR255" s="91"/>
      <c r="AS255" s="22"/>
      <c r="AT255" s="91"/>
      <c r="AU255" s="22"/>
      <c r="AV255" s="91"/>
      <c r="AW255" s="22"/>
      <c r="AX255" s="91"/>
      <c r="AY255" s="22"/>
      <c r="AZ255" s="91"/>
      <c r="BA255" s="22"/>
      <c r="BB255" s="91"/>
      <c r="BC255" s="22"/>
      <c r="BD255" s="91"/>
      <c r="BE255" s="22"/>
      <c r="BF255" s="22"/>
      <c r="BG255" s="22">
        <f t="shared" si="1219"/>
        <v>0</v>
      </c>
      <c r="BH255" s="22">
        <f t="shared" si="1220"/>
        <v>0</v>
      </c>
      <c r="BI255" s="7"/>
      <c r="BJ255" s="7"/>
      <c r="BK255" s="7"/>
      <c r="BL255" s="60"/>
      <c r="BM255" s="48" t="s">
        <v>73</v>
      </c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90">
        <f t="shared" si="1257"/>
        <v>0</v>
      </c>
      <c r="BZ255" s="34"/>
      <c r="CA255" s="22"/>
      <c r="CB255" s="34"/>
      <c r="CC255" s="247"/>
      <c r="CD255" s="34"/>
      <c r="CE255" s="22"/>
      <c r="CF255" s="34"/>
      <c r="CG255" s="22"/>
      <c r="CH255" s="91"/>
      <c r="CI255" s="22"/>
      <c r="CJ255" s="22"/>
      <c r="CK255" s="22"/>
      <c r="CL255" s="91"/>
      <c r="CM255" s="22"/>
      <c r="CN255" s="91"/>
      <c r="CO255" s="22"/>
      <c r="CP255" s="91"/>
      <c r="CQ255" s="26"/>
      <c r="CR255" s="91"/>
      <c r="CS255" s="22"/>
      <c r="CT255" s="91"/>
      <c r="CU255" s="22"/>
      <c r="CV255" s="91"/>
      <c r="CW255" s="22"/>
      <c r="CX255" s="91"/>
      <c r="CY255" s="22"/>
      <c r="CZ255" s="91"/>
      <c r="DA255" s="22"/>
      <c r="DB255" s="91"/>
      <c r="DC255" s="22"/>
      <c r="DD255" s="91"/>
      <c r="DE255" s="22"/>
      <c r="DF255" s="91"/>
      <c r="DG255" s="22"/>
      <c r="DH255" s="91"/>
      <c r="DI255" s="22"/>
      <c r="DJ255" s="91"/>
      <c r="DK255" s="22"/>
      <c r="DL255" s="91"/>
      <c r="DM255" s="22"/>
      <c r="DN255" s="91"/>
      <c r="DO255" s="22"/>
      <c r="DP255" s="91"/>
      <c r="DQ255" s="22"/>
      <c r="DR255" s="22">
        <f t="shared" si="1258"/>
        <v>0</v>
      </c>
      <c r="DS255" s="22">
        <f t="shared" si="1259"/>
        <v>0</v>
      </c>
      <c r="DT255" s="7"/>
      <c r="DU255" s="7"/>
      <c r="DV255" s="7"/>
      <c r="DW255" s="60"/>
      <c r="DX255" s="59"/>
      <c r="DY255" s="291"/>
      <c r="DZ255" s="7"/>
      <c r="EA255" s="7"/>
      <c r="EB255" s="8"/>
      <c r="EC255" s="8"/>
      <c r="ED255" s="8"/>
      <c r="EE255" s="8"/>
      <c r="EF255" s="8"/>
      <c r="EG255" s="8"/>
      <c r="EH255" s="8"/>
      <c r="EI255" s="7"/>
      <c r="EJ255" s="7"/>
      <c r="EK255" s="7"/>
      <c r="EM255" s="20">
        <v>0</v>
      </c>
      <c r="EN255" s="7">
        <v>0</v>
      </c>
      <c r="EO255" s="7">
        <v>0</v>
      </c>
      <c r="EP255" s="7">
        <v>0</v>
      </c>
      <c r="EQ255" s="7">
        <v>0</v>
      </c>
      <c r="ER255" s="7">
        <v>0</v>
      </c>
      <c r="ES255" s="7">
        <v>0</v>
      </c>
      <c r="ET255" s="7">
        <v>0</v>
      </c>
      <c r="EU255" s="7">
        <v>0</v>
      </c>
      <c r="EV255" s="7">
        <v>0</v>
      </c>
      <c r="EW255" s="20">
        <v>0</v>
      </c>
      <c r="EX255" s="7">
        <v>0</v>
      </c>
      <c r="EY255" s="7">
        <v>0</v>
      </c>
      <c r="EZ255" s="7">
        <v>0</v>
      </c>
      <c r="FA255" s="7">
        <v>0</v>
      </c>
      <c r="FB255" s="7">
        <v>0</v>
      </c>
      <c r="FC255" s="7">
        <v>0</v>
      </c>
      <c r="FD255" s="7">
        <v>0</v>
      </c>
      <c r="FE255" s="7">
        <v>0</v>
      </c>
      <c r="FF255" s="7">
        <v>0</v>
      </c>
      <c r="FG255" s="20">
        <v>0</v>
      </c>
      <c r="FH255" s="7">
        <v>0</v>
      </c>
      <c r="FI255" s="7">
        <v>0</v>
      </c>
      <c r="FJ255" s="7">
        <v>0</v>
      </c>
      <c r="FK255" s="7">
        <v>0</v>
      </c>
      <c r="FL255" s="7">
        <v>0</v>
      </c>
      <c r="FM255" s="7">
        <v>0</v>
      </c>
      <c r="FN255" s="7">
        <v>0</v>
      </c>
      <c r="FO255" s="7">
        <v>0</v>
      </c>
      <c r="FP255" s="7">
        <v>0</v>
      </c>
      <c r="FQ255" s="7">
        <v>0</v>
      </c>
      <c r="FR255" s="7"/>
      <c r="FS255" s="7">
        <v>0</v>
      </c>
      <c r="FT255" s="7">
        <v>0</v>
      </c>
      <c r="FU255" s="7">
        <v>0</v>
      </c>
      <c r="FV255" s="7">
        <v>0</v>
      </c>
      <c r="FW255" s="7">
        <v>0</v>
      </c>
      <c r="FX255" s="7">
        <v>0</v>
      </c>
      <c r="FY255" s="7">
        <v>0</v>
      </c>
      <c r="FZ255" s="7">
        <v>0</v>
      </c>
      <c r="GA255" s="7">
        <v>0</v>
      </c>
      <c r="GB255" s="7">
        <v>0</v>
      </c>
      <c r="GC255" s="7">
        <v>0</v>
      </c>
      <c r="GD255" s="7">
        <v>0</v>
      </c>
      <c r="GE255" s="149">
        <v>0</v>
      </c>
      <c r="GF255" s="150">
        <v>0</v>
      </c>
      <c r="GG255" s="7"/>
      <c r="GH255" s="7"/>
      <c r="GI255" s="120"/>
      <c r="GK255" s="20"/>
      <c r="GL255" s="20"/>
      <c r="GM255" s="1"/>
      <c r="GN255" s="25"/>
      <c r="GO255" s="77"/>
      <c r="GP255" s="7"/>
      <c r="GQ255" s="87"/>
    </row>
    <row r="256" spans="1:199" ht="24.95" hidden="1" customHeight="1" thickBot="1" x14ac:dyDescent="0.4">
      <c r="A256" s="48" t="s">
        <v>73</v>
      </c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90">
        <f t="shared" si="1218"/>
        <v>0</v>
      </c>
      <c r="N256" s="34"/>
      <c r="O256" s="22"/>
      <c r="P256" s="34"/>
      <c r="Q256" s="22"/>
      <c r="R256" s="34"/>
      <c r="S256" s="22"/>
      <c r="T256" s="34"/>
      <c r="U256" s="22"/>
      <c r="V256" s="91"/>
      <c r="W256" s="22"/>
      <c r="X256" s="22"/>
      <c r="Y256" s="22"/>
      <c r="Z256" s="91"/>
      <c r="AA256" s="22"/>
      <c r="AB256" s="91"/>
      <c r="AC256" s="22"/>
      <c r="AD256" s="91"/>
      <c r="AE256" s="26"/>
      <c r="AF256" s="91"/>
      <c r="AG256" s="22"/>
      <c r="AH256" s="91"/>
      <c r="AI256" s="22"/>
      <c r="AJ256" s="91"/>
      <c r="AK256" s="22"/>
      <c r="AL256" s="91"/>
      <c r="AM256" s="22"/>
      <c r="AN256" s="91"/>
      <c r="AO256" s="22"/>
      <c r="AP256" s="91"/>
      <c r="AQ256" s="22"/>
      <c r="AR256" s="91"/>
      <c r="AS256" s="22"/>
      <c r="AT256" s="91"/>
      <c r="AU256" s="22"/>
      <c r="AV256" s="91"/>
      <c r="AW256" s="22"/>
      <c r="AX256" s="91"/>
      <c r="AY256" s="22"/>
      <c r="AZ256" s="91"/>
      <c r="BA256" s="22"/>
      <c r="BB256" s="91"/>
      <c r="BC256" s="22"/>
      <c r="BD256" s="91"/>
      <c r="BE256" s="22"/>
      <c r="BF256" s="22"/>
      <c r="BG256" s="22">
        <f t="shared" si="1219"/>
        <v>0</v>
      </c>
      <c r="BH256" s="22">
        <f t="shared" si="1220"/>
        <v>0</v>
      </c>
      <c r="BI256" s="7"/>
      <c r="BJ256" s="7"/>
      <c r="BK256" s="7"/>
      <c r="BL256" s="60"/>
      <c r="BM256" s="48" t="s">
        <v>73</v>
      </c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90">
        <f t="shared" si="1257"/>
        <v>0</v>
      </c>
      <c r="BZ256" s="34"/>
      <c r="CA256" s="22"/>
      <c r="CB256" s="34"/>
      <c r="CC256" s="247"/>
      <c r="CD256" s="34"/>
      <c r="CE256" s="22"/>
      <c r="CF256" s="34"/>
      <c r="CG256" s="22"/>
      <c r="CH256" s="91"/>
      <c r="CI256" s="22"/>
      <c r="CJ256" s="22"/>
      <c r="CK256" s="22"/>
      <c r="CL256" s="91"/>
      <c r="CM256" s="22"/>
      <c r="CN256" s="91"/>
      <c r="CO256" s="22"/>
      <c r="CP256" s="91"/>
      <c r="CQ256" s="26"/>
      <c r="CR256" s="91"/>
      <c r="CS256" s="22"/>
      <c r="CT256" s="91"/>
      <c r="CU256" s="22"/>
      <c r="CV256" s="91"/>
      <c r="CW256" s="22"/>
      <c r="CX256" s="91"/>
      <c r="CY256" s="22"/>
      <c r="CZ256" s="91"/>
      <c r="DA256" s="22"/>
      <c r="DB256" s="91"/>
      <c r="DC256" s="22"/>
      <c r="DD256" s="91"/>
      <c r="DE256" s="22"/>
      <c r="DF256" s="91"/>
      <c r="DG256" s="22"/>
      <c r="DH256" s="91"/>
      <c r="DI256" s="22"/>
      <c r="DJ256" s="91"/>
      <c r="DK256" s="22"/>
      <c r="DL256" s="91"/>
      <c r="DM256" s="22"/>
      <c r="DN256" s="91"/>
      <c r="DO256" s="22"/>
      <c r="DP256" s="91"/>
      <c r="DQ256" s="22"/>
      <c r="DR256" s="22">
        <f t="shared" si="1258"/>
        <v>0</v>
      </c>
      <c r="DS256" s="22">
        <f t="shared" si="1259"/>
        <v>0</v>
      </c>
      <c r="DT256" s="7"/>
      <c r="DU256" s="7"/>
      <c r="DV256" s="7"/>
      <c r="DW256" s="60"/>
      <c r="DX256" s="59"/>
      <c r="DY256" s="291"/>
      <c r="DZ256" s="7"/>
      <c r="EA256" s="7"/>
      <c r="EB256" s="8"/>
      <c r="EC256" s="8"/>
      <c r="ED256" s="8"/>
      <c r="EE256" s="8"/>
      <c r="EF256" s="8"/>
      <c r="EG256" s="8"/>
      <c r="EH256" s="8"/>
      <c r="EI256" s="7"/>
      <c r="EJ256" s="7"/>
      <c r="EK256" s="7"/>
      <c r="EM256" s="20">
        <v>0</v>
      </c>
      <c r="EN256" s="7">
        <v>0</v>
      </c>
      <c r="EO256" s="7">
        <v>0</v>
      </c>
      <c r="EP256" s="7">
        <v>0</v>
      </c>
      <c r="EQ256" s="7">
        <v>0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20">
        <v>0</v>
      </c>
      <c r="EX256" s="7">
        <v>0</v>
      </c>
      <c r="EY256" s="7">
        <v>0</v>
      </c>
      <c r="EZ256" s="7">
        <v>0</v>
      </c>
      <c r="FA256" s="7">
        <v>0</v>
      </c>
      <c r="FB256" s="7">
        <v>0</v>
      </c>
      <c r="FC256" s="7">
        <v>0</v>
      </c>
      <c r="FD256" s="7">
        <v>0</v>
      </c>
      <c r="FE256" s="7">
        <v>0</v>
      </c>
      <c r="FF256" s="7">
        <v>0</v>
      </c>
      <c r="FG256" s="20">
        <v>0</v>
      </c>
      <c r="FH256" s="7">
        <v>0</v>
      </c>
      <c r="FI256" s="7">
        <v>0</v>
      </c>
      <c r="FJ256" s="7">
        <v>0</v>
      </c>
      <c r="FK256" s="7">
        <v>0</v>
      </c>
      <c r="FL256" s="7">
        <v>0</v>
      </c>
      <c r="FM256" s="7">
        <v>0</v>
      </c>
      <c r="FN256" s="7">
        <v>0</v>
      </c>
      <c r="FO256" s="7">
        <v>0</v>
      </c>
      <c r="FP256" s="7">
        <v>0</v>
      </c>
      <c r="FQ256" s="7">
        <v>0</v>
      </c>
      <c r="FR256" s="7"/>
      <c r="FS256" s="7">
        <v>0</v>
      </c>
      <c r="FT256" s="7">
        <v>0</v>
      </c>
      <c r="FU256" s="7">
        <v>0</v>
      </c>
      <c r="FV256" s="7">
        <v>0</v>
      </c>
      <c r="FW256" s="7">
        <v>0</v>
      </c>
      <c r="FX256" s="7">
        <v>0</v>
      </c>
      <c r="FY256" s="7">
        <v>0</v>
      </c>
      <c r="FZ256" s="7">
        <v>0</v>
      </c>
      <c r="GA256" s="7">
        <v>0</v>
      </c>
      <c r="GB256" s="7">
        <v>0</v>
      </c>
      <c r="GC256" s="7">
        <v>0</v>
      </c>
      <c r="GD256" s="7">
        <v>0</v>
      </c>
      <c r="GE256" s="149">
        <v>0</v>
      </c>
      <c r="GF256" s="150">
        <v>0</v>
      </c>
      <c r="GG256" s="7"/>
      <c r="GH256" s="7"/>
      <c r="GI256" s="120"/>
      <c r="GK256" s="20"/>
      <c r="GL256" s="20"/>
      <c r="GM256" s="1"/>
      <c r="GN256" s="25"/>
      <c r="GO256" s="77"/>
      <c r="GP256" s="7"/>
      <c r="GQ256" s="87"/>
    </row>
    <row r="257" spans="1:199" ht="24.95" hidden="1" customHeight="1" thickBot="1" x14ac:dyDescent="0.4">
      <c r="A257" s="48" t="s">
        <v>73</v>
      </c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90">
        <f t="shared" si="1218"/>
        <v>0</v>
      </c>
      <c r="N257" s="34"/>
      <c r="O257" s="22"/>
      <c r="P257" s="34"/>
      <c r="Q257" s="22"/>
      <c r="R257" s="34"/>
      <c r="S257" s="22"/>
      <c r="T257" s="34"/>
      <c r="U257" s="22"/>
      <c r="V257" s="91"/>
      <c r="W257" s="22"/>
      <c r="X257" s="22"/>
      <c r="Y257" s="22"/>
      <c r="Z257" s="91"/>
      <c r="AA257" s="22"/>
      <c r="AB257" s="91"/>
      <c r="AC257" s="22"/>
      <c r="AD257" s="91"/>
      <c r="AE257" s="26"/>
      <c r="AF257" s="91"/>
      <c r="AG257" s="22"/>
      <c r="AH257" s="91"/>
      <c r="AI257" s="22"/>
      <c r="AJ257" s="91"/>
      <c r="AK257" s="22"/>
      <c r="AL257" s="91"/>
      <c r="AM257" s="22"/>
      <c r="AN257" s="91"/>
      <c r="AO257" s="22"/>
      <c r="AP257" s="91"/>
      <c r="AQ257" s="22"/>
      <c r="AR257" s="91"/>
      <c r="AS257" s="22"/>
      <c r="AT257" s="91"/>
      <c r="AU257" s="22"/>
      <c r="AV257" s="91"/>
      <c r="AW257" s="22"/>
      <c r="AX257" s="91"/>
      <c r="AY257" s="22"/>
      <c r="AZ257" s="91"/>
      <c r="BA257" s="22"/>
      <c r="BB257" s="91"/>
      <c r="BC257" s="22"/>
      <c r="BD257" s="91"/>
      <c r="BE257" s="22"/>
      <c r="BF257" s="22"/>
      <c r="BG257" s="22">
        <f t="shared" si="1219"/>
        <v>0</v>
      </c>
      <c r="BH257" s="22">
        <f t="shared" si="1220"/>
        <v>0</v>
      </c>
      <c r="BI257" s="7"/>
      <c r="BJ257" s="7"/>
      <c r="BK257" s="7"/>
      <c r="BL257" s="60"/>
      <c r="BM257" s="48" t="s">
        <v>73</v>
      </c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90">
        <f t="shared" si="1257"/>
        <v>0</v>
      </c>
      <c r="BZ257" s="34"/>
      <c r="CA257" s="22"/>
      <c r="CB257" s="34"/>
      <c r="CC257" s="247"/>
      <c r="CD257" s="34"/>
      <c r="CE257" s="22"/>
      <c r="CF257" s="34"/>
      <c r="CG257" s="22"/>
      <c r="CH257" s="91"/>
      <c r="CI257" s="22"/>
      <c r="CJ257" s="22"/>
      <c r="CK257" s="22"/>
      <c r="CL257" s="91"/>
      <c r="CM257" s="22"/>
      <c r="CN257" s="91"/>
      <c r="CO257" s="22"/>
      <c r="CP257" s="91"/>
      <c r="CQ257" s="26"/>
      <c r="CR257" s="91"/>
      <c r="CS257" s="22"/>
      <c r="CT257" s="91"/>
      <c r="CU257" s="22"/>
      <c r="CV257" s="91"/>
      <c r="CW257" s="22"/>
      <c r="CX257" s="91"/>
      <c r="CY257" s="22"/>
      <c r="CZ257" s="91"/>
      <c r="DA257" s="22"/>
      <c r="DB257" s="91"/>
      <c r="DC257" s="22"/>
      <c r="DD257" s="91"/>
      <c r="DE257" s="22"/>
      <c r="DF257" s="91"/>
      <c r="DG257" s="22"/>
      <c r="DH257" s="91"/>
      <c r="DI257" s="22"/>
      <c r="DJ257" s="91"/>
      <c r="DK257" s="22"/>
      <c r="DL257" s="91"/>
      <c r="DM257" s="22"/>
      <c r="DN257" s="91"/>
      <c r="DO257" s="22"/>
      <c r="DP257" s="91"/>
      <c r="DQ257" s="22"/>
      <c r="DR257" s="22">
        <f t="shared" si="1258"/>
        <v>0</v>
      </c>
      <c r="DS257" s="22">
        <f t="shared" si="1259"/>
        <v>0</v>
      </c>
      <c r="DT257" s="7"/>
      <c r="DU257" s="7"/>
      <c r="DV257" s="7"/>
      <c r="DW257" s="60"/>
      <c r="DX257" s="59"/>
      <c r="DY257" s="291"/>
      <c r="DZ257" s="7"/>
      <c r="EA257" s="7"/>
      <c r="EB257" s="8"/>
      <c r="EC257" s="8"/>
      <c r="ED257" s="8"/>
      <c r="EE257" s="8"/>
      <c r="EF257" s="8"/>
      <c r="EG257" s="8"/>
      <c r="EH257" s="8"/>
      <c r="EI257" s="7"/>
      <c r="EJ257" s="7"/>
      <c r="EK257" s="7"/>
      <c r="EM257" s="20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20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20">
        <v>0</v>
      </c>
      <c r="FH257" s="7">
        <v>0</v>
      </c>
      <c r="FI257" s="7">
        <v>0</v>
      </c>
      <c r="FJ257" s="7">
        <v>0</v>
      </c>
      <c r="FK257" s="7">
        <v>0</v>
      </c>
      <c r="FL257" s="7">
        <v>0</v>
      </c>
      <c r="FM257" s="7">
        <v>0</v>
      </c>
      <c r="FN257" s="7">
        <v>0</v>
      </c>
      <c r="FO257" s="7">
        <v>0</v>
      </c>
      <c r="FP257" s="7">
        <v>0</v>
      </c>
      <c r="FQ257" s="7">
        <v>0</v>
      </c>
      <c r="FR257" s="7"/>
      <c r="FS257" s="7">
        <v>0</v>
      </c>
      <c r="FT257" s="7">
        <v>0</v>
      </c>
      <c r="FU257" s="7">
        <v>0</v>
      </c>
      <c r="FV257" s="7">
        <v>0</v>
      </c>
      <c r="FW257" s="7">
        <v>0</v>
      </c>
      <c r="FX257" s="7">
        <v>0</v>
      </c>
      <c r="FY257" s="7">
        <v>0</v>
      </c>
      <c r="FZ257" s="7">
        <v>0</v>
      </c>
      <c r="GA257" s="7">
        <v>0</v>
      </c>
      <c r="GB257" s="7">
        <v>0</v>
      </c>
      <c r="GC257" s="7">
        <v>0</v>
      </c>
      <c r="GD257" s="7">
        <v>0</v>
      </c>
      <c r="GE257" s="149">
        <v>0</v>
      </c>
      <c r="GF257" s="150">
        <v>0</v>
      </c>
      <c r="GG257" s="7"/>
      <c r="GH257" s="7"/>
      <c r="GI257" s="120"/>
      <c r="GK257" s="20"/>
      <c r="GL257" s="20"/>
      <c r="GM257" s="1"/>
      <c r="GN257" s="25"/>
      <c r="GO257" s="77"/>
      <c r="GP257" s="7"/>
      <c r="GQ257" s="87"/>
    </row>
    <row r="258" spans="1:199" ht="24.95" hidden="1" customHeight="1" thickBot="1" x14ac:dyDescent="0.4">
      <c r="A258" s="142" t="s">
        <v>73</v>
      </c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90">
        <f t="shared" si="1218"/>
        <v>0</v>
      </c>
      <c r="N258" s="34"/>
      <c r="O258" s="22"/>
      <c r="P258" s="34"/>
      <c r="Q258" s="22"/>
      <c r="R258" s="34"/>
      <c r="S258" s="22"/>
      <c r="T258" s="34"/>
      <c r="U258" s="22"/>
      <c r="V258" s="91"/>
      <c r="W258" s="22"/>
      <c r="X258" s="22"/>
      <c r="Y258" s="22"/>
      <c r="Z258" s="91"/>
      <c r="AA258" s="22"/>
      <c r="AB258" s="91"/>
      <c r="AC258" s="22"/>
      <c r="AD258" s="91"/>
      <c r="AE258" s="26"/>
      <c r="AF258" s="91"/>
      <c r="AG258" s="22"/>
      <c r="AH258" s="91"/>
      <c r="AI258" s="22"/>
      <c r="AJ258" s="91"/>
      <c r="AK258" s="22"/>
      <c r="AL258" s="91"/>
      <c r="AM258" s="22"/>
      <c r="AN258" s="91"/>
      <c r="AO258" s="22"/>
      <c r="AP258" s="91"/>
      <c r="AQ258" s="22"/>
      <c r="AR258" s="91"/>
      <c r="AS258" s="22"/>
      <c r="AT258" s="91"/>
      <c r="AU258" s="22"/>
      <c r="AV258" s="91"/>
      <c r="AW258" s="22"/>
      <c r="AX258" s="91"/>
      <c r="AY258" s="22"/>
      <c r="AZ258" s="91"/>
      <c r="BA258" s="22"/>
      <c r="BB258" s="91"/>
      <c r="BC258" s="22"/>
      <c r="BD258" s="91"/>
      <c r="BE258" s="22"/>
      <c r="BF258" s="22"/>
      <c r="BG258" s="22">
        <f t="shared" si="1219"/>
        <v>0</v>
      </c>
      <c r="BH258" s="22">
        <f t="shared" si="1220"/>
        <v>0</v>
      </c>
      <c r="BI258" s="7"/>
      <c r="BJ258" s="7"/>
      <c r="BK258" s="7"/>
      <c r="BL258" s="60"/>
      <c r="BM258" s="59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90">
        <f t="shared" si="1257"/>
        <v>0</v>
      </c>
      <c r="BZ258" s="34"/>
      <c r="CA258" s="22"/>
      <c r="CB258" s="34"/>
      <c r="CC258" s="247"/>
      <c r="CD258" s="34"/>
      <c r="CE258" s="22"/>
      <c r="CF258" s="34"/>
      <c r="CG258" s="22"/>
      <c r="CH258" s="91"/>
      <c r="CI258" s="22"/>
      <c r="CJ258" s="22"/>
      <c r="CK258" s="22"/>
      <c r="CL258" s="91"/>
      <c r="CM258" s="22"/>
      <c r="CN258" s="91"/>
      <c r="CO258" s="22"/>
      <c r="CP258" s="91"/>
      <c r="CQ258" s="26"/>
      <c r="CR258" s="91"/>
      <c r="CS258" s="22"/>
      <c r="CT258" s="91"/>
      <c r="CU258" s="22"/>
      <c r="CV258" s="91"/>
      <c r="CW258" s="22"/>
      <c r="CX258" s="91"/>
      <c r="CY258" s="22"/>
      <c r="CZ258" s="91"/>
      <c r="DA258" s="22"/>
      <c r="DB258" s="91"/>
      <c r="DC258" s="22"/>
      <c r="DD258" s="91"/>
      <c r="DE258" s="22"/>
      <c r="DF258" s="91"/>
      <c r="DG258" s="22"/>
      <c r="DH258" s="91"/>
      <c r="DI258" s="22"/>
      <c r="DJ258" s="91"/>
      <c r="DK258" s="22"/>
      <c r="DL258" s="91"/>
      <c r="DM258" s="22"/>
      <c r="DN258" s="91"/>
      <c r="DO258" s="22"/>
      <c r="DP258" s="91"/>
      <c r="DQ258" s="22"/>
      <c r="DR258" s="22">
        <f t="shared" si="1258"/>
        <v>0</v>
      </c>
      <c r="DS258" s="22">
        <f t="shared" si="1259"/>
        <v>0</v>
      </c>
      <c r="DT258" s="7"/>
      <c r="DU258" s="7"/>
      <c r="DV258" s="7"/>
      <c r="DW258" s="60"/>
      <c r="DX258" s="59"/>
      <c r="DY258" s="291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M258" s="20">
        <v>0</v>
      </c>
      <c r="EN258" s="7">
        <v>0</v>
      </c>
      <c r="EO258" s="7">
        <v>0</v>
      </c>
      <c r="EP258" s="7">
        <v>0</v>
      </c>
      <c r="EQ258" s="7">
        <v>0</v>
      </c>
      <c r="ER258" s="7">
        <v>0</v>
      </c>
      <c r="ES258" s="7">
        <v>0</v>
      </c>
      <c r="ET258" s="7">
        <v>0</v>
      </c>
      <c r="EU258" s="7">
        <v>0</v>
      </c>
      <c r="EV258" s="7">
        <v>0</v>
      </c>
      <c r="EW258" s="20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0</v>
      </c>
      <c r="FD258" s="7">
        <v>0</v>
      </c>
      <c r="FE258" s="7">
        <v>0</v>
      </c>
      <c r="FF258" s="7">
        <v>0</v>
      </c>
      <c r="FG258" s="20">
        <v>0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0</v>
      </c>
      <c r="FN258" s="7">
        <v>0</v>
      </c>
      <c r="FO258" s="7">
        <v>0</v>
      </c>
      <c r="FP258" s="7">
        <v>0</v>
      </c>
      <c r="FQ258" s="7">
        <v>0</v>
      </c>
      <c r="FR258" s="7"/>
      <c r="FS258" s="7">
        <v>0</v>
      </c>
      <c r="FT258" s="7">
        <v>0</v>
      </c>
      <c r="FU258" s="7">
        <v>0</v>
      </c>
      <c r="FV258" s="7">
        <v>0</v>
      </c>
      <c r="FW258" s="7">
        <v>0</v>
      </c>
      <c r="FX258" s="7">
        <v>0</v>
      </c>
      <c r="FY258" s="7">
        <v>0</v>
      </c>
      <c r="FZ258" s="7">
        <v>0</v>
      </c>
      <c r="GA258" s="7">
        <v>0</v>
      </c>
      <c r="GB258" s="7">
        <v>0</v>
      </c>
      <c r="GC258" s="7">
        <v>0</v>
      </c>
      <c r="GD258" s="7">
        <v>0</v>
      </c>
      <c r="GE258" s="149">
        <v>0</v>
      </c>
      <c r="GF258" s="150">
        <v>0</v>
      </c>
      <c r="GG258" s="7"/>
      <c r="GH258" s="7"/>
      <c r="GI258" s="60"/>
      <c r="GK258" s="20"/>
      <c r="GL258" s="20"/>
      <c r="GM258" s="1"/>
      <c r="GN258" s="25"/>
      <c r="GO258" s="77"/>
      <c r="GP258" s="7"/>
      <c r="GQ258" s="87"/>
    </row>
    <row r="259" spans="1:199" s="97" customFormat="1" ht="24.95" customHeight="1" x14ac:dyDescent="0.35">
      <c r="A259" s="286">
        <v>18</v>
      </c>
      <c r="B259" s="655" t="s">
        <v>74</v>
      </c>
      <c r="C259" s="101" t="s">
        <v>68</v>
      </c>
      <c r="D259" s="670"/>
      <c r="E259" s="486"/>
      <c r="F259" s="486"/>
      <c r="G259" s="486"/>
      <c r="H259" s="486"/>
      <c r="I259" s="486"/>
      <c r="J259" s="486"/>
      <c r="K259" s="44"/>
      <c r="L259" s="44">
        <f t="shared" ref="L259:AQ259" si="1260">SUM(L260:L271)</f>
        <v>0</v>
      </c>
      <c r="M259" s="44">
        <f t="shared" si="1260"/>
        <v>0</v>
      </c>
      <c r="N259" s="662">
        <f t="shared" si="1260"/>
        <v>0</v>
      </c>
      <c r="O259" s="306">
        <f t="shared" si="1260"/>
        <v>0</v>
      </c>
      <c r="P259" s="665">
        <f t="shared" si="1260"/>
        <v>0</v>
      </c>
      <c r="Q259" s="2">
        <f t="shared" si="1260"/>
        <v>0</v>
      </c>
      <c r="R259" s="665">
        <f t="shared" si="1260"/>
        <v>0</v>
      </c>
      <c r="S259" s="2">
        <f t="shared" si="1260"/>
        <v>0</v>
      </c>
      <c r="T259" s="665">
        <f t="shared" si="1260"/>
        <v>0</v>
      </c>
      <c r="U259" s="2">
        <f t="shared" si="1260"/>
        <v>0</v>
      </c>
      <c r="V259" s="665">
        <f t="shared" si="1260"/>
        <v>0</v>
      </c>
      <c r="W259" s="286">
        <f t="shared" si="1260"/>
        <v>0</v>
      </c>
      <c r="X259" s="97">
        <f t="shared" si="1260"/>
        <v>0</v>
      </c>
      <c r="Y259" s="678">
        <f t="shared" si="1260"/>
        <v>0</v>
      </c>
      <c r="Z259" s="665">
        <f t="shared" si="1260"/>
        <v>0</v>
      </c>
      <c r="AA259" s="2">
        <f t="shared" si="1260"/>
        <v>0</v>
      </c>
      <c r="AB259" s="665">
        <f t="shared" si="1260"/>
        <v>17</v>
      </c>
      <c r="AC259" s="2">
        <f t="shared" si="1260"/>
        <v>59.5</v>
      </c>
      <c r="AD259" s="665">
        <f t="shared" si="1260"/>
        <v>1</v>
      </c>
      <c r="AE259" s="2">
        <f t="shared" si="1260"/>
        <v>15</v>
      </c>
      <c r="AF259" s="665">
        <f t="shared" si="1260"/>
        <v>0</v>
      </c>
      <c r="AG259" s="2">
        <f t="shared" si="1260"/>
        <v>0</v>
      </c>
      <c r="AH259" s="665">
        <f t="shared" si="1260"/>
        <v>0</v>
      </c>
      <c r="AI259" s="2">
        <f t="shared" si="1260"/>
        <v>0</v>
      </c>
      <c r="AJ259" s="665">
        <f t="shared" si="1260"/>
        <v>0</v>
      </c>
      <c r="AK259" s="2">
        <f t="shared" si="1260"/>
        <v>0</v>
      </c>
      <c r="AL259" s="665">
        <f t="shared" si="1260"/>
        <v>0</v>
      </c>
      <c r="AM259" s="2">
        <f t="shared" si="1260"/>
        <v>0</v>
      </c>
      <c r="AN259" s="665">
        <f t="shared" si="1260"/>
        <v>0</v>
      </c>
      <c r="AO259" s="2">
        <f t="shared" si="1260"/>
        <v>0</v>
      </c>
      <c r="AP259" s="665">
        <f t="shared" si="1260"/>
        <v>0</v>
      </c>
      <c r="AQ259" s="2">
        <f t="shared" si="1260"/>
        <v>0</v>
      </c>
      <c r="AR259" s="665">
        <f t="shared" ref="AR259:BH259" si="1261">SUM(AR260:AR271)</f>
        <v>0</v>
      </c>
      <c r="AS259" s="2">
        <f t="shared" si="1261"/>
        <v>0</v>
      </c>
      <c r="AT259" s="665">
        <f t="shared" si="1261"/>
        <v>0</v>
      </c>
      <c r="AU259" s="2">
        <f t="shared" si="1261"/>
        <v>0</v>
      </c>
      <c r="AV259" s="665">
        <f t="shared" si="1261"/>
        <v>0</v>
      </c>
      <c r="AW259" s="2">
        <f t="shared" si="1261"/>
        <v>0</v>
      </c>
      <c r="AX259" s="665">
        <f t="shared" si="1261"/>
        <v>0</v>
      </c>
      <c r="AY259" s="2">
        <f t="shared" si="1261"/>
        <v>0</v>
      </c>
      <c r="AZ259" s="665">
        <f t="shared" si="1261"/>
        <v>0</v>
      </c>
      <c r="BA259" s="2">
        <f t="shared" si="1261"/>
        <v>0</v>
      </c>
      <c r="BB259" s="665">
        <f t="shared" si="1261"/>
        <v>0</v>
      </c>
      <c r="BC259" s="2">
        <f t="shared" si="1261"/>
        <v>0</v>
      </c>
      <c r="BD259" s="665">
        <f t="shared" si="1261"/>
        <v>1</v>
      </c>
      <c r="BE259" s="2">
        <f t="shared" si="1261"/>
        <v>25</v>
      </c>
      <c r="BF259" s="665">
        <f t="shared" si="1261"/>
        <v>15</v>
      </c>
      <c r="BG259" s="16">
        <f t="shared" si="1261"/>
        <v>99.5</v>
      </c>
      <c r="BH259" s="679">
        <f t="shared" si="1261"/>
        <v>0</v>
      </c>
      <c r="BI259" s="664"/>
      <c r="BJ259" s="44"/>
      <c r="BK259" s="662"/>
      <c r="BL259" s="2"/>
      <c r="BM259" s="97">
        <v>18</v>
      </c>
      <c r="BN259" s="686" t="s">
        <v>74</v>
      </c>
      <c r="BO259" s="101" t="s">
        <v>68</v>
      </c>
      <c r="BP259" s="670">
        <v>0.25</v>
      </c>
      <c r="BQ259" s="486"/>
      <c r="BR259" s="486"/>
      <c r="BS259" s="486"/>
      <c r="BT259" s="486"/>
      <c r="BU259" s="486"/>
      <c r="BV259" s="486"/>
      <c r="BW259" s="486"/>
      <c r="BX259" s="486">
        <f>SUM(BX260:BX271)</f>
        <v>70</v>
      </c>
      <c r="BY259" s="44">
        <f t="shared" ref="BY259:CD259" si="1262">SUM(BY260:BY271)</f>
        <v>44</v>
      </c>
      <c r="BZ259" s="662">
        <f t="shared" si="1262"/>
        <v>2</v>
      </c>
      <c r="CA259" s="2">
        <f t="shared" si="1262"/>
        <v>4</v>
      </c>
      <c r="CB259" s="665">
        <f t="shared" si="1262"/>
        <v>20</v>
      </c>
      <c r="CC259" s="2">
        <f t="shared" si="1262"/>
        <v>0</v>
      </c>
      <c r="CD259" s="665">
        <f t="shared" si="1262"/>
        <v>22</v>
      </c>
      <c r="CE259" s="2">
        <f t="shared" ref="CE259:DS259" si="1263">SUM(CE260:CE271)</f>
        <v>0</v>
      </c>
      <c r="CF259" s="665">
        <f t="shared" si="1263"/>
        <v>0</v>
      </c>
      <c r="CG259" s="2">
        <f t="shared" si="1263"/>
        <v>0</v>
      </c>
      <c r="CH259" s="665">
        <f t="shared" si="1263"/>
        <v>0</v>
      </c>
      <c r="CI259" s="286">
        <f t="shared" si="1263"/>
        <v>0</v>
      </c>
      <c r="CJ259" s="97">
        <f t="shared" si="1263"/>
        <v>0</v>
      </c>
      <c r="CK259" s="680">
        <f t="shared" si="1263"/>
        <v>0</v>
      </c>
      <c r="CL259" s="665">
        <f t="shared" si="1263"/>
        <v>0</v>
      </c>
      <c r="CM259" s="2">
        <f t="shared" si="1263"/>
        <v>0</v>
      </c>
      <c r="CN259" s="665">
        <f t="shared" si="1263"/>
        <v>3</v>
      </c>
      <c r="CO259" s="2">
        <f t="shared" si="1263"/>
        <v>10.5</v>
      </c>
      <c r="CP259" s="665">
        <f t="shared" si="1263"/>
        <v>1</v>
      </c>
      <c r="CQ259" s="2">
        <f t="shared" si="1263"/>
        <v>15</v>
      </c>
      <c r="CR259" s="665">
        <f t="shared" si="1263"/>
        <v>0</v>
      </c>
      <c r="CS259" s="2">
        <f t="shared" si="1263"/>
        <v>0</v>
      </c>
      <c r="CT259" s="665">
        <f t="shared" si="1263"/>
        <v>0</v>
      </c>
      <c r="CU259" s="2">
        <f t="shared" si="1263"/>
        <v>0</v>
      </c>
      <c r="CV259" s="665">
        <f t="shared" si="1263"/>
        <v>0</v>
      </c>
      <c r="CW259" s="2">
        <f t="shared" si="1263"/>
        <v>0</v>
      </c>
      <c r="CX259" s="665">
        <f t="shared" si="1263"/>
        <v>0</v>
      </c>
      <c r="CY259" s="2">
        <f t="shared" si="1263"/>
        <v>0</v>
      </c>
      <c r="CZ259" s="665">
        <f t="shared" si="1263"/>
        <v>0</v>
      </c>
      <c r="DA259" s="2">
        <f t="shared" si="1263"/>
        <v>0</v>
      </c>
      <c r="DB259" s="665">
        <f t="shared" si="1263"/>
        <v>1</v>
      </c>
      <c r="DC259" s="2">
        <f t="shared" si="1263"/>
        <v>0</v>
      </c>
      <c r="DD259" s="665">
        <f t="shared" si="1263"/>
        <v>0</v>
      </c>
      <c r="DE259" s="2">
        <f t="shared" si="1263"/>
        <v>0</v>
      </c>
      <c r="DF259" s="665">
        <f t="shared" si="1263"/>
        <v>0</v>
      </c>
      <c r="DG259" s="2">
        <f t="shared" si="1263"/>
        <v>0</v>
      </c>
      <c r="DH259" s="665">
        <f t="shared" si="1263"/>
        <v>0</v>
      </c>
      <c r="DI259" s="2">
        <f t="shared" si="1263"/>
        <v>0</v>
      </c>
      <c r="DJ259" s="665">
        <f t="shared" si="1263"/>
        <v>0</v>
      </c>
      <c r="DK259" s="2">
        <f t="shared" si="1263"/>
        <v>0</v>
      </c>
      <c r="DL259" s="665">
        <f t="shared" si="1263"/>
        <v>0</v>
      </c>
      <c r="DM259" s="2">
        <f t="shared" si="1263"/>
        <v>0</v>
      </c>
      <c r="DN259" s="671">
        <f t="shared" si="1263"/>
        <v>0</v>
      </c>
      <c r="DO259" s="2">
        <f t="shared" si="1263"/>
        <v>0</v>
      </c>
      <c r="DP259" s="665">
        <f t="shared" si="1263"/>
        <v>1</v>
      </c>
      <c r="DQ259" s="286">
        <f t="shared" si="1263"/>
        <v>25</v>
      </c>
      <c r="DR259" s="681">
        <f t="shared" si="1263"/>
        <v>54.5</v>
      </c>
      <c r="DS259" s="679">
        <f t="shared" si="1263"/>
        <v>4</v>
      </c>
      <c r="DT259" s="664"/>
      <c r="DU259" s="44"/>
      <c r="DV259" s="662"/>
      <c r="DW259" s="286"/>
      <c r="DX259" s="97">
        <v>18</v>
      </c>
      <c r="DY259" s="298" t="s">
        <v>74</v>
      </c>
      <c r="DZ259" s="98" t="s">
        <v>68</v>
      </c>
      <c r="EA259" s="680">
        <v>0.25</v>
      </c>
      <c r="EB259" s="664"/>
      <c r="EC259" s="44"/>
      <c r="ED259" s="44"/>
      <c r="EE259" s="44"/>
      <c r="EF259" s="44"/>
      <c r="EG259" s="44"/>
      <c r="EH259" s="44"/>
      <c r="EI259" s="44"/>
      <c r="EJ259" s="44"/>
      <c r="EK259" s="662"/>
      <c r="EM259" s="2">
        <v>4</v>
      </c>
      <c r="EN259" s="665">
        <v>20</v>
      </c>
      <c r="EO259" s="2">
        <v>0</v>
      </c>
      <c r="EP259" s="665">
        <v>22</v>
      </c>
      <c r="EQ259" s="2">
        <v>0</v>
      </c>
      <c r="ER259" s="665">
        <v>0</v>
      </c>
      <c r="ES259" s="2">
        <v>0</v>
      </c>
      <c r="ET259" s="665">
        <v>0</v>
      </c>
      <c r="EU259" s="286">
        <v>0</v>
      </c>
      <c r="EV259" s="97">
        <v>0</v>
      </c>
      <c r="EW259" s="679">
        <v>0</v>
      </c>
      <c r="EX259" s="665">
        <v>0</v>
      </c>
      <c r="EY259" s="2">
        <v>0</v>
      </c>
      <c r="EZ259" s="665">
        <v>20</v>
      </c>
      <c r="FA259" s="2">
        <v>70</v>
      </c>
      <c r="FB259" s="665">
        <v>2</v>
      </c>
      <c r="FC259" s="2">
        <v>30</v>
      </c>
      <c r="FD259" s="665">
        <v>0</v>
      </c>
      <c r="FE259" s="2">
        <v>0</v>
      </c>
      <c r="FF259" s="665">
        <v>0</v>
      </c>
      <c r="FG259" s="16">
        <v>0</v>
      </c>
      <c r="FH259" s="665">
        <v>0</v>
      </c>
      <c r="FI259" s="16">
        <v>0</v>
      </c>
      <c r="FJ259" s="665">
        <v>0</v>
      </c>
      <c r="FK259" s="2">
        <v>0</v>
      </c>
      <c r="FL259" s="665">
        <v>0</v>
      </c>
      <c r="FM259" s="2">
        <v>0</v>
      </c>
      <c r="FN259" s="665">
        <v>1</v>
      </c>
      <c r="FO259" s="2">
        <v>0</v>
      </c>
      <c r="FP259" s="665">
        <v>0</v>
      </c>
      <c r="FQ259" s="2">
        <v>0</v>
      </c>
      <c r="FR259" s="665"/>
      <c r="FS259" s="286">
        <v>0</v>
      </c>
      <c r="FT259" s="97">
        <v>0</v>
      </c>
      <c r="FU259" s="680">
        <v>0</v>
      </c>
      <c r="FV259" s="665">
        <v>0</v>
      </c>
      <c r="FW259" s="2">
        <v>0</v>
      </c>
      <c r="FX259" s="665">
        <v>0</v>
      </c>
      <c r="FY259" s="2">
        <v>0</v>
      </c>
      <c r="FZ259" s="665">
        <v>0</v>
      </c>
      <c r="GA259" s="2">
        <v>0</v>
      </c>
      <c r="GB259" s="665">
        <v>2</v>
      </c>
      <c r="GC259" s="2">
        <v>50</v>
      </c>
      <c r="GD259" s="664">
        <v>69.5</v>
      </c>
      <c r="GE259" s="663">
        <v>154</v>
      </c>
      <c r="GF259" s="639">
        <v>4</v>
      </c>
      <c r="GG259" s="44"/>
      <c r="GH259" s="662"/>
      <c r="GI259" s="286"/>
      <c r="GK259" s="681"/>
      <c r="GL259" s="681"/>
      <c r="GM259" s="98"/>
      <c r="GN259" s="98"/>
      <c r="GO259" s="682"/>
      <c r="GQ259" s="683"/>
    </row>
    <row r="260" spans="1:199" ht="31.5" hidden="1" customHeight="1" thickBot="1" x14ac:dyDescent="0.35">
      <c r="A260" s="137" t="s">
        <v>74</v>
      </c>
      <c r="B260" s="251" t="s">
        <v>173</v>
      </c>
      <c r="C260" s="252" t="s">
        <v>174</v>
      </c>
      <c r="D260" s="252"/>
      <c r="E260" s="252" t="s">
        <v>175</v>
      </c>
      <c r="F260" s="252"/>
      <c r="G260" s="252">
        <v>1</v>
      </c>
      <c r="H260" s="252"/>
      <c r="I260" s="252"/>
      <c r="J260" s="252"/>
      <c r="K260" s="252"/>
      <c r="L260" s="252"/>
      <c r="M260" s="253">
        <f>SUM(N260+P260+R260+T260+V260)</f>
        <v>0</v>
      </c>
      <c r="N260" s="254"/>
      <c r="O260" s="28">
        <f>SUM(N260)*I260</f>
        <v>0</v>
      </c>
      <c r="P260" s="254"/>
      <c r="Q260" s="28">
        <f>P260*J260</f>
        <v>0</v>
      </c>
      <c r="R260" s="254"/>
      <c r="S260" s="255">
        <f>SUM(R260)*J260</f>
        <v>0</v>
      </c>
      <c r="T260" s="254"/>
      <c r="U260" s="255">
        <f>SUM(T260)*K260</f>
        <v>0</v>
      </c>
      <c r="V260" s="254"/>
      <c r="W260" s="255">
        <f>SUM(V260)*J260*5</f>
        <v>0</v>
      </c>
      <c r="X260" s="209">
        <f>SUM(J260*AX260*2+K260*AZ260*2+K260*BB260*2)</f>
        <v>0</v>
      </c>
      <c r="Y260" s="209">
        <f>SUM(L260*5/100*J260)</f>
        <v>0</v>
      </c>
      <c r="Z260" s="254"/>
      <c r="AA260" s="255"/>
      <c r="AB260" s="254"/>
      <c r="AC260" s="209">
        <f>SUM(AB260)*3*H260/5</f>
        <v>0</v>
      </c>
      <c r="AD260" s="254"/>
      <c r="AE260" s="257">
        <f>SUM(AD260*H260*(30+4))</f>
        <v>0</v>
      </c>
      <c r="AF260" s="254"/>
      <c r="AG260" s="255">
        <f>SUM(AF260*H260*3)</f>
        <v>0</v>
      </c>
      <c r="AH260" s="254"/>
      <c r="AI260" s="256">
        <f>SUM(AH260*H260/3)</f>
        <v>0</v>
      </c>
      <c r="AJ260" s="254"/>
      <c r="AK260" s="256">
        <f>SUM(AJ260*H260*2/3)</f>
        <v>0</v>
      </c>
      <c r="AL260" s="254"/>
      <c r="AM260" s="28">
        <f>SUM(AL260*H260)</f>
        <v>0</v>
      </c>
      <c r="AN260" s="254"/>
      <c r="AO260" s="255">
        <f>SUM(AN260*J260)</f>
        <v>0</v>
      </c>
      <c r="AP260" s="254"/>
      <c r="AQ260" s="256">
        <f>SUM(AP260*H260*2)</f>
        <v>0</v>
      </c>
      <c r="AR260" s="254"/>
      <c r="AS260" s="256">
        <f>SUM(AR260*J260*2)</f>
        <v>0</v>
      </c>
      <c r="AT260" s="34"/>
      <c r="AU260" s="236">
        <f>AT260*H260/3</f>
        <v>0</v>
      </c>
      <c r="AV260" s="254"/>
      <c r="AW260" s="255">
        <f>SUM(AV260*H260/3)</f>
        <v>0</v>
      </c>
      <c r="AX260" s="254"/>
      <c r="AY260" s="256">
        <f>SUM(AX260*H260/3)</f>
        <v>0</v>
      </c>
      <c r="AZ260" s="254"/>
      <c r="BA260" s="209">
        <f>SUM(AZ260*K260*5*6)</f>
        <v>0</v>
      </c>
      <c r="BB260" s="254"/>
      <c r="BC260" s="256">
        <f>SUM(BB260*K260*4*8)</f>
        <v>0</v>
      </c>
      <c r="BD260" s="254">
        <v>1</v>
      </c>
      <c r="BE260" s="258">
        <f>SUM(BD260*50)/2</f>
        <v>25</v>
      </c>
      <c r="BF260" s="22"/>
      <c r="BG260" s="309">
        <f t="shared" ref="BG260:BG271" si="1264">SUM(AO260+BE260+BC260+BA260+AY260+AW260+AS260+AQ260+AK260+AM260+AI260+AG260+AE260+AC260+AA260+Y260+X260+W260+U260+Q260+O260+S260+AU260)</f>
        <v>25</v>
      </c>
      <c r="BH260" s="22">
        <f t="shared" ref="BH260:BH271" si="1265">SUM(O260+Q260+U260+W260+X260+AS260+AW260+AY260+BA260+BC260+S260+AQ260)</f>
        <v>0</v>
      </c>
      <c r="BI260" s="1"/>
      <c r="BJ260" s="1"/>
      <c r="BK260" s="1"/>
      <c r="BL260" s="63"/>
      <c r="BM260" s="137" t="s">
        <v>74</v>
      </c>
      <c r="BN260" s="259" t="s">
        <v>173</v>
      </c>
      <c r="BO260" s="252" t="s">
        <v>174</v>
      </c>
      <c r="BP260" s="252"/>
      <c r="BQ260" s="252" t="s">
        <v>175</v>
      </c>
      <c r="BR260" s="252"/>
      <c r="BS260" s="260">
        <v>2</v>
      </c>
      <c r="BT260" s="252"/>
      <c r="BU260" s="252"/>
      <c r="BV260" s="252"/>
      <c r="BW260" s="252"/>
      <c r="BX260" s="251"/>
      <c r="BY260" s="261">
        <f>SUM(BZ260+CB260+CD260+CF260+CH260)</f>
        <v>0</v>
      </c>
      <c r="BZ260" s="262"/>
      <c r="CA260" s="35">
        <f>SUM(BZ260)*BU260</f>
        <v>0</v>
      </c>
      <c r="CB260" s="262"/>
      <c r="CC260" s="314">
        <f>CB260*BV260</f>
        <v>0</v>
      </c>
      <c r="CD260" s="262"/>
      <c r="CE260" s="263">
        <f>SUM(CD260)*BV260</f>
        <v>0</v>
      </c>
      <c r="CF260" s="262"/>
      <c r="CG260" s="263">
        <f>SUM(CF260)*BW260</f>
        <v>0</v>
      </c>
      <c r="CH260" s="262"/>
      <c r="CI260" s="35">
        <f>SUM(CH260)*BV260*5</f>
        <v>0</v>
      </c>
      <c r="CJ260" s="256">
        <v>0</v>
      </c>
      <c r="CK260" s="209">
        <f>SUM(BX260*5/100*BV260)</f>
        <v>0</v>
      </c>
      <c r="CL260" s="262"/>
      <c r="CM260" s="263"/>
      <c r="CN260" s="262"/>
      <c r="CO260" s="182">
        <f>SUM(CN260)*3*BT260/5</f>
        <v>0</v>
      </c>
      <c r="CP260" s="262"/>
      <c r="CQ260" s="265">
        <f>SUM(CP260*BT260*(30+4))</f>
        <v>0</v>
      </c>
      <c r="CR260" s="262"/>
      <c r="CS260" s="263">
        <f>SUM(CR260*BT260*3)</f>
        <v>0</v>
      </c>
      <c r="CT260" s="262"/>
      <c r="CU260" s="256">
        <f>SUM(CT260*BT260/3)</f>
        <v>0</v>
      </c>
      <c r="CV260" s="262"/>
      <c r="CW260" s="256">
        <f>SUM(CV260*BT260*2/3)</f>
        <v>0</v>
      </c>
      <c r="CX260" s="262"/>
      <c r="CY260" s="263">
        <f>SUM(CX260*BT260)</f>
        <v>0</v>
      </c>
      <c r="CZ260" s="262"/>
      <c r="DA260" s="263">
        <f>SUM(CZ260*BV260)</f>
        <v>0</v>
      </c>
      <c r="DB260" s="262"/>
      <c r="DC260" s="182">
        <f>SUM(DB260*BT260*2)</f>
        <v>0</v>
      </c>
      <c r="DD260" s="262"/>
      <c r="DE260" s="256">
        <f>SUM(DD260*BV260*2)</f>
        <v>0</v>
      </c>
      <c r="DF260" s="34"/>
      <c r="DG260" s="236">
        <f>DF260*BT260/3</f>
        <v>0</v>
      </c>
      <c r="DH260" s="262"/>
      <c r="DI260" s="255">
        <f>SUM(DH260*BT260/3)</f>
        <v>0</v>
      </c>
      <c r="DJ260" s="262"/>
      <c r="DK260" s="209">
        <f>SUM(DJ260*BT260/3)</f>
        <v>0</v>
      </c>
      <c r="DL260" s="262"/>
      <c r="DM260" s="209">
        <f>SUM(DL260*BW260*5*6)</f>
        <v>0</v>
      </c>
      <c r="DN260" s="262"/>
      <c r="DO260" s="264">
        <f>SUM(DN260*BW260*3*6)</f>
        <v>0</v>
      </c>
      <c r="DP260" s="262">
        <v>1</v>
      </c>
      <c r="DQ260" s="258">
        <f>SUM(DP260*50)/2</f>
        <v>25</v>
      </c>
      <c r="DR260" s="604">
        <f t="shared" ref="DR260:DR271" si="1266">SUM(DA260+DQ260+DO260+DM260+DK260+DI260+DE260+DC260+CW260+CY260+CU260+CS260+CQ260+CO260+CM260+CK260+CJ260+CI260+CG260+CC260+CA260+CE260+DG260)</f>
        <v>25</v>
      </c>
      <c r="DS260" s="22">
        <f t="shared" ref="DS260:DS271" si="1267">SUM(CA260+CC260+CG260+CI260+CJ260+DE260+DI260+DK260+DM260+DO260+CE260+DC260)</f>
        <v>0</v>
      </c>
      <c r="DT260" s="32"/>
      <c r="DU260" s="7"/>
      <c r="DV260" s="7"/>
      <c r="DW260" s="60"/>
      <c r="DX260" s="677" t="s">
        <v>74</v>
      </c>
      <c r="DY260" s="292"/>
      <c r="DZ260" s="102"/>
      <c r="EA260" s="103"/>
      <c r="EB260" s="1"/>
      <c r="EC260" s="1"/>
      <c r="ED260" s="22"/>
      <c r="EE260" s="22"/>
      <c r="EF260" s="1"/>
      <c r="EG260" s="1"/>
      <c r="EH260" s="1"/>
      <c r="EI260" s="7"/>
      <c r="EJ260" s="7"/>
      <c r="EK260" s="7"/>
      <c r="EM260" s="20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0</v>
      </c>
      <c r="EV260" s="7">
        <v>0</v>
      </c>
      <c r="EW260" s="20">
        <v>0</v>
      </c>
      <c r="EX260" s="7">
        <v>0</v>
      </c>
      <c r="EY260" s="7">
        <v>0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20">
        <v>0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0</v>
      </c>
      <c r="FN260" s="7">
        <v>0</v>
      </c>
      <c r="FO260" s="7">
        <v>0</v>
      </c>
      <c r="FP260" s="7">
        <v>0</v>
      </c>
      <c r="FQ260" s="7">
        <v>0</v>
      </c>
      <c r="FR260" s="7"/>
      <c r="FS260" s="7">
        <v>0</v>
      </c>
      <c r="FT260" s="7">
        <v>0</v>
      </c>
      <c r="FU260" s="7">
        <v>0</v>
      </c>
      <c r="FV260" s="7">
        <v>0</v>
      </c>
      <c r="FW260" s="7">
        <v>0</v>
      </c>
      <c r="FX260" s="7">
        <v>0</v>
      </c>
      <c r="FY260" s="7">
        <v>0</v>
      </c>
      <c r="FZ260" s="7">
        <v>0</v>
      </c>
      <c r="GA260" s="7">
        <v>0</v>
      </c>
      <c r="GB260" s="7">
        <v>2</v>
      </c>
      <c r="GC260" s="7">
        <v>50</v>
      </c>
      <c r="GD260" s="7">
        <v>25</v>
      </c>
      <c r="GE260" s="149">
        <v>50</v>
      </c>
      <c r="GF260" s="150">
        <v>0</v>
      </c>
      <c r="GG260" s="7"/>
      <c r="GH260" s="7"/>
      <c r="GI260" s="60"/>
      <c r="GK260" s="20"/>
      <c r="GL260" s="20"/>
      <c r="GM260" s="1"/>
      <c r="GN260" s="25"/>
      <c r="GO260" s="77"/>
      <c r="GP260" s="7"/>
      <c r="GQ260" s="87"/>
    </row>
    <row r="261" spans="1:199" ht="24.95" hidden="1" customHeight="1" thickBot="1" x14ac:dyDescent="0.35">
      <c r="A261" s="47" t="s">
        <v>74</v>
      </c>
      <c r="B261" s="1"/>
      <c r="C261" s="45"/>
      <c r="D261" s="45"/>
      <c r="E261" s="45"/>
      <c r="F261" s="25"/>
      <c r="G261" s="25"/>
      <c r="H261" s="25"/>
      <c r="I261" s="25"/>
      <c r="J261" s="25"/>
      <c r="K261" s="25"/>
      <c r="L261" s="1"/>
      <c r="M261" s="208"/>
      <c r="N261" s="34"/>
      <c r="O261" s="28"/>
      <c r="P261" s="34"/>
      <c r="Q261" s="28"/>
      <c r="R261" s="34"/>
      <c r="S261" s="28"/>
      <c r="T261" s="34"/>
      <c r="U261" s="28"/>
      <c r="V261" s="34"/>
      <c r="W261" s="28"/>
      <c r="X261" s="209"/>
      <c r="Y261" s="182"/>
      <c r="Z261" s="34"/>
      <c r="AA261" s="28"/>
      <c r="AB261" s="34"/>
      <c r="AC261" s="209"/>
      <c r="AD261" s="34"/>
      <c r="AE261" s="210"/>
      <c r="AF261" s="34"/>
      <c r="AG261" s="28"/>
      <c r="AH261" s="34"/>
      <c r="AI261" s="209"/>
      <c r="AJ261" s="34"/>
      <c r="AK261" s="209"/>
      <c r="AL261" s="34"/>
      <c r="AM261" s="28"/>
      <c r="AN261" s="34"/>
      <c r="AO261" s="28"/>
      <c r="AP261" s="34"/>
      <c r="AQ261" s="209"/>
      <c r="AR261" s="34"/>
      <c r="AS261" s="209"/>
      <c r="AT261" s="34"/>
      <c r="AU261" s="209"/>
      <c r="AV261" s="34"/>
      <c r="AW261" s="28"/>
      <c r="AX261" s="34"/>
      <c r="AY261" s="209"/>
      <c r="AZ261" s="34"/>
      <c r="BA261" s="209"/>
      <c r="BB261" s="34"/>
      <c r="BC261" s="209"/>
      <c r="BD261" s="34"/>
      <c r="BE261" s="22"/>
      <c r="BF261" s="209"/>
      <c r="BG261" s="22"/>
      <c r="BH261" s="22"/>
      <c r="BI261" s="1"/>
      <c r="BJ261" s="1"/>
      <c r="BK261" s="1"/>
      <c r="BL261" s="7"/>
      <c r="BM261" s="47" t="s">
        <v>74</v>
      </c>
      <c r="BN261" s="1" t="s">
        <v>90</v>
      </c>
      <c r="BO261" s="45" t="s">
        <v>95</v>
      </c>
      <c r="BP261" s="45" t="s">
        <v>92</v>
      </c>
      <c r="BQ261" s="45" t="s">
        <v>96</v>
      </c>
      <c r="BR261" s="25" t="s">
        <v>97</v>
      </c>
      <c r="BS261" s="25">
        <v>8</v>
      </c>
      <c r="BT261" s="25"/>
      <c r="BU261" s="25">
        <v>2</v>
      </c>
      <c r="BV261" s="25"/>
      <c r="BW261" s="25">
        <f>SUM(BV261)*2</f>
        <v>0</v>
      </c>
      <c r="BX261" s="24">
        <v>70</v>
      </c>
      <c r="BY261" s="226">
        <f>SUM(BZ261+CB261+CD261+CF261+CH261)</f>
        <v>44</v>
      </c>
      <c r="BZ261" s="24">
        <v>2</v>
      </c>
      <c r="CA261" s="24">
        <f>SUM(BZ261)*BU261</f>
        <v>4</v>
      </c>
      <c r="CB261" s="24">
        <v>20</v>
      </c>
      <c r="CC261" s="278">
        <f>CB261*BV261</f>
        <v>0</v>
      </c>
      <c r="CD261" s="216">
        <v>22</v>
      </c>
      <c r="CE261" s="24">
        <f>SUM(CD261)*BV261</f>
        <v>0</v>
      </c>
      <c r="CF261" s="216"/>
      <c r="CG261" s="28">
        <f>SUM(CF261)*BW261</f>
        <v>0</v>
      </c>
      <c r="CH261" s="223"/>
      <c r="CI261" s="28">
        <f>SUM(CH261)*BV261*5</f>
        <v>0</v>
      </c>
      <c r="CJ261" s="209">
        <f>SUM(BV261*DJ261*2+BW261*DL261*2)</f>
        <v>0</v>
      </c>
      <c r="CK261" s="209">
        <f>SUM(BX261*5/100*BV261)</f>
        <v>0</v>
      </c>
      <c r="CL261" s="223"/>
      <c r="CM261" s="28"/>
      <c r="CN261" s="223"/>
      <c r="CO261" s="209">
        <f>SUM(CN261)*3*BT261/5</f>
        <v>0</v>
      </c>
      <c r="CP261" s="223"/>
      <c r="CQ261" s="210">
        <f>SUM(CP261*BT261*(30+4))</f>
        <v>0</v>
      </c>
      <c r="CR261" s="34"/>
      <c r="CS261" s="28">
        <f>SUM(CR261*BT261*3)</f>
        <v>0</v>
      </c>
      <c r="CT261" s="223"/>
      <c r="CU261" s="209">
        <f>SUM(CT261*BT261/3)</f>
        <v>0</v>
      </c>
      <c r="CV261" s="223"/>
      <c r="CW261" s="209">
        <f>SUM(CV261*BT261*2/3)</f>
        <v>0</v>
      </c>
      <c r="CX261" s="34"/>
      <c r="CY261" s="28">
        <f>SUM(CX261*BT261*2)</f>
        <v>0</v>
      </c>
      <c r="CZ261" s="223"/>
      <c r="DA261" s="28">
        <f>SUM(CZ261*BV261*2)</f>
        <v>0</v>
      </c>
      <c r="DB261" s="223"/>
      <c r="DC261" s="209">
        <f>SUM(DB261*BT261*2)</f>
        <v>0</v>
      </c>
      <c r="DD261" s="223"/>
      <c r="DE261" s="209">
        <f>SUM(BV261*DD261*6)</f>
        <v>0</v>
      </c>
      <c r="DF261" s="223"/>
      <c r="DG261" s="209">
        <f>DF261*BT261/3</f>
        <v>0</v>
      </c>
      <c r="DH261" s="223"/>
      <c r="DI261" s="28">
        <f>SUM(BV261*DH261*6)</f>
        <v>0</v>
      </c>
      <c r="DJ261" s="34"/>
      <c r="DK261" s="209">
        <f>DJ261*BT261/3</f>
        <v>0</v>
      </c>
      <c r="DL261" s="34"/>
      <c r="DM261" s="209">
        <f>SUM(DL261*BW261*5*6)</f>
        <v>0</v>
      </c>
      <c r="DN261" s="34"/>
      <c r="DO261" s="209">
        <f>SUM(DN261*BW261*4*6)</f>
        <v>0</v>
      </c>
      <c r="DP261" s="34"/>
      <c r="DQ261" s="22">
        <f>SUM(DP261*50)</f>
        <v>0</v>
      </c>
      <c r="DR261" s="345">
        <f>CA261+CC261+CE261+CG261+CI261+CJ261+CK261+CM261+CO261+CQ261+CS261+CU261+CW261+CY261+DA261+DC261+DE261+DG261+DI261+DK261+DM261+DO261+DQ261</f>
        <v>4</v>
      </c>
      <c r="DS261" s="209">
        <f>DO261+DM261+DK261+DI261+DE261+DC261+CJ261+CI261+CG261+CE261+CC261+CA261</f>
        <v>4</v>
      </c>
      <c r="DT261" s="31"/>
      <c r="DU261" s="1"/>
      <c r="DV261" s="1"/>
      <c r="DW261" s="273">
        <v>52</v>
      </c>
      <c r="DX261" s="487" t="s">
        <v>74</v>
      </c>
      <c r="DY261" s="299"/>
      <c r="DZ261" s="98"/>
      <c r="EA261" s="99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M261" s="20">
        <v>4</v>
      </c>
      <c r="EN261" s="7">
        <v>20</v>
      </c>
      <c r="EO261" s="7">
        <v>0</v>
      </c>
      <c r="EP261" s="7">
        <v>22</v>
      </c>
      <c r="EQ261" s="7">
        <v>0</v>
      </c>
      <c r="ER261" s="7">
        <v>0</v>
      </c>
      <c r="ES261" s="7">
        <v>0</v>
      </c>
      <c r="ET261" s="7">
        <v>0</v>
      </c>
      <c r="EU261" s="7">
        <v>0</v>
      </c>
      <c r="EV261" s="7">
        <v>0</v>
      </c>
      <c r="EW261" s="20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0</v>
      </c>
      <c r="FC261" s="7">
        <v>0</v>
      </c>
      <c r="FD261" s="7">
        <v>0</v>
      </c>
      <c r="FE261" s="7">
        <v>0</v>
      </c>
      <c r="FF261" s="7">
        <v>0</v>
      </c>
      <c r="FG261" s="20">
        <v>0</v>
      </c>
      <c r="FH261" s="7">
        <v>0</v>
      </c>
      <c r="FI261" s="7">
        <v>0</v>
      </c>
      <c r="FJ261" s="7">
        <v>0</v>
      </c>
      <c r="FK261" s="7">
        <v>0</v>
      </c>
      <c r="FL261" s="7">
        <v>0</v>
      </c>
      <c r="FM261" s="7">
        <v>0</v>
      </c>
      <c r="FN261" s="7">
        <v>0</v>
      </c>
      <c r="FO261" s="7">
        <v>0</v>
      </c>
      <c r="FP261" s="7">
        <v>0</v>
      </c>
      <c r="FQ261" s="7">
        <v>0</v>
      </c>
      <c r="FR261" s="7"/>
      <c r="FS261" s="7">
        <v>0</v>
      </c>
      <c r="FT261" s="7">
        <v>0</v>
      </c>
      <c r="FU261" s="7">
        <v>0</v>
      </c>
      <c r="FV261" s="7">
        <v>0</v>
      </c>
      <c r="FW261" s="7">
        <v>0</v>
      </c>
      <c r="FX261" s="7">
        <v>0</v>
      </c>
      <c r="FY261" s="7">
        <v>0</v>
      </c>
      <c r="FZ261" s="7">
        <v>0</v>
      </c>
      <c r="GA261" s="7">
        <v>0</v>
      </c>
      <c r="GB261" s="7">
        <v>0</v>
      </c>
      <c r="GC261" s="7">
        <v>0</v>
      </c>
      <c r="GD261" s="7">
        <v>4</v>
      </c>
      <c r="GE261" s="149">
        <v>4</v>
      </c>
      <c r="GF261" s="150">
        <v>4</v>
      </c>
      <c r="GG261" s="7"/>
      <c r="GH261" s="7"/>
      <c r="GI261" s="60"/>
      <c r="GK261" s="20"/>
      <c r="GL261" s="20"/>
      <c r="GM261" s="1"/>
      <c r="GN261" s="25"/>
      <c r="GO261" s="77"/>
      <c r="GP261" s="7"/>
      <c r="GQ261" s="87"/>
    </row>
    <row r="262" spans="1:199" s="613" customFormat="1" ht="24.95" hidden="1" customHeight="1" thickBot="1" x14ac:dyDescent="0.35">
      <c r="A262" s="622" t="s">
        <v>74</v>
      </c>
      <c r="B262" s="389" t="s">
        <v>261</v>
      </c>
      <c r="C262" s="387" t="s">
        <v>95</v>
      </c>
      <c r="D262" s="387" t="s">
        <v>92</v>
      </c>
      <c r="E262" s="387" t="s">
        <v>96</v>
      </c>
      <c r="F262" s="388" t="s">
        <v>195</v>
      </c>
      <c r="G262" s="388">
        <v>9</v>
      </c>
      <c r="H262" s="388">
        <v>7</v>
      </c>
      <c r="I262" s="388">
        <v>2</v>
      </c>
      <c r="J262" s="388">
        <v>6</v>
      </c>
      <c r="K262" s="230">
        <f>SUM(J262)*2</f>
        <v>12</v>
      </c>
      <c r="L262" s="229"/>
      <c r="M262" s="231">
        <f>SUM(N262+P262+R262+T262+V262)</f>
        <v>0</v>
      </c>
      <c r="N262" s="232"/>
      <c r="O262" s="392">
        <f>SUM(N262)*I262</f>
        <v>0</v>
      </c>
      <c r="P262" s="232"/>
      <c r="Q262" s="392">
        <f>P262*J262</f>
        <v>0</v>
      </c>
      <c r="R262" s="232"/>
      <c r="S262" s="392">
        <f>SUM(R262)*J262</f>
        <v>0</v>
      </c>
      <c r="T262" s="232"/>
      <c r="U262" s="392">
        <f>SUM(T262)*K262</f>
        <v>0</v>
      </c>
      <c r="V262" s="232"/>
      <c r="W262" s="392">
        <f>SUM(V262)*J262*5</f>
        <v>0</v>
      </c>
      <c r="X262" s="209">
        <f>SUM(L262)*J262*5/100+AX262*J262*2+AZ262*J262*2</f>
        <v>0</v>
      </c>
      <c r="Y262" s="394">
        <f>SUM(L262*5/100*J262)</f>
        <v>0</v>
      </c>
      <c r="Z262" s="232"/>
      <c r="AA262" s="392"/>
      <c r="AB262" s="391">
        <v>17</v>
      </c>
      <c r="AC262" s="209">
        <v>59.5</v>
      </c>
      <c r="AD262" s="232"/>
      <c r="AE262" s="395">
        <f>SUM(AD262*H262*(30+4))</f>
        <v>0</v>
      </c>
      <c r="AF262" s="232"/>
      <c r="AG262" s="392">
        <f>SUM(AF262*H262*3)</f>
        <v>0</v>
      </c>
      <c r="AH262" s="232"/>
      <c r="AI262" s="393">
        <f>SUM(AH262*H262/3)</f>
        <v>0</v>
      </c>
      <c r="AJ262" s="232"/>
      <c r="AK262" s="393">
        <f>SUM(AJ262*H262*2/3)</f>
        <v>0</v>
      </c>
      <c r="AL262" s="232"/>
      <c r="AM262" s="392">
        <f>SUM(AL262*H262)</f>
        <v>0</v>
      </c>
      <c r="AN262" s="232"/>
      <c r="AO262" s="392">
        <f>SUM(AN262*J262)</f>
        <v>0</v>
      </c>
      <c r="AP262" s="232"/>
      <c r="AQ262" s="393">
        <f>AP262*H262/3</f>
        <v>0</v>
      </c>
      <c r="AR262" s="232"/>
      <c r="AS262" s="393">
        <f>SUM(J262*AR262*6)</f>
        <v>0</v>
      </c>
      <c r="AT262" s="34"/>
      <c r="AU262" s="393">
        <f>AT262*H262/3</f>
        <v>0</v>
      </c>
      <c r="AV262" s="232"/>
      <c r="AW262" s="392">
        <f>SUM(AV262*H262/3)</f>
        <v>0</v>
      </c>
      <c r="AX262" s="232"/>
      <c r="AY262" s="393">
        <f>SUM(AX262*H262/3)</f>
        <v>0</v>
      </c>
      <c r="AZ262" s="232"/>
      <c r="BA262" s="209">
        <f>SUM(AZ262*K262*5*6)</f>
        <v>0</v>
      </c>
      <c r="BB262" s="232"/>
      <c r="BC262" s="393">
        <f>SUM(BB262*K262*4*6)</f>
        <v>0</v>
      </c>
      <c r="BD262" s="232"/>
      <c r="BE262" s="396">
        <f>SUM(BD262*50)</f>
        <v>0</v>
      </c>
      <c r="BF262" s="209"/>
      <c r="BG262" s="396">
        <f t="shared" ref="BG262" si="1268">SUM(AO262+BE262+BC262+BA262+AY262+AW262+AS262+AQ262+AK262+AM262+AI262+AG262+AE262+AC262+AA262+Y262+X262+W262+U262+Q262+O262+S262+AU262)</f>
        <v>59.5</v>
      </c>
      <c r="BH262" s="396">
        <f t="shared" ref="BH262" si="1269">SUM(O262+Q262+U262+W262+X262+AS262+AW262+AY262+BA262+BC262+S262+AQ262)</f>
        <v>0</v>
      </c>
      <c r="BI262" s="1"/>
      <c r="BJ262" s="1"/>
      <c r="BK262" s="1"/>
      <c r="BL262" s="407" t="s">
        <v>306</v>
      </c>
      <c r="BM262" s="422" t="s">
        <v>74</v>
      </c>
      <c r="BN262" s="389" t="s">
        <v>255</v>
      </c>
      <c r="BO262" s="387" t="s">
        <v>95</v>
      </c>
      <c r="BP262" s="387" t="s">
        <v>92</v>
      </c>
      <c r="BQ262" s="387" t="s">
        <v>96</v>
      </c>
      <c r="BR262" s="388" t="s">
        <v>195</v>
      </c>
      <c r="BS262" s="388">
        <v>10</v>
      </c>
      <c r="BT262" s="388">
        <v>7</v>
      </c>
      <c r="BU262" s="388">
        <v>2</v>
      </c>
      <c r="BV262" s="388">
        <v>6</v>
      </c>
      <c r="BW262" s="388">
        <f>SUM(BV262)*2</f>
        <v>12</v>
      </c>
      <c r="BX262" s="389"/>
      <c r="BY262" s="231">
        <f>SUM(BZ262+CB262+CD262+CF262+CH262)</f>
        <v>0</v>
      </c>
      <c r="BZ262" s="232"/>
      <c r="CA262" s="392">
        <f>SUM(BZ262)*BU262</f>
        <v>0</v>
      </c>
      <c r="CB262" s="391"/>
      <c r="CC262" s="392">
        <f>CB262*BV262</f>
        <v>0</v>
      </c>
      <c r="CD262" s="232"/>
      <c r="CE262" s="392">
        <f>SUM(CD262)*BV262</f>
        <v>0</v>
      </c>
      <c r="CF262" s="232"/>
      <c r="CG262" s="392">
        <f>SUM(CF262)*BW262</f>
        <v>0</v>
      </c>
      <c r="CH262" s="232"/>
      <c r="CI262" s="392">
        <f>SUM(CH262)*BV262*5</f>
        <v>0</v>
      </c>
      <c r="CJ262" s="393">
        <f>SUM(BX262)*BV262*5/100+DJ262*BV262*2+DL262*BV262*2</f>
        <v>0</v>
      </c>
      <c r="CK262" s="394">
        <f>SUM(BX262*5/100*BV262)</f>
        <v>0</v>
      </c>
      <c r="CL262" s="232"/>
      <c r="CM262" s="392"/>
      <c r="CN262" s="391">
        <v>3</v>
      </c>
      <c r="CO262" s="345">
        <v>10.5</v>
      </c>
      <c r="CP262" s="232"/>
      <c r="CQ262" s="395">
        <f>SUM(CP262*BT262*(30+4))</f>
        <v>0</v>
      </c>
      <c r="CR262" s="232"/>
      <c r="CS262" s="392">
        <f>SUM(CR262*BT262*3)</f>
        <v>0</v>
      </c>
      <c r="CT262" s="232"/>
      <c r="CU262" s="393">
        <f>SUM(CT262*BT262/3)</f>
        <v>0</v>
      </c>
      <c r="CV262" s="232"/>
      <c r="CW262" s="393">
        <f>SUM(CV262*BT262*2/3)</f>
        <v>0</v>
      </c>
      <c r="CX262" s="391"/>
      <c r="CY262" s="392">
        <f>SUM(CX262*BT262)</f>
        <v>0</v>
      </c>
      <c r="CZ262" s="232"/>
      <c r="DA262" s="392">
        <f>SUM(CZ262*BV262)</f>
        <v>0</v>
      </c>
      <c r="DB262" s="34">
        <v>1</v>
      </c>
      <c r="DC262" s="209"/>
      <c r="DD262" s="391"/>
      <c r="DE262" s="393">
        <f>SUM(BV262*DD262*6)</f>
        <v>0</v>
      </c>
      <c r="DF262" s="34"/>
      <c r="DG262" s="393">
        <f>DF262*BT262/3</f>
        <v>0</v>
      </c>
      <c r="DH262" s="232"/>
      <c r="DI262" s="392">
        <f>SUM(DH262*BT262/3)</f>
        <v>0</v>
      </c>
      <c r="DJ262" s="391"/>
      <c r="DK262" s="393">
        <f>SUM(DJ262*BT262/3)</f>
        <v>0</v>
      </c>
      <c r="DL262" s="391"/>
      <c r="DM262" s="209">
        <f>SUM(DL262*BW262*5*6)</f>
        <v>0</v>
      </c>
      <c r="DN262" s="391"/>
      <c r="DO262" s="393">
        <f>SUM(DN262*BW262*4*6)</f>
        <v>0</v>
      </c>
      <c r="DP262" s="232"/>
      <c r="DQ262" s="396">
        <f>SUM(DP262*50)</f>
        <v>0</v>
      </c>
      <c r="DR262" s="393">
        <f>CA262+CC262+CE262+CG262+CI262+CJ262+CK262+CM262+CO262+CQ262+CS262+CU262+CW262+CY262+DA262+DC262+DE262+DG262+DI262+DK262+DM262+DO262+DQ262</f>
        <v>10.5</v>
      </c>
      <c r="DS262" s="393">
        <f>DO262+DM262+DK262+DI262+DE262+DC262+CJ262+CI262+CG262+CE262+CC262+CA262</f>
        <v>0</v>
      </c>
      <c r="DT262" s="7"/>
      <c r="DU262" s="7"/>
      <c r="DV262" s="7"/>
      <c r="DW262" s="408"/>
      <c r="DX262" s="487" t="s">
        <v>74</v>
      </c>
      <c r="DY262" s="623"/>
      <c r="DZ262" s="618"/>
      <c r="EA262" s="624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M262" s="610">
        <v>0</v>
      </c>
      <c r="EN262" s="7">
        <v>0</v>
      </c>
      <c r="EO262" s="7">
        <v>0</v>
      </c>
      <c r="EP262" s="7">
        <v>0</v>
      </c>
      <c r="EQ262" s="407">
        <v>0</v>
      </c>
      <c r="ER262" s="7">
        <v>0</v>
      </c>
      <c r="ES262" s="407">
        <v>0</v>
      </c>
      <c r="ET262" s="7">
        <v>0</v>
      </c>
      <c r="EU262" s="407">
        <v>0</v>
      </c>
      <c r="EV262" s="7">
        <v>0</v>
      </c>
      <c r="EW262" s="610">
        <v>0</v>
      </c>
      <c r="EX262" s="7">
        <v>0</v>
      </c>
      <c r="EY262" s="407">
        <v>0</v>
      </c>
      <c r="EZ262" s="7">
        <v>20</v>
      </c>
      <c r="FA262" s="7">
        <v>70</v>
      </c>
      <c r="FB262" s="7">
        <v>0</v>
      </c>
      <c r="FC262" s="407">
        <v>0</v>
      </c>
      <c r="FD262" s="7">
        <v>0</v>
      </c>
      <c r="FE262" s="407">
        <v>0</v>
      </c>
      <c r="FF262" s="7">
        <v>0</v>
      </c>
      <c r="FG262" s="610">
        <v>0</v>
      </c>
      <c r="FH262" s="7">
        <v>0</v>
      </c>
      <c r="FI262" s="407">
        <v>0</v>
      </c>
      <c r="FJ262" s="7">
        <v>0</v>
      </c>
      <c r="FK262" s="407">
        <v>0</v>
      </c>
      <c r="FL262" s="7">
        <v>0</v>
      </c>
      <c r="FM262" s="407">
        <v>0</v>
      </c>
      <c r="FN262" s="7">
        <v>1</v>
      </c>
      <c r="FO262" s="7">
        <v>0</v>
      </c>
      <c r="FP262" s="7">
        <v>0</v>
      </c>
      <c r="FQ262" s="407">
        <v>0</v>
      </c>
      <c r="FR262" s="7"/>
      <c r="FS262" s="407">
        <v>0</v>
      </c>
      <c r="FT262" s="407">
        <v>0</v>
      </c>
      <c r="FU262" s="407">
        <v>0</v>
      </c>
      <c r="FV262" s="7">
        <v>0</v>
      </c>
      <c r="FW262" s="407">
        <v>0</v>
      </c>
      <c r="FX262" s="7">
        <v>0</v>
      </c>
      <c r="FY262" s="7">
        <v>0</v>
      </c>
      <c r="FZ262" s="7">
        <v>0</v>
      </c>
      <c r="GA262" s="407">
        <v>0</v>
      </c>
      <c r="GB262" s="7">
        <v>0</v>
      </c>
      <c r="GC262" s="407">
        <v>0</v>
      </c>
      <c r="GD262" s="7">
        <v>10.5</v>
      </c>
      <c r="GE262" s="149">
        <v>70</v>
      </c>
      <c r="GF262" s="611">
        <v>0</v>
      </c>
      <c r="GG262" s="7"/>
      <c r="GH262" s="7"/>
      <c r="GI262" s="408"/>
      <c r="GK262" s="610"/>
      <c r="GL262" s="610"/>
      <c r="GM262" s="389"/>
      <c r="GN262" s="388"/>
      <c r="GO262" s="614"/>
      <c r="GP262" s="407"/>
      <c r="GQ262" s="615"/>
    </row>
    <row r="263" spans="1:199" ht="24.95" hidden="1" customHeight="1" thickBot="1" x14ac:dyDescent="0.35">
      <c r="A263" s="435" t="s">
        <v>74</v>
      </c>
      <c r="B263" s="165" t="s">
        <v>259</v>
      </c>
      <c r="C263" s="211" t="s">
        <v>95</v>
      </c>
      <c r="D263" s="248" t="s">
        <v>92</v>
      </c>
      <c r="E263" s="248" t="s">
        <v>96</v>
      </c>
      <c r="F263" s="166" t="s">
        <v>195</v>
      </c>
      <c r="G263" s="166">
        <v>9</v>
      </c>
      <c r="H263" s="230">
        <v>1</v>
      </c>
      <c r="I263" s="230">
        <v>1</v>
      </c>
      <c r="J263" s="230">
        <v>5</v>
      </c>
      <c r="K263" s="230">
        <v>5</v>
      </c>
      <c r="L263" s="165"/>
      <c r="M263" s="168">
        <f t="shared" ref="M263" si="1270">SUM(N263+P263+R263+T263+V263)</f>
        <v>0</v>
      </c>
      <c r="N263" s="169"/>
      <c r="O263" s="170">
        <f t="shared" ref="O263" si="1271">SUM(N263)*I263</f>
        <v>0</v>
      </c>
      <c r="P263" s="169"/>
      <c r="Q263" s="170">
        <f t="shared" ref="Q263" si="1272">P263*J263</f>
        <v>0</v>
      </c>
      <c r="R263" s="169"/>
      <c r="S263" s="170">
        <f t="shared" ref="S263" si="1273">SUM(R263)*J263</f>
        <v>0</v>
      </c>
      <c r="T263" s="169"/>
      <c r="U263" s="170">
        <f t="shared" ref="U263" si="1274">SUM(T263)*K263</f>
        <v>0</v>
      </c>
      <c r="V263" s="169"/>
      <c r="W263" s="170">
        <f t="shared" ref="W263" si="1275">SUM(V263)*J263*5</f>
        <v>0</v>
      </c>
      <c r="X263" s="209"/>
      <c r="Y263" s="171">
        <f t="shared" ref="Y263" si="1276">SUM(L263*5/100*J263)</f>
        <v>0</v>
      </c>
      <c r="Z263" s="169"/>
      <c r="AA263" s="170"/>
      <c r="AB263" s="169"/>
      <c r="AC263" s="182">
        <f>SUM(AB263)*3*H263/5</f>
        <v>0</v>
      </c>
      <c r="AD263" s="169">
        <v>1</v>
      </c>
      <c r="AE263" s="172">
        <f>SUM(AD263*H263*(15))</f>
        <v>15</v>
      </c>
      <c r="AF263" s="169"/>
      <c r="AG263" s="170">
        <f t="shared" ref="AG263" si="1277">SUM(AF263*H263*3)</f>
        <v>0</v>
      </c>
      <c r="AH263" s="169"/>
      <c r="AI263" s="234">
        <f t="shared" ref="AI263" si="1278">SUM(AH263*H263/3)</f>
        <v>0</v>
      </c>
      <c r="AJ263" s="169"/>
      <c r="AK263" s="234">
        <f t="shared" ref="AK263" si="1279">SUM(AJ263*H263*2/3)</f>
        <v>0</v>
      </c>
      <c r="AL263" s="169"/>
      <c r="AM263" s="170">
        <f>SUM(AL263*H263*2)</f>
        <v>0</v>
      </c>
      <c r="AN263" s="169"/>
      <c r="AO263" s="170">
        <f t="shared" ref="AO263" si="1280">SUM(AN263*J263)</f>
        <v>0</v>
      </c>
      <c r="AP263" s="169"/>
      <c r="AQ263" s="171">
        <f>SUM(AP263*H263*2)</f>
        <v>0</v>
      </c>
      <c r="AR263" s="169"/>
      <c r="AS263" s="234">
        <f>SUM(J263*AR263*6)</f>
        <v>0</v>
      </c>
      <c r="AT263" s="34"/>
      <c r="AU263" s="236">
        <f t="shared" ref="AU263" si="1281">AT263*H263/3</f>
        <v>0</v>
      </c>
      <c r="AV263" s="169"/>
      <c r="AW263" s="233">
        <f>SUM(AV263*H263/3)</f>
        <v>0</v>
      </c>
      <c r="AX263" s="169"/>
      <c r="AY263" s="234">
        <f t="shared" ref="AY263" si="1282">SUM(J263*AX263*8)</f>
        <v>0</v>
      </c>
      <c r="AZ263" s="169"/>
      <c r="BA263" s="209">
        <f t="shared" ref="BA263" si="1283">SUM(AZ263*K263*5*6)</f>
        <v>0</v>
      </c>
      <c r="BB263" s="169"/>
      <c r="BC263" s="171">
        <f t="shared" ref="BC263" si="1284">SUM(BB263*K263*4*6)</f>
        <v>0</v>
      </c>
      <c r="BD263" s="169"/>
      <c r="BE263" s="237">
        <f t="shared" ref="BE263" si="1285">SUM(BD263*50)</f>
        <v>0</v>
      </c>
      <c r="BF263" s="236">
        <f t="shared" ref="BF263" si="1286">O263+Q263+S263+U263+W263+X263+Y263+AA263+AC263+AE263+AG263+AI263+AK263+AM263+AO263+AQ263+AS263+AU263+AW263+AY263+BA263+BC263+BE263</f>
        <v>15</v>
      </c>
      <c r="BG263" s="309">
        <f t="shared" si="1264"/>
        <v>15</v>
      </c>
      <c r="BH263" s="22">
        <f t="shared" ref="BH263" si="1287">SUM(O263+Q263+U263+W263+X263+AS263+AW263+AY263+BA263+BC263+S263+AQ263)</f>
        <v>0</v>
      </c>
      <c r="BI263" s="7"/>
      <c r="BJ263" s="7"/>
      <c r="BK263" s="7"/>
      <c r="BL263" s="60"/>
      <c r="BM263" s="47" t="s">
        <v>74</v>
      </c>
      <c r="BN263" s="229" t="s">
        <v>254</v>
      </c>
      <c r="BO263" s="211" t="s">
        <v>95</v>
      </c>
      <c r="BP263" s="211" t="s">
        <v>92</v>
      </c>
      <c r="BQ263" s="211" t="s">
        <v>96</v>
      </c>
      <c r="BR263" s="230" t="s">
        <v>195</v>
      </c>
      <c r="BS263" s="230">
        <v>10</v>
      </c>
      <c r="BT263" s="230">
        <v>1</v>
      </c>
      <c r="BU263" s="230">
        <v>2</v>
      </c>
      <c r="BV263" s="230">
        <v>5</v>
      </c>
      <c r="BW263" s="230">
        <v>5</v>
      </c>
      <c r="BX263" s="229"/>
      <c r="BY263" s="231">
        <f t="shared" ref="BY263" si="1288">SUM(BZ263+CB263+CD263+CF263+CH263)</f>
        <v>0</v>
      </c>
      <c r="BZ263" s="232"/>
      <c r="CA263" s="28">
        <f t="shared" ref="CA263" si="1289">SUM(BZ263)*BU263</f>
        <v>0</v>
      </c>
      <c r="CB263" s="232"/>
      <c r="CC263" s="233">
        <f t="shared" ref="CC263" si="1290">CB263*BV263</f>
        <v>0</v>
      </c>
      <c r="CD263" s="232"/>
      <c r="CE263" s="233">
        <f t="shared" ref="CE263" si="1291">SUM(CD263)*BV263</f>
        <v>0</v>
      </c>
      <c r="CF263" s="232"/>
      <c r="CG263" s="233">
        <f t="shared" ref="CG263" si="1292">SUM(CF263)*BW263</f>
        <v>0</v>
      </c>
      <c r="CH263" s="232"/>
      <c r="CI263" s="233">
        <f t="shared" ref="CI263" si="1293">SUM(CH263)*BV263*5</f>
        <v>0</v>
      </c>
      <c r="CJ263" s="234"/>
      <c r="CK263" s="182">
        <f t="shared" ref="CK263" si="1294">SUM(BX263*5/100*BV263)</f>
        <v>0</v>
      </c>
      <c r="CL263" s="232"/>
      <c r="CM263" s="233"/>
      <c r="CN263" s="232"/>
      <c r="CO263" s="209">
        <f>SUM(CN263)*3*BT263/5</f>
        <v>0</v>
      </c>
      <c r="CP263" s="232">
        <v>1</v>
      </c>
      <c r="CQ263" s="235">
        <f>SUM(CP263*BT263*(15))</f>
        <v>15</v>
      </c>
      <c r="CR263" s="232"/>
      <c r="CS263" s="233">
        <f t="shared" ref="CS263" si="1295">SUM(CR263*BT263*3)</f>
        <v>0</v>
      </c>
      <c r="CT263" s="232"/>
      <c r="CU263" s="234">
        <f t="shared" ref="CU263" si="1296">SUM(CT263*BT263/3)</f>
        <v>0</v>
      </c>
      <c r="CV263" s="232"/>
      <c r="CW263" s="234">
        <f t="shared" ref="CW263" si="1297">SUM(CV263*BT263*2/3)</f>
        <v>0</v>
      </c>
      <c r="CX263" s="232"/>
      <c r="CY263" s="233">
        <f>SUM(CX263*BT263*2)</f>
        <v>0</v>
      </c>
      <c r="CZ263" s="232"/>
      <c r="DA263" s="233">
        <f t="shared" ref="DA263" si="1298">SUM(CZ263*BV263)</f>
        <v>0</v>
      </c>
      <c r="DB263" s="232"/>
      <c r="DC263" s="209">
        <f t="shared" ref="DC263" si="1299">SUM(DB263*BT263*2)</f>
        <v>0</v>
      </c>
      <c r="DD263" s="232"/>
      <c r="DE263" s="234">
        <f t="shared" ref="DE263" si="1300">SUM(BV263*DD263*6)</f>
        <v>0</v>
      </c>
      <c r="DF263" s="34"/>
      <c r="DG263" s="236">
        <f t="shared" ref="DG263" si="1301">DF263*BT263/3</f>
        <v>0</v>
      </c>
      <c r="DH263" s="232"/>
      <c r="DI263" s="233">
        <f t="shared" ref="DI263" si="1302">SUM(DH263*BT263/3)</f>
        <v>0</v>
      </c>
      <c r="DJ263" s="232"/>
      <c r="DK263" s="209">
        <f>SUM(BV263*DJ263*8)</f>
        <v>0</v>
      </c>
      <c r="DL263" s="232"/>
      <c r="DM263" s="209">
        <f>SUM(DL263*BW263*3*8)</f>
        <v>0</v>
      </c>
      <c r="DN263" s="232"/>
      <c r="DO263" s="234">
        <f t="shared" ref="DO263" si="1303">SUM(DN263*BW263*4*6)</f>
        <v>0</v>
      </c>
      <c r="DP263" s="232"/>
      <c r="DQ263" s="237">
        <f t="shared" ref="DQ263" si="1304">SUM(DP263*50)</f>
        <v>0</v>
      </c>
      <c r="DR263" s="236">
        <f>CA263+CC263+CE263+CG263+CI263+CJ263+CK263+CM263+CO263+CQ263+CS263+CU263+CW263+CY263+DA263+DC263+DE263+DG263+DI263+DK263+DM263+DO263+DQ263</f>
        <v>15</v>
      </c>
      <c r="DS263" s="236">
        <f t="shared" ref="DS263" si="1305">DO263+DM263+DK263+DI263+DE263+DC263+CJ263+CI263+CG263+CE263+CC263+CA263</f>
        <v>0</v>
      </c>
      <c r="DT263" s="7"/>
      <c r="DU263" s="7"/>
      <c r="DV263" s="7"/>
      <c r="DW263" s="60"/>
      <c r="DX263" s="487" t="s">
        <v>74</v>
      </c>
      <c r="DY263" s="299"/>
      <c r="DZ263" s="98"/>
      <c r="EA263" s="99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M263" s="20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0</v>
      </c>
      <c r="ES263" s="7">
        <v>0</v>
      </c>
      <c r="ET263" s="7">
        <v>0</v>
      </c>
      <c r="EU263" s="7">
        <v>0</v>
      </c>
      <c r="EV263" s="7">
        <v>0</v>
      </c>
      <c r="EW263" s="20">
        <v>0</v>
      </c>
      <c r="EX263" s="7">
        <v>0</v>
      </c>
      <c r="EY263" s="7">
        <v>0</v>
      </c>
      <c r="EZ263" s="7">
        <v>0</v>
      </c>
      <c r="FA263" s="7">
        <v>0</v>
      </c>
      <c r="FB263" s="7">
        <v>2</v>
      </c>
      <c r="FC263" s="7">
        <v>30</v>
      </c>
      <c r="FD263" s="7">
        <v>0</v>
      </c>
      <c r="FE263" s="7">
        <v>0</v>
      </c>
      <c r="FF263" s="7">
        <v>0</v>
      </c>
      <c r="FG263" s="20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>
        <v>0</v>
      </c>
      <c r="FQ263" s="7">
        <v>0</v>
      </c>
      <c r="FR263" s="7"/>
      <c r="FS263" s="7">
        <v>0</v>
      </c>
      <c r="FT263" s="7">
        <v>0</v>
      </c>
      <c r="FU263" s="7">
        <v>0</v>
      </c>
      <c r="FV263" s="7">
        <v>0</v>
      </c>
      <c r="FW263" s="7">
        <v>0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>
        <v>0</v>
      </c>
      <c r="GD263" s="7">
        <v>30</v>
      </c>
      <c r="GE263" s="149">
        <v>30</v>
      </c>
      <c r="GF263" s="150">
        <v>0</v>
      </c>
      <c r="GG263" s="7"/>
      <c r="GH263" s="7"/>
      <c r="GI263" s="60"/>
      <c r="GK263" s="20"/>
      <c r="GL263" s="20"/>
      <c r="GM263" s="1"/>
      <c r="GN263" s="25"/>
      <c r="GO263" s="77"/>
      <c r="GP263" s="7"/>
      <c r="GQ263" s="87"/>
    </row>
    <row r="264" spans="1:199" ht="24.95" hidden="1" customHeight="1" thickBot="1" x14ac:dyDescent="0.35">
      <c r="A264" s="47" t="s">
        <v>74</v>
      </c>
      <c r="B264" s="52"/>
      <c r="C264" s="19"/>
      <c r="D264" s="45"/>
      <c r="E264" s="45"/>
      <c r="F264" s="45"/>
      <c r="G264" s="45"/>
      <c r="H264" s="45"/>
      <c r="I264" s="45"/>
      <c r="J264" s="45"/>
      <c r="K264" s="45"/>
      <c r="L264" s="52"/>
      <c r="M264" s="90">
        <f t="shared" ref="M264:M271" si="1306">SUM(N264+P264+T264+V264+AR264*2)</f>
        <v>0</v>
      </c>
      <c r="N264" s="34"/>
      <c r="O264" s="22"/>
      <c r="P264" s="34"/>
      <c r="Q264" s="22"/>
      <c r="R264" s="34"/>
      <c r="S264" s="22"/>
      <c r="T264" s="34"/>
      <c r="U264" s="22"/>
      <c r="V264" s="91"/>
      <c r="W264" s="22"/>
      <c r="X264" s="22"/>
      <c r="Y264" s="22"/>
      <c r="Z264" s="91"/>
      <c r="AA264" s="22"/>
      <c r="AB264" s="91"/>
      <c r="AC264" s="22"/>
      <c r="AD264" s="91"/>
      <c r="AE264" s="26"/>
      <c r="AF264" s="91"/>
      <c r="AG264" s="22"/>
      <c r="AH264" s="91"/>
      <c r="AI264" s="22"/>
      <c r="AJ264" s="91"/>
      <c r="AK264" s="22"/>
      <c r="AL264" s="91"/>
      <c r="AM264" s="22"/>
      <c r="AN264" s="91"/>
      <c r="AO264" s="22"/>
      <c r="AP264" s="91"/>
      <c r="AQ264" s="22"/>
      <c r="AR264" s="91"/>
      <c r="AS264" s="22"/>
      <c r="AT264" s="91"/>
      <c r="AU264" s="22"/>
      <c r="AV264" s="91"/>
      <c r="AW264" s="22"/>
      <c r="AX264" s="91"/>
      <c r="AY264" s="22"/>
      <c r="AZ264" s="91"/>
      <c r="BA264" s="22"/>
      <c r="BB264" s="91"/>
      <c r="BC264" s="22"/>
      <c r="BD264" s="91"/>
      <c r="BE264" s="22"/>
      <c r="BF264" s="22"/>
      <c r="BG264" s="22">
        <f t="shared" si="1264"/>
        <v>0</v>
      </c>
      <c r="BH264" s="22">
        <f t="shared" si="1265"/>
        <v>0</v>
      </c>
      <c r="BI264" s="7"/>
      <c r="BJ264" s="7"/>
      <c r="BK264" s="7"/>
      <c r="BL264" s="60"/>
      <c r="BM264" s="59"/>
      <c r="BN264" s="52"/>
      <c r="BO264" s="19"/>
      <c r="BP264" s="45"/>
      <c r="BQ264" s="45"/>
      <c r="BR264" s="45"/>
      <c r="BS264" s="45"/>
      <c r="BT264" s="45"/>
      <c r="BU264" s="45"/>
      <c r="BV264" s="45"/>
      <c r="BW264" s="45"/>
      <c r="BX264" s="52"/>
      <c r="BY264" s="90">
        <f t="shared" ref="BY264:BY271" si="1307">SUM(BZ264+CB264+CF264+CH264+DD264*2)</f>
        <v>0</v>
      </c>
      <c r="BZ264" s="34"/>
      <c r="CA264" s="22"/>
      <c r="CB264" s="34"/>
      <c r="CC264" s="247"/>
      <c r="CD264" s="34"/>
      <c r="CE264" s="22"/>
      <c r="CF264" s="34"/>
      <c r="CG264" s="22"/>
      <c r="CH264" s="91"/>
      <c r="CI264" s="22"/>
      <c r="CJ264" s="22"/>
      <c r="CK264" s="22"/>
      <c r="CL264" s="91"/>
      <c r="CM264" s="22"/>
      <c r="CN264" s="91"/>
      <c r="CO264" s="22"/>
      <c r="CP264" s="91"/>
      <c r="CQ264" s="26"/>
      <c r="CR264" s="91"/>
      <c r="CS264" s="22"/>
      <c r="CT264" s="91"/>
      <c r="CU264" s="22"/>
      <c r="CV264" s="91"/>
      <c r="CW264" s="22"/>
      <c r="CX264" s="91"/>
      <c r="CY264" s="22"/>
      <c r="CZ264" s="91"/>
      <c r="DA264" s="22"/>
      <c r="DB264" s="91"/>
      <c r="DC264" s="22"/>
      <c r="DD264" s="91"/>
      <c r="DE264" s="22"/>
      <c r="DF264" s="91"/>
      <c r="DG264" s="22"/>
      <c r="DH264" s="91"/>
      <c r="DI264" s="22"/>
      <c r="DJ264" s="91"/>
      <c r="DK264" s="22"/>
      <c r="DL264" s="91"/>
      <c r="DM264" s="22"/>
      <c r="DN264" s="91"/>
      <c r="DO264" s="22"/>
      <c r="DP264" s="91"/>
      <c r="DQ264" s="22"/>
      <c r="DR264" s="22">
        <f t="shared" si="1266"/>
        <v>0</v>
      </c>
      <c r="DS264" s="22">
        <f t="shared" si="1267"/>
        <v>0</v>
      </c>
      <c r="DT264" s="7"/>
      <c r="DU264" s="7"/>
      <c r="DV264" s="7"/>
      <c r="DW264" s="60"/>
      <c r="DX264" s="487" t="s">
        <v>74</v>
      </c>
      <c r="DY264" s="299"/>
      <c r="DZ264" s="98"/>
      <c r="EA264" s="100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M264" s="20">
        <v>0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20">
        <v>0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20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>
        <v>0</v>
      </c>
      <c r="FQ264" s="7">
        <v>0</v>
      </c>
      <c r="FR264" s="7"/>
      <c r="FS264" s="7">
        <v>0</v>
      </c>
      <c r="FT264" s="7">
        <v>0</v>
      </c>
      <c r="FU264" s="7">
        <v>0</v>
      </c>
      <c r="FV264" s="7">
        <v>0</v>
      </c>
      <c r="FW264" s="7">
        <v>0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>
        <v>0</v>
      </c>
      <c r="GD264" s="7">
        <v>0</v>
      </c>
      <c r="GE264" s="149">
        <v>0</v>
      </c>
      <c r="GF264" s="150">
        <v>0</v>
      </c>
      <c r="GG264" s="7"/>
      <c r="GH264" s="7"/>
      <c r="GI264" s="60"/>
      <c r="GK264" s="20"/>
      <c r="GL264" s="20"/>
      <c r="GM264" s="1"/>
      <c r="GN264" s="25"/>
      <c r="GO264" s="77"/>
      <c r="GP264" s="7"/>
      <c r="GQ264" s="87"/>
    </row>
    <row r="265" spans="1:199" ht="24.95" hidden="1" customHeight="1" thickBot="1" x14ac:dyDescent="0.35">
      <c r="A265" s="47" t="s">
        <v>74</v>
      </c>
      <c r="B265" s="1"/>
      <c r="C265" s="19"/>
      <c r="D265" s="25"/>
      <c r="E265" s="25"/>
      <c r="F265" s="25"/>
      <c r="G265" s="25"/>
      <c r="H265" s="25"/>
      <c r="I265" s="25"/>
      <c r="J265" s="25"/>
      <c r="K265" s="25"/>
      <c r="L265" s="1"/>
      <c r="M265" s="90">
        <f t="shared" si="1306"/>
        <v>0</v>
      </c>
      <c r="N265" s="34"/>
      <c r="O265" s="22"/>
      <c r="P265" s="34"/>
      <c r="Q265" s="22"/>
      <c r="R265" s="34"/>
      <c r="S265" s="22"/>
      <c r="T265" s="34"/>
      <c r="U265" s="22"/>
      <c r="V265" s="91"/>
      <c r="W265" s="22"/>
      <c r="X265" s="22"/>
      <c r="Y265" s="22"/>
      <c r="Z265" s="91"/>
      <c r="AA265" s="22"/>
      <c r="AB265" s="91"/>
      <c r="AC265" s="22"/>
      <c r="AD265" s="91"/>
      <c r="AE265" s="26"/>
      <c r="AF265" s="91"/>
      <c r="AG265" s="22"/>
      <c r="AH265" s="91"/>
      <c r="AI265" s="22"/>
      <c r="AJ265" s="91"/>
      <c r="AK265" s="22"/>
      <c r="AL265" s="91"/>
      <c r="AM265" s="22"/>
      <c r="AN265" s="91"/>
      <c r="AO265" s="22"/>
      <c r="AP265" s="91"/>
      <c r="AQ265" s="22"/>
      <c r="AR265" s="91"/>
      <c r="AS265" s="22"/>
      <c r="AT265" s="91"/>
      <c r="AU265" s="22"/>
      <c r="AV265" s="91"/>
      <c r="AW265" s="22"/>
      <c r="AX265" s="91"/>
      <c r="AY265" s="22"/>
      <c r="AZ265" s="91"/>
      <c r="BA265" s="22"/>
      <c r="BB265" s="91"/>
      <c r="BC265" s="22"/>
      <c r="BD265" s="91"/>
      <c r="BE265" s="22"/>
      <c r="BF265" s="22"/>
      <c r="BG265" s="22">
        <f t="shared" si="1264"/>
        <v>0</v>
      </c>
      <c r="BH265" s="22">
        <f t="shared" si="1265"/>
        <v>0</v>
      </c>
      <c r="BI265" s="7"/>
      <c r="BJ265" s="7"/>
      <c r="BK265" s="7"/>
      <c r="BL265" s="60"/>
      <c r="BM265" s="59"/>
      <c r="BN265" s="1"/>
      <c r="BO265" s="19"/>
      <c r="BP265" s="25"/>
      <c r="BQ265" s="25"/>
      <c r="BR265" s="25"/>
      <c r="BS265" s="25"/>
      <c r="BT265" s="25"/>
      <c r="BU265" s="25"/>
      <c r="BV265" s="25"/>
      <c r="BW265" s="25"/>
      <c r="BX265" s="1"/>
      <c r="BY265" s="90">
        <f t="shared" si="1307"/>
        <v>0</v>
      </c>
      <c r="BZ265" s="34"/>
      <c r="CA265" s="22"/>
      <c r="CB265" s="34"/>
      <c r="CC265" s="247"/>
      <c r="CD265" s="34"/>
      <c r="CE265" s="22"/>
      <c r="CF265" s="34"/>
      <c r="CG265" s="22"/>
      <c r="CH265" s="91"/>
      <c r="CI265" s="22"/>
      <c r="CJ265" s="22"/>
      <c r="CK265" s="22"/>
      <c r="CL265" s="91"/>
      <c r="CM265" s="22"/>
      <c r="CN265" s="91"/>
      <c r="CO265" s="22"/>
      <c r="CP265" s="91"/>
      <c r="CQ265" s="26"/>
      <c r="CR265" s="91"/>
      <c r="CS265" s="22"/>
      <c r="CT265" s="91"/>
      <c r="CU265" s="22"/>
      <c r="CV265" s="91"/>
      <c r="CW265" s="22"/>
      <c r="CX265" s="91"/>
      <c r="CY265" s="22"/>
      <c r="CZ265" s="91"/>
      <c r="DA265" s="22"/>
      <c r="DB265" s="91"/>
      <c r="DC265" s="22"/>
      <c r="DD265" s="91"/>
      <c r="DE265" s="22"/>
      <c r="DF265" s="91"/>
      <c r="DG265" s="22"/>
      <c r="DH265" s="91"/>
      <c r="DI265" s="22"/>
      <c r="DJ265" s="91"/>
      <c r="DK265" s="22"/>
      <c r="DL265" s="91"/>
      <c r="DM265" s="22"/>
      <c r="DN265" s="91"/>
      <c r="DO265" s="22"/>
      <c r="DP265" s="91"/>
      <c r="DQ265" s="22"/>
      <c r="DR265" s="22">
        <f t="shared" si="1266"/>
        <v>0</v>
      </c>
      <c r="DS265" s="22">
        <f t="shared" si="1267"/>
        <v>0</v>
      </c>
      <c r="DT265" s="7"/>
      <c r="DU265" s="7"/>
      <c r="DV265" s="7"/>
      <c r="DW265" s="60"/>
      <c r="DX265" s="487" t="s">
        <v>74</v>
      </c>
      <c r="DY265" s="299"/>
      <c r="DZ265" s="98"/>
      <c r="EA265" s="99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M265" s="20">
        <v>0</v>
      </c>
      <c r="EN265" s="7">
        <v>0</v>
      </c>
      <c r="EO265" s="7">
        <v>0</v>
      </c>
      <c r="EP265" s="7">
        <v>0</v>
      </c>
      <c r="EQ265" s="7">
        <v>0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20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20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>
        <v>0</v>
      </c>
      <c r="FQ265" s="7">
        <v>0</v>
      </c>
      <c r="FR265" s="7"/>
      <c r="FS265" s="7">
        <v>0</v>
      </c>
      <c r="FT265" s="7">
        <v>0</v>
      </c>
      <c r="FU265" s="7">
        <v>0</v>
      </c>
      <c r="FV265" s="7">
        <v>0</v>
      </c>
      <c r="FW265" s="7">
        <v>0</v>
      </c>
      <c r="FX265" s="7">
        <v>0</v>
      </c>
      <c r="FY265" s="7">
        <v>0</v>
      </c>
      <c r="FZ265" s="7">
        <v>0</v>
      </c>
      <c r="GA265" s="7">
        <v>0</v>
      </c>
      <c r="GB265" s="7">
        <v>0</v>
      </c>
      <c r="GC265" s="7">
        <v>0</v>
      </c>
      <c r="GD265" s="7">
        <v>0</v>
      </c>
      <c r="GE265" s="149">
        <v>0</v>
      </c>
      <c r="GF265" s="150">
        <v>0</v>
      </c>
      <c r="GG265" s="7"/>
      <c r="GH265" s="7"/>
      <c r="GI265" s="60"/>
      <c r="GK265" s="20"/>
      <c r="GL265" s="20"/>
      <c r="GM265" s="1"/>
      <c r="GN265" s="25"/>
      <c r="GO265" s="77"/>
      <c r="GP265" s="7"/>
      <c r="GQ265" s="87"/>
    </row>
    <row r="266" spans="1:199" ht="24.95" hidden="1" customHeight="1" thickBot="1" x14ac:dyDescent="0.35">
      <c r="A266" s="47" t="s">
        <v>74</v>
      </c>
      <c r="B266" s="19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90">
        <f t="shared" si="1306"/>
        <v>0</v>
      </c>
      <c r="N266" s="34"/>
      <c r="O266" s="22"/>
      <c r="P266" s="34"/>
      <c r="Q266" s="22"/>
      <c r="R266" s="34"/>
      <c r="S266" s="22"/>
      <c r="T266" s="34"/>
      <c r="U266" s="22"/>
      <c r="V266" s="91"/>
      <c r="W266" s="22"/>
      <c r="X266" s="22"/>
      <c r="Y266" s="22"/>
      <c r="Z266" s="91"/>
      <c r="AA266" s="22"/>
      <c r="AB266" s="91"/>
      <c r="AC266" s="22"/>
      <c r="AD266" s="91"/>
      <c r="AE266" s="26"/>
      <c r="AF266" s="91"/>
      <c r="AG266" s="22"/>
      <c r="AH266" s="91"/>
      <c r="AI266" s="22"/>
      <c r="AJ266" s="91"/>
      <c r="AK266" s="22"/>
      <c r="AL266" s="91"/>
      <c r="AM266" s="22"/>
      <c r="AN266" s="91"/>
      <c r="AO266" s="22"/>
      <c r="AP266" s="91"/>
      <c r="AQ266" s="22"/>
      <c r="AR266" s="91"/>
      <c r="AS266" s="22"/>
      <c r="AT266" s="91"/>
      <c r="AU266" s="22"/>
      <c r="AV266" s="91"/>
      <c r="AW266" s="22"/>
      <c r="AX266" s="91"/>
      <c r="AY266" s="22"/>
      <c r="AZ266" s="91"/>
      <c r="BA266" s="22"/>
      <c r="BB266" s="91"/>
      <c r="BC266" s="22"/>
      <c r="BD266" s="91"/>
      <c r="BE266" s="22"/>
      <c r="BF266" s="22"/>
      <c r="BG266" s="22">
        <f t="shared" si="1264"/>
        <v>0</v>
      </c>
      <c r="BH266" s="22">
        <f t="shared" si="1265"/>
        <v>0</v>
      </c>
      <c r="BI266" s="7"/>
      <c r="BJ266" s="7"/>
      <c r="BK266" s="7"/>
      <c r="BL266" s="60"/>
      <c r="BM266" s="59"/>
      <c r="BN266" s="19"/>
      <c r="BO266" s="19"/>
      <c r="BP266" s="7"/>
      <c r="BQ266" s="7"/>
      <c r="BR266" s="7"/>
      <c r="BS266" s="7"/>
      <c r="BT266" s="7"/>
      <c r="BU266" s="7"/>
      <c r="BV266" s="7"/>
      <c r="BW266" s="7"/>
      <c r="BX266" s="7"/>
      <c r="BY266" s="90">
        <f t="shared" si="1307"/>
        <v>0</v>
      </c>
      <c r="BZ266" s="34"/>
      <c r="CA266" s="22"/>
      <c r="CB266" s="34"/>
      <c r="CC266" s="247"/>
      <c r="CD266" s="34"/>
      <c r="CE266" s="22"/>
      <c r="CF266" s="34"/>
      <c r="CG266" s="22"/>
      <c r="CH266" s="91"/>
      <c r="CI266" s="22"/>
      <c r="CJ266" s="22"/>
      <c r="CK266" s="22"/>
      <c r="CL266" s="91"/>
      <c r="CM266" s="22"/>
      <c r="CN266" s="91"/>
      <c r="CO266" s="22"/>
      <c r="CP266" s="91"/>
      <c r="CQ266" s="26"/>
      <c r="CR266" s="91"/>
      <c r="CS266" s="22"/>
      <c r="CT266" s="91"/>
      <c r="CU266" s="22"/>
      <c r="CV266" s="91"/>
      <c r="CW266" s="22"/>
      <c r="CX266" s="91"/>
      <c r="CY266" s="22"/>
      <c r="CZ266" s="91"/>
      <c r="DA266" s="22"/>
      <c r="DB266" s="91"/>
      <c r="DC266" s="22"/>
      <c r="DD266" s="91"/>
      <c r="DE266" s="22"/>
      <c r="DF266" s="91"/>
      <c r="DG266" s="22"/>
      <c r="DH266" s="91"/>
      <c r="DI266" s="22"/>
      <c r="DJ266" s="91"/>
      <c r="DK266" s="22"/>
      <c r="DL266" s="91"/>
      <c r="DM266" s="22"/>
      <c r="DN266" s="91"/>
      <c r="DO266" s="22"/>
      <c r="DP266" s="91"/>
      <c r="DQ266" s="22"/>
      <c r="DR266" s="22">
        <f t="shared" si="1266"/>
        <v>0</v>
      </c>
      <c r="DS266" s="22">
        <f t="shared" si="1267"/>
        <v>0</v>
      </c>
      <c r="DT266" s="7"/>
      <c r="DU266" s="7"/>
      <c r="DV266" s="7"/>
      <c r="DW266" s="60"/>
      <c r="DX266" s="487" t="s">
        <v>74</v>
      </c>
      <c r="DY266" s="298"/>
      <c r="DZ266" s="98"/>
      <c r="EA266" s="9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M266" s="20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0</v>
      </c>
      <c r="EV266" s="7">
        <v>0</v>
      </c>
      <c r="EW266" s="20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20">
        <v>0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0</v>
      </c>
      <c r="FN266" s="7">
        <v>0</v>
      </c>
      <c r="FO266" s="7">
        <v>0</v>
      </c>
      <c r="FP266" s="7">
        <v>0</v>
      </c>
      <c r="FQ266" s="7">
        <v>0</v>
      </c>
      <c r="FR266" s="7"/>
      <c r="FS266" s="7">
        <v>0</v>
      </c>
      <c r="FT266" s="7">
        <v>0</v>
      </c>
      <c r="FU266" s="7">
        <v>0</v>
      </c>
      <c r="FV266" s="7">
        <v>0</v>
      </c>
      <c r="FW266" s="7">
        <v>0</v>
      </c>
      <c r="FX266" s="7">
        <v>0</v>
      </c>
      <c r="FY266" s="7">
        <v>0</v>
      </c>
      <c r="FZ266" s="7">
        <v>0</v>
      </c>
      <c r="GA266" s="7">
        <v>0</v>
      </c>
      <c r="GB266" s="7">
        <v>0</v>
      </c>
      <c r="GC266" s="7">
        <v>0</v>
      </c>
      <c r="GD266" s="7">
        <v>0</v>
      </c>
      <c r="GE266" s="149">
        <v>0</v>
      </c>
      <c r="GF266" s="150">
        <v>0</v>
      </c>
      <c r="GG266" s="7"/>
      <c r="GH266" s="7"/>
      <c r="GI266" s="60"/>
      <c r="GK266" s="20"/>
      <c r="GL266" s="20"/>
      <c r="GM266" s="1"/>
      <c r="GN266" s="25"/>
      <c r="GO266" s="77"/>
      <c r="GP266" s="7"/>
      <c r="GQ266" s="87"/>
    </row>
    <row r="267" spans="1:199" ht="24.95" hidden="1" customHeight="1" thickBot="1" x14ac:dyDescent="0.35">
      <c r="A267" s="47" t="s">
        <v>74</v>
      </c>
      <c r="B267" s="7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90">
        <f t="shared" si="1306"/>
        <v>0</v>
      </c>
      <c r="N267" s="34"/>
      <c r="O267" s="22"/>
      <c r="P267" s="34"/>
      <c r="Q267" s="22"/>
      <c r="R267" s="34"/>
      <c r="S267" s="22"/>
      <c r="T267" s="34"/>
      <c r="U267" s="22"/>
      <c r="V267" s="91"/>
      <c r="W267" s="22"/>
      <c r="X267" s="22"/>
      <c r="Y267" s="22"/>
      <c r="Z267" s="91"/>
      <c r="AA267" s="22"/>
      <c r="AB267" s="91"/>
      <c r="AC267" s="22"/>
      <c r="AD267" s="91"/>
      <c r="AE267" s="26"/>
      <c r="AF267" s="91"/>
      <c r="AG267" s="22"/>
      <c r="AH267" s="91"/>
      <c r="AI267" s="22"/>
      <c r="AJ267" s="91"/>
      <c r="AK267" s="22"/>
      <c r="AL267" s="91"/>
      <c r="AM267" s="22"/>
      <c r="AN267" s="91"/>
      <c r="AO267" s="22"/>
      <c r="AP267" s="91"/>
      <c r="AQ267" s="22"/>
      <c r="AR267" s="91"/>
      <c r="AS267" s="22"/>
      <c r="AT267" s="91"/>
      <c r="AU267" s="22"/>
      <c r="AV267" s="91"/>
      <c r="AW267" s="22"/>
      <c r="AX267" s="91"/>
      <c r="AY267" s="22"/>
      <c r="AZ267" s="91"/>
      <c r="BA267" s="22"/>
      <c r="BB267" s="91"/>
      <c r="BC267" s="22"/>
      <c r="BD267" s="91"/>
      <c r="BE267" s="22"/>
      <c r="BF267" s="22"/>
      <c r="BG267" s="22">
        <f t="shared" si="1264"/>
        <v>0</v>
      </c>
      <c r="BH267" s="22">
        <f t="shared" si="1265"/>
        <v>0</v>
      </c>
      <c r="BI267" s="7"/>
      <c r="BJ267" s="7"/>
      <c r="BK267" s="7"/>
      <c r="BL267" s="60"/>
      <c r="BM267" s="59"/>
      <c r="BN267" s="7"/>
      <c r="BO267" s="19"/>
      <c r="BP267" s="7"/>
      <c r="BQ267" s="7"/>
      <c r="BR267" s="7"/>
      <c r="BS267" s="7"/>
      <c r="BT267" s="7"/>
      <c r="BU267" s="7"/>
      <c r="BV267" s="7"/>
      <c r="BW267" s="7"/>
      <c r="BX267" s="7"/>
      <c r="BY267" s="90">
        <f t="shared" si="1307"/>
        <v>0</v>
      </c>
      <c r="BZ267" s="34"/>
      <c r="CA267" s="22"/>
      <c r="CB267" s="34"/>
      <c r="CC267" s="247"/>
      <c r="CD267" s="34"/>
      <c r="CE267" s="22"/>
      <c r="CF267" s="34"/>
      <c r="CG267" s="22"/>
      <c r="CH267" s="91"/>
      <c r="CI267" s="22"/>
      <c r="CJ267" s="22"/>
      <c r="CK267" s="22"/>
      <c r="CL267" s="91"/>
      <c r="CM267" s="22"/>
      <c r="CN267" s="91"/>
      <c r="CO267" s="22"/>
      <c r="CP267" s="91"/>
      <c r="CQ267" s="26"/>
      <c r="CR267" s="91"/>
      <c r="CS267" s="22"/>
      <c r="CT267" s="91"/>
      <c r="CU267" s="22"/>
      <c r="CV267" s="91"/>
      <c r="CW267" s="22"/>
      <c r="CX267" s="91"/>
      <c r="CY267" s="22"/>
      <c r="CZ267" s="91"/>
      <c r="DA267" s="22"/>
      <c r="DB267" s="91"/>
      <c r="DC267" s="22"/>
      <c r="DD267" s="91"/>
      <c r="DE267" s="22"/>
      <c r="DF267" s="91"/>
      <c r="DG267" s="22"/>
      <c r="DH267" s="91"/>
      <c r="DI267" s="22"/>
      <c r="DJ267" s="91"/>
      <c r="DK267" s="22"/>
      <c r="DL267" s="91"/>
      <c r="DM267" s="22"/>
      <c r="DN267" s="91"/>
      <c r="DO267" s="22"/>
      <c r="DP267" s="91"/>
      <c r="DQ267" s="22"/>
      <c r="DR267" s="22">
        <f t="shared" si="1266"/>
        <v>0</v>
      </c>
      <c r="DS267" s="22">
        <f t="shared" si="1267"/>
        <v>0</v>
      </c>
      <c r="DT267" s="7"/>
      <c r="DU267" s="7"/>
      <c r="DV267" s="7"/>
      <c r="DW267" s="60"/>
      <c r="DX267" s="487" t="s">
        <v>74</v>
      </c>
      <c r="DY267" s="300"/>
      <c r="DZ267" s="98"/>
      <c r="EA267" s="97"/>
      <c r="EB267" s="8"/>
      <c r="EC267" s="8"/>
      <c r="ED267" s="8"/>
      <c r="EE267" s="8"/>
      <c r="EF267" s="8"/>
      <c r="EG267" s="8"/>
      <c r="EH267" s="8"/>
      <c r="EI267" s="7"/>
      <c r="EJ267" s="7"/>
      <c r="EK267" s="7"/>
      <c r="EM267" s="20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20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20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>
        <v>0</v>
      </c>
      <c r="FQ267" s="7">
        <v>0</v>
      </c>
      <c r="FR267" s="7"/>
      <c r="FS267" s="7">
        <v>0</v>
      </c>
      <c r="FT267" s="7">
        <v>0</v>
      </c>
      <c r="FU267" s="7">
        <v>0</v>
      </c>
      <c r="FV267" s="7">
        <v>0</v>
      </c>
      <c r="FW267" s="7">
        <v>0</v>
      </c>
      <c r="FX267" s="7">
        <v>0</v>
      </c>
      <c r="FY267" s="7">
        <v>0</v>
      </c>
      <c r="FZ267" s="7">
        <v>0</v>
      </c>
      <c r="GA267" s="7">
        <v>0</v>
      </c>
      <c r="GB267" s="7">
        <v>0</v>
      </c>
      <c r="GC267" s="7">
        <v>0</v>
      </c>
      <c r="GD267" s="7">
        <v>0</v>
      </c>
      <c r="GE267" s="149">
        <v>0</v>
      </c>
      <c r="GF267" s="150">
        <v>0</v>
      </c>
      <c r="GG267" s="8"/>
      <c r="GH267" s="8"/>
      <c r="GI267" s="120"/>
      <c r="GK267" s="20"/>
      <c r="GL267" s="20"/>
      <c r="GM267" s="1"/>
      <c r="GN267" s="25"/>
      <c r="GO267" s="77"/>
      <c r="GP267" s="7"/>
      <c r="GQ267" s="87"/>
    </row>
    <row r="268" spans="1:199" ht="24.95" hidden="1" customHeight="1" thickBot="1" x14ac:dyDescent="0.35">
      <c r="A268" s="47" t="s">
        <v>74</v>
      </c>
      <c r="B268" s="7"/>
      <c r="C268" s="19"/>
      <c r="D268" s="7"/>
      <c r="E268" s="7"/>
      <c r="F268" s="7"/>
      <c r="G268" s="7"/>
      <c r="H268" s="7"/>
      <c r="I268" s="7"/>
      <c r="J268" s="7"/>
      <c r="K268" s="7"/>
      <c r="L268" s="7"/>
      <c r="M268" s="90">
        <f t="shared" si="1306"/>
        <v>0</v>
      </c>
      <c r="N268" s="34"/>
      <c r="O268" s="22"/>
      <c r="P268" s="34"/>
      <c r="Q268" s="22"/>
      <c r="R268" s="34"/>
      <c r="S268" s="22"/>
      <c r="T268" s="34"/>
      <c r="U268" s="22"/>
      <c r="V268" s="91"/>
      <c r="W268" s="22"/>
      <c r="X268" s="22"/>
      <c r="Y268" s="22"/>
      <c r="Z268" s="91"/>
      <c r="AA268" s="22"/>
      <c r="AB268" s="91"/>
      <c r="AC268" s="22"/>
      <c r="AD268" s="91"/>
      <c r="AE268" s="26"/>
      <c r="AF268" s="91"/>
      <c r="AG268" s="22"/>
      <c r="AH268" s="91"/>
      <c r="AI268" s="22"/>
      <c r="AJ268" s="91"/>
      <c r="AK268" s="22"/>
      <c r="AL268" s="91"/>
      <c r="AM268" s="22"/>
      <c r="AN268" s="91"/>
      <c r="AO268" s="22"/>
      <c r="AP268" s="91"/>
      <c r="AQ268" s="22"/>
      <c r="AR268" s="91"/>
      <c r="AS268" s="22"/>
      <c r="AT268" s="91"/>
      <c r="AU268" s="22"/>
      <c r="AV268" s="91"/>
      <c r="AW268" s="22"/>
      <c r="AX268" s="91"/>
      <c r="AY268" s="22"/>
      <c r="AZ268" s="91"/>
      <c r="BA268" s="22"/>
      <c r="BB268" s="91"/>
      <c r="BC268" s="22"/>
      <c r="BD268" s="91"/>
      <c r="BE268" s="22"/>
      <c r="BF268" s="22"/>
      <c r="BG268" s="22">
        <f t="shared" si="1264"/>
        <v>0</v>
      </c>
      <c r="BH268" s="22">
        <f t="shared" si="1265"/>
        <v>0</v>
      </c>
      <c r="BI268" s="7"/>
      <c r="BJ268" s="7"/>
      <c r="BK268" s="7"/>
      <c r="BL268" s="60"/>
      <c r="BM268" s="59"/>
      <c r="BN268" s="7"/>
      <c r="BO268" s="19"/>
      <c r="BP268" s="7"/>
      <c r="BQ268" s="7"/>
      <c r="BR268" s="7"/>
      <c r="BS268" s="7"/>
      <c r="BT268" s="7"/>
      <c r="BU268" s="7"/>
      <c r="BV268" s="7"/>
      <c r="BW268" s="7"/>
      <c r="BX268" s="7"/>
      <c r="BY268" s="90">
        <f t="shared" si="1307"/>
        <v>0</v>
      </c>
      <c r="BZ268" s="34"/>
      <c r="CA268" s="22"/>
      <c r="CB268" s="34"/>
      <c r="CC268" s="247"/>
      <c r="CD268" s="34"/>
      <c r="CE268" s="22"/>
      <c r="CF268" s="34"/>
      <c r="CG268" s="22"/>
      <c r="CH268" s="91"/>
      <c r="CI268" s="22"/>
      <c r="CJ268" s="22"/>
      <c r="CK268" s="22"/>
      <c r="CL268" s="91"/>
      <c r="CM268" s="22"/>
      <c r="CN268" s="91"/>
      <c r="CO268" s="22"/>
      <c r="CP268" s="91"/>
      <c r="CQ268" s="26"/>
      <c r="CR268" s="91"/>
      <c r="CS268" s="22"/>
      <c r="CT268" s="91"/>
      <c r="CU268" s="22"/>
      <c r="CV268" s="91"/>
      <c r="CW268" s="22"/>
      <c r="CX268" s="91"/>
      <c r="CY268" s="22"/>
      <c r="CZ268" s="91"/>
      <c r="DA268" s="22"/>
      <c r="DB268" s="91"/>
      <c r="DC268" s="22"/>
      <c r="DD268" s="91"/>
      <c r="DE268" s="22"/>
      <c r="DF268" s="91"/>
      <c r="DG268" s="22"/>
      <c r="DH268" s="91"/>
      <c r="DI268" s="22"/>
      <c r="DJ268" s="91"/>
      <c r="DK268" s="22"/>
      <c r="DL268" s="91"/>
      <c r="DM268" s="22"/>
      <c r="DN268" s="91"/>
      <c r="DO268" s="22"/>
      <c r="DP268" s="91"/>
      <c r="DQ268" s="22"/>
      <c r="DR268" s="22">
        <f t="shared" si="1266"/>
        <v>0</v>
      </c>
      <c r="DS268" s="22">
        <f t="shared" si="1267"/>
        <v>0</v>
      </c>
      <c r="DT268" s="7"/>
      <c r="DU268" s="7"/>
      <c r="DV268" s="7"/>
      <c r="DW268" s="60"/>
      <c r="DX268" s="487" t="s">
        <v>74</v>
      </c>
      <c r="DY268" s="300"/>
      <c r="DZ268" s="98"/>
      <c r="EA268" s="97"/>
      <c r="EB268" s="8"/>
      <c r="EC268" s="8"/>
      <c r="ED268" s="8"/>
      <c r="EE268" s="8"/>
      <c r="EF268" s="8"/>
      <c r="EG268" s="8"/>
      <c r="EH268" s="8"/>
      <c r="EI268" s="7"/>
      <c r="EJ268" s="7"/>
      <c r="EK268" s="7"/>
      <c r="EM268" s="20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20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20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>
        <v>0</v>
      </c>
      <c r="FQ268" s="7">
        <v>0</v>
      </c>
      <c r="FR268" s="7"/>
      <c r="FS268" s="7">
        <v>0</v>
      </c>
      <c r="FT268" s="7">
        <v>0</v>
      </c>
      <c r="FU268" s="7">
        <v>0</v>
      </c>
      <c r="FV268" s="7">
        <v>0</v>
      </c>
      <c r="FW268" s="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>
        <v>0</v>
      </c>
      <c r="GD268" s="7">
        <v>0</v>
      </c>
      <c r="GE268" s="149">
        <v>0</v>
      </c>
      <c r="GF268" s="150">
        <v>0</v>
      </c>
      <c r="GG268" s="8"/>
      <c r="GH268" s="8"/>
      <c r="GI268" s="120"/>
      <c r="GK268" s="20"/>
      <c r="GL268" s="20"/>
      <c r="GM268" s="1"/>
      <c r="GN268" s="25"/>
      <c r="GO268" s="77"/>
      <c r="GP268" s="7"/>
      <c r="GQ268" s="87"/>
    </row>
    <row r="269" spans="1:199" ht="24.95" hidden="1" customHeight="1" thickBot="1" x14ac:dyDescent="0.35">
      <c r="A269" s="47" t="s">
        <v>74</v>
      </c>
      <c r="B269" s="7"/>
      <c r="C269" s="19"/>
      <c r="D269" s="7"/>
      <c r="E269" s="7"/>
      <c r="F269" s="7"/>
      <c r="G269" s="7"/>
      <c r="H269" s="7"/>
      <c r="I269" s="7"/>
      <c r="J269" s="7"/>
      <c r="K269" s="7"/>
      <c r="L269" s="7"/>
      <c r="M269" s="90">
        <f t="shared" si="1306"/>
        <v>0</v>
      </c>
      <c r="N269" s="34"/>
      <c r="O269" s="22"/>
      <c r="P269" s="34"/>
      <c r="Q269" s="22"/>
      <c r="R269" s="34"/>
      <c r="S269" s="22"/>
      <c r="T269" s="34"/>
      <c r="U269" s="22"/>
      <c r="V269" s="91"/>
      <c r="W269" s="22"/>
      <c r="X269" s="22"/>
      <c r="Y269" s="22"/>
      <c r="Z269" s="91"/>
      <c r="AA269" s="22"/>
      <c r="AB269" s="91"/>
      <c r="AC269" s="22"/>
      <c r="AD269" s="91"/>
      <c r="AE269" s="26"/>
      <c r="AF269" s="91"/>
      <c r="AG269" s="22"/>
      <c r="AH269" s="91"/>
      <c r="AI269" s="22"/>
      <c r="AJ269" s="91"/>
      <c r="AK269" s="22"/>
      <c r="AL269" s="91"/>
      <c r="AM269" s="22"/>
      <c r="AN269" s="91"/>
      <c r="AO269" s="22"/>
      <c r="AP269" s="91"/>
      <c r="AQ269" s="22"/>
      <c r="AR269" s="91"/>
      <c r="AS269" s="22"/>
      <c r="AT269" s="91"/>
      <c r="AU269" s="22"/>
      <c r="AV269" s="91"/>
      <c r="AW269" s="22"/>
      <c r="AX269" s="91"/>
      <c r="AY269" s="22"/>
      <c r="AZ269" s="91"/>
      <c r="BA269" s="22"/>
      <c r="BB269" s="91"/>
      <c r="BC269" s="22"/>
      <c r="BD269" s="91"/>
      <c r="BE269" s="22"/>
      <c r="BF269" s="22"/>
      <c r="BG269" s="22">
        <f t="shared" si="1264"/>
        <v>0</v>
      </c>
      <c r="BH269" s="22">
        <f t="shared" si="1265"/>
        <v>0</v>
      </c>
      <c r="BI269" s="7"/>
      <c r="BJ269" s="7"/>
      <c r="BK269" s="7"/>
      <c r="BL269" s="60"/>
      <c r="BM269" s="59"/>
      <c r="BN269" s="7"/>
      <c r="BO269" s="19"/>
      <c r="BP269" s="7"/>
      <c r="BQ269" s="7"/>
      <c r="BR269" s="7"/>
      <c r="BS269" s="7"/>
      <c r="BT269" s="7"/>
      <c r="BU269" s="7"/>
      <c r="BV269" s="7"/>
      <c r="BW269" s="7"/>
      <c r="BX269" s="7"/>
      <c r="BY269" s="90">
        <f t="shared" si="1307"/>
        <v>0</v>
      </c>
      <c r="BZ269" s="34"/>
      <c r="CA269" s="22"/>
      <c r="CB269" s="34"/>
      <c r="CC269" s="247"/>
      <c r="CD269" s="34"/>
      <c r="CE269" s="22"/>
      <c r="CF269" s="34"/>
      <c r="CG269" s="22"/>
      <c r="CH269" s="91"/>
      <c r="CI269" s="22"/>
      <c r="CJ269" s="22"/>
      <c r="CK269" s="22"/>
      <c r="CL269" s="91"/>
      <c r="CM269" s="22"/>
      <c r="CN269" s="91"/>
      <c r="CO269" s="22"/>
      <c r="CP269" s="91"/>
      <c r="CQ269" s="26"/>
      <c r="CR269" s="91"/>
      <c r="CS269" s="22"/>
      <c r="CT269" s="91"/>
      <c r="CU269" s="22"/>
      <c r="CV269" s="91"/>
      <c r="CW269" s="22"/>
      <c r="CX269" s="91"/>
      <c r="CY269" s="22"/>
      <c r="CZ269" s="91"/>
      <c r="DA269" s="22"/>
      <c r="DB269" s="91"/>
      <c r="DC269" s="22"/>
      <c r="DD269" s="91"/>
      <c r="DE269" s="22"/>
      <c r="DF269" s="91"/>
      <c r="DG269" s="22"/>
      <c r="DH269" s="91"/>
      <c r="DI269" s="22"/>
      <c r="DJ269" s="91"/>
      <c r="DK269" s="22"/>
      <c r="DL269" s="91"/>
      <c r="DM269" s="22"/>
      <c r="DN269" s="91"/>
      <c r="DO269" s="22"/>
      <c r="DP269" s="91"/>
      <c r="DQ269" s="22"/>
      <c r="DR269" s="22">
        <f t="shared" si="1266"/>
        <v>0</v>
      </c>
      <c r="DS269" s="22">
        <f t="shared" si="1267"/>
        <v>0</v>
      </c>
      <c r="DT269" s="7"/>
      <c r="DU269" s="7"/>
      <c r="DV269" s="7"/>
      <c r="DW269" s="60"/>
      <c r="DX269" s="487" t="s">
        <v>74</v>
      </c>
      <c r="DY269" s="300"/>
      <c r="DZ269" s="98"/>
      <c r="EA269" s="97"/>
      <c r="EB269" s="8"/>
      <c r="EC269" s="8"/>
      <c r="ED269" s="8"/>
      <c r="EE269" s="8"/>
      <c r="EF269" s="8"/>
      <c r="EG269" s="8"/>
      <c r="EH269" s="8"/>
      <c r="EI269" s="7"/>
      <c r="EJ269" s="7"/>
      <c r="EK269" s="7"/>
      <c r="EM269" s="20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0</v>
      </c>
      <c r="EV269" s="7">
        <v>0</v>
      </c>
      <c r="EW269" s="20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20">
        <v>0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0</v>
      </c>
      <c r="FN269" s="7">
        <v>0</v>
      </c>
      <c r="FO269" s="7">
        <v>0</v>
      </c>
      <c r="FP269" s="7">
        <v>0</v>
      </c>
      <c r="FQ269" s="7">
        <v>0</v>
      </c>
      <c r="FR269" s="7"/>
      <c r="FS269" s="7">
        <v>0</v>
      </c>
      <c r="FT269" s="7">
        <v>0</v>
      </c>
      <c r="FU269" s="7">
        <v>0</v>
      </c>
      <c r="FV269" s="7">
        <v>0</v>
      </c>
      <c r="FW269" s="7">
        <v>0</v>
      </c>
      <c r="FX269" s="7">
        <v>0</v>
      </c>
      <c r="FY269" s="7">
        <v>0</v>
      </c>
      <c r="FZ269" s="7">
        <v>0</v>
      </c>
      <c r="GA269" s="7">
        <v>0</v>
      </c>
      <c r="GB269" s="7">
        <v>0</v>
      </c>
      <c r="GC269" s="7">
        <v>0</v>
      </c>
      <c r="GD269" s="7">
        <v>0</v>
      </c>
      <c r="GE269" s="149">
        <v>0</v>
      </c>
      <c r="GF269" s="150">
        <v>0</v>
      </c>
      <c r="GG269" s="8"/>
      <c r="GH269" s="8"/>
      <c r="GI269" s="120"/>
      <c r="GK269" s="20"/>
      <c r="GL269" s="20"/>
      <c r="GM269" s="1"/>
      <c r="GN269" s="25"/>
      <c r="GO269" s="77"/>
      <c r="GP269" s="7"/>
      <c r="GQ269" s="87"/>
    </row>
    <row r="270" spans="1:199" ht="24.95" hidden="1" customHeight="1" thickBot="1" x14ac:dyDescent="0.35">
      <c r="A270" s="47" t="s">
        <v>74</v>
      </c>
      <c r="B270" s="7"/>
      <c r="C270" s="19"/>
      <c r="D270" s="7"/>
      <c r="E270" s="7"/>
      <c r="F270" s="7"/>
      <c r="G270" s="7"/>
      <c r="H270" s="7"/>
      <c r="I270" s="7"/>
      <c r="J270" s="7"/>
      <c r="K270" s="7"/>
      <c r="L270" s="7"/>
      <c r="M270" s="90">
        <f t="shared" si="1306"/>
        <v>0</v>
      </c>
      <c r="N270" s="34"/>
      <c r="O270" s="22"/>
      <c r="P270" s="34"/>
      <c r="Q270" s="22"/>
      <c r="R270" s="34"/>
      <c r="S270" s="22"/>
      <c r="T270" s="34"/>
      <c r="U270" s="22"/>
      <c r="V270" s="91"/>
      <c r="W270" s="22"/>
      <c r="X270" s="22"/>
      <c r="Y270" s="22"/>
      <c r="Z270" s="91"/>
      <c r="AA270" s="22"/>
      <c r="AB270" s="91"/>
      <c r="AC270" s="22"/>
      <c r="AD270" s="91"/>
      <c r="AE270" s="26"/>
      <c r="AF270" s="91"/>
      <c r="AG270" s="22"/>
      <c r="AH270" s="91"/>
      <c r="AI270" s="22"/>
      <c r="AJ270" s="91"/>
      <c r="AK270" s="22"/>
      <c r="AL270" s="91"/>
      <c r="AM270" s="22"/>
      <c r="AN270" s="91"/>
      <c r="AO270" s="22"/>
      <c r="AP270" s="91"/>
      <c r="AQ270" s="22"/>
      <c r="AR270" s="91"/>
      <c r="AS270" s="22"/>
      <c r="AT270" s="91"/>
      <c r="AU270" s="22"/>
      <c r="AV270" s="91"/>
      <c r="AW270" s="22"/>
      <c r="AX270" s="91"/>
      <c r="AY270" s="22"/>
      <c r="AZ270" s="91"/>
      <c r="BA270" s="22"/>
      <c r="BB270" s="91"/>
      <c r="BC270" s="22"/>
      <c r="BD270" s="91"/>
      <c r="BE270" s="22"/>
      <c r="BF270" s="22"/>
      <c r="BG270" s="22">
        <f t="shared" si="1264"/>
        <v>0</v>
      </c>
      <c r="BH270" s="22">
        <f t="shared" si="1265"/>
        <v>0</v>
      </c>
      <c r="BI270" s="7"/>
      <c r="BJ270" s="7"/>
      <c r="BK270" s="7"/>
      <c r="BL270" s="60"/>
      <c r="BM270" s="59"/>
      <c r="BN270" s="7"/>
      <c r="BO270" s="19"/>
      <c r="BP270" s="7"/>
      <c r="BQ270" s="7"/>
      <c r="BR270" s="7"/>
      <c r="BS270" s="7"/>
      <c r="BT270" s="7"/>
      <c r="BU270" s="7"/>
      <c r="BV270" s="7"/>
      <c r="BW270" s="7"/>
      <c r="BX270" s="7"/>
      <c r="BY270" s="90">
        <f t="shared" si="1307"/>
        <v>0</v>
      </c>
      <c r="BZ270" s="34"/>
      <c r="CA270" s="22"/>
      <c r="CB270" s="34"/>
      <c r="CC270" s="247"/>
      <c r="CD270" s="34"/>
      <c r="CE270" s="22"/>
      <c r="CF270" s="34"/>
      <c r="CG270" s="22"/>
      <c r="CH270" s="91"/>
      <c r="CI270" s="22"/>
      <c r="CJ270" s="22"/>
      <c r="CK270" s="22"/>
      <c r="CL270" s="91"/>
      <c r="CM270" s="22"/>
      <c r="CN270" s="91"/>
      <c r="CO270" s="22"/>
      <c r="CP270" s="91"/>
      <c r="CQ270" s="26"/>
      <c r="CR270" s="91"/>
      <c r="CS270" s="22"/>
      <c r="CT270" s="91"/>
      <c r="CU270" s="22"/>
      <c r="CV270" s="91"/>
      <c r="CW270" s="22"/>
      <c r="CX270" s="91"/>
      <c r="CY270" s="22"/>
      <c r="CZ270" s="91"/>
      <c r="DA270" s="22"/>
      <c r="DB270" s="91"/>
      <c r="DC270" s="22"/>
      <c r="DD270" s="91"/>
      <c r="DE270" s="22"/>
      <c r="DF270" s="91"/>
      <c r="DG270" s="22"/>
      <c r="DH270" s="91"/>
      <c r="DI270" s="22"/>
      <c r="DJ270" s="91"/>
      <c r="DK270" s="22"/>
      <c r="DL270" s="91"/>
      <c r="DM270" s="22"/>
      <c r="DN270" s="91"/>
      <c r="DO270" s="22"/>
      <c r="DP270" s="91"/>
      <c r="DQ270" s="22"/>
      <c r="DR270" s="22">
        <f t="shared" si="1266"/>
        <v>0</v>
      </c>
      <c r="DS270" s="22">
        <f t="shared" si="1267"/>
        <v>0</v>
      </c>
      <c r="DT270" s="7"/>
      <c r="DU270" s="7"/>
      <c r="DV270" s="7"/>
      <c r="DW270" s="60"/>
      <c r="DX270" s="487" t="s">
        <v>74</v>
      </c>
      <c r="DY270" s="300"/>
      <c r="DZ270" s="98"/>
      <c r="EA270" s="97"/>
      <c r="EB270" s="8"/>
      <c r="EC270" s="8"/>
      <c r="ED270" s="8"/>
      <c r="EE270" s="8"/>
      <c r="EF270" s="8"/>
      <c r="EG270" s="8"/>
      <c r="EH270" s="8"/>
      <c r="EI270" s="7"/>
      <c r="EJ270" s="7"/>
      <c r="EK270" s="7"/>
      <c r="EM270" s="20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20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20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>
        <v>0</v>
      </c>
      <c r="FQ270" s="7">
        <v>0</v>
      </c>
      <c r="FR270" s="7"/>
      <c r="FS270" s="7">
        <v>0</v>
      </c>
      <c r="FT270" s="7">
        <v>0</v>
      </c>
      <c r="FU270" s="7">
        <v>0</v>
      </c>
      <c r="FV270" s="7">
        <v>0</v>
      </c>
      <c r="FW270" s="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>
        <v>0</v>
      </c>
      <c r="GD270" s="7">
        <v>0</v>
      </c>
      <c r="GE270" s="149">
        <v>0</v>
      </c>
      <c r="GF270" s="150">
        <v>0</v>
      </c>
      <c r="GG270" s="8"/>
      <c r="GH270" s="8"/>
      <c r="GI270" s="120"/>
      <c r="GK270" s="20"/>
      <c r="GL270" s="20"/>
      <c r="GM270" s="1"/>
      <c r="GN270" s="25"/>
      <c r="GO270" s="77"/>
      <c r="GP270" s="7"/>
      <c r="GQ270" s="87"/>
    </row>
    <row r="271" spans="1:199" ht="24.95" hidden="1" customHeight="1" x14ac:dyDescent="0.35">
      <c r="A271" s="47" t="s">
        <v>74</v>
      </c>
      <c r="B271" s="8"/>
      <c r="C271" s="102"/>
      <c r="D271" s="8"/>
      <c r="E271" s="7"/>
      <c r="F271" s="7"/>
      <c r="G271" s="7"/>
      <c r="H271" s="7"/>
      <c r="I271" s="7"/>
      <c r="J271" s="7"/>
      <c r="K271" s="7"/>
      <c r="L271" s="7"/>
      <c r="M271" s="90">
        <f t="shared" si="1306"/>
        <v>0</v>
      </c>
      <c r="N271" s="34"/>
      <c r="O271" s="22"/>
      <c r="P271" s="34"/>
      <c r="Q271" s="22"/>
      <c r="R271" s="34"/>
      <c r="S271" s="22"/>
      <c r="T271" s="34"/>
      <c r="U271" s="22"/>
      <c r="V271" s="91"/>
      <c r="W271" s="22"/>
      <c r="X271" s="22"/>
      <c r="Y271" s="22"/>
      <c r="Z271" s="91"/>
      <c r="AA271" s="22"/>
      <c r="AB271" s="91"/>
      <c r="AC271" s="22"/>
      <c r="AD271" s="91"/>
      <c r="AE271" s="26"/>
      <c r="AF271" s="91"/>
      <c r="AG271" s="22"/>
      <c r="AH271" s="91"/>
      <c r="AI271" s="22"/>
      <c r="AJ271" s="91"/>
      <c r="AK271" s="22"/>
      <c r="AL271" s="91"/>
      <c r="AM271" s="22"/>
      <c r="AN271" s="91"/>
      <c r="AO271" s="22"/>
      <c r="AP271" s="91"/>
      <c r="AQ271" s="22"/>
      <c r="AR271" s="91"/>
      <c r="AS271" s="22"/>
      <c r="AT271" s="91"/>
      <c r="AU271" s="22"/>
      <c r="AV271" s="91"/>
      <c r="AW271" s="22"/>
      <c r="AX271" s="91"/>
      <c r="AY271" s="22"/>
      <c r="AZ271" s="91"/>
      <c r="BA271" s="22"/>
      <c r="BB271" s="91"/>
      <c r="BC271" s="22"/>
      <c r="BD271" s="91"/>
      <c r="BE271" s="22"/>
      <c r="BF271" s="22"/>
      <c r="BG271" s="22">
        <f t="shared" si="1264"/>
        <v>0</v>
      </c>
      <c r="BH271" s="22">
        <f t="shared" si="1265"/>
        <v>0</v>
      </c>
      <c r="BI271" s="7"/>
      <c r="BJ271" s="7"/>
      <c r="BK271" s="7"/>
      <c r="BL271" s="60"/>
      <c r="BM271" s="59"/>
      <c r="BN271" s="8"/>
      <c r="BO271" s="102"/>
      <c r="BP271" s="8"/>
      <c r="BQ271" s="7"/>
      <c r="BR271" s="7"/>
      <c r="BS271" s="7"/>
      <c r="BT271" s="7"/>
      <c r="BU271" s="7"/>
      <c r="BV271" s="7"/>
      <c r="BW271" s="7"/>
      <c r="BX271" s="7"/>
      <c r="BY271" s="90">
        <f t="shared" si="1307"/>
        <v>0</v>
      </c>
      <c r="BZ271" s="34"/>
      <c r="CA271" s="22"/>
      <c r="CB271" s="34"/>
      <c r="CC271" s="247"/>
      <c r="CD271" s="34"/>
      <c r="CE271" s="22"/>
      <c r="CF271" s="34"/>
      <c r="CG271" s="22"/>
      <c r="CH271" s="91"/>
      <c r="CI271" s="22"/>
      <c r="CJ271" s="22"/>
      <c r="CK271" s="22"/>
      <c r="CL271" s="91"/>
      <c r="CM271" s="22"/>
      <c r="CN271" s="91"/>
      <c r="CO271" s="22"/>
      <c r="CP271" s="91"/>
      <c r="CQ271" s="26"/>
      <c r="CR271" s="91"/>
      <c r="CS271" s="22"/>
      <c r="CT271" s="91"/>
      <c r="CU271" s="22"/>
      <c r="CV271" s="91"/>
      <c r="CW271" s="22"/>
      <c r="CX271" s="91"/>
      <c r="CY271" s="22"/>
      <c r="CZ271" s="91"/>
      <c r="DA271" s="22"/>
      <c r="DB271" s="91"/>
      <c r="DC271" s="22"/>
      <c r="DD271" s="91"/>
      <c r="DE271" s="22"/>
      <c r="DF271" s="91"/>
      <c r="DG271" s="22"/>
      <c r="DH271" s="91"/>
      <c r="DI271" s="22"/>
      <c r="DJ271" s="91"/>
      <c r="DK271" s="22"/>
      <c r="DL271" s="91"/>
      <c r="DM271" s="22"/>
      <c r="DN271" s="91"/>
      <c r="DO271" s="22"/>
      <c r="DP271" s="91"/>
      <c r="DQ271" s="22"/>
      <c r="DR271" s="22">
        <f t="shared" si="1266"/>
        <v>0</v>
      </c>
      <c r="DS271" s="22">
        <f t="shared" si="1267"/>
        <v>0</v>
      </c>
      <c r="DT271" s="7"/>
      <c r="DU271" s="7"/>
      <c r="DV271" s="7"/>
      <c r="DW271" s="60"/>
      <c r="DX271" s="487" t="s">
        <v>74</v>
      </c>
      <c r="DY271" s="300"/>
      <c r="DZ271" s="98"/>
      <c r="EA271" s="9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M271" s="20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20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20">
        <v>0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0</v>
      </c>
      <c r="FO271" s="7">
        <v>0</v>
      </c>
      <c r="FP271" s="7">
        <v>0</v>
      </c>
      <c r="FQ271" s="7">
        <v>0</v>
      </c>
      <c r="FR271" s="7"/>
      <c r="FS271" s="7">
        <v>0</v>
      </c>
      <c r="FT271" s="7">
        <v>0</v>
      </c>
      <c r="FU271" s="7">
        <v>0</v>
      </c>
      <c r="FV271" s="7">
        <v>0</v>
      </c>
      <c r="FW271" s="7">
        <v>0</v>
      </c>
      <c r="FX271" s="7">
        <v>0</v>
      </c>
      <c r="FY271" s="7">
        <v>0</v>
      </c>
      <c r="FZ271" s="7">
        <v>0</v>
      </c>
      <c r="GA271" s="7">
        <v>0</v>
      </c>
      <c r="GB271" s="7">
        <v>0</v>
      </c>
      <c r="GC271" s="7">
        <v>0</v>
      </c>
      <c r="GD271" s="7">
        <v>0</v>
      </c>
      <c r="GE271" s="149">
        <v>0</v>
      </c>
      <c r="GF271" s="150">
        <v>0</v>
      </c>
      <c r="GG271" s="7"/>
      <c r="GH271" s="7"/>
      <c r="GI271" s="60"/>
      <c r="GK271" s="20"/>
      <c r="GL271" s="20"/>
      <c r="GM271" s="1"/>
      <c r="GN271" s="25"/>
      <c r="GO271" s="77"/>
      <c r="GP271" s="7"/>
      <c r="GQ271" s="87"/>
    </row>
    <row r="272" spans="1:199" ht="24.95" customHeight="1" x14ac:dyDescent="0.35">
      <c r="A272" s="67">
        <v>19</v>
      </c>
      <c r="B272" s="659" t="s">
        <v>75</v>
      </c>
      <c r="C272" s="101" t="s">
        <v>67</v>
      </c>
      <c r="D272" s="2"/>
      <c r="E272" s="2"/>
      <c r="F272" s="2"/>
      <c r="G272" s="2"/>
      <c r="H272" s="2"/>
      <c r="I272" s="2"/>
      <c r="J272" s="2"/>
      <c r="K272" s="2"/>
      <c r="L272" s="2">
        <f t="shared" ref="L272:BH272" si="1308">SUM(L273:L284)</f>
        <v>208</v>
      </c>
      <c r="M272" s="2">
        <f t="shared" si="1308"/>
        <v>208</v>
      </c>
      <c r="N272" s="2">
        <f t="shared" si="1308"/>
        <v>52</v>
      </c>
      <c r="O272" s="306">
        <f>SUM(O273:O284)</f>
        <v>68</v>
      </c>
      <c r="P272" s="2">
        <f t="shared" si="1308"/>
        <v>56</v>
      </c>
      <c r="Q272" s="2">
        <f t="shared" si="1308"/>
        <v>40</v>
      </c>
      <c r="R272" s="2">
        <f>SUM(R273:R284)</f>
        <v>100</v>
      </c>
      <c r="S272" s="2">
        <f>SUM(S273:S284)</f>
        <v>50</v>
      </c>
      <c r="T272" s="2">
        <f t="shared" si="1308"/>
        <v>0</v>
      </c>
      <c r="U272" s="2">
        <f t="shared" si="1308"/>
        <v>0</v>
      </c>
      <c r="V272" s="2">
        <f t="shared" si="1308"/>
        <v>0</v>
      </c>
      <c r="W272" s="2">
        <f t="shared" si="1308"/>
        <v>0</v>
      </c>
      <c r="X272" s="2">
        <f t="shared" si="1308"/>
        <v>0</v>
      </c>
      <c r="Y272" s="2">
        <f t="shared" si="1308"/>
        <v>7.4</v>
      </c>
      <c r="Z272" s="2">
        <f t="shared" si="1308"/>
        <v>0</v>
      </c>
      <c r="AA272" s="2">
        <f t="shared" si="1308"/>
        <v>0</v>
      </c>
      <c r="AB272" s="2">
        <f t="shared" si="1308"/>
        <v>17</v>
      </c>
      <c r="AC272" s="2">
        <f t="shared" si="1308"/>
        <v>136</v>
      </c>
      <c r="AD272" s="2">
        <f t="shared" si="1308"/>
        <v>1</v>
      </c>
      <c r="AE272" s="2">
        <f t="shared" si="1308"/>
        <v>60</v>
      </c>
      <c r="AF272" s="2">
        <f t="shared" si="1308"/>
        <v>0</v>
      </c>
      <c r="AG272" s="2">
        <f t="shared" si="1308"/>
        <v>0</v>
      </c>
      <c r="AH272" s="2">
        <f t="shared" si="1308"/>
        <v>0</v>
      </c>
      <c r="AI272" s="16">
        <f t="shared" si="1308"/>
        <v>0</v>
      </c>
      <c r="AJ272" s="2">
        <f t="shared" si="1308"/>
        <v>0</v>
      </c>
      <c r="AK272" s="2">
        <f t="shared" si="1308"/>
        <v>0</v>
      </c>
      <c r="AL272" s="2">
        <f t="shared" si="1308"/>
        <v>0</v>
      </c>
      <c r="AM272" s="2">
        <f t="shared" si="1308"/>
        <v>0</v>
      </c>
      <c r="AN272" s="2">
        <f>SUM(AN273:AN284)</f>
        <v>0</v>
      </c>
      <c r="AO272" s="2">
        <f t="shared" si="1308"/>
        <v>0</v>
      </c>
      <c r="AP272" s="2">
        <f t="shared" si="1308"/>
        <v>0</v>
      </c>
      <c r="AQ272" s="2">
        <f t="shared" si="1308"/>
        <v>0</v>
      </c>
      <c r="AR272" s="2">
        <f t="shared" si="1308"/>
        <v>2</v>
      </c>
      <c r="AS272" s="2">
        <f t="shared" si="1308"/>
        <v>9.6666666666666661</v>
      </c>
      <c r="AT272" s="2">
        <f>SUM(AT273:AT284)</f>
        <v>0</v>
      </c>
      <c r="AU272" s="2">
        <f>SUM(AU273:AU284)</f>
        <v>0</v>
      </c>
      <c r="AV272" s="2">
        <f t="shared" si="1308"/>
        <v>0</v>
      </c>
      <c r="AW272" s="2">
        <f t="shared" si="1308"/>
        <v>0</v>
      </c>
      <c r="AX272" s="2">
        <f t="shared" si="1308"/>
        <v>1</v>
      </c>
      <c r="AY272" s="2">
        <f t="shared" si="1308"/>
        <v>16</v>
      </c>
      <c r="AZ272" s="2">
        <f t="shared" si="1308"/>
        <v>0</v>
      </c>
      <c r="BA272" s="2">
        <f t="shared" si="1308"/>
        <v>0</v>
      </c>
      <c r="BB272" s="2">
        <f t="shared" si="1308"/>
        <v>0</v>
      </c>
      <c r="BC272" s="2">
        <f t="shared" si="1308"/>
        <v>0</v>
      </c>
      <c r="BD272" s="2">
        <f t="shared" si="1308"/>
        <v>0</v>
      </c>
      <c r="BE272" s="2">
        <f t="shared" si="1308"/>
        <v>0</v>
      </c>
      <c r="BF272" s="2">
        <f t="shared" si="1308"/>
        <v>60</v>
      </c>
      <c r="BG272" s="16">
        <f t="shared" si="1308"/>
        <v>387.06666666666666</v>
      </c>
      <c r="BH272" s="16">
        <f t="shared" si="1308"/>
        <v>183.66666666666666</v>
      </c>
      <c r="BI272" s="2"/>
      <c r="BJ272" s="2"/>
      <c r="BK272" s="2"/>
      <c r="BL272" s="62"/>
      <c r="BM272" s="67">
        <v>19</v>
      </c>
      <c r="BN272" s="2" t="s">
        <v>75</v>
      </c>
      <c r="BO272" s="101" t="s">
        <v>67</v>
      </c>
      <c r="BP272" s="2">
        <v>1</v>
      </c>
      <c r="BQ272" s="2"/>
      <c r="BR272" s="2"/>
      <c r="BS272" s="2"/>
      <c r="BT272" s="2"/>
      <c r="BU272" s="2"/>
      <c r="BV272" s="2"/>
      <c r="BW272" s="2"/>
      <c r="BX272" s="2">
        <f t="shared" ref="BX272:CC272" si="1309">SUM(BX273:BX284)</f>
        <v>210</v>
      </c>
      <c r="BY272" s="2">
        <f t="shared" si="1309"/>
        <v>210</v>
      </c>
      <c r="BZ272" s="2">
        <f t="shared" si="1309"/>
        <v>54</v>
      </c>
      <c r="CA272" s="2">
        <f t="shared" si="1309"/>
        <v>64</v>
      </c>
      <c r="CB272" s="2">
        <f t="shared" si="1309"/>
        <v>40</v>
      </c>
      <c r="CC272" s="2">
        <f t="shared" si="1309"/>
        <v>56</v>
      </c>
      <c r="CD272" s="2">
        <f>SUM(CD273:CD284)</f>
        <v>116</v>
      </c>
      <c r="CE272" s="2">
        <f>SUM(CE273:CE284)</f>
        <v>160</v>
      </c>
      <c r="CF272" s="2">
        <f t="shared" ref="CF272:CY272" si="1310">SUM(CF273:CF284)</f>
        <v>0</v>
      </c>
      <c r="CG272" s="2">
        <f t="shared" si="1310"/>
        <v>0</v>
      </c>
      <c r="CH272" s="2">
        <f t="shared" si="1310"/>
        <v>0</v>
      </c>
      <c r="CI272" s="2">
        <f t="shared" si="1310"/>
        <v>0</v>
      </c>
      <c r="CJ272" s="2">
        <f t="shared" si="1310"/>
        <v>0</v>
      </c>
      <c r="CK272" s="2">
        <f t="shared" si="1310"/>
        <v>15.5</v>
      </c>
      <c r="CL272" s="2">
        <f t="shared" si="1310"/>
        <v>0</v>
      </c>
      <c r="CM272" s="2">
        <f t="shared" si="1310"/>
        <v>0</v>
      </c>
      <c r="CN272" s="2">
        <f t="shared" si="1310"/>
        <v>3</v>
      </c>
      <c r="CO272" s="2">
        <f t="shared" si="1310"/>
        <v>24</v>
      </c>
      <c r="CP272" s="2">
        <f t="shared" si="1310"/>
        <v>1</v>
      </c>
      <c r="CQ272" s="2">
        <f t="shared" si="1310"/>
        <v>60</v>
      </c>
      <c r="CR272" s="2">
        <f t="shared" si="1310"/>
        <v>0</v>
      </c>
      <c r="CS272" s="2">
        <f t="shared" si="1310"/>
        <v>0</v>
      </c>
      <c r="CT272" s="2">
        <f t="shared" si="1310"/>
        <v>0</v>
      </c>
      <c r="CU272" s="16">
        <f t="shared" si="1310"/>
        <v>0</v>
      </c>
      <c r="CV272" s="2">
        <f t="shared" si="1310"/>
        <v>0</v>
      </c>
      <c r="CW272" s="2">
        <f t="shared" si="1310"/>
        <v>0</v>
      </c>
      <c r="CX272" s="2">
        <f t="shared" si="1310"/>
        <v>0</v>
      </c>
      <c r="CY272" s="2">
        <f t="shared" si="1310"/>
        <v>0</v>
      </c>
      <c r="CZ272" s="2">
        <f>SUM(CZ273:CZ284)</f>
        <v>0</v>
      </c>
      <c r="DA272" s="2">
        <f t="shared" ref="DA272:DS272" si="1311">SUM(DA273:DA284)</f>
        <v>0</v>
      </c>
      <c r="DB272" s="2">
        <f t="shared" si="1311"/>
        <v>1</v>
      </c>
      <c r="DC272" s="2">
        <f t="shared" si="1311"/>
        <v>18</v>
      </c>
      <c r="DD272" s="2">
        <f t="shared" si="1311"/>
        <v>6</v>
      </c>
      <c r="DE272" s="2">
        <f t="shared" si="1311"/>
        <v>47</v>
      </c>
      <c r="DF272" s="2">
        <f t="shared" si="1311"/>
        <v>0</v>
      </c>
      <c r="DG272" s="2">
        <f t="shared" si="1311"/>
        <v>0</v>
      </c>
      <c r="DH272" s="2">
        <f t="shared" si="1311"/>
        <v>0</v>
      </c>
      <c r="DI272" s="2">
        <f t="shared" si="1311"/>
        <v>0</v>
      </c>
      <c r="DJ272" s="2">
        <f t="shared" si="1311"/>
        <v>0</v>
      </c>
      <c r="DK272" s="2">
        <f t="shared" si="1311"/>
        <v>0</v>
      </c>
      <c r="DL272" s="2">
        <f t="shared" si="1311"/>
        <v>0</v>
      </c>
      <c r="DM272" s="2">
        <f t="shared" si="1311"/>
        <v>0</v>
      </c>
      <c r="DN272" s="2">
        <f t="shared" si="1311"/>
        <v>0</v>
      </c>
      <c r="DO272" s="2">
        <f t="shared" si="1311"/>
        <v>0</v>
      </c>
      <c r="DP272" s="2">
        <f t="shared" si="1311"/>
        <v>0</v>
      </c>
      <c r="DQ272" s="2">
        <f t="shared" si="1311"/>
        <v>0</v>
      </c>
      <c r="DR272" s="16">
        <f t="shared" si="1311"/>
        <v>444.5</v>
      </c>
      <c r="DS272" s="16">
        <f t="shared" si="1311"/>
        <v>345</v>
      </c>
      <c r="DT272" s="2"/>
      <c r="DU272" s="2"/>
      <c r="DV272" s="2"/>
      <c r="DW272" s="62"/>
      <c r="DX272" s="67">
        <v>19</v>
      </c>
      <c r="DY272" s="301" t="s">
        <v>75</v>
      </c>
      <c r="DZ272" s="101" t="s">
        <v>67</v>
      </c>
      <c r="EA272" s="2">
        <v>1</v>
      </c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M272" s="2">
        <v>132</v>
      </c>
      <c r="EN272" s="2">
        <v>96</v>
      </c>
      <c r="EO272" s="2">
        <v>96</v>
      </c>
      <c r="EP272" s="2">
        <v>216</v>
      </c>
      <c r="EQ272" s="2">
        <v>210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16">
        <v>22.9</v>
      </c>
      <c r="EX272" s="2">
        <v>0</v>
      </c>
      <c r="EY272" s="2">
        <v>0</v>
      </c>
      <c r="EZ272" s="2">
        <v>20</v>
      </c>
      <c r="FA272" s="2">
        <v>160</v>
      </c>
      <c r="FB272" s="2">
        <v>2</v>
      </c>
      <c r="FC272" s="2">
        <v>120</v>
      </c>
      <c r="FD272" s="2">
        <v>0</v>
      </c>
      <c r="FE272" s="2">
        <v>0</v>
      </c>
      <c r="FF272" s="2">
        <v>0</v>
      </c>
      <c r="FG272" s="16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1</v>
      </c>
      <c r="FO272" s="2">
        <v>18</v>
      </c>
      <c r="FP272" s="2">
        <v>8</v>
      </c>
      <c r="FQ272" s="2">
        <v>56.666666666666664</v>
      </c>
      <c r="FR272" s="2"/>
      <c r="FS272" s="2">
        <v>0</v>
      </c>
      <c r="FT272" s="2">
        <v>0</v>
      </c>
      <c r="FU272" s="2">
        <v>0</v>
      </c>
      <c r="FV272" s="2">
        <v>1</v>
      </c>
      <c r="FW272" s="2">
        <v>16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40">
        <v>831.56666666666661</v>
      </c>
      <c r="GF272" s="639">
        <v>528.66666666666663</v>
      </c>
      <c r="GG272" s="2"/>
      <c r="GH272" s="2"/>
      <c r="GI272" s="62"/>
      <c r="GK272" s="20"/>
      <c r="GL272" s="20"/>
      <c r="GM272" s="19"/>
      <c r="GN272" s="19"/>
      <c r="GO272" s="78"/>
      <c r="GP272" s="7"/>
      <c r="GQ272" s="87"/>
    </row>
    <row r="273" spans="1:201" ht="29.25" hidden="1" customHeight="1" x14ac:dyDescent="0.35">
      <c r="A273" s="2" t="s">
        <v>75</v>
      </c>
      <c r="B273" s="1" t="s">
        <v>133</v>
      </c>
      <c r="C273" s="45" t="s">
        <v>99</v>
      </c>
      <c r="D273" s="45" t="s">
        <v>92</v>
      </c>
      <c r="E273" s="45" t="s">
        <v>100</v>
      </c>
      <c r="F273" s="45" t="s">
        <v>101</v>
      </c>
      <c r="G273" s="45">
        <v>5</v>
      </c>
      <c r="H273" s="179">
        <v>17</v>
      </c>
      <c r="I273" s="207">
        <v>2</v>
      </c>
      <c r="J273" s="207"/>
      <c r="K273" s="207">
        <v>2</v>
      </c>
      <c r="L273" s="1">
        <v>30</v>
      </c>
      <c r="M273" s="208">
        <f t="shared" ref="M273:M278" si="1312">SUM(N273+P273+R273+T273+V273)</f>
        <v>30</v>
      </c>
      <c r="N273" s="34">
        <v>8</v>
      </c>
      <c r="O273" s="28">
        <f t="shared" ref="O273:O280" si="1313">SUM(N273)*I273</f>
        <v>16</v>
      </c>
      <c r="P273" s="34">
        <v>8</v>
      </c>
      <c r="Q273" s="28">
        <f t="shared" ref="Q273:Q280" si="1314">P273*J273</f>
        <v>0</v>
      </c>
      <c r="R273" s="34">
        <v>14</v>
      </c>
      <c r="S273" s="28">
        <f t="shared" ref="S273:S280" si="1315">SUM(R273)*J273</f>
        <v>0</v>
      </c>
      <c r="T273" s="34"/>
      <c r="U273" s="28">
        <f t="shared" ref="U273:U280" si="1316">SUM(T273)*K273</f>
        <v>0</v>
      </c>
      <c r="V273" s="34"/>
      <c r="W273" s="28">
        <f t="shared" ref="W273:W278" si="1317">SUM(V273)*J273*2</f>
        <v>0</v>
      </c>
      <c r="X273" s="209">
        <f t="shared" ref="X273:X278" si="1318">SUM(J273*AX273*2+K273*AZ273*2)</f>
        <v>0</v>
      </c>
      <c r="Y273" s="182">
        <f t="shared" ref="Y273:Y278" si="1319">SUM(L273*5/100*J273)</f>
        <v>0</v>
      </c>
      <c r="Z273" s="200"/>
      <c r="AA273" s="28"/>
      <c r="AB273" s="34"/>
      <c r="AC273" s="209">
        <f t="shared" ref="AC273:AC278" si="1320">SUM(AB273)*3*H273/5</f>
        <v>0</v>
      </c>
      <c r="AD273" s="34"/>
      <c r="AE273" s="210">
        <f t="shared" ref="AE273:AE278" si="1321">SUM(AD273*H273*(30+4))</f>
        <v>0</v>
      </c>
      <c r="AF273" s="34"/>
      <c r="AG273" s="28">
        <f t="shared" ref="AG273:AG278" si="1322">SUM(AF273*H273*3)</f>
        <v>0</v>
      </c>
      <c r="AH273" s="34"/>
      <c r="AI273" s="209">
        <f t="shared" ref="AI273:AI278" si="1323">SUM(AH273*H273/3)</f>
        <v>0</v>
      </c>
      <c r="AJ273" s="200"/>
      <c r="AK273" s="209">
        <f t="shared" ref="AK273:AK278" si="1324">SUM(AJ273*H273*2/3)</f>
        <v>0</v>
      </c>
      <c r="AL273" s="34"/>
      <c r="AM273" s="28">
        <f t="shared" ref="AM273:AM278" si="1325">SUM(AL273*H273*2)</f>
        <v>0</v>
      </c>
      <c r="AN273" s="34"/>
      <c r="AO273" s="28">
        <f t="shared" ref="AO273:AO278" si="1326">SUM(AN273*J273*2)</f>
        <v>0</v>
      </c>
      <c r="AP273" s="34"/>
      <c r="AQ273" s="209">
        <f t="shared" ref="AQ273:AQ278" si="1327">SUM(AP273*H273*2)</f>
        <v>0</v>
      </c>
      <c r="AR273" s="34"/>
      <c r="AS273" s="345">
        <f>SUM(AR273*H273/3)</f>
        <v>0</v>
      </c>
      <c r="AT273" s="34"/>
      <c r="AU273" s="209">
        <f t="shared" ref="AU273:AU280" si="1328">AT273*H273/3</f>
        <v>0</v>
      </c>
      <c r="AV273" s="200"/>
      <c r="AW273" s="28">
        <f t="shared" ref="AW273:AW278" si="1329">SUM(J273*AV273*6)</f>
        <v>0</v>
      </c>
      <c r="AX273" s="34"/>
      <c r="AY273" s="209">
        <f>SUM(J273*AX273*8)</f>
        <v>0</v>
      </c>
      <c r="AZ273" s="34"/>
      <c r="BA273" s="209">
        <f t="shared" ref="BA273:BA278" si="1330">SUM(AZ273*K273*5*6)</f>
        <v>0</v>
      </c>
      <c r="BB273" s="34"/>
      <c r="BC273" s="209">
        <f t="shared" ref="BC273:BC278" si="1331">SUM(BB273*K273*4*6)</f>
        <v>0</v>
      </c>
      <c r="BD273" s="34"/>
      <c r="BE273" s="22">
        <f t="shared" ref="BE273:BE280" si="1332">SUM(BD273*50)</f>
        <v>0</v>
      </c>
      <c r="BF273" s="22"/>
      <c r="BG273" s="309">
        <f t="shared" ref="BG273:BG284" si="1333">SUM(AO273+BE273+BC273+BA273+AY273+AW273+AS273+AQ273+AK273+AM273+AI273+AG273+AE273+AC273+AA273+Y273+X273+W273+U273+Q273+O273+S273+AU273)</f>
        <v>16</v>
      </c>
      <c r="BH273" s="22">
        <f t="shared" ref="BH273:BH284" si="1334">SUM(O273+Q273+U273+W273+X273+AS273+AW273+AY273+BA273+BC273+S273+AQ273)</f>
        <v>16</v>
      </c>
      <c r="BI273" s="1"/>
      <c r="BJ273" s="1"/>
      <c r="BK273" s="1"/>
      <c r="BL273" s="63"/>
      <c r="BM273" s="2" t="s">
        <v>75</v>
      </c>
      <c r="BN273" s="1"/>
      <c r="BO273" s="45"/>
      <c r="BP273" s="45"/>
      <c r="BQ273" s="25"/>
      <c r="BR273" s="383"/>
      <c r="BS273" s="25"/>
      <c r="BT273" s="179">
        <v>17</v>
      </c>
      <c r="BU273" s="25"/>
      <c r="BV273" s="25"/>
      <c r="BW273" s="25"/>
      <c r="BX273" s="319"/>
      <c r="BY273" s="208"/>
      <c r="BZ273" s="34"/>
      <c r="CA273" s="28"/>
      <c r="CB273" s="34"/>
      <c r="CC273" s="28"/>
      <c r="CD273" s="34"/>
      <c r="CE273" s="28"/>
      <c r="CF273" s="34"/>
      <c r="CG273" s="28"/>
      <c r="CH273" s="200"/>
      <c r="CI273" s="28"/>
      <c r="CJ273" s="209"/>
      <c r="CK273" s="209"/>
      <c r="CL273" s="200"/>
      <c r="CM273" s="28"/>
      <c r="CN273" s="200"/>
      <c r="CO273" s="209"/>
      <c r="CP273" s="200"/>
      <c r="CQ273" s="210"/>
      <c r="CR273" s="34"/>
      <c r="CS273" s="28"/>
      <c r="CT273" s="200"/>
      <c r="CU273" s="209"/>
      <c r="CV273" s="200"/>
      <c r="CW273" s="209"/>
      <c r="CX273" s="34"/>
      <c r="CY273" s="28"/>
      <c r="CZ273" s="200"/>
      <c r="DA273" s="28"/>
      <c r="DB273" s="200"/>
      <c r="DC273" s="209"/>
      <c r="DD273" s="34"/>
      <c r="DE273" s="209"/>
      <c r="DF273" s="200"/>
      <c r="DG273" s="209"/>
      <c r="DH273" s="200"/>
      <c r="DI273" s="28"/>
      <c r="DJ273" s="34"/>
      <c r="DK273" s="209"/>
      <c r="DL273" s="34"/>
      <c r="DM273" s="209"/>
      <c r="DN273" s="34"/>
      <c r="DO273" s="209"/>
      <c r="DP273" s="34"/>
      <c r="DQ273" s="22"/>
      <c r="DR273" s="209"/>
      <c r="DS273" s="209"/>
      <c r="DT273" s="32"/>
      <c r="DU273" s="7"/>
      <c r="DV273" s="7"/>
      <c r="DW273" s="60"/>
      <c r="DX273" s="2" t="s">
        <v>75</v>
      </c>
      <c r="DY273" s="288"/>
      <c r="DZ273" s="25"/>
      <c r="EA273" s="25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M273" s="20">
        <v>16</v>
      </c>
      <c r="EN273" s="7">
        <v>8</v>
      </c>
      <c r="EO273" s="7">
        <v>0</v>
      </c>
      <c r="EP273" s="7">
        <v>14</v>
      </c>
      <c r="EQ273" s="7">
        <v>0</v>
      </c>
      <c r="ER273" s="7">
        <v>0</v>
      </c>
      <c r="ES273" s="7">
        <v>0</v>
      </c>
      <c r="ET273" s="7">
        <v>0</v>
      </c>
      <c r="EU273" s="7">
        <v>0</v>
      </c>
      <c r="EV273" s="7">
        <v>0</v>
      </c>
      <c r="EW273" s="20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20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7">
        <v>0</v>
      </c>
      <c r="FR273" s="7"/>
      <c r="FS273" s="7">
        <v>0</v>
      </c>
      <c r="FT273" s="7">
        <v>0</v>
      </c>
      <c r="FU273" s="7">
        <v>0</v>
      </c>
      <c r="FV273" s="7">
        <v>0</v>
      </c>
      <c r="FW273" s="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D273" s="7"/>
      <c r="GE273" s="149">
        <v>16</v>
      </c>
      <c r="GF273" s="150">
        <v>16</v>
      </c>
      <c r="GG273" s="7"/>
      <c r="GH273" s="7"/>
      <c r="GI273" s="60"/>
      <c r="GK273" s="20"/>
      <c r="GL273" s="20"/>
      <c r="GM273" s="1"/>
      <c r="GN273" s="25"/>
      <c r="GO273" s="77"/>
      <c r="GP273" s="7"/>
      <c r="GQ273" s="7"/>
    </row>
    <row r="274" spans="1:201" ht="24.95" hidden="1" customHeight="1" x14ac:dyDescent="0.35">
      <c r="A274" s="2" t="s">
        <v>75</v>
      </c>
      <c r="B274" s="1" t="s">
        <v>133</v>
      </c>
      <c r="C274" s="179" t="s">
        <v>103</v>
      </c>
      <c r="D274" s="45" t="s">
        <v>92</v>
      </c>
      <c r="E274" s="45" t="s">
        <v>106</v>
      </c>
      <c r="F274" s="179" t="s">
        <v>107</v>
      </c>
      <c r="G274" s="45">
        <v>7</v>
      </c>
      <c r="H274" s="25">
        <v>7</v>
      </c>
      <c r="I274" s="25">
        <v>1</v>
      </c>
      <c r="J274" s="25"/>
      <c r="K274" s="25">
        <v>1</v>
      </c>
      <c r="L274" s="24">
        <v>30</v>
      </c>
      <c r="M274" s="208">
        <f t="shared" si="1312"/>
        <v>30</v>
      </c>
      <c r="N274" s="34">
        <v>8</v>
      </c>
      <c r="O274" s="28">
        <f t="shared" si="1313"/>
        <v>8</v>
      </c>
      <c r="P274" s="34">
        <v>8</v>
      </c>
      <c r="Q274" s="28">
        <f t="shared" si="1314"/>
        <v>0</v>
      </c>
      <c r="R274" s="34">
        <v>14</v>
      </c>
      <c r="S274" s="28">
        <f t="shared" si="1315"/>
        <v>0</v>
      </c>
      <c r="T274" s="34"/>
      <c r="U274" s="28">
        <f t="shared" si="1316"/>
        <v>0</v>
      </c>
      <c r="V274" s="34"/>
      <c r="W274" s="28">
        <f t="shared" si="1317"/>
        <v>0</v>
      </c>
      <c r="X274" s="209">
        <f t="shared" si="1318"/>
        <v>0</v>
      </c>
      <c r="Y274" s="182">
        <f t="shared" si="1319"/>
        <v>0</v>
      </c>
      <c r="Z274" s="200"/>
      <c r="AA274" s="28"/>
      <c r="AB274" s="34"/>
      <c r="AC274" s="209">
        <f t="shared" si="1320"/>
        <v>0</v>
      </c>
      <c r="AD274" s="34"/>
      <c r="AE274" s="210">
        <f t="shared" si="1321"/>
        <v>0</v>
      </c>
      <c r="AF274" s="34"/>
      <c r="AG274" s="28">
        <f t="shared" si="1322"/>
        <v>0</v>
      </c>
      <c r="AH274" s="34"/>
      <c r="AI274" s="209">
        <f t="shared" si="1323"/>
        <v>0</v>
      </c>
      <c r="AJ274" s="200"/>
      <c r="AK274" s="209">
        <f t="shared" si="1324"/>
        <v>0</v>
      </c>
      <c r="AL274" s="34"/>
      <c r="AM274" s="28">
        <f t="shared" si="1325"/>
        <v>0</v>
      </c>
      <c r="AN274" s="34"/>
      <c r="AO274" s="28">
        <f t="shared" si="1326"/>
        <v>0</v>
      </c>
      <c r="AP274" s="34"/>
      <c r="AQ274" s="209">
        <f t="shared" si="1327"/>
        <v>0</v>
      </c>
      <c r="AR274" s="34"/>
      <c r="AS274" s="345">
        <f>AR274*H274/3</f>
        <v>0</v>
      </c>
      <c r="AT274" s="34"/>
      <c r="AU274" s="209">
        <f t="shared" si="1328"/>
        <v>0</v>
      </c>
      <c r="AV274" s="200"/>
      <c r="AW274" s="28">
        <f t="shared" si="1329"/>
        <v>0</v>
      </c>
      <c r="AX274" s="34"/>
      <c r="AY274" s="209">
        <f>H274/3*AX274</f>
        <v>0</v>
      </c>
      <c r="AZ274" s="34"/>
      <c r="BA274" s="209">
        <f t="shared" si="1330"/>
        <v>0</v>
      </c>
      <c r="BB274" s="34"/>
      <c r="BC274" s="209">
        <f t="shared" si="1331"/>
        <v>0</v>
      </c>
      <c r="BD274" s="34"/>
      <c r="BE274" s="22">
        <f t="shared" si="1332"/>
        <v>0</v>
      </c>
      <c r="BF274" s="22"/>
      <c r="BG274" s="309">
        <f t="shared" si="1333"/>
        <v>8</v>
      </c>
      <c r="BH274" s="22">
        <f t="shared" si="1334"/>
        <v>8</v>
      </c>
      <c r="BI274" s="1"/>
      <c r="BJ274" s="1"/>
      <c r="BK274" s="1"/>
      <c r="BL274" s="63"/>
      <c r="BM274" s="2" t="s">
        <v>75</v>
      </c>
      <c r="BN274" s="1" t="s">
        <v>133</v>
      </c>
      <c r="BO274" s="25" t="s">
        <v>103</v>
      </c>
      <c r="BP274" s="45" t="s">
        <v>92</v>
      </c>
      <c r="BQ274" s="25" t="s">
        <v>117</v>
      </c>
      <c r="BR274" s="45" t="s">
        <v>188</v>
      </c>
      <c r="BS274" s="45">
        <v>8</v>
      </c>
      <c r="BT274" s="25">
        <v>7</v>
      </c>
      <c r="BU274" s="25">
        <v>1</v>
      </c>
      <c r="BV274" s="25">
        <v>4</v>
      </c>
      <c r="BW274" s="25">
        <f t="shared" ref="BW274:BW281" si="1335">SUM(BV274)*2</f>
        <v>8</v>
      </c>
      <c r="BX274" s="1">
        <v>40</v>
      </c>
      <c r="BY274" s="208">
        <f t="shared" ref="BY274:BY282" si="1336">SUM(BZ274+CB274+CD274+CF274+CH274)</f>
        <v>40</v>
      </c>
      <c r="BZ274" s="34">
        <v>10</v>
      </c>
      <c r="CA274" s="28">
        <f t="shared" ref="CA274:CA282" si="1337">SUM(BZ274)*BU274</f>
        <v>10</v>
      </c>
      <c r="CB274" s="34">
        <v>8</v>
      </c>
      <c r="CC274" s="28">
        <f t="shared" ref="CC274:CC282" si="1338">CB274*BV274</f>
        <v>32</v>
      </c>
      <c r="CD274" s="34">
        <v>22</v>
      </c>
      <c r="CE274" s="28">
        <f t="shared" ref="CE274:CE282" si="1339">SUM(CD274)*BV274</f>
        <v>88</v>
      </c>
      <c r="CF274" s="34"/>
      <c r="CG274" s="28">
        <f t="shared" ref="CG274:CG282" si="1340">SUM(CF274)*BW274</f>
        <v>0</v>
      </c>
      <c r="CH274" s="200"/>
      <c r="CI274" s="28">
        <f t="shared" ref="CI274:CI280" si="1341">SUM(CH274)*BV274*2</f>
        <v>0</v>
      </c>
      <c r="CJ274" s="209">
        <f t="shared" ref="CJ274:CJ280" si="1342">SUM(BV274*DJ274*2+BW274*DL274*2)</f>
        <v>0</v>
      </c>
      <c r="CK274" s="209">
        <f>BX274*BV274*0.05</f>
        <v>8</v>
      </c>
      <c r="CL274" s="200"/>
      <c r="CM274" s="28"/>
      <c r="CN274" s="200"/>
      <c r="CO274" s="209">
        <f t="shared" ref="CO274:CO280" si="1343">SUM(CN274)*3*BT274/5</f>
        <v>0</v>
      </c>
      <c r="CP274" s="200"/>
      <c r="CQ274" s="210">
        <f t="shared" ref="CQ274:CQ281" si="1344">SUM(CP274*BT274*(30+4))</f>
        <v>0</v>
      </c>
      <c r="CR274" s="34"/>
      <c r="CS274" s="28">
        <f t="shared" ref="CS274:CS280" si="1345">SUM(CR274*BT274*3)</f>
        <v>0</v>
      </c>
      <c r="CT274" s="200"/>
      <c r="CU274" s="209">
        <f t="shared" ref="CU274:CU280" si="1346">SUM(CT274*BT274/3)</f>
        <v>0</v>
      </c>
      <c r="CV274" s="200"/>
      <c r="CW274" s="209">
        <f t="shared" ref="CW274:CW281" si="1347">SUM(CV274*BT274*2/3)</f>
        <v>0</v>
      </c>
      <c r="CX274" s="34"/>
      <c r="CY274" s="28">
        <f t="shared" ref="CY274:CY280" si="1348">SUM(CX274*BT274*2)</f>
        <v>0</v>
      </c>
      <c r="CZ274" s="200"/>
      <c r="DA274" s="28">
        <f t="shared" ref="DA274:DA280" si="1349">SUM(CZ274*BV274*2)</f>
        <v>0</v>
      </c>
      <c r="DB274" s="200"/>
      <c r="DC274" s="209">
        <f t="shared" ref="DC274:DC280" si="1350">SUM(DB274*BT274*2)</f>
        <v>0</v>
      </c>
      <c r="DD274" s="34">
        <v>1</v>
      </c>
      <c r="DE274" s="345">
        <f>SUM(BV274*DD274*6)</f>
        <v>24</v>
      </c>
      <c r="DF274" s="200"/>
      <c r="DG274" s="209">
        <f t="shared" ref="DG274:DG282" si="1351">DF274*BT274/3</f>
        <v>0</v>
      </c>
      <c r="DH274" s="200"/>
      <c r="DI274" s="28">
        <f t="shared" ref="DI274:DI280" si="1352">SUM(BV274*DH274*6)</f>
        <v>0</v>
      </c>
      <c r="DJ274" s="34"/>
      <c r="DK274" s="209">
        <f>DJ274*BT274/3</f>
        <v>0</v>
      </c>
      <c r="DL274" s="34"/>
      <c r="DM274" s="209">
        <f t="shared" ref="DM274:DM281" si="1353">SUM(DL274*BW274*5*6)</f>
        <v>0</v>
      </c>
      <c r="DN274" s="34"/>
      <c r="DO274" s="209">
        <f t="shared" ref="DO274:DO281" si="1354">SUM(DN274*BW274*4*6)</f>
        <v>0</v>
      </c>
      <c r="DP274" s="34"/>
      <c r="DQ274" s="22">
        <f t="shared" ref="DQ274:DQ280" si="1355">SUM(DP274*50)</f>
        <v>0</v>
      </c>
      <c r="DR274" s="345">
        <f t="shared" ref="DR274:DR282" si="1356">CA274+CC274+CE274+CG274+CI274+CJ274+CK274+CM274+CO274+CQ274+CS274+CU274+CW274+CY274+DA274+DC274+DE274+DG274+DI274+DK274+DM274+DO274+DQ274</f>
        <v>162</v>
      </c>
      <c r="DS274" s="209">
        <f t="shared" ref="DS274:DS282" si="1357">DO274+DM274+DK274+DI274+DE274+DC274+CJ274+CI274+CG274+CE274+CC274+CA274</f>
        <v>154</v>
      </c>
      <c r="DT274" s="7"/>
      <c r="DU274" s="7"/>
      <c r="DV274" s="7"/>
      <c r="DW274" s="60"/>
      <c r="DX274" s="2" t="s">
        <v>75</v>
      </c>
      <c r="DY274" s="288"/>
      <c r="DZ274" s="25"/>
      <c r="EA274" s="25"/>
      <c r="EB274" s="7"/>
      <c r="EC274" s="7"/>
      <c r="ED274" s="7"/>
      <c r="EE274" s="7"/>
      <c r="EF274" s="7"/>
      <c r="EG274" s="7"/>
      <c r="EH274" s="7"/>
      <c r="EI274" s="6"/>
      <c r="EJ274" s="6"/>
      <c r="EK274" s="7"/>
      <c r="EM274" s="20">
        <v>18</v>
      </c>
      <c r="EN274" s="7">
        <v>16</v>
      </c>
      <c r="EO274" s="7">
        <v>32</v>
      </c>
      <c r="EP274" s="7">
        <v>36</v>
      </c>
      <c r="EQ274" s="7">
        <v>88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20">
        <v>8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20">
        <v>0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0</v>
      </c>
      <c r="FN274" s="7">
        <v>0</v>
      </c>
      <c r="FO274" s="7">
        <v>0</v>
      </c>
      <c r="FP274" s="7">
        <v>1</v>
      </c>
      <c r="FQ274" s="7">
        <v>24</v>
      </c>
      <c r="FR274" s="7"/>
      <c r="FS274" s="7">
        <v>0</v>
      </c>
      <c r="FT274" s="7">
        <v>0</v>
      </c>
      <c r="FU274" s="7">
        <v>0</v>
      </c>
      <c r="FV274" s="7">
        <v>0</v>
      </c>
      <c r="FW274" s="7">
        <v>0</v>
      </c>
      <c r="FX274" s="7">
        <v>0</v>
      </c>
      <c r="FY274" s="7">
        <v>0</v>
      </c>
      <c r="FZ274" s="7">
        <v>0</v>
      </c>
      <c r="GA274" s="7">
        <v>0</v>
      </c>
      <c r="GB274" s="7">
        <v>0</v>
      </c>
      <c r="GC274" s="7">
        <v>0</v>
      </c>
      <c r="GD274" s="7"/>
      <c r="GE274" s="149">
        <v>170</v>
      </c>
      <c r="GF274" s="150">
        <v>162</v>
      </c>
      <c r="GG274" s="7"/>
      <c r="GH274" s="7"/>
      <c r="GI274" s="60"/>
      <c r="GK274" s="20"/>
      <c r="GL274" s="20"/>
      <c r="GM274" s="1"/>
      <c r="GN274" s="25"/>
      <c r="GO274" s="77"/>
      <c r="GP274" s="7"/>
      <c r="GQ274" s="7"/>
    </row>
    <row r="275" spans="1:201" ht="24.95" hidden="1" customHeight="1" x14ac:dyDescent="0.35">
      <c r="A275" s="2" t="s">
        <v>75</v>
      </c>
      <c r="B275" s="1" t="s">
        <v>133</v>
      </c>
      <c r="C275" s="179" t="s">
        <v>103</v>
      </c>
      <c r="D275" s="207" t="s">
        <v>92</v>
      </c>
      <c r="E275" s="179" t="s">
        <v>104</v>
      </c>
      <c r="F275" s="179" t="s">
        <v>105</v>
      </c>
      <c r="G275" s="207">
        <v>7</v>
      </c>
      <c r="H275" s="207">
        <v>5</v>
      </c>
      <c r="I275" s="207">
        <v>1</v>
      </c>
      <c r="J275" s="207"/>
      <c r="K275" s="207">
        <v>1</v>
      </c>
      <c r="L275" s="24">
        <v>30</v>
      </c>
      <c r="M275" s="208">
        <f t="shared" si="1312"/>
        <v>30</v>
      </c>
      <c r="N275" s="34">
        <v>8</v>
      </c>
      <c r="O275" s="28">
        <f t="shared" si="1313"/>
        <v>8</v>
      </c>
      <c r="P275" s="34">
        <v>8</v>
      </c>
      <c r="Q275" s="28">
        <f t="shared" si="1314"/>
        <v>0</v>
      </c>
      <c r="R275" s="34">
        <v>14</v>
      </c>
      <c r="S275" s="28">
        <f t="shared" si="1315"/>
        <v>0</v>
      </c>
      <c r="T275" s="34"/>
      <c r="U275" s="28">
        <f t="shared" si="1316"/>
        <v>0</v>
      </c>
      <c r="V275" s="34"/>
      <c r="W275" s="28">
        <f t="shared" si="1317"/>
        <v>0</v>
      </c>
      <c r="X275" s="209">
        <f t="shared" si="1318"/>
        <v>0</v>
      </c>
      <c r="Y275" s="182">
        <f t="shared" si="1319"/>
        <v>0</v>
      </c>
      <c r="Z275" s="200"/>
      <c r="AA275" s="28"/>
      <c r="AB275" s="34"/>
      <c r="AC275" s="209">
        <f t="shared" si="1320"/>
        <v>0</v>
      </c>
      <c r="AD275" s="34"/>
      <c r="AE275" s="210">
        <f t="shared" si="1321"/>
        <v>0</v>
      </c>
      <c r="AF275" s="34"/>
      <c r="AG275" s="28">
        <f t="shared" si="1322"/>
        <v>0</v>
      </c>
      <c r="AH275" s="34"/>
      <c r="AI275" s="209">
        <f t="shared" si="1323"/>
        <v>0</v>
      </c>
      <c r="AJ275" s="200"/>
      <c r="AK275" s="209">
        <f t="shared" si="1324"/>
        <v>0</v>
      </c>
      <c r="AL275" s="34"/>
      <c r="AM275" s="28">
        <f t="shared" si="1325"/>
        <v>0</v>
      </c>
      <c r="AN275" s="34"/>
      <c r="AO275" s="28">
        <f t="shared" si="1326"/>
        <v>0</v>
      </c>
      <c r="AP275" s="34"/>
      <c r="AQ275" s="209">
        <f t="shared" si="1327"/>
        <v>0</v>
      </c>
      <c r="AR275" s="34"/>
      <c r="AS275" s="345">
        <f>AR275*H275/3</f>
        <v>0</v>
      </c>
      <c r="AT275" s="34"/>
      <c r="AU275" s="209">
        <f t="shared" si="1328"/>
        <v>0</v>
      </c>
      <c r="AV275" s="200"/>
      <c r="AW275" s="28">
        <f t="shared" si="1329"/>
        <v>0</v>
      </c>
      <c r="AX275" s="34"/>
      <c r="AY275" s="209">
        <f>H275/3*AX275</f>
        <v>0</v>
      </c>
      <c r="AZ275" s="34"/>
      <c r="BA275" s="209">
        <f t="shared" si="1330"/>
        <v>0</v>
      </c>
      <c r="BB275" s="34"/>
      <c r="BC275" s="209">
        <f t="shared" si="1331"/>
        <v>0</v>
      </c>
      <c r="BD275" s="34"/>
      <c r="BE275" s="22">
        <f t="shared" si="1332"/>
        <v>0</v>
      </c>
      <c r="BF275" s="22"/>
      <c r="BG275" s="309">
        <f t="shared" si="1333"/>
        <v>8</v>
      </c>
      <c r="BH275" s="22">
        <f t="shared" si="1334"/>
        <v>8</v>
      </c>
      <c r="BI275" s="7"/>
      <c r="BJ275" s="7"/>
      <c r="BK275" s="7"/>
      <c r="BL275" s="60"/>
      <c r="BM275" s="2" t="s">
        <v>75</v>
      </c>
      <c r="BN275" s="1" t="s">
        <v>133</v>
      </c>
      <c r="BO275" s="45" t="s">
        <v>103</v>
      </c>
      <c r="BP275" s="45" t="s">
        <v>92</v>
      </c>
      <c r="BQ275" s="25" t="s">
        <v>117</v>
      </c>
      <c r="BR275" s="25" t="s">
        <v>189</v>
      </c>
      <c r="BS275" s="45">
        <v>8</v>
      </c>
      <c r="BT275" s="207">
        <v>5</v>
      </c>
      <c r="BU275" s="25">
        <v>2</v>
      </c>
      <c r="BV275" s="25">
        <v>3</v>
      </c>
      <c r="BW275" s="25">
        <f t="shared" si="1335"/>
        <v>6</v>
      </c>
      <c r="BX275" s="319">
        <v>40</v>
      </c>
      <c r="BY275" s="208">
        <f t="shared" si="1336"/>
        <v>40</v>
      </c>
      <c r="BZ275" s="34">
        <v>10</v>
      </c>
      <c r="CA275" s="28">
        <f t="shared" si="1337"/>
        <v>20</v>
      </c>
      <c r="CB275" s="34">
        <v>8</v>
      </c>
      <c r="CC275" s="28">
        <f t="shared" si="1338"/>
        <v>24</v>
      </c>
      <c r="CD275" s="34">
        <v>22</v>
      </c>
      <c r="CE275" s="28">
        <f t="shared" si="1339"/>
        <v>66</v>
      </c>
      <c r="CF275" s="34"/>
      <c r="CG275" s="28">
        <f t="shared" si="1340"/>
        <v>0</v>
      </c>
      <c r="CH275" s="200"/>
      <c r="CI275" s="28">
        <f t="shared" si="1341"/>
        <v>0</v>
      </c>
      <c r="CJ275" s="209">
        <f t="shared" si="1342"/>
        <v>0</v>
      </c>
      <c r="CK275" s="209">
        <f>BX275*BV275*0.05</f>
        <v>6</v>
      </c>
      <c r="CL275" s="200"/>
      <c r="CM275" s="28"/>
      <c r="CN275" s="200"/>
      <c r="CO275" s="209">
        <f t="shared" si="1343"/>
        <v>0</v>
      </c>
      <c r="CP275" s="200"/>
      <c r="CQ275" s="210">
        <f t="shared" si="1344"/>
        <v>0</v>
      </c>
      <c r="CR275" s="34"/>
      <c r="CS275" s="28">
        <f t="shared" si="1345"/>
        <v>0</v>
      </c>
      <c r="CT275" s="200"/>
      <c r="CU275" s="209">
        <f t="shared" si="1346"/>
        <v>0</v>
      </c>
      <c r="CV275" s="200"/>
      <c r="CW275" s="209">
        <f t="shared" si="1347"/>
        <v>0</v>
      </c>
      <c r="CX275" s="34"/>
      <c r="CY275" s="28">
        <f t="shared" si="1348"/>
        <v>0</v>
      </c>
      <c r="CZ275" s="200"/>
      <c r="DA275" s="28">
        <f t="shared" si="1349"/>
        <v>0</v>
      </c>
      <c r="DB275" s="200"/>
      <c r="DC275" s="209">
        <f t="shared" si="1350"/>
        <v>0</v>
      </c>
      <c r="DD275" s="34">
        <v>1</v>
      </c>
      <c r="DE275" s="345">
        <f>DD275*BV275*6</f>
        <v>18</v>
      </c>
      <c r="DF275" s="200"/>
      <c r="DG275" s="209">
        <f t="shared" si="1351"/>
        <v>0</v>
      </c>
      <c r="DH275" s="200"/>
      <c r="DI275" s="28">
        <f t="shared" si="1352"/>
        <v>0</v>
      </c>
      <c r="DJ275" s="34"/>
      <c r="DK275" s="209">
        <f>DJ275*BT275/3</f>
        <v>0</v>
      </c>
      <c r="DL275" s="34"/>
      <c r="DM275" s="209">
        <f t="shared" si="1353"/>
        <v>0</v>
      </c>
      <c r="DN275" s="34"/>
      <c r="DO275" s="209">
        <f t="shared" si="1354"/>
        <v>0</v>
      </c>
      <c r="DP275" s="34"/>
      <c r="DQ275" s="22">
        <f t="shared" si="1355"/>
        <v>0</v>
      </c>
      <c r="DR275" s="345">
        <f t="shared" si="1356"/>
        <v>134</v>
      </c>
      <c r="DS275" s="209">
        <f t="shared" si="1357"/>
        <v>128</v>
      </c>
      <c r="DT275" s="7"/>
      <c r="DU275" s="7"/>
      <c r="DV275" s="7"/>
      <c r="DW275" s="60"/>
      <c r="DX275" s="2" t="s">
        <v>75</v>
      </c>
      <c r="DY275" s="288"/>
      <c r="DZ275" s="25"/>
      <c r="EA275" s="25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M275" s="20">
        <v>28</v>
      </c>
      <c r="EN275" s="7">
        <v>16</v>
      </c>
      <c r="EO275" s="7">
        <v>24</v>
      </c>
      <c r="EP275" s="7">
        <v>36</v>
      </c>
      <c r="EQ275" s="7">
        <v>66</v>
      </c>
      <c r="ER275" s="7">
        <v>0</v>
      </c>
      <c r="ES275" s="7">
        <v>0</v>
      </c>
      <c r="ET275" s="7">
        <v>0</v>
      </c>
      <c r="EU275" s="7">
        <v>0</v>
      </c>
      <c r="EV275" s="7">
        <v>0</v>
      </c>
      <c r="EW275" s="20">
        <v>6</v>
      </c>
      <c r="EX275" s="7">
        <v>0</v>
      </c>
      <c r="EY275" s="7">
        <v>0</v>
      </c>
      <c r="EZ275" s="7">
        <v>0</v>
      </c>
      <c r="FA275" s="7">
        <v>0</v>
      </c>
      <c r="FB275" s="7">
        <v>0</v>
      </c>
      <c r="FC275" s="7">
        <v>0</v>
      </c>
      <c r="FD275" s="7">
        <v>0</v>
      </c>
      <c r="FE275" s="7">
        <v>0</v>
      </c>
      <c r="FF275" s="7">
        <v>0</v>
      </c>
      <c r="FG275" s="20">
        <v>0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0</v>
      </c>
      <c r="FO275" s="7">
        <v>0</v>
      </c>
      <c r="FP275" s="7">
        <v>1</v>
      </c>
      <c r="FQ275" s="7">
        <v>18</v>
      </c>
      <c r="FR275" s="7"/>
      <c r="FS275" s="7">
        <v>0</v>
      </c>
      <c r="FT275" s="7">
        <v>0</v>
      </c>
      <c r="FU275" s="7">
        <v>0</v>
      </c>
      <c r="FV275" s="7">
        <v>0</v>
      </c>
      <c r="FW275" s="7">
        <v>0</v>
      </c>
      <c r="FX275" s="7">
        <v>0</v>
      </c>
      <c r="FY275" s="7">
        <v>0</v>
      </c>
      <c r="FZ275" s="7">
        <v>0</v>
      </c>
      <c r="GA275" s="7">
        <v>0</v>
      </c>
      <c r="GB275" s="7">
        <v>0</v>
      </c>
      <c r="GC275" s="7">
        <v>0</v>
      </c>
      <c r="GD275" s="7"/>
      <c r="GE275" s="149">
        <v>142</v>
      </c>
      <c r="GF275" s="150">
        <v>136</v>
      </c>
      <c r="GG275" s="7"/>
      <c r="GH275" s="7"/>
      <c r="GI275" s="60"/>
      <c r="GK275" s="20"/>
      <c r="GL275" s="20"/>
      <c r="GM275" s="1"/>
      <c r="GN275" s="25"/>
      <c r="GO275" s="77"/>
      <c r="GP275" s="7"/>
      <c r="GQ275" s="7"/>
    </row>
    <row r="276" spans="1:201" ht="24.95" hidden="1" customHeight="1" x14ac:dyDescent="0.35">
      <c r="A276" s="2" t="s">
        <v>75</v>
      </c>
      <c r="B276" s="1" t="s">
        <v>133</v>
      </c>
      <c r="C276" s="25" t="s">
        <v>135</v>
      </c>
      <c r="D276" s="45" t="s">
        <v>92</v>
      </c>
      <c r="E276" s="45" t="s">
        <v>136</v>
      </c>
      <c r="F276" s="25" t="s">
        <v>124</v>
      </c>
      <c r="G276" s="45">
        <v>3</v>
      </c>
      <c r="H276" s="25">
        <v>11</v>
      </c>
      <c r="I276" s="25">
        <v>2</v>
      </c>
      <c r="J276" s="25">
        <v>2</v>
      </c>
      <c r="K276" s="25">
        <v>2</v>
      </c>
      <c r="L276" s="1">
        <v>30</v>
      </c>
      <c r="M276" s="208">
        <f t="shared" si="1312"/>
        <v>30</v>
      </c>
      <c r="N276" s="34">
        <v>8</v>
      </c>
      <c r="O276" s="28">
        <f t="shared" si="1313"/>
        <v>16</v>
      </c>
      <c r="P276" s="34">
        <v>8</v>
      </c>
      <c r="Q276" s="28">
        <f t="shared" si="1314"/>
        <v>16</v>
      </c>
      <c r="R276" s="34">
        <v>14</v>
      </c>
      <c r="S276" s="28">
        <f t="shared" si="1315"/>
        <v>28</v>
      </c>
      <c r="T276" s="34"/>
      <c r="U276" s="28">
        <f t="shared" si="1316"/>
        <v>0</v>
      </c>
      <c r="V276" s="34"/>
      <c r="W276" s="28">
        <f t="shared" si="1317"/>
        <v>0</v>
      </c>
      <c r="X276" s="209">
        <f t="shared" si="1318"/>
        <v>0</v>
      </c>
      <c r="Y276" s="182">
        <f t="shared" si="1319"/>
        <v>3</v>
      </c>
      <c r="Z276" s="200"/>
      <c r="AA276" s="28"/>
      <c r="AB276" s="34"/>
      <c r="AC276" s="209">
        <f t="shared" si="1320"/>
        <v>0</v>
      </c>
      <c r="AD276" s="34"/>
      <c r="AE276" s="210">
        <f t="shared" si="1321"/>
        <v>0</v>
      </c>
      <c r="AF276" s="34"/>
      <c r="AG276" s="28">
        <f t="shared" si="1322"/>
        <v>0</v>
      </c>
      <c r="AH276" s="34"/>
      <c r="AI276" s="209">
        <f t="shared" si="1323"/>
        <v>0</v>
      </c>
      <c r="AJ276" s="200"/>
      <c r="AK276" s="209">
        <f t="shared" si="1324"/>
        <v>0</v>
      </c>
      <c r="AL276" s="34"/>
      <c r="AM276" s="28">
        <f t="shared" si="1325"/>
        <v>0</v>
      </c>
      <c r="AN276" s="34"/>
      <c r="AO276" s="28">
        <f t="shared" si="1326"/>
        <v>0</v>
      </c>
      <c r="AP276" s="34"/>
      <c r="AQ276" s="209">
        <f t="shared" si="1327"/>
        <v>0</v>
      </c>
      <c r="AR276" s="34">
        <v>1</v>
      </c>
      <c r="AS276" s="345">
        <f>SUM(AR276*H276/3)</f>
        <v>3.6666666666666665</v>
      </c>
      <c r="AT276" s="34"/>
      <c r="AU276" s="209">
        <f t="shared" si="1328"/>
        <v>0</v>
      </c>
      <c r="AV276" s="200"/>
      <c r="AW276" s="28">
        <f t="shared" si="1329"/>
        <v>0</v>
      </c>
      <c r="AX276" s="34"/>
      <c r="AY276" s="209">
        <f>SUM(J276*AX276*8)</f>
        <v>0</v>
      </c>
      <c r="AZ276" s="34"/>
      <c r="BA276" s="209">
        <f t="shared" si="1330"/>
        <v>0</v>
      </c>
      <c r="BB276" s="34"/>
      <c r="BC276" s="209">
        <f t="shared" si="1331"/>
        <v>0</v>
      </c>
      <c r="BD276" s="34"/>
      <c r="BE276" s="22">
        <f t="shared" si="1332"/>
        <v>0</v>
      </c>
      <c r="BF276" s="22"/>
      <c r="BG276" s="309">
        <f t="shared" si="1333"/>
        <v>66.666666666666657</v>
      </c>
      <c r="BH276" s="22">
        <f t="shared" si="1334"/>
        <v>63.666666666666664</v>
      </c>
      <c r="BI276" s="7"/>
      <c r="BJ276" s="7"/>
      <c r="BK276" s="7"/>
      <c r="BL276" s="60">
        <v>231.232</v>
      </c>
      <c r="BM276" s="2" t="s">
        <v>75</v>
      </c>
      <c r="BN276" s="1" t="s">
        <v>133</v>
      </c>
      <c r="BO276" s="179" t="s">
        <v>103</v>
      </c>
      <c r="BP276" s="45" t="s">
        <v>200</v>
      </c>
      <c r="BQ276" s="45" t="s">
        <v>125</v>
      </c>
      <c r="BR276" s="25" t="s">
        <v>199</v>
      </c>
      <c r="BS276" s="45">
        <v>8</v>
      </c>
      <c r="BT276" s="25">
        <v>11</v>
      </c>
      <c r="BU276" s="25">
        <v>1</v>
      </c>
      <c r="BV276" s="25"/>
      <c r="BW276" s="25">
        <f t="shared" si="1335"/>
        <v>0</v>
      </c>
      <c r="BX276" s="319">
        <v>40</v>
      </c>
      <c r="BY276" s="208">
        <f t="shared" si="1336"/>
        <v>40</v>
      </c>
      <c r="BZ276" s="34">
        <v>10</v>
      </c>
      <c r="CA276" s="28">
        <f t="shared" si="1337"/>
        <v>10</v>
      </c>
      <c r="CB276" s="34">
        <v>8</v>
      </c>
      <c r="CC276" s="28">
        <f t="shared" si="1338"/>
        <v>0</v>
      </c>
      <c r="CD276" s="34">
        <v>22</v>
      </c>
      <c r="CE276" s="28">
        <f t="shared" si="1339"/>
        <v>0</v>
      </c>
      <c r="CF276" s="34"/>
      <c r="CG276" s="28">
        <f t="shared" si="1340"/>
        <v>0</v>
      </c>
      <c r="CH276" s="200"/>
      <c r="CI276" s="28">
        <f t="shared" si="1341"/>
        <v>0</v>
      </c>
      <c r="CJ276" s="209">
        <f t="shared" si="1342"/>
        <v>0</v>
      </c>
      <c r="CK276" s="182">
        <f>SUM(BX276*5/100*BV276)</f>
        <v>0</v>
      </c>
      <c r="CL276" s="200"/>
      <c r="CM276" s="28"/>
      <c r="CN276" s="200"/>
      <c r="CO276" s="209">
        <f t="shared" si="1343"/>
        <v>0</v>
      </c>
      <c r="CP276" s="200"/>
      <c r="CQ276" s="210">
        <f t="shared" si="1344"/>
        <v>0</v>
      </c>
      <c r="CR276" s="34"/>
      <c r="CS276" s="28">
        <f t="shared" si="1345"/>
        <v>0</v>
      </c>
      <c r="CT276" s="200"/>
      <c r="CU276" s="209">
        <f t="shared" si="1346"/>
        <v>0</v>
      </c>
      <c r="CV276" s="200"/>
      <c r="CW276" s="209">
        <f t="shared" si="1347"/>
        <v>0</v>
      </c>
      <c r="CX276" s="34"/>
      <c r="CY276" s="28">
        <f t="shared" si="1348"/>
        <v>0</v>
      </c>
      <c r="CZ276" s="200"/>
      <c r="DA276" s="28">
        <f t="shared" si="1349"/>
        <v>0</v>
      </c>
      <c r="DB276" s="200"/>
      <c r="DC276" s="209">
        <f t="shared" si="1350"/>
        <v>0</v>
      </c>
      <c r="DD276" s="34">
        <v>1</v>
      </c>
      <c r="DE276" s="209">
        <f>DD276*BV276*6</f>
        <v>0</v>
      </c>
      <c r="DF276" s="200"/>
      <c r="DG276" s="209">
        <f t="shared" si="1351"/>
        <v>0</v>
      </c>
      <c r="DH276" s="200"/>
      <c r="DI276" s="28">
        <f t="shared" si="1352"/>
        <v>0</v>
      </c>
      <c r="DJ276" s="34"/>
      <c r="DK276" s="209">
        <f>SUM(BV276*DJ276*8)</f>
        <v>0</v>
      </c>
      <c r="DL276" s="34"/>
      <c r="DM276" s="209">
        <f t="shared" si="1353"/>
        <v>0</v>
      </c>
      <c r="DN276" s="34"/>
      <c r="DO276" s="209">
        <f t="shared" si="1354"/>
        <v>0</v>
      </c>
      <c r="DP276" s="34"/>
      <c r="DQ276" s="22">
        <f t="shared" si="1355"/>
        <v>0</v>
      </c>
      <c r="DR276" s="345">
        <f t="shared" si="1356"/>
        <v>10</v>
      </c>
      <c r="DS276" s="209">
        <f t="shared" si="1357"/>
        <v>10</v>
      </c>
      <c r="DT276" s="7"/>
      <c r="DU276" s="7"/>
      <c r="DV276" s="7"/>
      <c r="DW276" s="60"/>
      <c r="DX276" s="2" t="s">
        <v>75</v>
      </c>
      <c r="DY276" s="289"/>
      <c r="DZ276" s="19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M276" s="20">
        <v>26</v>
      </c>
      <c r="EN276" s="7">
        <v>16</v>
      </c>
      <c r="EO276" s="7">
        <v>16</v>
      </c>
      <c r="EP276" s="7">
        <v>36</v>
      </c>
      <c r="EQ276" s="7">
        <v>28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20">
        <v>3</v>
      </c>
      <c r="EX276" s="7">
        <v>0</v>
      </c>
      <c r="EY276" s="7">
        <v>0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20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>
        <v>2</v>
      </c>
      <c r="FQ276" s="7">
        <v>3.6666666666666665</v>
      </c>
      <c r="FR276" s="7"/>
      <c r="FS276" s="7">
        <v>0</v>
      </c>
      <c r="FT276" s="7">
        <v>0</v>
      </c>
      <c r="FU276" s="7">
        <v>0</v>
      </c>
      <c r="FV276" s="7">
        <v>0</v>
      </c>
      <c r="FW276" s="7">
        <v>0</v>
      </c>
      <c r="FX276" s="7">
        <v>0</v>
      </c>
      <c r="FY276" s="7">
        <v>0</v>
      </c>
      <c r="FZ276" s="7">
        <v>0</v>
      </c>
      <c r="GA276" s="7">
        <v>0</v>
      </c>
      <c r="GB276" s="7">
        <v>0</v>
      </c>
      <c r="GC276" s="7">
        <v>0</v>
      </c>
      <c r="GD276" s="7"/>
      <c r="GE276" s="149">
        <v>76.666666666666657</v>
      </c>
      <c r="GF276" s="150">
        <v>73.666666666666657</v>
      </c>
      <c r="GG276" s="7"/>
      <c r="GH276" s="7"/>
      <c r="GI276" s="60"/>
      <c r="GK276" s="20"/>
      <c r="GL276" s="20"/>
      <c r="GM276" s="1"/>
      <c r="GN276" s="25"/>
      <c r="GO276" s="77"/>
      <c r="GP276" s="7"/>
      <c r="GQ276" s="7"/>
    </row>
    <row r="277" spans="1:201" ht="24.95" hidden="1" customHeight="1" x14ac:dyDescent="0.35">
      <c r="A277" s="2" t="s">
        <v>75</v>
      </c>
      <c r="B277" s="1" t="s">
        <v>133</v>
      </c>
      <c r="C277" s="179" t="s">
        <v>103</v>
      </c>
      <c r="D277" s="45" t="s">
        <v>138</v>
      </c>
      <c r="E277" s="45" t="s">
        <v>125</v>
      </c>
      <c r="F277" s="25" t="s">
        <v>139</v>
      </c>
      <c r="G277" s="45">
        <v>9</v>
      </c>
      <c r="H277" s="25">
        <v>24</v>
      </c>
      <c r="I277" s="25">
        <v>1</v>
      </c>
      <c r="J277" s="25">
        <v>1</v>
      </c>
      <c r="K277" s="25">
        <f>SUM(J277)*2</f>
        <v>2</v>
      </c>
      <c r="L277" s="1">
        <v>40</v>
      </c>
      <c r="M277" s="208">
        <f t="shared" si="1312"/>
        <v>40</v>
      </c>
      <c r="N277" s="34">
        <v>10</v>
      </c>
      <c r="O277" s="28">
        <f t="shared" si="1313"/>
        <v>10</v>
      </c>
      <c r="P277" s="34">
        <v>8</v>
      </c>
      <c r="Q277" s="28">
        <f t="shared" si="1314"/>
        <v>8</v>
      </c>
      <c r="R277" s="34">
        <v>22</v>
      </c>
      <c r="S277" s="28">
        <f t="shared" si="1315"/>
        <v>22</v>
      </c>
      <c r="T277" s="34"/>
      <c r="U277" s="28">
        <f t="shared" si="1316"/>
        <v>0</v>
      </c>
      <c r="V277" s="34"/>
      <c r="W277" s="28">
        <f t="shared" si="1317"/>
        <v>0</v>
      </c>
      <c r="X277" s="209">
        <f t="shared" si="1318"/>
        <v>0</v>
      </c>
      <c r="Y277" s="182">
        <f t="shared" si="1319"/>
        <v>2</v>
      </c>
      <c r="Z277" s="200"/>
      <c r="AA277" s="28"/>
      <c r="AB277" s="34"/>
      <c r="AC277" s="209">
        <f t="shared" si="1320"/>
        <v>0</v>
      </c>
      <c r="AD277" s="34"/>
      <c r="AE277" s="210">
        <f t="shared" si="1321"/>
        <v>0</v>
      </c>
      <c r="AF277" s="34"/>
      <c r="AG277" s="28">
        <f t="shared" si="1322"/>
        <v>0</v>
      </c>
      <c r="AH277" s="34"/>
      <c r="AI277" s="209">
        <f t="shared" si="1323"/>
        <v>0</v>
      </c>
      <c r="AJ277" s="200"/>
      <c r="AK277" s="209">
        <f t="shared" si="1324"/>
        <v>0</v>
      </c>
      <c r="AL277" s="34"/>
      <c r="AM277" s="28">
        <f t="shared" si="1325"/>
        <v>0</v>
      </c>
      <c r="AN277" s="34"/>
      <c r="AO277" s="28">
        <f t="shared" si="1326"/>
        <v>0</v>
      </c>
      <c r="AP277" s="34"/>
      <c r="AQ277" s="209">
        <f t="shared" si="1327"/>
        <v>0</v>
      </c>
      <c r="AR277" s="34">
        <v>1</v>
      </c>
      <c r="AS277" s="345">
        <f>AR277*J277*6</f>
        <v>6</v>
      </c>
      <c r="AT277" s="34"/>
      <c r="AU277" s="209">
        <f t="shared" si="1328"/>
        <v>0</v>
      </c>
      <c r="AV277" s="200"/>
      <c r="AW277" s="28">
        <f t="shared" si="1329"/>
        <v>0</v>
      </c>
      <c r="AX277" s="34"/>
      <c r="AY277" s="209">
        <f>SUM(J277*AX277*8)</f>
        <v>0</v>
      </c>
      <c r="AZ277" s="34"/>
      <c r="BA277" s="209">
        <f t="shared" si="1330"/>
        <v>0</v>
      </c>
      <c r="BB277" s="34"/>
      <c r="BC277" s="209">
        <f t="shared" si="1331"/>
        <v>0</v>
      </c>
      <c r="BD277" s="34"/>
      <c r="BE277" s="22">
        <f t="shared" si="1332"/>
        <v>0</v>
      </c>
      <c r="BF277" s="22"/>
      <c r="BG277" s="309">
        <f t="shared" si="1333"/>
        <v>48</v>
      </c>
      <c r="BH277" s="22">
        <f t="shared" si="1334"/>
        <v>46</v>
      </c>
      <c r="BI277" s="7"/>
      <c r="BJ277" s="7"/>
      <c r="BK277" s="7"/>
      <c r="BL277" s="60">
        <v>512</v>
      </c>
      <c r="BM277" s="2" t="s">
        <v>75</v>
      </c>
      <c r="BN277" s="1" t="s">
        <v>133</v>
      </c>
      <c r="BO277" s="25" t="s">
        <v>103</v>
      </c>
      <c r="BP277" s="45" t="s">
        <v>138</v>
      </c>
      <c r="BQ277" s="45" t="s">
        <v>125</v>
      </c>
      <c r="BR277" s="25" t="s">
        <v>199</v>
      </c>
      <c r="BS277" s="45">
        <v>8</v>
      </c>
      <c r="BT277" s="25">
        <v>24</v>
      </c>
      <c r="BU277" s="25">
        <v>1</v>
      </c>
      <c r="BV277" s="25"/>
      <c r="BW277" s="25">
        <f t="shared" si="1335"/>
        <v>0</v>
      </c>
      <c r="BX277" s="319">
        <v>40</v>
      </c>
      <c r="BY277" s="208">
        <f t="shared" si="1336"/>
        <v>40</v>
      </c>
      <c r="BZ277" s="34">
        <v>10</v>
      </c>
      <c r="CA277" s="28">
        <f t="shared" si="1337"/>
        <v>10</v>
      </c>
      <c r="CB277" s="34">
        <v>8</v>
      </c>
      <c r="CC277" s="28">
        <f t="shared" si="1338"/>
        <v>0</v>
      </c>
      <c r="CD277" s="34">
        <v>22</v>
      </c>
      <c r="CE277" s="28">
        <f t="shared" si="1339"/>
        <v>0</v>
      </c>
      <c r="CF277" s="34"/>
      <c r="CG277" s="28">
        <f t="shared" si="1340"/>
        <v>0</v>
      </c>
      <c r="CH277" s="200"/>
      <c r="CI277" s="28">
        <f t="shared" si="1341"/>
        <v>0</v>
      </c>
      <c r="CJ277" s="209">
        <f t="shared" si="1342"/>
        <v>0</v>
      </c>
      <c r="CK277" s="209">
        <f>SUM(BX277*5/100*BV277)</f>
        <v>0</v>
      </c>
      <c r="CL277" s="200"/>
      <c r="CM277" s="28"/>
      <c r="CN277" s="200"/>
      <c r="CO277" s="209">
        <f t="shared" si="1343"/>
        <v>0</v>
      </c>
      <c r="CP277" s="200"/>
      <c r="CQ277" s="210">
        <f t="shared" si="1344"/>
        <v>0</v>
      </c>
      <c r="CR277" s="34"/>
      <c r="CS277" s="28">
        <f t="shared" si="1345"/>
        <v>0</v>
      </c>
      <c r="CT277" s="200"/>
      <c r="CU277" s="209">
        <f t="shared" si="1346"/>
        <v>0</v>
      </c>
      <c r="CV277" s="200"/>
      <c r="CW277" s="209">
        <f t="shared" si="1347"/>
        <v>0</v>
      </c>
      <c r="CX277" s="34"/>
      <c r="CY277" s="28">
        <f t="shared" si="1348"/>
        <v>0</v>
      </c>
      <c r="CZ277" s="200"/>
      <c r="DA277" s="28">
        <f t="shared" si="1349"/>
        <v>0</v>
      </c>
      <c r="DB277" s="200"/>
      <c r="DC277" s="209">
        <f t="shared" si="1350"/>
        <v>0</v>
      </c>
      <c r="DD277" s="34">
        <v>1</v>
      </c>
      <c r="DE277" s="209">
        <f>DD277*BV277*6</f>
        <v>0</v>
      </c>
      <c r="DF277" s="200"/>
      <c r="DG277" s="209">
        <f t="shared" si="1351"/>
        <v>0</v>
      </c>
      <c r="DH277" s="200"/>
      <c r="DI277" s="28">
        <f t="shared" si="1352"/>
        <v>0</v>
      </c>
      <c r="DJ277" s="34"/>
      <c r="DK277" s="209">
        <f>SUM(BV277*DJ277*8)</f>
        <v>0</v>
      </c>
      <c r="DL277" s="34"/>
      <c r="DM277" s="209">
        <f t="shared" si="1353"/>
        <v>0</v>
      </c>
      <c r="DN277" s="34"/>
      <c r="DO277" s="209">
        <f t="shared" si="1354"/>
        <v>0</v>
      </c>
      <c r="DP277" s="34"/>
      <c r="DQ277" s="22">
        <f t="shared" si="1355"/>
        <v>0</v>
      </c>
      <c r="DR277" s="345">
        <f t="shared" si="1356"/>
        <v>10</v>
      </c>
      <c r="DS277" s="209">
        <f t="shared" si="1357"/>
        <v>10</v>
      </c>
      <c r="DT277" s="7"/>
      <c r="DU277" s="7"/>
      <c r="DV277" s="7"/>
      <c r="DW277" s="60"/>
      <c r="DX277" s="2" t="s">
        <v>75</v>
      </c>
      <c r="DY277" s="288"/>
      <c r="DZ277" s="25"/>
      <c r="EA277" s="25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M277" s="20">
        <v>20</v>
      </c>
      <c r="EN277" s="7">
        <v>16</v>
      </c>
      <c r="EO277" s="7">
        <v>8</v>
      </c>
      <c r="EP277" s="7">
        <v>44</v>
      </c>
      <c r="EQ277" s="7">
        <v>22</v>
      </c>
      <c r="ER277" s="7">
        <v>0</v>
      </c>
      <c r="ES277" s="7">
        <v>0</v>
      </c>
      <c r="ET277" s="7">
        <v>0</v>
      </c>
      <c r="EU277" s="7">
        <v>0</v>
      </c>
      <c r="EV277" s="7">
        <v>0</v>
      </c>
      <c r="EW277" s="20">
        <v>2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20">
        <v>0</v>
      </c>
      <c r="FH277" s="7">
        <v>0</v>
      </c>
      <c r="FI277" s="7">
        <v>0</v>
      </c>
      <c r="FJ277" s="7">
        <v>0</v>
      </c>
      <c r="FK277" s="7">
        <v>0</v>
      </c>
      <c r="FL277" s="7">
        <v>0</v>
      </c>
      <c r="FM277" s="7">
        <v>0</v>
      </c>
      <c r="FN277" s="7">
        <v>0</v>
      </c>
      <c r="FO277" s="7">
        <v>0</v>
      </c>
      <c r="FP277" s="7">
        <v>2</v>
      </c>
      <c r="FQ277" s="7">
        <v>6</v>
      </c>
      <c r="FR277" s="7"/>
      <c r="FS277" s="7">
        <v>0</v>
      </c>
      <c r="FT277" s="7">
        <v>0</v>
      </c>
      <c r="FU277" s="7">
        <v>0</v>
      </c>
      <c r="FV277" s="7">
        <v>0</v>
      </c>
      <c r="FW277" s="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0</v>
      </c>
      <c r="GC277" s="7">
        <v>0</v>
      </c>
      <c r="GD277" s="7"/>
      <c r="GE277" s="149">
        <v>58</v>
      </c>
      <c r="GF277" s="150">
        <v>56</v>
      </c>
      <c r="GG277" s="7"/>
      <c r="GH277" s="7"/>
      <c r="GI277" s="60"/>
      <c r="GK277" s="20"/>
      <c r="GL277" s="20"/>
      <c r="GM277" s="1"/>
      <c r="GN277" s="25"/>
      <c r="GO277" s="77"/>
      <c r="GP277" s="7"/>
      <c r="GQ277" s="7"/>
    </row>
    <row r="278" spans="1:201" ht="24.95" hidden="1" customHeight="1" x14ac:dyDescent="0.35">
      <c r="A278" s="2" t="s">
        <v>75</v>
      </c>
      <c r="B278" s="1" t="s">
        <v>133</v>
      </c>
      <c r="C278" s="25" t="s">
        <v>140</v>
      </c>
      <c r="D278" s="45" t="s">
        <v>92</v>
      </c>
      <c r="E278" s="25" t="s">
        <v>141</v>
      </c>
      <c r="F278" s="25" t="s">
        <v>142</v>
      </c>
      <c r="G278" s="45">
        <v>7</v>
      </c>
      <c r="H278" s="25">
        <v>25</v>
      </c>
      <c r="I278" s="25">
        <v>1</v>
      </c>
      <c r="J278" s="25"/>
      <c r="K278" s="25">
        <f>SUM(J278)*2</f>
        <v>0</v>
      </c>
      <c r="L278" s="24">
        <v>40</v>
      </c>
      <c r="M278" s="208">
        <f t="shared" si="1312"/>
        <v>40</v>
      </c>
      <c r="N278" s="34">
        <v>10</v>
      </c>
      <c r="O278" s="28">
        <f t="shared" si="1313"/>
        <v>10</v>
      </c>
      <c r="P278" s="34">
        <v>8</v>
      </c>
      <c r="Q278" s="28">
        <f t="shared" si="1314"/>
        <v>0</v>
      </c>
      <c r="R278" s="34">
        <v>22</v>
      </c>
      <c r="S278" s="28">
        <f t="shared" si="1315"/>
        <v>0</v>
      </c>
      <c r="T278" s="34"/>
      <c r="U278" s="28">
        <f t="shared" si="1316"/>
        <v>0</v>
      </c>
      <c r="V278" s="34"/>
      <c r="W278" s="28">
        <f t="shared" si="1317"/>
        <v>0</v>
      </c>
      <c r="X278" s="209">
        <f t="shared" si="1318"/>
        <v>0</v>
      </c>
      <c r="Y278" s="182">
        <f t="shared" si="1319"/>
        <v>0</v>
      </c>
      <c r="Z278" s="200"/>
      <c r="AA278" s="28"/>
      <c r="AB278" s="34"/>
      <c r="AC278" s="209">
        <f t="shared" si="1320"/>
        <v>0</v>
      </c>
      <c r="AD278" s="34"/>
      <c r="AE278" s="210">
        <f t="shared" si="1321"/>
        <v>0</v>
      </c>
      <c r="AF278" s="34"/>
      <c r="AG278" s="28">
        <f t="shared" si="1322"/>
        <v>0</v>
      </c>
      <c r="AH278" s="34"/>
      <c r="AI278" s="209">
        <f t="shared" si="1323"/>
        <v>0</v>
      </c>
      <c r="AJ278" s="200"/>
      <c r="AK278" s="209">
        <f t="shared" si="1324"/>
        <v>0</v>
      </c>
      <c r="AL278" s="34"/>
      <c r="AM278" s="28">
        <f t="shared" si="1325"/>
        <v>0</v>
      </c>
      <c r="AN278" s="34"/>
      <c r="AO278" s="28">
        <f t="shared" si="1326"/>
        <v>0</v>
      </c>
      <c r="AP278" s="34"/>
      <c r="AQ278" s="209">
        <f t="shared" si="1327"/>
        <v>0</v>
      </c>
      <c r="AR278" s="34"/>
      <c r="AS278" s="345">
        <f>AR278*J278*6</f>
        <v>0</v>
      </c>
      <c r="AT278" s="34"/>
      <c r="AU278" s="209">
        <f t="shared" si="1328"/>
        <v>0</v>
      </c>
      <c r="AV278" s="200"/>
      <c r="AW278" s="28">
        <f t="shared" si="1329"/>
        <v>0</v>
      </c>
      <c r="AX278" s="34"/>
      <c r="AY278" s="209">
        <f>AX278*H278/3</f>
        <v>0</v>
      </c>
      <c r="AZ278" s="34"/>
      <c r="BA278" s="209">
        <f t="shared" si="1330"/>
        <v>0</v>
      </c>
      <c r="BB278" s="34"/>
      <c r="BC278" s="209">
        <f t="shared" si="1331"/>
        <v>0</v>
      </c>
      <c r="BD278" s="34"/>
      <c r="BE278" s="22">
        <f t="shared" si="1332"/>
        <v>0</v>
      </c>
      <c r="BF278" s="22"/>
      <c r="BG278" s="309">
        <f t="shared" si="1333"/>
        <v>10</v>
      </c>
      <c r="BH278" s="22">
        <f t="shared" si="1334"/>
        <v>10</v>
      </c>
      <c r="BI278" s="7"/>
      <c r="BJ278" s="7"/>
      <c r="BK278" s="7"/>
      <c r="BL278" s="60"/>
      <c r="BM278" s="2" t="s">
        <v>75</v>
      </c>
      <c r="BN278" s="1" t="s">
        <v>133</v>
      </c>
      <c r="BO278" s="25" t="s">
        <v>103</v>
      </c>
      <c r="BP278" s="45" t="s">
        <v>201</v>
      </c>
      <c r="BQ278" s="45" t="s">
        <v>125</v>
      </c>
      <c r="BR278" s="25" t="s">
        <v>199</v>
      </c>
      <c r="BS278" s="45">
        <v>8</v>
      </c>
      <c r="BT278" s="25">
        <v>25</v>
      </c>
      <c r="BU278" s="25">
        <v>1</v>
      </c>
      <c r="BV278" s="25"/>
      <c r="BW278" s="25">
        <f t="shared" si="1335"/>
        <v>0</v>
      </c>
      <c r="BX278" s="319">
        <v>40</v>
      </c>
      <c r="BY278" s="208">
        <f t="shared" si="1336"/>
        <v>40</v>
      </c>
      <c r="BZ278" s="34">
        <v>10</v>
      </c>
      <c r="CA278" s="28">
        <f t="shared" si="1337"/>
        <v>10</v>
      </c>
      <c r="CB278" s="34">
        <v>8</v>
      </c>
      <c r="CC278" s="28">
        <f t="shared" si="1338"/>
        <v>0</v>
      </c>
      <c r="CD278" s="34">
        <v>22</v>
      </c>
      <c r="CE278" s="28">
        <f t="shared" si="1339"/>
        <v>0</v>
      </c>
      <c r="CF278" s="34"/>
      <c r="CG278" s="28">
        <f t="shared" si="1340"/>
        <v>0</v>
      </c>
      <c r="CH278" s="200"/>
      <c r="CI278" s="28">
        <f t="shared" si="1341"/>
        <v>0</v>
      </c>
      <c r="CJ278" s="209">
        <f t="shared" si="1342"/>
        <v>0</v>
      </c>
      <c r="CK278" s="209">
        <f>SUM(BX278*5/100*BV278)</f>
        <v>0</v>
      </c>
      <c r="CL278" s="200"/>
      <c r="CM278" s="28"/>
      <c r="CN278" s="200"/>
      <c r="CO278" s="209">
        <f t="shared" si="1343"/>
        <v>0</v>
      </c>
      <c r="CP278" s="200"/>
      <c r="CQ278" s="210">
        <f t="shared" si="1344"/>
        <v>0</v>
      </c>
      <c r="CR278" s="34"/>
      <c r="CS278" s="28">
        <f t="shared" si="1345"/>
        <v>0</v>
      </c>
      <c r="CT278" s="200"/>
      <c r="CU278" s="209">
        <f t="shared" si="1346"/>
        <v>0</v>
      </c>
      <c r="CV278" s="200"/>
      <c r="CW278" s="209">
        <f t="shared" si="1347"/>
        <v>0</v>
      </c>
      <c r="CX278" s="34"/>
      <c r="CY278" s="28">
        <f t="shared" si="1348"/>
        <v>0</v>
      </c>
      <c r="CZ278" s="200"/>
      <c r="DA278" s="28">
        <f t="shared" si="1349"/>
        <v>0</v>
      </c>
      <c r="DB278" s="200"/>
      <c r="DC278" s="209">
        <f t="shared" si="1350"/>
        <v>0</v>
      </c>
      <c r="DD278" s="34">
        <v>1</v>
      </c>
      <c r="DE278" s="209">
        <f>DD278*BV278*6</f>
        <v>0</v>
      </c>
      <c r="DF278" s="200"/>
      <c r="DG278" s="209">
        <f t="shared" si="1351"/>
        <v>0</v>
      </c>
      <c r="DH278" s="200"/>
      <c r="DI278" s="28">
        <f t="shared" si="1352"/>
        <v>0</v>
      </c>
      <c r="DJ278" s="34"/>
      <c r="DK278" s="209">
        <f>SUM(BV278*DJ278*8)</f>
        <v>0</v>
      </c>
      <c r="DL278" s="34"/>
      <c r="DM278" s="209">
        <f t="shared" si="1353"/>
        <v>0</v>
      </c>
      <c r="DN278" s="34"/>
      <c r="DO278" s="209">
        <f t="shared" si="1354"/>
        <v>0</v>
      </c>
      <c r="DP278" s="34"/>
      <c r="DQ278" s="22">
        <f t="shared" si="1355"/>
        <v>0</v>
      </c>
      <c r="DR278" s="345">
        <f t="shared" si="1356"/>
        <v>10</v>
      </c>
      <c r="DS278" s="209">
        <f t="shared" si="1357"/>
        <v>10</v>
      </c>
      <c r="DT278" s="7"/>
      <c r="DU278" s="7"/>
      <c r="DV278" s="7"/>
      <c r="DW278" s="60"/>
      <c r="DX278" s="2" t="s">
        <v>75</v>
      </c>
      <c r="DY278" s="288"/>
      <c r="DZ278" s="25"/>
      <c r="EA278" s="25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M278" s="20">
        <v>20</v>
      </c>
      <c r="EN278" s="7">
        <v>16</v>
      </c>
      <c r="EO278" s="7">
        <v>0</v>
      </c>
      <c r="EP278" s="7">
        <v>44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20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20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>
        <v>1</v>
      </c>
      <c r="FQ278" s="7">
        <v>0</v>
      </c>
      <c r="FR278" s="7"/>
      <c r="FS278" s="7">
        <v>0</v>
      </c>
      <c r="FT278" s="7">
        <v>0</v>
      </c>
      <c r="FU278" s="7">
        <v>0</v>
      </c>
      <c r="FV278" s="7">
        <v>0</v>
      </c>
      <c r="FW278" s="7">
        <v>0</v>
      </c>
      <c r="FX278" s="7">
        <v>0</v>
      </c>
      <c r="FY278" s="7">
        <v>0</v>
      </c>
      <c r="FZ278" s="7">
        <v>0</v>
      </c>
      <c r="GA278" s="7">
        <v>0</v>
      </c>
      <c r="GB278" s="7">
        <v>0</v>
      </c>
      <c r="GC278" s="7">
        <v>0</v>
      </c>
      <c r="GD278" s="7"/>
      <c r="GE278" s="149">
        <v>20</v>
      </c>
      <c r="GF278" s="150">
        <v>20</v>
      </c>
      <c r="GG278" s="7"/>
      <c r="GH278" s="7"/>
      <c r="GI278" s="60"/>
      <c r="GK278" s="20"/>
      <c r="GL278" s="20"/>
      <c r="GM278" s="1"/>
      <c r="GN278" s="25"/>
      <c r="GO278" s="77"/>
      <c r="GP278" s="7"/>
      <c r="GQ278" s="7"/>
    </row>
    <row r="279" spans="1:201" ht="24.95" hidden="1" customHeight="1" x14ac:dyDescent="0.35">
      <c r="A279" s="2" t="s">
        <v>75</v>
      </c>
      <c r="B279" s="1"/>
      <c r="C279" s="45"/>
      <c r="D279" s="45"/>
      <c r="E279" s="45"/>
      <c r="F279" s="25"/>
      <c r="G279" s="25"/>
      <c r="H279" s="25"/>
      <c r="I279" s="25"/>
      <c r="J279" s="25"/>
      <c r="K279" s="25"/>
      <c r="L279" s="1"/>
      <c r="M279" s="208"/>
      <c r="N279" s="34"/>
      <c r="O279" s="28"/>
      <c r="P279" s="34"/>
      <c r="Q279" s="28"/>
      <c r="R279" s="34"/>
      <c r="S279" s="28"/>
      <c r="T279" s="34"/>
      <c r="U279" s="28"/>
      <c r="V279" s="34"/>
      <c r="W279" s="28"/>
      <c r="X279" s="209"/>
      <c r="Y279" s="182"/>
      <c r="Z279" s="34"/>
      <c r="AA279" s="28"/>
      <c r="AB279" s="34"/>
      <c r="AC279" s="209"/>
      <c r="AD279" s="34"/>
      <c r="AE279" s="210"/>
      <c r="AF279" s="34"/>
      <c r="AG279" s="28"/>
      <c r="AH279" s="34"/>
      <c r="AI279" s="209"/>
      <c r="AJ279" s="34"/>
      <c r="AK279" s="209"/>
      <c r="AL279" s="34"/>
      <c r="AM279" s="28"/>
      <c r="AN279" s="34"/>
      <c r="AO279" s="28"/>
      <c r="AP279" s="34"/>
      <c r="AQ279" s="209"/>
      <c r="AR279" s="34"/>
      <c r="AS279" s="209"/>
      <c r="AT279" s="34"/>
      <c r="AU279" s="209"/>
      <c r="AV279" s="34"/>
      <c r="AW279" s="28"/>
      <c r="AX279" s="34"/>
      <c r="AY279" s="209"/>
      <c r="AZ279" s="34"/>
      <c r="BA279" s="209"/>
      <c r="BB279" s="34"/>
      <c r="BC279" s="209"/>
      <c r="BD279" s="34"/>
      <c r="BE279" s="22"/>
      <c r="BF279" s="209"/>
      <c r="BG279" s="22"/>
      <c r="BH279" s="22"/>
      <c r="BI279" s="7"/>
      <c r="BJ279" s="7"/>
      <c r="BK279" s="7"/>
      <c r="BL279" s="7"/>
      <c r="BM279" s="2" t="s">
        <v>75</v>
      </c>
      <c r="BN279" s="229" t="s">
        <v>158</v>
      </c>
      <c r="BO279" s="230" t="s">
        <v>159</v>
      </c>
      <c r="BP279" s="230" t="s">
        <v>160</v>
      </c>
      <c r="BQ279" s="230" t="s">
        <v>151</v>
      </c>
      <c r="BR279" s="239" t="s">
        <v>161</v>
      </c>
      <c r="BS279" s="211" t="s">
        <v>162</v>
      </c>
      <c r="BT279" s="25"/>
      <c r="BU279" s="230">
        <v>1</v>
      </c>
      <c r="BV279" s="230">
        <v>1</v>
      </c>
      <c r="BW279" s="230">
        <f t="shared" si="1335"/>
        <v>2</v>
      </c>
      <c r="BX279" s="229">
        <v>2</v>
      </c>
      <c r="BY279" s="231">
        <f t="shared" si="1336"/>
        <v>2</v>
      </c>
      <c r="BZ279" s="232">
        <v>2</v>
      </c>
      <c r="CA279" s="28">
        <f t="shared" si="1337"/>
        <v>2</v>
      </c>
      <c r="CB279" s="232"/>
      <c r="CC279" s="243">
        <f t="shared" si="1338"/>
        <v>0</v>
      </c>
      <c r="CD279" s="232"/>
      <c r="CE279" s="233">
        <f t="shared" si="1339"/>
        <v>0</v>
      </c>
      <c r="CF279" s="232"/>
      <c r="CG279" s="233">
        <f t="shared" si="1340"/>
        <v>0</v>
      </c>
      <c r="CH279" s="232"/>
      <c r="CI279" s="28">
        <f t="shared" si="1341"/>
        <v>0</v>
      </c>
      <c r="CJ279" s="234">
        <f t="shared" si="1342"/>
        <v>0</v>
      </c>
      <c r="CK279" s="209">
        <f>SUM(BX279*15/100*BV279)</f>
        <v>0.3</v>
      </c>
      <c r="CL279" s="232"/>
      <c r="CM279" s="233"/>
      <c r="CN279" s="232"/>
      <c r="CO279" s="209">
        <f t="shared" si="1343"/>
        <v>0</v>
      </c>
      <c r="CP279" s="232"/>
      <c r="CQ279" s="235">
        <f t="shared" si="1344"/>
        <v>0</v>
      </c>
      <c r="CR279" s="232"/>
      <c r="CS279" s="233">
        <f t="shared" si="1345"/>
        <v>0</v>
      </c>
      <c r="CT279" s="232"/>
      <c r="CU279" s="234">
        <f t="shared" si="1346"/>
        <v>0</v>
      </c>
      <c r="CV279" s="232"/>
      <c r="CW279" s="234">
        <f t="shared" si="1347"/>
        <v>0</v>
      </c>
      <c r="CX279" s="232"/>
      <c r="CY279" s="233">
        <f t="shared" si="1348"/>
        <v>0</v>
      </c>
      <c r="CZ279" s="232"/>
      <c r="DA279" s="233">
        <f t="shared" si="1349"/>
        <v>0</v>
      </c>
      <c r="DB279" s="232"/>
      <c r="DC279" s="209">
        <f t="shared" si="1350"/>
        <v>0</v>
      </c>
      <c r="DD279" s="232"/>
      <c r="DE279" s="234">
        <f>SUM(DD279*BT279/3)</f>
        <v>0</v>
      </c>
      <c r="DF279" s="34"/>
      <c r="DG279" s="236">
        <f t="shared" si="1351"/>
        <v>0</v>
      </c>
      <c r="DH279" s="232"/>
      <c r="DI279" s="233">
        <f t="shared" si="1352"/>
        <v>0</v>
      </c>
      <c r="DJ279" s="232"/>
      <c r="DK279" s="209">
        <f>SUM(BV279*DJ279*8)</f>
        <v>0</v>
      </c>
      <c r="DL279" s="232"/>
      <c r="DM279" s="209">
        <f t="shared" si="1353"/>
        <v>0</v>
      </c>
      <c r="DN279" s="232"/>
      <c r="DO279" s="234">
        <f t="shared" si="1354"/>
        <v>0</v>
      </c>
      <c r="DP279" s="232"/>
      <c r="DQ279" s="237">
        <f t="shared" si="1355"/>
        <v>0</v>
      </c>
      <c r="DR279" s="345">
        <f t="shared" si="1356"/>
        <v>2.2999999999999998</v>
      </c>
      <c r="DS279" s="236">
        <f t="shared" si="1357"/>
        <v>2</v>
      </c>
      <c r="DT279" s="7"/>
      <c r="DU279" s="7"/>
      <c r="DV279" s="7"/>
      <c r="DW279" s="60"/>
      <c r="DX279" s="2" t="s">
        <v>75</v>
      </c>
      <c r="DY279" s="288"/>
      <c r="DZ279" s="25"/>
      <c r="EA279" s="25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M279" s="20">
        <v>2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0</v>
      </c>
      <c r="EV279" s="7">
        <v>0</v>
      </c>
      <c r="EW279" s="20">
        <v>0.3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20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0</v>
      </c>
      <c r="FM279" s="7">
        <v>0</v>
      </c>
      <c r="FN279" s="7">
        <v>0</v>
      </c>
      <c r="FO279" s="7">
        <v>0</v>
      </c>
      <c r="FP279" s="7">
        <v>0</v>
      </c>
      <c r="FQ279" s="7">
        <v>0</v>
      </c>
      <c r="FR279" s="7"/>
      <c r="FS279" s="7">
        <v>0</v>
      </c>
      <c r="FT279" s="7">
        <v>0</v>
      </c>
      <c r="FU279" s="7">
        <v>0</v>
      </c>
      <c r="FV279" s="7">
        <v>0</v>
      </c>
      <c r="FW279" s="7">
        <v>0</v>
      </c>
      <c r="FX279" s="7">
        <v>0</v>
      </c>
      <c r="FY279" s="7">
        <v>0</v>
      </c>
      <c r="FZ279" s="7">
        <v>0</v>
      </c>
      <c r="GA279" s="7">
        <v>0</v>
      </c>
      <c r="GB279" s="7">
        <v>0</v>
      </c>
      <c r="GC279" s="7">
        <v>0</v>
      </c>
      <c r="GD279" s="7"/>
      <c r="GE279" s="149">
        <v>2.2999999999999998</v>
      </c>
      <c r="GF279" s="150">
        <v>2</v>
      </c>
      <c r="GG279" s="7"/>
      <c r="GH279" s="7"/>
      <c r="GI279" s="60"/>
      <c r="GK279" s="20"/>
      <c r="GL279" s="20"/>
      <c r="GM279" s="1"/>
      <c r="GN279" s="25"/>
      <c r="GO279" s="77"/>
      <c r="GP279" s="7"/>
      <c r="GQ279" s="7"/>
    </row>
    <row r="280" spans="1:201" ht="24.95" hidden="1" customHeight="1" x14ac:dyDescent="0.35">
      <c r="A280" s="2" t="s">
        <v>75</v>
      </c>
      <c r="B280" s="1" t="s">
        <v>133</v>
      </c>
      <c r="C280" s="25" t="s">
        <v>95</v>
      </c>
      <c r="D280" s="45" t="s">
        <v>150</v>
      </c>
      <c r="E280" s="25" t="s">
        <v>151</v>
      </c>
      <c r="F280" s="25" t="s">
        <v>155</v>
      </c>
      <c r="G280" s="45">
        <v>5</v>
      </c>
      <c r="H280" s="25">
        <v>187</v>
      </c>
      <c r="I280" s="25">
        <v>1</v>
      </c>
      <c r="J280" s="25">
        <v>2</v>
      </c>
      <c r="K280" s="25">
        <f>J280*2</f>
        <v>4</v>
      </c>
      <c r="L280" s="1">
        <v>8</v>
      </c>
      <c r="M280" s="208">
        <f t="shared" ref="M280" si="1358">SUM(N280+P280+R280+T280+V280)</f>
        <v>8</v>
      </c>
      <c r="N280" s="34"/>
      <c r="O280" s="28">
        <f t="shared" si="1313"/>
        <v>0</v>
      </c>
      <c r="P280" s="34">
        <v>8</v>
      </c>
      <c r="Q280" s="28">
        <f t="shared" si="1314"/>
        <v>16</v>
      </c>
      <c r="R280" s="34"/>
      <c r="S280" s="28">
        <f t="shared" si="1315"/>
        <v>0</v>
      </c>
      <c r="T280" s="34"/>
      <c r="U280" s="28">
        <f t="shared" si="1316"/>
        <v>0</v>
      </c>
      <c r="V280" s="34"/>
      <c r="W280" s="28">
        <f t="shared" ref="W280" si="1359">SUM(V280)*J280*5</f>
        <v>0</v>
      </c>
      <c r="X280" s="209">
        <v>0</v>
      </c>
      <c r="Y280" s="182">
        <f>SUM(L280*15/100*J280)</f>
        <v>2.4</v>
      </c>
      <c r="Z280" s="242"/>
      <c r="AA280" s="28"/>
      <c r="AB280" s="34"/>
      <c r="AC280" s="209">
        <f>SUM(AB280)*3*H280/5</f>
        <v>0</v>
      </c>
      <c r="AD280" s="34"/>
      <c r="AE280" s="210">
        <f t="shared" ref="AE280" si="1360">SUM(AD280*H280*(30+4))</f>
        <v>0</v>
      </c>
      <c r="AF280" s="34"/>
      <c r="AG280" s="28">
        <f t="shared" ref="AG280" si="1361">SUM(AF280*H280*3)</f>
        <v>0</v>
      </c>
      <c r="AH280" s="34"/>
      <c r="AI280" s="209">
        <f t="shared" ref="AI280" si="1362">SUM(AH280*H280/3)</f>
        <v>0</v>
      </c>
      <c r="AJ280" s="242"/>
      <c r="AK280" s="209">
        <f t="shared" ref="AK280" si="1363">SUM(AJ280*H280*2/3)</f>
        <v>0</v>
      </c>
      <c r="AL280" s="34"/>
      <c r="AM280" s="28">
        <f t="shared" ref="AM280" si="1364">SUM(AL280*H280)</f>
        <v>0</v>
      </c>
      <c r="AN280" s="34"/>
      <c r="AO280" s="28">
        <f t="shared" ref="AO280" si="1365">SUM(AN280*J280)</f>
        <v>0</v>
      </c>
      <c r="AP280" s="34"/>
      <c r="AQ280" s="209">
        <f>SUM(AP280*H280*2)</f>
        <v>0</v>
      </c>
      <c r="AR280" s="34"/>
      <c r="AS280" s="345">
        <f>SUM(J280*AR280*6)</f>
        <v>0</v>
      </c>
      <c r="AT280" s="34"/>
      <c r="AU280" s="209">
        <f t="shared" si="1328"/>
        <v>0</v>
      </c>
      <c r="AV280" s="242"/>
      <c r="AW280" s="28">
        <f>SUM(J280*AV280*6)</f>
        <v>0</v>
      </c>
      <c r="AX280" s="34">
        <v>1</v>
      </c>
      <c r="AY280" s="202">
        <f>AX280*J280*8</f>
        <v>16</v>
      </c>
      <c r="AZ280" s="34"/>
      <c r="BA280" s="209">
        <f t="shared" ref="BA280:BA281" si="1366">SUM(AZ280*K280*5*6)</f>
        <v>0</v>
      </c>
      <c r="BB280" s="34"/>
      <c r="BC280" s="209">
        <f t="shared" ref="BC280:BC281" si="1367">SUM(BB280*K280*4*6)</f>
        <v>0</v>
      </c>
      <c r="BD280" s="34"/>
      <c r="BE280" s="22">
        <f t="shared" si="1332"/>
        <v>0</v>
      </c>
      <c r="BF280" s="22"/>
      <c r="BG280" s="309">
        <f t="shared" si="1333"/>
        <v>34.4</v>
      </c>
      <c r="BH280" s="22">
        <f t="shared" si="1334"/>
        <v>32</v>
      </c>
      <c r="BI280" s="7"/>
      <c r="BJ280" s="1"/>
      <c r="BK280" s="1"/>
      <c r="BL280" s="63" t="s">
        <v>296</v>
      </c>
      <c r="BM280" s="2" t="s">
        <v>75</v>
      </c>
      <c r="BN280" s="229" t="s">
        <v>158</v>
      </c>
      <c r="BO280" s="230" t="s">
        <v>159</v>
      </c>
      <c r="BP280" s="230" t="s">
        <v>160</v>
      </c>
      <c r="BQ280" s="230" t="s">
        <v>151</v>
      </c>
      <c r="BR280" s="239" t="s">
        <v>163</v>
      </c>
      <c r="BS280" s="211">
        <v>6</v>
      </c>
      <c r="BT280" s="25">
        <v>15</v>
      </c>
      <c r="BU280" s="230">
        <v>1</v>
      </c>
      <c r="BV280" s="230">
        <v>1</v>
      </c>
      <c r="BW280" s="230">
        <f t="shared" si="1335"/>
        <v>2</v>
      </c>
      <c r="BX280" s="229">
        <v>8</v>
      </c>
      <c r="BY280" s="231">
        <f t="shared" si="1336"/>
        <v>8</v>
      </c>
      <c r="BZ280" s="232">
        <v>2</v>
      </c>
      <c r="CA280" s="28">
        <f t="shared" si="1337"/>
        <v>2</v>
      </c>
      <c r="CB280" s="232"/>
      <c r="CC280" s="243">
        <f t="shared" si="1338"/>
        <v>0</v>
      </c>
      <c r="CD280" s="232">
        <v>6</v>
      </c>
      <c r="CE280" s="233">
        <f t="shared" si="1339"/>
        <v>6</v>
      </c>
      <c r="CF280" s="232"/>
      <c r="CG280" s="233">
        <f t="shared" si="1340"/>
        <v>0</v>
      </c>
      <c r="CH280" s="232"/>
      <c r="CI280" s="28">
        <f t="shared" si="1341"/>
        <v>0</v>
      </c>
      <c r="CJ280" s="234">
        <f t="shared" si="1342"/>
        <v>0</v>
      </c>
      <c r="CK280" s="209">
        <f>SUM(BX280*15/100*BV280)</f>
        <v>1.2</v>
      </c>
      <c r="CL280" s="232"/>
      <c r="CM280" s="233"/>
      <c r="CN280" s="232"/>
      <c r="CO280" s="209">
        <f t="shared" si="1343"/>
        <v>0</v>
      </c>
      <c r="CP280" s="232"/>
      <c r="CQ280" s="235">
        <f t="shared" si="1344"/>
        <v>0</v>
      </c>
      <c r="CR280" s="232"/>
      <c r="CS280" s="233">
        <f t="shared" si="1345"/>
        <v>0</v>
      </c>
      <c r="CT280" s="232"/>
      <c r="CU280" s="234">
        <f t="shared" si="1346"/>
        <v>0</v>
      </c>
      <c r="CV280" s="232"/>
      <c r="CW280" s="234">
        <f t="shared" si="1347"/>
        <v>0</v>
      </c>
      <c r="CX280" s="232"/>
      <c r="CY280" s="233">
        <f t="shared" si="1348"/>
        <v>0</v>
      </c>
      <c r="CZ280" s="232"/>
      <c r="DA280" s="233">
        <f t="shared" si="1349"/>
        <v>0</v>
      </c>
      <c r="DB280" s="232"/>
      <c r="DC280" s="209">
        <f t="shared" si="1350"/>
        <v>0</v>
      </c>
      <c r="DD280" s="232">
        <v>1</v>
      </c>
      <c r="DE280" s="345">
        <f>SUM(DD280*BT280/3)</f>
        <v>5</v>
      </c>
      <c r="DF280" s="34"/>
      <c r="DG280" s="236">
        <f t="shared" si="1351"/>
        <v>0</v>
      </c>
      <c r="DH280" s="232"/>
      <c r="DI280" s="233">
        <f t="shared" si="1352"/>
        <v>0</v>
      </c>
      <c r="DJ280" s="232"/>
      <c r="DK280" s="209">
        <f>SUM(BV280*DJ280*8)</f>
        <v>0</v>
      </c>
      <c r="DL280" s="232"/>
      <c r="DM280" s="209">
        <f t="shared" si="1353"/>
        <v>0</v>
      </c>
      <c r="DN280" s="232"/>
      <c r="DO280" s="234">
        <f t="shared" si="1354"/>
        <v>0</v>
      </c>
      <c r="DP280" s="232"/>
      <c r="DQ280" s="237">
        <f t="shared" si="1355"/>
        <v>0</v>
      </c>
      <c r="DR280" s="345">
        <f t="shared" si="1356"/>
        <v>14.2</v>
      </c>
      <c r="DS280" s="236">
        <f t="shared" si="1357"/>
        <v>13</v>
      </c>
      <c r="DT280" s="7"/>
      <c r="DU280" s="7"/>
      <c r="DV280" s="7"/>
      <c r="DW280" s="60"/>
      <c r="DX280" s="2" t="s">
        <v>75</v>
      </c>
      <c r="DY280" s="289"/>
      <c r="DZ280" s="19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M280" s="20">
        <v>2</v>
      </c>
      <c r="EN280" s="7">
        <v>8</v>
      </c>
      <c r="EO280" s="7">
        <v>16</v>
      </c>
      <c r="EP280" s="7">
        <v>6</v>
      </c>
      <c r="EQ280" s="7">
        <v>6</v>
      </c>
      <c r="ER280" s="7">
        <v>0</v>
      </c>
      <c r="ES280" s="7">
        <v>0</v>
      </c>
      <c r="ET280" s="7">
        <v>0</v>
      </c>
      <c r="EU280" s="7">
        <v>0</v>
      </c>
      <c r="EV280" s="7">
        <v>0</v>
      </c>
      <c r="EW280" s="20">
        <v>3.5999999999999996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0</v>
      </c>
      <c r="FG280" s="20">
        <v>0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>
        <v>1</v>
      </c>
      <c r="FQ280" s="7">
        <v>5</v>
      </c>
      <c r="FR280" s="7"/>
      <c r="FS280" s="7">
        <v>0</v>
      </c>
      <c r="FT280" s="7">
        <v>0</v>
      </c>
      <c r="FU280" s="7">
        <v>0</v>
      </c>
      <c r="FV280" s="7">
        <v>1</v>
      </c>
      <c r="FW280" s="7">
        <v>16</v>
      </c>
      <c r="FX280" s="7">
        <v>0</v>
      </c>
      <c r="FY280" s="7">
        <v>0</v>
      </c>
      <c r="FZ280" s="7">
        <v>0</v>
      </c>
      <c r="GA280" s="7">
        <v>0</v>
      </c>
      <c r="GB280" s="7">
        <v>0</v>
      </c>
      <c r="GC280" s="7">
        <v>0</v>
      </c>
      <c r="GD280" s="7"/>
      <c r="GE280" s="149">
        <v>48.599999999999994</v>
      </c>
      <c r="GF280" s="150">
        <v>45</v>
      </c>
      <c r="GG280" s="7"/>
      <c r="GH280" s="7"/>
      <c r="GI280" s="60"/>
      <c r="GK280" s="20"/>
      <c r="GL280" s="20"/>
      <c r="GM280" s="1"/>
      <c r="GN280" s="25"/>
      <c r="GO280" s="77"/>
      <c r="GP280" s="7"/>
      <c r="GQ280" s="7"/>
    </row>
    <row r="281" spans="1:201" ht="24.95" hidden="1" customHeight="1" x14ac:dyDescent="0.35">
      <c r="A281" s="2" t="s">
        <v>75</v>
      </c>
      <c r="B281" s="413" t="s">
        <v>261</v>
      </c>
      <c r="C281" s="211" t="s">
        <v>95</v>
      </c>
      <c r="D281" s="211" t="s">
        <v>92</v>
      </c>
      <c r="E281" s="211" t="s">
        <v>96</v>
      </c>
      <c r="F281" s="230" t="s">
        <v>195</v>
      </c>
      <c r="G281" s="230">
        <v>9</v>
      </c>
      <c r="H281" s="607">
        <v>4</v>
      </c>
      <c r="I281" s="230">
        <v>2</v>
      </c>
      <c r="J281" s="230">
        <v>6</v>
      </c>
      <c r="K281" s="230">
        <f>SUM(J281)*2</f>
        <v>12</v>
      </c>
      <c r="L281" s="229"/>
      <c r="M281" s="231">
        <f>SUM(N281+P281+R281+T281+V281)</f>
        <v>0</v>
      </c>
      <c r="N281" s="232"/>
      <c r="O281" s="233">
        <f t="shared" ref="O281" si="1368">SUM(N281)*I281</f>
        <v>0</v>
      </c>
      <c r="P281" s="232"/>
      <c r="Q281" s="233">
        <f t="shared" ref="Q281" si="1369">P281*J281</f>
        <v>0</v>
      </c>
      <c r="R281" s="232"/>
      <c r="S281" s="233">
        <f t="shared" ref="S281" si="1370">SUM(R281)*J281</f>
        <v>0</v>
      </c>
      <c r="T281" s="232"/>
      <c r="U281" s="233">
        <f t="shared" ref="U281" si="1371">SUM(T281)*K281</f>
        <v>0</v>
      </c>
      <c r="V281" s="232"/>
      <c r="W281" s="233">
        <f>SUM(V281)*J281*5</f>
        <v>0</v>
      </c>
      <c r="X281" s="209">
        <f>SUM(L281)*J281*5/100+AX281*J281*2+AZ281*J281*2</f>
        <v>0</v>
      </c>
      <c r="Y281" s="171">
        <f t="shared" ref="Y281" si="1372">SUM(L281*5/100*J281)</f>
        <v>0</v>
      </c>
      <c r="Z281" s="232"/>
      <c r="AA281" s="233"/>
      <c r="AB281" s="232">
        <v>17</v>
      </c>
      <c r="AC281" s="209">
        <f>AB281*H281*2</f>
        <v>136</v>
      </c>
      <c r="AD281" s="232"/>
      <c r="AE281" s="235">
        <f t="shared" ref="AE281" si="1373">SUM(AD281*H281*(30+4))</f>
        <v>0</v>
      </c>
      <c r="AF281" s="232"/>
      <c r="AG281" s="233">
        <f t="shared" ref="AG281" si="1374">SUM(AF281*H281*3)</f>
        <v>0</v>
      </c>
      <c r="AH281" s="232"/>
      <c r="AI281" s="234">
        <f t="shared" ref="AI281" si="1375">SUM(AH281*H281/3)</f>
        <v>0</v>
      </c>
      <c r="AJ281" s="232"/>
      <c r="AK281" s="234">
        <f t="shared" ref="AK281" si="1376">SUM(AJ281*H281*2/3)</f>
        <v>0</v>
      </c>
      <c r="AL281" s="232"/>
      <c r="AM281" s="233">
        <f>SUM(AL281*H281)</f>
        <v>0</v>
      </c>
      <c r="AN281" s="232"/>
      <c r="AO281" s="233">
        <f>SUM(AN281*J281)</f>
        <v>0</v>
      </c>
      <c r="AP281" s="232"/>
      <c r="AQ281" s="234">
        <f>AP281*H281/3</f>
        <v>0</v>
      </c>
      <c r="AR281" s="232"/>
      <c r="AS281" s="234">
        <f>SUM(J281*AR281*6)</f>
        <v>0</v>
      </c>
      <c r="AT281" s="34"/>
      <c r="AU281" s="236">
        <f t="shared" ref="AU281" si="1377">AT281*H281/3</f>
        <v>0</v>
      </c>
      <c r="AV281" s="232"/>
      <c r="AW281" s="233">
        <f>SUM(AV281*H281/3)</f>
        <v>0</v>
      </c>
      <c r="AX281" s="232"/>
      <c r="AY281" s="234">
        <f>SUM(AX281*H281/3)</f>
        <v>0</v>
      </c>
      <c r="AZ281" s="232"/>
      <c r="BA281" s="209">
        <f t="shared" si="1366"/>
        <v>0</v>
      </c>
      <c r="BB281" s="232"/>
      <c r="BC281" s="234">
        <f t="shared" si="1367"/>
        <v>0</v>
      </c>
      <c r="BD281" s="232"/>
      <c r="BE281" s="237">
        <f t="shared" ref="BE281" si="1378">SUM(BD281*50)</f>
        <v>0</v>
      </c>
      <c r="BF281" s="209"/>
      <c r="BG281" s="309">
        <f t="shared" ref="BG281" si="1379">SUM(AO281+BE281+BC281+BA281+AY281+AW281+AS281+AQ281+AK281+AM281+AI281+AG281+AE281+AC281+AA281+Y281+X281+W281+U281+Q281+O281+S281+AU281)</f>
        <v>136</v>
      </c>
      <c r="BH281" s="22">
        <f t="shared" ref="BH281" si="1380">SUM(O281+Q281+U281+W281+X281+AS281+AW281+AY281+BA281+BC281+S281+AQ281)</f>
        <v>0</v>
      </c>
      <c r="BI281" s="7"/>
      <c r="BJ281" s="7"/>
      <c r="BK281" s="7"/>
      <c r="BL281" s="7" t="s">
        <v>287</v>
      </c>
      <c r="BM281" s="304" t="s">
        <v>75</v>
      </c>
      <c r="BN281" s="229" t="s">
        <v>255</v>
      </c>
      <c r="BO281" s="211" t="s">
        <v>95</v>
      </c>
      <c r="BP281" s="211" t="s">
        <v>92</v>
      </c>
      <c r="BQ281" s="211" t="s">
        <v>96</v>
      </c>
      <c r="BR281" s="230" t="s">
        <v>195</v>
      </c>
      <c r="BS281" s="230">
        <v>10</v>
      </c>
      <c r="BT281" s="607">
        <v>4</v>
      </c>
      <c r="BU281" s="230">
        <v>2</v>
      </c>
      <c r="BV281" s="230">
        <v>6</v>
      </c>
      <c r="BW281" s="230">
        <f t="shared" si="1335"/>
        <v>12</v>
      </c>
      <c r="BX281" s="229"/>
      <c r="BY281" s="231">
        <f t="shared" si="1336"/>
        <v>0</v>
      </c>
      <c r="BZ281" s="232"/>
      <c r="CA281" s="28">
        <f t="shared" si="1337"/>
        <v>0</v>
      </c>
      <c r="CB281" s="232"/>
      <c r="CC281" s="233">
        <f t="shared" si="1338"/>
        <v>0</v>
      </c>
      <c r="CD281" s="232"/>
      <c r="CE281" s="233">
        <f t="shared" si="1339"/>
        <v>0</v>
      </c>
      <c r="CF281" s="232"/>
      <c r="CG281" s="233">
        <f t="shared" si="1340"/>
        <v>0</v>
      </c>
      <c r="CH281" s="232"/>
      <c r="CI281" s="28">
        <f>SUM(CH281)*BV281*5</f>
        <v>0</v>
      </c>
      <c r="CJ281" s="234">
        <f>SUM(BX281)*BV281*5/100+DJ281*BV281*2+DL281*BV281*2</f>
        <v>0</v>
      </c>
      <c r="CK281" s="182">
        <f>SUM(BX281*5/100*BV281)</f>
        <v>0</v>
      </c>
      <c r="CL281" s="232"/>
      <c r="CM281" s="233"/>
      <c r="CN281" s="232">
        <v>3</v>
      </c>
      <c r="CO281" s="345">
        <v>24</v>
      </c>
      <c r="CP281" s="232"/>
      <c r="CQ281" s="235">
        <f t="shared" si="1344"/>
        <v>0</v>
      </c>
      <c r="CR281" s="232"/>
      <c r="CS281" s="233">
        <f>SUM(CR281*BT281*3)</f>
        <v>0</v>
      </c>
      <c r="CT281" s="232"/>
      <c r="CU281" s="234">
        <f>SUM(CT281*BT281/3)</f>
        <v>0</v>
      </c>
      <c r="CV281" s="232"/>
      <c r="CW281" s="234">
        <f t="shared" si="1347"/>
        <v>0</v>
      </c>
      <c r="CX281" s="232"/>
      <c r="CY281" s="233">
        <f>SUM(CX281*BT281)</f>
        <v>0</v>
      </c>
      <c r="CZ281" s="232"/>
      <c r="DA281" s="233">
        <f>SUM(CZ281*BV281)</f>
        <v>0</v>
      </c>
      <c r="DB281" s="34">
        <v>1</v>
      </c>
      <c r="DC281" s="209">
        <v>18</v>
      </c>
      <c r="DD281" s="232"/>
      <c r="DE281" s="234">
        <f>SUM(BV281*DD281*6)</f>
        <v>0</v>
      </c>
      <c r="DF281" s="34"/>
      <c r="DG281" s="236">
        <f t="shared" si="1351"/>
        <v>0</v>
      </c>
      <c r="DH281" s="232"/>
      <c r="DI281" s="233">
        <f>SUM(DH281*BT281/3)</f>
        <v>0</v>
      </c>
      <c r="DJ281" s="232"/>
      <c r="DK281" s="209">
        <f>SUM(DJ281*BT281/3)</f>
        <v>0</v>
      </c>
      <c r="DL281" s="232"/>
      <c r="DM281" s="209">
        <f t="shared" si="1353"/>
        <v>0</v>
      </c>
      <c r="DN281" s="232"/>
      <c r="DO281" s="234">
        <f t="shared" si="1354"/>
        <v>0</v>
      </c>
      <c r="DP281" s="232"/>
      <c r="DQ281" s="237">
        <f>SUM(DP281*50)</f>
        <v>0</v>
      </c>
      <c r="DR281" s="236">
        <f t="shared" si="1356"/>
        <v>42</v>
      </c>
      <c r="DS281" s="236">
        <f t="shared" si="1357"/>
        <v>18</v>
      </c>
      <c r="DT281" s="7"/>
      <c r="DU281" s="7"/>
      <c r="DV281" s="7"/>
      <c r="DW281" s="60"/>
      <c r="DX281" s="2" t="s">
        <v>75</v>
      </c>
      <c r="DY281" s="289"/>
      <c r="DZ281" s="19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M281" s="20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20">
        <v>0</v>
      </c>
      <c r="EX281" s="7">
        <v>0</v>
      </c>
      <c r="EY281" s="7">
        <v>0</v>
      </c>
      <c r="EZ281" s="7">
        <v>20</v>
      </c>
      <c r="FA281" s="7">
        <v>160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20">
        <v>0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1</v>
      </c>
      <c r="FO281" s="7">
        <v>18</v>
      </c>
      <c r="FP281" s="7">
        <v>0</v>
      </c>
      <c r="FQ281" s="7">
        <v>0</v>
      </c>
      <c r="FR281" s="7"/>
      <c r="FS281" s="7">
        <v>0</v>
      </c>
      <c r="FT281" s="7">
        <v>0</v>
      </c>
      <c r="FU281" s="7">
        <v>0</v>
      </c>
      <c r="FV281" s="7">
        <v>0</v>
      </c>
      <c r="FW281" s="7">
        <v>0</v>
      </c>
      <c r="FX281" s="7">
        <v>0</v>
      </c>
      <c r="FY281" s="7">
        <v>0</v>
      </c>
      <c r="FZ281" s="7">
        <v>0</v>
      </c>
      <c r="GA281" s="7">
        <v>0</v>
      </c>
      <c r="GB281" s="7">
        <v>0</v>
      </c>
      <c r="GC281" s="7">
        <v>0</v>
      </c>
      <c r="GD281" s="7"/>
      <c r="GE281" s="149">
        <v>178</v>
      </c>
      <c r="GF281" s="150">
        <v>18</v>
      </c>
      <c r="GG281" s="7"/>
      <c r="GH281" s="7"/>
      <c r="GI281" s="60"/>
      <c r="GK281" s="20"/>
      <c r="GL281" s="20"/>
      <c r="GM281" s="1"/>
      <c r="GN281" s="45"/>
      <c r="GO281" s="79"/>
      <c r="GP281" s="7"/>
      <c r="GQ281" s="7"/>
    </row>
    <row r="282" spans="1:201" ht="24.95" hidden="1" customHeight="1" x14ac:dyDescent="0.35">
      <c r="A282" s="438" t="s">
        <v>75</v>
      </c>
      <c r="B282" s="165" t="s">
        <v>259</v>
      </c>
      <c r="C282" s="211" t="s">
        <v>95</v>
      </c>
      <c r="D282" s="248" t="s">
        <v>92</v>
      </c>
      <c r="E282" s="248" t="s">
        <v>96</v>
      </c>
      <c r="F282" s="166" t="s">
        <v>195</v>
      </c>
      <c r="G282" s="166">
        <v>9</v>
      </c>
      <c r="H282" s="230">
        <v>4</v>
      </c>
      <c r="I282" s="230">
        <v>1</v>
      </c>
      <c r="J282" s="230">
        <v>5</v>
      </c>
      <c r="K282" s="230">
        <v>5</v>
      </c>
      <c r="L282" s="165"/>
      <c r="M282" s="168">
        <f t="shared" ref="M282" si="1381">SUM(N282+P282+R282+T282+V282)</f>
        <v>0</v>
      </c>
      <c r="N282" s="169"/>
      <c r="O282" s="170">
        <f t="shared" ref="O282" si="1382">SUM(N282)*I282</f>
        <v>0</v>
      </c>
      <c r="P282" s="169"/>
      <c r="Q282" s="170">
        <f t="shared" ref="Q282" si="1383">P282*J282</f>
        <v>0</v>
      </c>
      <c r="R282" s="169"/>
      <c r="S282" s="170">
        <f t="shared" ref="S282" si="1384">SUM(R282)*J282</f>
        <v>0</v>
      </c>
      <c r="T282" s="169"/>
      <c r="U282" s="170">
        <f t="shared" ref="U282" si="1385">SUM(T282)*K282</f>
        <v>0</v>
      </c>
      <c r="V282" s="169"/>
      <c r="W282" s="170">
        <f t="shared" ref="W282" si="1386">SUM(V282)*J282*5</f>
        <v>0</v>
      </c>
      <c r="X282" s="209"/>
      <c r="Y282" s="171">
        <f t="shared" ref="Y282" si="1387">SUM(L282*5/100*J282)</f>
        <v>0</v>
      </c>
      <c r="Z282" s="169"/>
      <c r="AA282" s="170"/>
      <c r="AB282" s="169"/>
      <c r="AC282" s="182">
        <f>SUM(AB282)*3*H282/5</f>
        <v>0</v>
      </c>
      <c r="AD282" s="169">
        <v>1</v>
      </c>
      <c r="AE282" s="172">
        <f>SUM(AD282*H282*(15))</f>
        <v>60</v>
      </c>
      <c r="AF282" s="169"/>
      <c r="AG282" s="170">
        <f t="shared" ref="AG282" si="1388">SUM(AF282*H282*3)</f>
        <v>0</v>
      </c>
      <c r="AH282" s="169"/>
      <c r="AI282" s="234">
        <f t="shared" ref="AI282" si="1389">SUM(AH282*H282/3)</f>
        <v>0</v>
      </c>
      <c r="AJ282" s="169"/>
      <c r="AK282" s="234">
        <f t="shared" ref="AK282" si="1390">SUM(AJ282*H282*2/3)</f>
        <v>0</v>
      </c>
      <c r="AL282" s="169"/>
      <c r="AM282" s="170">
        <f>SUM(AL282*H282*2)</f>
        <v>0</v>
      </c>
      <c r="AN282" s="169"/>
      <c r="AO282" s="170">
        <f t="shared" ref="AO282" si="1391">SUM(AN282*J282)</f>
        <v>0</v>
      </c>
      <c r="AP282" s="169"/>
      <c r="AQ282" s="171">
        <f>SUM(AP282*H282*2)</f>
        <v>0</v>
      </c>
      <c r="AR282" s="169"/>
      <c r="AS282" s="234">
        <f>SUM(J282*AR282*6)</f>
        <v>0</v>
      </c>
      <c r="AT282" s="34"/>
      <c r="AU282" s="236">
        <f t="shared" ref="AU282" si="1392">AT282*H282/3</f>
        <v>0</v>
      </c>
      <c r="AV282" s="169"/>
      <c r="AW282" s="233">
        <f>SUM(AV282*H282/3)</f>
        <v>0</v>
      </c>
      <c r="AX282" s="169"/>
      <c r="AY282" s="234">
        <f t="shared" ref="AY282" si="1393">SUM(J282*AX282*8)</f>
        <v>0</v>
      </c>
      <c r="AZ282" s="169"/>
      <c r="BA282" s="209">
        <f t="shared" ref="BA282" si="1394">SUM(AZ282*K282*5*6)</f>
        <v>0</v>
      </c>
      <c r="BB282" s="169"/>
      <c r="BC282" s="171">
        <f t="shared" ref="BC282" si="1395">SUM(BB282*K282*4*6)</f>
        <v>0</v>
      </c>
      <c r="BD282" s="169"/>
      <c r="BE282" s="237">
        <f t="shared" ref="BE282" si="1396">SUM(BD282*50)</f>
        <v>0</v>
      </c>
      <c r="BF282" s="236">
        <f t="shared" ref="BF282" si="1397">O282+Q282+S282+U282+W282+X282+Y282+AA282+AC282+AE282+AG282+AI282+AK282+AM282+AO282+AQ282+AS282+AU282+AW282+AY282+BA282+BC282+BE282</f>
        <v>60</v>
      </c>
      <c r="BG282" s="22">
        <f>SUM(AO282+BE282+BC282+BA282+AY282+AW282+AS282+AQ282+AK282+AM282+AI282+AG282+AE282+AC282+AA282+Y282+X282+W282+U282+Q282+O282+S282+AU282)</f>
        <v>60</v>
      </c>
      <c r="BH282" s="22">
        <f t="shared" ref="BH282" si="1398">SUM(O282+Q282+U282+W282+X282+AS282+AW282+AY282+BA282+BC282+S282+AQ282)</f>
        <v>0</v>
      </c>
      <c r="BI282" s="7"/>
      <c r="BJ282" s="7"/>
      <c r="BK282" s="7"/>
      <c r="BL282" s="60"/>
      <c r="BM282" s="2" t="s">
        <v>75</v>
      </c>
      <c r="BN282" s="229" t="s">
        <v>254</v>
      </c>
      <c r="BO282" s="211" t="s">
        <v>95</v>
      </c>
      <c r="BP282" s="211" t="s">
        <v>92</v>
      </c>
      <c r="BQ282" s="211" t="s">
        <v>96</v>
      </c>
      <c r="BR282" s="230" t="s">
        <v>195</v>
      </c>
      <c r="BS282" s="230">
        <v>10</v>
      </c>
      <c r="BT282" s="230">
        <v>4</v>
      </c>
      <c r="BU282" s="230">
        <v>1</v>
      </c>
      <c r="BV282" s="230">
        <v>5</v>
      </c>
      <c r="BW282" s="230">
        <v>5</v>
      </c>
      <c r="BX282" s="229"/>
      <c r="BY282" s="231">
        <f t="shared" si="1336"/>
        <v>0</v>
      </c>
      <c r="BZ282" s="232"/>
      <c r="CA282" s="28">
        <f t="shared" si="1337"/>
        <v>0</v>
      </c>
      <c r="CB282" s="232"/>
      <c r="CC282" s="233">
        <f t="shared" si="1338"/>
        <v>0</v>
      </c>
      <c r="CD282" s="232"/>
      <c r="CE282" s="233">
        <f t="shared" si="1339"/>
        <v>0</v>
      </c>
      <c r="CF282" s="232"/>
      <c r="CG282" s="233">
        <f t="shared" si="1340"/>
        <v>0</v>
      </c>
      <c r="CH282" s="232"/>
      <c r="CI282" s="233">
        <f t="shared" ref="CI282" si="1399">SUM(CH282)*BV282*5</f>
        <v>0</v>
      </c>
      <c r="CJ282" s="234"/>
      <c r="CK282" s="182">
        <f t="shared" ref="CK282" si="1400">SUM(BX282*5/100*BV282)</f>
        <v>0</v>
      </c>
      <c r="CL282" s="232"/>
      <c r="CM282" s="233"/>
      <c r="CN282" s="232"/>
      <c r="CO282" s="209">
        <f>SUM(CN282)*3*BT282/5</f>
        <v>0</v>
      </c>
      <c r="CP282" s="232">
        <v>1</v>
      </c>
      <c r="CQ282" s="235">
        <f>SUM(CP282*BT282*(15))</f>
        <v>60</v>
      </c>
      <c r="CR282" s="232"/>
      <c r="CS282" s="233">
        <f t="shared" ref="CS282" si="1401">SUM(CR282*BT282*3)</f>
        <v>0</v>
      </c>
      <c r="CT282" s="232"/>
      <c r="CU282" s="234">
        <f t="shared" ref="CU282" si="1402">SUM(CT282*BT282/3)</f>
        <v>0</v>
      </c>
      <c r="CV282" s="232"/>
      <c r="CW282" s="234">
        <f t="shared" ref="CW282" si="1403">SUM(CV282*BT282*2/3)</f>
        <v>0</v>
      </c>
      <c r="CX282" s="232"/>
      <c r="CY282" s="233">
        <f>SUM(CX282*BT282*2)</f>
        <v>0</v>
      </c>
      <c r="CZ282" s="232"/>
      <c r="DA282" s="233">
        <f t="shared" ref="DA282" si="1404">SUM(CZ282*BV282)</f>
        <v>0</v>
      </c>
      <c r="DB282" s="232"/>
      <c r="DC282" s="209">
        <f t="shared" ref="DC282" si="1405">DB282*BT282/3</f>
        <v>0</v>
      </c>
      <c r="DD282" s="232"/>
      <c r="DE282" s="234">
        <f t="shared" ref="DE282" si="1406">SUM(BV282*DD282*6)</f>
        <v>0</v>
      </c>
      <c r="DF282" s="34"/>
      <c r="DG282" s="236">
        <f t="shared" si="1351"/>
        <v>0</v>
      </c>
      <c r="DH282" s="232"/>
      <c r="DI282" s="233">
        <f t="shared" ref="DI282" si="1407">SUM(DH282*BT282/3)</f>
        <v>0</v>
      </c>
      <c r="DJ282" s="232"/>
      <c r="DK282" s="209">
        <f>SUM(BV282*DJ282*8)</f>
        <v>0</v>
      </c>
      <c r="DL282" s="232"/>
      <c r="DM282" s="209">
        <f>SUM(DL282*BW282*3*8)</f>
        <v>0</v>
      </c>
      <c r="DN282" s="232"/>
      <c r="DO282" s="234">
        <f t="shared" ref="DO282" si="1408">SUM(DN282*BW282*4*6)</f>
        <v>0</v>
      </c>
      <c r="DP282" s="232"/>
      <c r="DQ282" s="237">
        <f t="shared" ref="DQ282" si="1409">SUM(DP282*50)</f>
        <v>0</v>
      </c>
      <c r="DR282" s="236">
        <f t="shared" si="1356"/>
        <v>60</v>
      </c>
      <c r="DS282" s="236">
        <f t="shared" si="1357"/>
        <v>0</v>
      </c>
      <c r="DT282" s="7"/>
      <c r="DU282" s="7"/>
      <c r="DV282" s="7"/>
      <c r="DW282" s="60"/>
      <c r="DX282" s="2" t="s">
        <v>75</v>
      </c>
      <c r="DY282" s="289"/>
      <c r="DZ282" s="19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M282" s="20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7">
        <v>0</v>
      </c>
      <c r="EV282" s="7">
        <v>0</v>
      </c>
      <c r="EW282" s="20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2</v>
      </c>
      <c r="FC282" s="7">
        <v>120</v>
      </c>
      <c r="FD282" s="7">
        <v>0</v>
      </c>
      <c r="FE282" s="7">
        <v>0</v>
      </c>
      <c r="FF282" s="7">
        <v>0</v>
      </c>
      <c r="FG282" s="20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>
        <v>0</v>
      </c>
      <c r="FQ282" s="7">
        <v>0</v>
      </c>
      <c r="FR282" s="7"/>
      <c r="FS282" s="7">
        <v>0</v>
      </c>
      <c r="FT282" s="7">
        <v>0</v>
      </c>
      <c r="FU282" s="7">
        <v>0</v>
      </c>
      <c r="FV282" s="7">
        <v>0</v>
      </c>
      <c r="FW282" s="7">
        <v>0</v>
      </c>
      <c r="FX282" s="7">
        <v>0</v>
      </c>
      <c r="FY282" s="7">
        <v>0</v>
      </c>
      <c r="FZ282" s="7">
        <v>0</v>
      </c>
      <c r="GA282" s="7">
        <v>0</v>
      </c>
      <c r="GB282" s="7">
        <v>0</v>
      </c>
      <c r="GC282" s="7">
        <v>0</v>
      </c>
      <c r="GD282" s="7"/>
      <c r="GE282" s="149">
        <v>120</v>
      </c>
      <c r="GF282" s="150">
        <v>0</v>
      </c>
      <c r="GG282" s="7"/>
      <c r="GH282" s="7"/>
      <c r="GI282" s="60"/>
      <c r="GK282" s="20"/>
      <c r="GL282" s="20"/>
      <c r="GM282" s="1"/>
      <c r="GN282" s="25"/>
      <c r="GO282" s="77"/>
      <c r="GP282" s="7"/>
      <c r="GQ282" s="7"/>
    </row>
    <row r="283" spans="1:201" ht="24.95" hidden="1" customHeight="1" x14ac:dyDescent="0.35">
      <c r="A283" s="2" t="s">
        <v>75</v>
      </c>
      <c r="B283" s="19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90">
        <f>SUM(N283+P283+T283+V283+AR283*2)</f>
        <v>0</v>
      </c>
      <c r="N283" s="34"/>
      <c r="O283" s="22"/>
      <c r="P283" s="34"/>
      <c r="Q283" s="22"/>
      <c r="R283" s="34"/>
      <c r="S283" s="22"/>
      <c r="T283" s="34"/>
      <c r="U283" s="22"/>
      <c r="V283" s="91"/>
      <c r="W283" s="22"/>
      <c r="X283" s="22"/>
      <c r="Y283" s="22"/>
      <c r="Z283" s="91"/>
      <c r="AA283" s="22"/>
      <c r="AB283" s="91"/>
      <c r="AC283" s="22"/>
      <c r="AD283" s="91"/>
      <c r="AE283" s="26"/>
      <c r="AF283" s="91"/>
      <c r="AG283" s="22"/>
      <c r="AH283" s="91"/>
      <c r="AI283" s="22"/>
      <c r="AJ283" s="91"/>
      <c r="AK283" s="22"/>
      <c r="AL283" s="91"/>
      <c r="AM283" s="22"/>
      <c r="AN283" s="91"/>
      <c r="AO283" s="22"/>
      <c r="AP283" s="91"/>
      <c r="AQ283" s="22"/>
      <c r="AR283" s="91"/>
      <c r="AS283" s="22"/>
      <c r="AT283" s="91"/>
      <c r="AU283" s="22"/>
      <c r="AV283" s="91"/>
      <c r="AW283" s="22"/>
      <c r="AX283" s="91"/>
      <c r="AY283" s="22"/>
      <c r="AZ283" s="91"/>
      <c r="BA283" s="22"/>
      <c r="BB283" s="91"/>
      <c r="BC283" s="22"/>
      <c r="BD283" s="91"/>
      <c r="BE283" s="22"/>
      <c r="BF283" s="22"/>
      <c r="BG283" s="22">
        <f t="shared" si="1333"/>
        <v>0</v>
      </c>
      <c r="BH283" s="22">
        <f t="shared" si="1334"/>
        <v>0</v>
      </c>
      <c r="BI283" s="7"/>
      <c r="BJ283" s="7"/>
      <c r="BK283" s="7"/>
      <c r="BL283" s="60"/>
      <c r="BM283" s="2" t="s">
        <v>75</v>
      </c>
      <c r="BN283" s="19"/>
      <c r="BO283" s="19"/>
      <c r="BP283" s="7"/>
      <c r="BQ283" s="7"/>
      <c r="BR283" s="7"/>
      <c r="BS283" s="7"/>
      <c r="BT283" s="7"/>
      <c r="BU283" s="7"/>
      <c r="BV283" s="7"/>
      <c r="BW283" s="7"/>
      <c r="BX283" s="7"/>
      <c r="BY283" s="90">
        <f>SUM(BZ283+CB283+CF283+CH283+DD283*2)</f>
        <v>0</v>
      </c>
      <c r="BZ283" s="34"/>
      <c r="CA283" s="22"/>
      <c r="CB283" s="34"/>
      <c r="CC283" s="247"/>
      <c r="CD283" s="34"/>
      <c r="CE283" s="22"/>
      <c r="CF283" s="34"/>
      <c r="CG283" s="22"/>
      <c r="CH283" s="91"/>
      <c r="CI283" s="22"/>
      <c r="CJ283" s="22"/>
      <c r="CK283" s="22"/>
      <c r="CL283" s="91"/>
      <c r="CM283" s="22"/>
      <c r="CN283" s="91"/>
      <c r="CO283" s="22"/>
      <c r="CP283" s="91"/>
      <c r="CQ283" s="26"/>
      <c r="CR283" s="91"/>
      <c r="CS283" s="22"/>
      <c r="CT283" s="91"/>
      <c r="CU283" s="22"/>
      <c r="CV283" s="91"/>
      <c r="CW283" s="22"/>
      <c r="CX283" s="91"/>
      <c r="CY283" s="22"/>
      <c r="CZ283" s="91"/>
      <c r="DA283" s="22"/>
      <c r="DB283" s="91"/>
      <c r="DC283" s="22"/>
      <c r="DD283" s="91"/>
      <c r="DE283" s="22"/>
      <c r="DF283" s="91"/>
      <c r="DG283" s="22"/>
      <c r="DH283" s="91"/>
      <c r="DI283" s="22"/>
      <c r="DJ283" s="91"/>
      <c r="DK283" s="22"/>
      <c r="DL283" s="91"/>
      <c r="DM283" s="22"/>
      <c r="DN283" s="91"/>
      <c r="DO283" s="22"/>
      <c r="DP283" s="91"/>
      <c r="DQ283" s="22"/>
      <c r="DR283" s="22">
        <f>SUM(DA283+DQ283+DO283+DM283+DK283+DI283+DE283+DC283+CW283+CY283+CU283+CS283+CQ283+CO283+CM283+CK283+CJ283+CI283+CG283+CC283+CA283+CE283+DG283)</f>
        <v>0</v>
      </c>
      <c r="DS283" s="22">
        <f>SUM(CA283+CC283+CG283+CI283+CJ283+DE283+DI283+DK283+DM283+DO283+CE283+DC283)</f>
        <v>0</v>
      </c>
      <c r="DT283" s="7"/>
      <c r="DU283" s="7"/>
      <c r="DV283" s="7"/>
      <c r="DW283" s="60"/>
      <c r="DX283" s="2" t="s">
        <v>75</v>
      </c>
      <c r="DY283" s="289"/>
      <c r="DZ283" s="19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M283" s="20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20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20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>
        <v>0</v>
      </c>
      <c r="FQ283" s="7">
        <v>0</v>
      </c>
      <c r="FR283" s="7"/>
      <c r="FS283" s="7">
        <v>0</v>
      </c>
      <c r="FT283" s="7">
        <v>0</v>
      </c>
      <c r="FU283" s="7">
        <v>0</v>
      </c>
      <c r="FV283" s="7">
        <v>0</v>
      </c>
      <c r="FW283" s="7">
        <v>0</v>
      </c>
      <c r="FX283" s="7">
        <v>0</v>
      </c>
      <c r="FY283" s="7">
        <v>0</v>
      </c>
      <c r="FZ283" s="7">
        <v>0</v>
      </c>
      <c r="GA283" s="7">
        <v>0</v>
      </c>
      <c r="GB283" s="7">
        <v>0</v>
      </c>
      <c r="GC283" s="7">
        <v>0</v>
      </c>
      <c r="GD283" s="7"/>
      <c r="GE283" s="149">
        <v>0</v>
      </c>
      <c r="GF283" s="150">
        <v>0</v>
      </c>
      <c r="GG283" s="7"/>
      <c r="GH283" s="7"/>
      <c r="GI283" s="60"/>
      <c r="GK283" s="20"/>
      <c r="GL283" s="20"/>
      <c r="GM283" s="1"/>
      <c r="GN283" s="25"/>
      <c r="GO283" s="77"/>
      <c r="GP283" s="7"/>
      <c r="GQ283" s="7"/>
    </row>
    <row r="284" spans="1:201" ht="24.95" hidden="1" customHeight="1" x14ac:dyDescent="0.35">
      <c r="A284" s="2" t="s">
        <v>75</v>
      </c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90">
        <f>SUM(N284+P284+T284+V284+AR284*2)</f>
        <v>0</v>
      </c>
      <c r="N284" s="34"/>
      <c r="O284" s="22"/>
      <c r="P284" s="34"/>
      <c r="Q284" s="22"/>
      <c r="R284" s="34"/>
      <c r="S284" s="22"/>
      <c r="T284" s="34"/>
      <c r="U284" s="22"/>
      <c r="V284" s="91"/>
      <c r="W284" s="22"/>
      <c r="X284" s="22"/>
      <c r="Y284" s="22"/>
      <c r="Z284" s="91"/>
      <c r="AA284" s="22"/>
      <c r="AB284" s="91"/>
      <c r="AC284" s="22"/>
      <c r="AD284" s="91"/>
      <c r="AE284" s="26"/>
      <c r="AF284" s="91"/>
      <c r="AG284" s="22"/>
      <c r="AH284" s="91"/>
      <c r="AI284" s="22"/>
      <c r="AJ284" s="91"/>
      <c r="AK284" s="22"/>
      <c r="AL284" s="91"/>
      <c r="AM284" s="22"/>
      <c r="AN284" s="91"/>
      <c r="AO284" s="22"/>
      <c r="AP284" s="91"/>
      <c r="AQ284" s="22"/>
      <c r="AR284" s="91"/>
      <c r="AS284" s="22"/>
      <c r="AT284" s="91"/>
      <c r="AU284" s="22"/>
      <c r="AV284" s="91"/>
      <c r="AW284" s="22"/>
      <c r="AX284" s="91"/>
      <c r="AY284" s="22"/>
      <c r="AZ284" s="91"/>
      <c r="BA284" s="22"/>
      <c r="BB284" s="91"/>
      <c r="BC284" s="22"/>
      <c r="BD284" s="91"/>
      <c r="BE284" s="22"/>
      <c r="BF284" s="22"/>
      <c r="BG284" s="22">
        <f t="shared" si="1333"/>
        <v>0</v>
      </c>
      <c r="BH284" s="22">
        <f t="shared" si="1334"/>
        <v>0</v>
      </c>
      <c r="BI284" s="7"/>
      <c r="BJ284" s="7"/>
      <c r="BK284" s="7"/>
      <c r="BL284" s="60"/>
      <c r="BM284" s="2" t="s">
        <v>75</v>
      </c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90">
        <f>SUM(BZ284+CB284+CF284+CH284+DD284*2)</f>
        <v>0</v>
      </c>
      <c r="BZ284" s="34"/>
      <c r="CA284" s="22"/>
      <c r="CB284" s="34"/>
      <c r="CC284" s="247"/>
      <c r="CD284" s="34"/>
      <c r="CE284" s="22"/>
      <c r="CF284" s="34"/>
      <c r="CG284" s="22"/>
      <c r="CH284" s="91"/>
      <c r="CI284" s="22"/>
      <c r="CJ284" s="22"/>
      <c r="CK284" s="22"/>
      <c r="CL284" s="91"/>
      <c r="CM284" s="22"/>
      <c r="CN284" s="91"/>
      <c r="CO284" s="22"/>
      <c r="CP284" s="91"/>
      <c r="CQ284" s="26"/>
      <c r="CR284" s="91"/>
      <c r="CS284" s="22"/>
      <c r="CT284" s="91"/>
      <c r="CU284" s="22"/>
      <c r="CV284" s="91"/>
      <c r="CW284" s="22"/>
      <c r="CX284" s="91"/>
      <c r="CY284" s="22"/>
      <c r="CZ284" s="91"/>
      <c r="DA284" s="22"/>
      <c r="DB284" s="91"/>
      <c r="DC284" s="22"/>
      <c r="DD284" s="91"/>
      <c r="DE284" s="22"/>
      <c r="DF284" s="91"/>
      <c r="DG284" s="22"/>
      <c r="DH284" s="91"/>
      <c r="DI284" s="22"/>
      <c r="DJ284" s="91"/>
      <c r="DK284" s="22"/>
      <c r="DL284" s="91"/>
      <c r="DM284" s="22"/>
      <c r="DN284" s="91"/>
      <c r="DO284" s="22"/>
      <c r="DP284" s="91"/>
      <c r="DQ284" s="22"/>
      <c r="DR284" s="22">
        <f>SUM(DA284+DQ284+DO284+DM284+DK284+DI284+DE284+DC284+CW284+CY284+CU284+CS284+CQ284+CO284+CM284+CK284+CJ284+CI284+CG284+CC284+CA284+CE284+DG284)</f>
        <v>0</v>
      </c>
      <c r="DS284" s="22">
        <f>SUM(CA284+CC284+CG284+CI284+CJ284+DE284+DI284+DK284+DM284+DO284+CE284+DC284)</f>
        <v>0</v>
      </c>
      <c r="DT284" s="7"/>
      <c r="DU284" s="7"/>
      <c r="DV284" s="7"/>
      <c r="DW284" s="60"/>
      <c r="DX284" s="2" t="s">
        <v>75</v>
      </c>
      <c r="DY284" s="291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M284" s="20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20">
        <v>0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20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>
        <v>0</v>
      </c>
      <c r="FQ284" s="7">
        <v>0</v>
      </c>
      <c r="FR284" s="7"/>
      <c r="FS284" s="7">
        <v>0</v>
      </c>
      <c r="FT284" s="7">
        <v>0</v>
      </c>
      <c r="FU284" s="7">
        <v>0</v>
      </c>
      <c r="FV284" s="7">
        <v>0</v>
      </c>
      <c r="FW284" s="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D284" s="7"/>
      <c r="GE284" s="149">
        <v>0</v>
      </c>
      <c r="GF284" s="150">
        <v>0</v>
      </c>
      <c r="GG284" s="7"/>
      <c r="GH284" s="7"/>
      <c r="GI284" s="60"/>
      <c r="GK284" s="20"/>
      <c r="GL284" s="20"/>
      <c r="GM284" s="29"/>
      <c r="GN284" s="29"/>
      <c r="GO284" s="80"/>
      <c r="GP284" s="7"/>
      <c r="GQ284" s="7"/>
    </row>
    <row r="285" spans="1:201" ht="24.95" customHeight="1" thickBot="1" x14ac:dyDescent="0.4">
      <c r="A285" s="64">
        <v>20</v>
      </c>
      <c r="B285" s="654" t="s">
        <v>76</v>
      </c>
      <c r="C285" s="48" t="s">
        <v>67</v>
      </c>
      <c r="D285" s="46"/>
      <c r="E285" s="46"/>
      <c r="F285" s="46"/>
      <c r="G285" s="46"/>
      <c r="H285" s="46"/>
      <c r="I285" s="46"/>
      <c r="J285" s="46"/>
      <c r="K285" s="46"/>
      <c r="L285" s="46">
        <f>SUM(L286:L296)</f>
        <v>104</v>
      </c>
      <c r="M285" s="46">
        <f t="shared" ref="M285:BH285" si="1410">SUM(M286:M296)</f>
        <v>26</v>
      </c>
      <c r="N285" s="46">
        <f t="shared" si="1410"/>
        <v>4</v>
      </c>
      <c r="O285" s="46">
        <f>SUM(O286:O296)</f>
        <v>4</v>
      </c>
      <c r="P285" s="46">
        <f t="shared" si="1410"/>
        <v>0</v>
      </c>
      <c r="Q285" s="46">
        <f t="shared" si="1410"/>
        <v>0</v>
      </c>
      <c r="R285" s="46">
        <f>SUM(R286:R296)</f>
        <v>22</v>
      </c>
      <c r="S285" s="46">
        <f>SUM(S286:S296)</f>
        <v>22</v>
      </c>
      <c r="T285" s="46">
        <f t="shared" si="1410"/>
        <v>0</v>
      </c>
      <c r="U285" s="46">
        <f t="shared" si="1410"/>
        <v>0</v>
      </c>
      <c r="V285" s="46">
        <f t="shared" si="1410"/>
        <v>0</v>
      </c>
      <c r="W285" s="46">
        <f t="shared" si="1410"/>
        <v>0</v>
      </c>
      <c r="X285" s="46">
        <f t="shared" si="1410"/>
        <v>0</v>
      </c>
      <c r="Y285" s="46">
        <f t="shared" si="1410"/>
        <v>1.2</v>
      </c>
      <c r="Z285" s="46">
        <f t="shared" si="1410"/>
        <v>0</v>
      </c>
      <c r="AA285" s="46">
        <f t="shared" si="1410"/>
        <v>0</v>
      </c>
      <c r="AB285" s="46">
        <f t="shared" si="1410"/>
        <v>17</v>
      </c>
      <c r="AC285" s="46">
        <f t="shared" si="1410"/>
        <v>136</v>
      </c>
      <c r="AD285" s="46">
        <f t="shared" si="1410"/>
        <v>1</v>
      </c>
      <c r="AE285" s="46">
        <f t="shared" si="1410"/>
        <v>75</v>
      </c>
      <c r="AF285" s="46">
        <f t="shared" si="1410"/>
        <v>0</v>
      </c>
      <c r="AG285" s="46">
        <f t="shared" si="1410"/>
        <v>0</v>
      </c>
      <c r="AH285" s="46">
        <f t="shared" si="1410"/>
        <v>0</v>
      </c>
      <c r="AI285" s="51">
        <f t="shared" si="1410"/>
        <v>0</v>
      </c>
      <c r="AJ285" s="46">
        <f t="shared" si="1410"/>
        <v>0</v>
      </c>
      <c r="AK285" s="46">
        <f t="shared" si="1410"/>
        <v>0</v>
      </c>
      <c r="AL285" s="46">
        <f t="shared" si="1410"/>
        <v>0</v>
      </c>
      <c r="AM285" s="46">
        <f t="shared" si="1410"/>
        <v>0</v>
      </c>
      <c r="AN285" s="46">
        <f>SUM(AN286:AN296)</f>
        <v>0</v>
      </c>
      <c r="AO285" s="46">
        <f t="shared" si="1410"/>
        <v>0</v>
      </c>
      <c r="AP285" s="46">
        <f t="shared" si="1410"/>
        <v>0</v>
      </c>
      <c r="AQ285" s="46">
        <f t="shared" si="1410"/>
        <v>0</v>
      </c>
      <c r="AR285" s="46">
        <f t="shared" si="1410"/>
        <v>1</v>
      </c>
      <c r="AS285" s="46">
        <f t="shared" si="1410"/>
        <v>6</v>
      </c>
      <c r="AT285" s="46">
        <f>SUM(AT286:AT296)</f>
        <v>0</v>
      </c>
      <c r="AU285" s="46">
        <f>SUM(AU286:AU296)</f>
        <v>0</v>
      </c>
      <c r="AV285" s="46">
        <f t="shared" si="1410"/>
        <v>0</v>
      </c>
      <c r="AW285" s="46">
        <f t="shared" si="1410"/>
        <v>0</v>
      </c>
      <c r="AX285" s="46">
        <f t="shared" si="1410"/>
        <v>0</v>
      </c>
      <c r="AY285" s="46">
        <f t="shared" si="1410"/>
        <v>0</v>
      </c>
      <c r="AZ285" s="46">
        <f t="shared" si="1410"/>
        <v>0</v>
      </c>
      <c r="BA285" s="46">
        <f t="shared" si="1410"/>
        <v>0</v>
      </c>
      <c r="BB285" s="46">
        <f t="shared" si="1410"/>
        <v>0</v>
      </c>
      <c r="BC285" s="46">
        <f t="shared" si="1410"/>
        <v>0</v>
      </c>
      <c r="BD285" s="46">
        <f t="shared" si="1410"/>
        <v>0</v>
      </c>
      <c r="BE285" s="46">
        <f t="shared" si="1410"/>
        <v>0</v>
      </c>
      <c r="BF285" s="46">
        <f t="shared" si="1410"/>
        <v>75</v>
      </c>
      <c r="BG285" s="51">
        <f t="shared" si="1410"/>
        <v>244.2</v>
      </c>
      <c r="BH285" s="51">
        <f t="shared" si="1410"/>
        <v>32</v>
      </c>
      <c r="BI285" s="46"/>
      <c r="BJ285" s="46"/>
      <c r="BK285" s="46"/>
      <c r="BL285" s="65"/>
      <c r="BM285" s="64">
        <v>20</v>
      </c>
      <c r="BN285" s="46" t="s">
        <v>76</v>
      </c>
      <c r="BO285" s="48" t="s">
        <v>67</v>
      </c>
      <c r="BP285" s="46">
        <v>1</v>
      </c>
      <c r="BQ285" s="46"/>
      <c r="BR285" s="46"/>
      <c r="BS285" s="46"/>
      <c r="BT285" s="46"/>
      <c r="BU285" s="46"/>
      <c r="BV285" s="46"/>
      <c r="BW285" s="46"/>
      <c r="BX285" s="46">
        <f>SUM(BX286:BX296)</f>
        <v>318</v>
      </c>
      <c r="BY285" s="46">
        <f t="shared" ref="BY285:CY285" si="1411">SUM(BY286:BY296)</f>
        <v>232</v>
      </c>
      <c r="BZ285" s="46">
        <f t="shared" si="1411"/>
        <v>16</v>
      </c>
      <c r="CA285" s="46">
        <f t="shared" si="1411"/>
        <v>16</v>
      </c>
      <c r="CB285" s="46">
        <f t="shared" si="1411"/>
        <v>64</v>
      </c>
      <c r="CC285" s="46">
        <f t="shared" si="1411"/>
        <v>44</v>
      </c>
      <c r="CD285" s="46">
        <f t="shared" si="1411"/>
        <v>152</v>
      </c>
      <c r="CE285" s="46">
        <f t="shared" si="1411"/>
        <v>130</v>
      </c>
      <c r="CF285" s="46">
        <f t="shared" si="1411"/>
        <v>0</v>
      </c>
      <c r="CG285" s="46">
        <f t="shared" si="1411"/>
        <v>0</v>
      </c>
      <c r="CH285" s="46">
        <f t="shared" si="1411"/>
        <v>0</v>
      </c>
      <c r="CI285" s="46">
        <f t="shared" si="1411"/>
        <v>0</v>
      </c>
      <c r="CJ285" s="46">
        <f t="shared" si="1411"/>
        <v>6</v>
      </c>
      <c r="CK285" s="46">
        <f t="shared" si="1411"/>
        <v>12.4</v>
      </c>
      <c r="CL285" s="46">
        <f t="shared" si="1411"/>
        <v>0</v>
      </c>
      <c r="CM285" s="46">
        <f t="shared" si="1411"/>
        <v>0</v>
      </c>
      <c r="CN285" s="46">
        <f t="shared" si="1411"/>
        <v>8</v>
      </c>
      <c r="CO285" s="46">
        <f t="shared" si="1411"/>
        <v>104</v>
      </c>
      <c r="CP285" s="46">
        <f t="shared" si="1411"/>
        <v>1</v>
      </c>
      <c r="CQ285" s="46">
        <f t="shared" si="1411"/>
        <v>75</v>
      </c>
      <c r="CR285" s="46">
        <f t="shared" si="1411"/>
        <v>0</v>
      </c>
      <c r="CS285" s="46">
        <f t="shared" si="1411"/>
        <v>0</v>
      </c>
      <c r="CT285" s="46">
        <f t="shared" si="1411"/>
        <v>0</v>
      </c>
      <c r="CU285" s="51">
        <f t="shared" si="1411"/>
        <v>0</v>
      </c>
      <c r="CV285" s="46">
        <f t="shared" si="1411"/>
        <v>0</v>
      </c>
      <c r="CW285" s="46">
        <f t="shared" si="1411"/>
        <v>0</v>
      </c>
      <c r="CX285" s="46">
        <f t="shared" si="1411"/>
        <v>2</v>
      </c>
      <c r="CY285" s="46">
        <f t="shared" si="1411"/>
        <v>110</v>
      </c>
      <c r="CZ285" s="46">
        <f>SUM(CZ286:CZ296)</f>
        <v>0</v>
      </c>
      <c r="DA285" s="46">
        <f t="shared" ref="DA285:DS285" si="1412">SUM(DA286:DA296)</f>
        <v>0</v>
      </c>
      <c r="DB285" s="46">
        <f t="shared" si="1412"/>
        <v>2</v>
      </c>
      <c r="DC285" s="46">
        <f t="shared" si="1412"/>
        <v>8</v>
      </c>
      <c r="DD285" s="46">
        <f t="shared" si="1412"/>
        <v>3</v>
      </c>
      <c r="DE285" s="46">
        <f t="shared" si="1412"/>
        <v>18</v>
      </c>
      <c r="DF285" s="46">
        <f t="shared" si="1412"/>
        <v>0</v>
      </c>
      <c r="DG285" s="46">
        <f t="shared" si="1412"/>
        <v>0</v>
      </c>
      <c r="DH285" s="46">
        <f t="shared" si="1412"/>
        <v>0</v>
      </c>
      <c r="DI285" s="46">
        <f t="shared" si="1412"/>
        <v>0</v>
      </c>
      <c r="DJ285" s="46">
        <f t="shared" si="1412"/>
        <v>1</v>
      </c>
      <c r="DK285" s="46">
        <f t="shared" si="1412"/>
        <v>8</v>
      </c>
      <c r="DL285" s="46">
        <f t="shared" si="1412"/>
        <v>1</v>
      </c>
      <c r="DM285" s="46">
        <f t="shared" si="1412"/>
        <v>96</v>
      </c>
      <c r="DN285" s="46">
        <f t="shared" si="1412"/>
        <v>0</v>
      </c>
      <c r="DO285" s="46">
        <f t="shared" si="1412"/>
        <v>0</v>
      </c>
      <c r="DP285" s="46">
        <f t="shared" si="1412"/>
        <v>0</v>
      </c>
      <c r="DQ285" s="46">
        <f t="shared" si="1412"/>
        <v>0</v>
      </c>
      <c r="DR285" s="51">
        <f t="shared" si="1412"/>
        <v>627.4</v>
      </c>
      <c r="DS285" s="51">
        <f t="shared" si="1412"/>
        <v>326</v>
      </c>
      <c r="DT285" s="46"/>
      <c r="DU285" s="46"/>
      <c r="DV285" s="46"/>
      <c r="DW285" s="65"/>
      <c r="DX285" s="64">
        <v>20</v>
      </c>
      <c r="DY285" s="302" t="s">
        <v>76</v>
      </c>
      <c r="DZ285" s="48" t="s">
        <v>67</v>
      </c>
      <c r="EA285" s="46">
        <v>1</v>
      </c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M285" s="46">
        <v>20</v>
      </c>
      <c r="EN285" s="46">
        <v>64</v>
      </c>
      <c r="EO285" s="46">
        <v>44</v>
      </c>
      <c r="EP285" s="46">
        <v>174</v>
      </c>
      <c r="EQ285" s="46">
        <v>152</v>
      </c>
      <c r="ER285" s="46">
        <v>0</v>
      </c>
      <c r="ES285" s="46">
        <v>0</v>
      </c>
      <c r="ET285" s="46">
        <v>0</v>
      </c>
      <c r="EU285" s="46">
        <v>0</v>
      </c>
      <c r="EV285" s="46">
        <v>6</v>
      </c>
      <c r="EW285" s="51">
        <v>13.6</v>
      </c>
      <c r="EX285" s="46">
        <v>0</v>
      </c>
      <c r="EY285" s="46">
        <v>0</v>
      </c>
      <c r="EZ285" s="46">
        <v>25</v>
      </c>
      <c r="FA285" s="46">
        <v>240</v>
      </c>
      <c r="FB285" s="46">
        <v>2</v>
      </c>
      <c r="FC285" s="46">
        <v>150</v>
      </c>
      <c r="FD285" s="46">
        <v>0</v>
      </c>
      <c r="FE285" s="46">
        <v>0</v>
      </c>
      <c r="FF285" s="46">
        <v>0</v>
      </c>
      <c r="FG285" s="51">
        <v>0</v>
      </c>
      <c r="FH285" s="46">
        <v>0</v>
      </c>
      <c r="FI285" s="46">
        <v>0</v>
      </c>
      <c r="FJ285" s="46">
        <v>2</v>
      </c>
      <c r="FK285" s="46">
        <v>110</v>
      </c>
      <c r="FL285" s="46">
        <v>0</v>
      </c>
      <c r="FM285" s="46">
        <v>0</v>
      </c>
      <c r="FN285" s="46">
        <v>2</v>
      </c>
      <c r="FO285" s="46">
        <v>8</v>
      </c>
      <c r="FP285" s="46">
        <v>4</v>
      </c>
      <c r="FQ285" s="46">
        <v>24</v>
      </c>
      <c r="FR285" s="46"/>
      <c r="FS285" s="46">
        <v>0</v>
      </c>
      <c r="FT285" s="46">
        <v>0</v>
      </c>
      <c r="FU285" s="46">
        <v>0</v>
      </c>
      <c r="FV285" s="46">
        <v>1</v>
      </c>
      <c r="FW285" s="46">
        <v>8</v>
      </c>
      <c r="FX285" s="46">
        <v>1</v>
      </c>
      <c r="FY285" s="46">
        <v>96</v>
      </c>
      <c r="FZ285" s="46">
        <v>0</v>
      </c>
      <c r="GA285" s="46">
        <v>0</v>
      </c>
      <c r="GB285" s="46">
        <v>0</v>
      </c>
      <c r="GC285" s="46">
        <v>0</v>
      </c>
      <c r="GD285" s="46">
        <v>702.4</v>
      </c>
      <c r="GE285" s="133">
        <v>871.6</v>
      </c>
      <c r="GF285" s="644">
        <v>358</v>
      </c>
      <c r="GG285" s="46"/>
      <c r="GH285" s="46"/>
      <c r="GI285" s="65"/>
      <c r="GJ285" s="7"/>
      <c r="GK285" s="20"/>
      <c r="GL285" s="20"/>
      <c r="GM285" s="19"/>
      <c r="GN285" s="19"/>
      <c r="GO285" s="78"/>
      <c r="GP285" s="7"/>
      <c r="GQ285" s="87"/>
      <c r="GR285" s="7"/>
      <c r="GS285" s="7"/>
    </row>
    <row r="286" spans="1:201" ht="24.95" hidden="1" customHeight="1" thickBot="1" x14ac:dyDescent="0.4">
      <c r="A286" s="46" t="s">
        <v>76</v>
      </c>
      <c r="B286" s="178" t="s">
        <v>90</v>
      </c>
      <c r="C286" s="179" t="s">
        <v>95</v>
      </c>
      <c r="D286" s="179" t="s">
        <v>92</v>
      </c>
      <c r="E286" s="179" t="s">
        <v>96</v>
      </c>
      <c r="F286" s="179" t="s">
        <v>97</v>
      </c>
      <c r="G286" s="179">
        <v>7</v>
      </c>
      <c r="H286" s="179">
        <v>141</v>
      </c>
      <c r="I286" s="179">
        <v>2</v>
      </c>
      <c r="J286" s="179"/>
      <c r="K286" s="179">
        <f>SUM(J286)*2</f>
        <v>0</v>
      </c>
      <c r="L286" s="180">
        <v>80</v>
      </c>
      <c r="M286" s="191">
        <f>SUM(N286+P286+R286+T286+V286)</f>
        <v>2</v>
      </c>
      <c r="N286" s="180">
        <v>2</v>
      </c>
      <c r="O286" s="180">
        <f>SUM(N286)*I286</f>
        <v>4</v>
      </c>
      <c r="P286" s="180"/>
      <c r="Q286" s="180">
        <f>P286*J286</f>
        <v>0</v>
      </c>
      <c r="R286" s="180"/>
      <c r="S286" s="180">
        <f>SUM(R286)*J286</f>
        <v>0</v>
      </c>
      <c r="T286" s="180"/>
      <c r="U286" s="35">
        <f>SUM(T286)*K286</f>
        <v>0</v>
      </c>
      <c r="V286" s="81"/>
      <c r="W286" s="35">
        <f>SUM(V286)*J286*3</f>
        <v>0</v>
      </c>
      <c r="X286" s="182">
        <f>SUM(J286*AX286*2+K286*AZ286*2)</f>
        <v>0</v>
      </c>
      <c r="Y286" s="182">
        <f>SUM(L286*5/100*J286)</f>
        <v>0</v>
      </c>
      <c r="Z286" s="187"/>
      <c r="AA286" s="35"/>
      <c r="AB286" s="81"/>
      <c r="AC286" s="182">
        <f>SUM(AB286)*3*H286/5</f>
        <v>0</v>
      </c>
      <c r="AD286" s="81"/>
      <c r="AE286" s="183">
        <f>SUM(AD286*H286*(30+4))</f>
        <v>0</v>
      </c>
      <c r="AF286" s="81"/>
      <c r="AG286" s="35">
        <f>SUM(AF286*H286*3)</f>
        <v>0</v>
      </c>
      <c r="AH286" s="81"/>
      <c r="AI286" s="182">
        <f>SUM(AH286*H286/3)</f>
        <v>0</v>
      </c>
      <c r="AJ286" s="187"/>
      <c r="AK286" s="182">
        <f>SUM(AJ286*H286*2/3)</f>
        <v>0</v>
      </c>
      <c r="AL286" s="81"/>
      <c r="AM286" s="35">
        <f>SUM(AL286*H286*2)</f>
        <v>0</v>
      </c>
      <c r="AN286" s="91"/>
      <c r="AO286" s="35">
        <f>SUM(AN286*J286*2)</f>
        <v>0</v>
      </c>
      <c r="AP286" s="81"/>
      <c r="AQ286" s="182">
        <f>SUM(AP286*H286*2)</f>
        <v>0</v>
      </c>
      <c r="AR286" s="81"/>
      <c r="AS286" s="182">
        <f>SUM(J286*AR286*6)</f>
        <v>0</v>
      </c>
      <c r="AT286" s="81"/>
      <c r="AU286" s="182">
        <f>AT286*H286/3</f>
        <v>0</v>
      </c>
      <c r="AV286" s="187"/>
      <c r="AW286" s="35">
        <f>SUM(J286*AV286*6)</f>
        <v>0</v>
      </c>
      <c r="AX286" s="81"/>
      <c r="AY286" s="182">
        <f>SUM(J286*AX286*8)</f>
        <v>0</v>
      </c>
      <c r="AZ286" s="81"/>
      <c r="BA286" s="182">
        <f>SUM(AZ286*K286*5*6)</f>
        <v>0</v>
      </c>
      <c r="BB286" s="81"/>
      <c r="BC286" s="182">
        <f>SUM(BB286*K286*4*6)</f>
        <v>0</v>
      </c>
      <c r="BD286" s="81"/>
      <c r="BE286" s="10">
        <f>SUM(BD286*50)</f>
        <v>0</v>
      </c>
      <c r="BF286" s="22"/>
      <c r="BG286" s="309">
        <f t="shared" ref="BG286:BG296" si="1413">SUM(AO286+BE286+BC286+BA286+AY286+AW286+AS286+AQ286+AK286+AM286+AI286+AG286+AE286+AC286+AA286+Y286+X286+W286+U286+Q286+O286+S286+AU286)</f>
        <v>4</v>
      </c>
      <c r="BH286" s="22">
        <f t="shared" ref="BH286:BH296" si="1414">SUM(O286+Q286+U286+W286+X286+AS286+AW286+AY286+BA286+BC286+S286+AQ286)</f>
        <v>4</v>
      </c>
      <c r="BI286" s="1"/>
      <c r="BJ286" s="1"/>
      <c r="BK286" s="1"/>
      <c r="BL286" s="63">
        <v>44</v>
      </c>
      <c r="BM286" s="46" t="s">
        <v>76</v>
      </c>
      <c r="BN286" s="1" t="s">
        <v>90</v>
      </c>
      <c r="BO286" s="45" t="s">
        <v>95</v>
      </c>
      <c r="BP286" s="45" t="s">
        <v>92</v>
      </c>
      <c r="BQ286" s="45" t="s">
        <v>96</v>
      </c>
      <c r="BR286" s="25" t="s">
        <v>97</v>
      </c>
      <c r="BS286" s="25">
        <v>8</v>
      </c>
      <c r="BT286" s="179">
        <v>141</v>
      </c>
      <c r="BU286" s="25">
        <v>2</v>
      </c>
      <c r="BV286" s="25"/>
      <c r="BW286" s="25">
        <f>SUM(BV286)*2</f>
        <v>0</v>
      </c>
      <c r="BX286" s="24">
        <v>70</v>
      </c>
      <c r="BY286" s="226">
        <f t="shared" ref="BY286:BY295" si="1415">SUM(BZ286+CB286+CD286+CF286+CH286)</f>
        <v>46</v>
      </c>
      <c r="BZ286" s="24">
        <v>4</v>
      </c>
      <c r="CA286" s="24">
        <f t="shared" ref="CA286:CA295" si="1416">SUM(BZ286)*BU286</f>
        <v>8</v>
      </c>
      <c r="CB286" s="24">
        <v>20</v>
      </c>
      <c r="CC286" s="278">
        <f t="shared" ref="CC286:CC295" si="1417">CB286*BV286</f>
        <v>0</v>
      </c>
      <c r="CD286" s="216">
        <v>22</v>
      </c>
      <c r="CE286" s="24">
        <f t="shared" ref="CE286:CE295" si="1418">SUM(CD286)*BV286</f>
        <v>0</v>
      </c>
      <c r="CF286" s="216"/>
      <c r="CG286" s="28">
        <f t="shared" ref="CG286:CG295" si="1419">SUM(CF286)*BW286</f>
        <v>0</v>
      </c>
      <c r="CH286" s="223"/>
      <c r="CI286" s="28">
        <f>SUM(CH286)*BV286*5</f>
        <v>0</v>
      </c>
      <c r="CJ286" s="209">
        <f>SUM(BV286*DJ286*2+BW286*DL286*2)</f>
        <v>0</v>
      </c>
      <c r="CK286" s="209">
        <f t="shared" ref="CK286:CK293" si="1420">SUM(BX286*5/100*BV286)</f>
        <v>0</v>
      </c>
      <c r="CL286" s="223"/>
      <c r="CM286" s="28"/>
      <c r="CN286" s="223"/>
      <c r="CO286" s="209">
        <f t="shared" ref="CO286:CO292" si="1421">SUM(CN286)*3*BT286/5</f>
        <v>0</v>
      </c>
      <c r="CP286" s="223"/>
      <c r="CQ286" s="210">
        <f t="shared" ref="CQ286:CQ293" si="1422">SUM(CP286*BT286*(30+4))</f>
        <v>0</v>
      </c>
      <c r="CR286" s="34"/>
      <c r="CS286" s="28">
        <f t="shared" ref="CS286:CS295" si="1423">SUM(CR286*BT286*3)</f>
        <v>0</v>
      </c>
      <c r="CT286" s="223"/>
      <c r="CU286" s="209">
        <f t="shared" ref="CU286:CU295" si="1424">SUM(CT286*BT286/3)</f>
        <v>0</v>
      </c>
      <c r="CV286" s="223"/>
      <c r="CW286" s="209">
        <f t="shared" ref="CW286:CW293" si="1425">SUM(CV286*BT286*2/3)</f>
        <v>0</v>
      </c>
      <c r="CX286" s="34"/>
      <c r="CY286" s="28">
        <f>SUM(CX286*BT286*2)</f>
        <v>0</v>
      </c>
      <c r="CZ286" s="223"/>
      <c r="DA286" s="28">
        <f>SUM(CZ286*BV286*2)</f>
        <v>0</v>
      </c>
      <c r="DB286" s="223"/>
      <c r="DC286" s="209">
        <f t="shared" ref="DC286:DC292" si="1426">SUM(DB286*BT286*2)</f>
        <v>0</v>
      </c>
      <c r="DD286" s="223"/>
      <c r="DE286" s="209">
        <f>SUM(BV286*DD286*6)</f>
        <v>0</v>
      </c>
      <c r="DF286" s="223"/>
      <c r="DG286" s="209">
        <f t="shared" ref="DG286:DG295" si="1427">DF286*BT286/3</f>
        <v>0</v>
      </c>
      <c r="DH286" s="223"/>
      <c r="DI286" s="28">
        <f>SUM(BV286*DH286*6)</f>
        <v>0</v>
      </c>
      <c r="DJ286" s="34"/>
      <c r="DK286" s="209">
        <f>DJ286*BT286/3</f>
        <v>0</v>
      </c>
      <c r="DL286" s="34"/>
      <c r="DM286" s="209">
        <f t="shared" ref="DM286:DM289" si="1428">SUM(DL286*BW286*5*6)</f>
        <v>0</v>
      </c>
      <c r="DN286" s="34"/>
      <c r="DO286" s="209">
        <f t="shared" ref="DO286:DO293" si="1429">SUM(DN286*BW286*4*6)</f>
        <v>0</v>
      </c>
      <c r="DP286" s="34"/>
      <c r="DQ286" s="22">
        <f t="shared" ref="DQ286:DQ295" si="1430">SUM(DP286*50)</f>
        <v>0</v>
      </c>
      <c r="DR286" s="345">
        <f>CA286+CC286+CE286+CG286+CI286+CJ286+CK286+CM286+CO286+CQ286+CS286+CU286+CW286+CY286+DA286+DC286+DE286+DG286+DI286+DK286+DM286+DO286+DQ286</f>
        <v>8</v>
      </c>
      <c r="DS286" s="209">
        <f>DO286+DM286+DK286+DI286+DE286+DC286+CJ286+CI286+CG286+CE286+CC286+CA286</f>
        <v>8</v>
      </c>
      <c r="DT286" s="7"/>
      <c r="DU286" s="7"/>
      <c r="DV286" s="7"/>
      <c r="DW286" s="271">
        <v>45.46</v>
      </c>
      <c r="DX286" s="46" t="s">
        <v>76</v>
      </c>
      <c r="DY286" s="288"/>
      <c r="DZ286" s="25"/>
      <c r="EA286" s="25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M286" s="20">
        <v>12</v>
      </c>
      <c r="EN286" s="7">
        <v>20</v>
      </c>
      <c r="EO286" s="7">
        <v>0</v>
      </c>
      <c r="EP286" s="7">
        <v>22</v>
      </c>
      <c r="EQ286" s="7">
        <v>0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20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20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>
        <v>0</v>
      </c>
      <c r="FQ286" s="7">
        <v>0</v>
      </c>
      <c r="FR286" s="7"/>
      <c r="FS286" s="7">
        <v>0</v>
      </c>
      <c r="FT286" s="7">
        <v>0</v>
      </c>
      <c r="FU286" s="7">
        <v>0</v>
      </c>
      <c r="FV286" s="7">
        <v>0</v>
      </c>
      <c r="FW286" s="7">
        <v>0</v>
      </c>
      <c r="FX286" s="7">
        <v>0</v>
      </c>
      <c r="FY286" s="7">
        <v>0</v>
      </c>
      <c r="FZ286" s="7">
        <v>0</v>
      </c>
      <c r="GA286" s="7">
        <v>0</v>
      </c>
      <c r="GB286" s="7">
        <v>0</v>
      </c>
      <c r="GC286" s="7">
        <v>0</v>
      </c>
      <c r="GD286" s="7">
        <v>8</v>
      </c>
      <c r="GE286" s="149">
        <v>12</v>
      </c>
      <c r="GF286" s="150">
        <v>12</v>
      </c>
      <c r="GG286" s="7"/>
      <c r="GH286" s="7"/>
      <c r="GI286" s="60"/>
      <c r="GK286" s="20"/>
      <c r="GL286" s="20"/>
      <c r="GM286" s="1"/>
      <c r="GN286" s="25"/>
      <c r="GO286" s="77"/>
      <c r="GP286" s="7"/>
      <c r="GQ286" s="87"/>
    </row>
    <row r="287" spans="1:201" ht="24.95" hidden="1" customHeight="1" thickBot="1" x14ac:dyDescent="0.4">
      <c r="A287" s="46" t="s">
        <v>76</v>
      </c>
      <c r="B287" s="274" t="s">
        <v>113</v>
      </c>
      <c r="C287" s="207" t="s">
        <v>95</v>
      </c>
      <c r="D287" s="207" t="s">
        <v>92</v>
      </c>
      <c r="E287" s="207" t="s">
        <v>96</v>
      </c>
      <c r="F287" s="179" t="s">
        <v>97</v>
      </c>
      <c r="G287" s="207">
        <v>7</v>
      </c>
      <c r="H287" s="179">
        <f>24+24+22+24+25+22</f>
        <v>141</v>
      </c>
      <c r="I287" s="179"/>
      <c r="J287" s="179">
        <v>1</v>
      </c>
      <c r="K287" s="25">
        <f>SUM(J287)*2</f>
        <v>2</v>
      </c>
      <c r="L287" s="1">
        <v>24</v>
      </c>
      <c r="M287" s="208">
        <f>SUM(N287+P287+R287+T287+V287)</f>
        <v>24</v>
      </c>
      <c r="N287" s="34">
        <v>2</v>
      </c>
      <c r="O287" s="28">
        <f>SUM(N287)*I287</f>
        <v>0</v>
      </c>
      <c r="P287" s="34"/>
      <c r="Q287" s="28">
        <f>P287*J287</f>
        <v>0</v>
      </c>
      <c r="R287" s="34">
        <v>22</v>
      </c>
      <c r="S287" s="28">
        <f>SUM(R287)*J287</f>
        <v>22</v>
      </c>
      <c r="T287" s="34"/>
      <c r="U287" s="28">
        <f>SUM(T287)*K287</f>
        <v>0</v>
      </c>
      <c r="V287" s="34"/>
      <c r="W287" s="28">
        <f>SUM(V287)*J287*5</f>
        <v>0</v>
      </c>
      <c r="X287" s="209">
        <f>SUM(J287*AX287*2+K287*AZ287*2)</f>
        <v>0</v>
      </c>
      <c r="Y287" s="182">
        <f>SUM(L287*5/100*J287)</f>
        <v>1.2</v>
      </c>
      <c r="Z287" s="223"/>
      <c r="AA287" s="28"/>
      <c r="AB287" s="34"/>
      <c r="AC287" s="209">
        <f>SUM(AB287)*3*H287/5</f>
        <v>0</v>
      </c>
      <c r="AD287" s="34"/>
      <c r="AE287" s="210">
        <f>SUM(AD287*H287*(30+4))</f>
        <v>0</v>
      </c>
      <c r="AF287" s="34"/>
      <c r="AG287" s="28">
        <f>SUM(AF287*H287*3)</f>
        <v>0</v>
      </c>
      <c r="AH287" s="34"/>
      <c r="AI287" s="209">
        <f>SUM(AH287*H287/3)</f>
        <v>0</v>
      </c>
      <c r="AJ287" s="223"/>
      <c r="AK287" s="209">
        <f>SUM(AJ287*H287*2/3)</f>
        <v>0</v>
      </c>
      <c r="AL287" s="34"/>
      <c r="AM287" s="28">
        <f>SUM(AL287*H287)*2</f>
        <v>0</v>
      </c>
      <c r="AN287" s="91"/>
      <c r="AO287" s="28">
        <f>SUM(AN287*J287)</f>
        <v>0</v>
      </c>
      <c r="AP287" s="34"/>
      <c r="AQ287" s="209">
        <f>SUM(AP287*H287*2)</f>
        <v>0</v>
      </c>
      <c r="AR287" s="34">
        <v>1</v>
      </c>
      <c r="AS287" s="182">
        <f>SUM(J287*AR287*6)</f>
        <v>6</v>
      </c>
      <c r="AT287" s="34"/>
      <c r="AU287" s="209">
        <f>AT287*H287/3</f>
        <v>0</v>
      </c>
      <c r="AV287" s="223"/>
      <c r="AW287" s="28">
        <f>SUM(J287*AV287*6)</f>
        <v>0</v>
      </c>
      <c r="AX287" s="34"/>
      <c r="AY287" s="209">
        <f>SUM(AX287*H287/3)</f>
        <v>0</v>
      </c>
      <c r="AZ287" s="34"/>
      <c r="BA287" s="209">
        <f>SUM(AZ287*K287*5*6)</f>
        <v>0</v>
      </c>
      <c r="BB287" s="34"/>
      <c r="BC287" s="182">
        <f>SUM(BB287*K287*4*6)</f>
        <v>0</v>
      </c>
      <c r="BD287" s="34"/>
      <c r="BE287" s="22">
        <f>SUM(BD287*50)</f>
        <v>0</v>
      </c>
      <c r="BF287" s="22"/>
      <c r="BG287" s="309">
        <f t="shared" si="1413"/>
        <v>29.2</v>
      </c>
      <c r="BH287" s="22">
        <f t="shared" si="1414"/>
        <v>28</v>
      </c>
      <c r="BI287" s="12"/>
      <c r="BJ287" s="12"/>
      <c r="BK287" s="12"/>
      <c r="BL287" s="110">
        <v>402</v>
      </c>
      <c r="BM287" s="46" t="s">
        <v>76</v>
      </c>
      <c r="BN287" s="1" t="s">
        <v>194</v>
      </c>
      <c r="BO287" s="45" t="s">
        <v>95</v>
      </c>
      <c r="BP287" s="45" t="s">
        <v>92</v>
      </c>
      <c r="BQ287" s="45" t="s">
        <v>96</v>
      </c>
      <c r="BR287" s="25" t="s">
        <v>195</v>
      </c>
      <c r="BS287" s="45">
        <v>10</v>
      </c>
      <c r="BT287" s="179">
        <f>24+24+22+24+25+22</f>
        <v>141</v>
      </c>
      <c r="BU287" s="25">
        <v>2</v>
      </c>
      <c r="BV287" s="25">
        <v>1</v>
      </c>
      <c r="BW287" s="25">
        <f>SUM(BV287)*2</f>
        <v>2</v>
      </c>
      <c r="BX287" s="1">
        <v>8</v>
      </c>
      <c r="BY287" s="208">
        <f t="shared" si="1415"/>
        <v>8</v>
      </c>
      <c r="BZ287" s="34"/>
      <c r="CA287" s="28">
        <f t="shared" si="1416"/>
        <v>0</v>
      </c>
      <c r="CB287" s="34"/>
      <c r="CC287" s="28">
        <f t="shared" si="1417"/>
        <v>0</v>
      </c>
      <c r="CD287" s="34">
        <v>8</v>
      </c>
      <c r="CE287" s="28">
        <f t="shared" si="1418"/>
        <v>8</v>
      </c>
      <c r="CF287" s="34"/>
      <c r="CG287" s="28">
        <f t="shared" si="1419"/>
        <v>0</v>
      </c>
      <c r="CH287" s="200"/>
      <c r="CI287" s="28">
        <f>SUM(CH287)*BV287*4</f>
        <v>0</v>
      </c>
      <c r="CJ287" s="209">
        <f>SUM(BW287*DJ287*2+BW287*DL287*2)</f>
        <v>0</v>
      </c>
      <c r="CK287" s="182">
        <f t="shared" si="1420"/>
        <v>0.4</v>
      </c>
      <c r="CL287" s="200"/>
      <c r="CM287" s="28"/>
      <c r="CN287" s="200"/>
      <c r="CO287" s="209">
        <f t="shared" si="1421"/>
        <v>0</v>
      </c>
      <c r="CP287" s="200"/>
      <c r="CQ287" s="210">
        <f t="shared" si="1422"/>
        <v>0</v>
      </c>
      <c r="CR287" s="34"/>
      <c r="CS287" s="28">
        <f t="shared" si="1423"/>
        <v>0</v>
      </c>
      <c r="CT287" s="200"/>
      <c r="CU287" s="209">
        <f t="shared" si="1424"/>
        <v>0</v>
      </c>
      <c r="CV287" s="200"/>
      <c r="CW287" s="209">
        <f t="shared" si="1425"/>
        <v>0</v>
      </c>
      <c r="CX287" s="34"/>
      <c r="CY287" s="28">
        <f>SUM(CX287*BT287)</f>
        <v>0</v>
      </c>
      <c r="CZ287" s="200"/>
      <c r="DA287" s="28">
        <f>SUM(CZ287*BV287)</f>
        <v>0</v>
      </c>
      <c r="DB287" s="200"/>
      <c r="DC287" s="209">
        <f t="shared" si="1426"/>
        <v>0</v>
      </c>
      <c r="DD287" s="34">
        <v>1</v>
      </c>
      <c r="DE287" s="605">
        <f>DD287*BV287*6</f>
        <v>6</v>
      </c>
      <c r="DF287" s="200"/>
      <c r="DG287" s="209">
        <f t="shared" si="1427"/>
        <v>0</v>
      </c>
      <c r="DH287" s="200"/>
      <c r="DI287" s="28">
        <f>SUM(DH287*BT287/3)</f>
        <v>0</v>
      </c>
      <c r="DJ287" s="34"/>
      <c r="DK287" s="209">
        <f>SUM(BV287*DJ287*8)</f>
        <v>0</v>
      </c>
      <c r="DL287" s="34"/>
      <c r="DM287" s="209">
        <f t="shared" si="1428"/>
        <v>0</v>
      </c>
      <c r="DN287" s="34"/>
      <c r="DO287" s="209">
        <f t="shared" si="1429"/>
        <v>0</v>
      </c>
      <c r="DP287" s="34"/>
      <c r="DQ287" s="22">
        <f t="shared" si="1430"/>
        <v>0</v>
      </c>
      <c r="DR287" s="345">
        <f>CA287+CC287+CE287+CG287+CI287+CJ287+CK287+CM287+CO287+CQ287+CS287+CU287+CW287+CY287+DA287+DC287+DE287+DG287+DI287+DK287+DM287+DO287+DQ287</f>
        <v>14.4</v>
      </c>
      <c r="DS287" s="209">
        <f>DO287+DM287+DK287+DI287+DE287+DC287+CJ287+CI287+CG287+CE287+CC287+CA287</f>
        <v>14</v>
      </c>
      <c r="DT287" s="7"/>
      <c r="DU287" s="7"/>
      <c r="DV287" s="7"/>
      <c r="DW287" s="60">
        <v>501</v>
      </c>
      <c r="DX287" s="46" t="s">
        <v>76</v>
      </c>
      <c r="DY287" s="288"/>
      <c r="DZ287" s="25"/>
      <c r="EA287" s="25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M287" s="20">
        <v>0</v>
      </c>
      <c r="EN287" s="7">
        <v>0</v>
      </c>
      <c r="EO287" s="7">
        <v>0</v>
      </c>
      <c r="EP287" s="7">
        <v>30</v>
      </c>
      <c r="EQ287" s="7">
        <v>30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20">
        <v>1.6</v>
      </c>
      <c r="EX287" s="7">
        <v>0</v>
      </c>
      <c r="EY287" s="7">
        <v>0</v>
      </c>
      <c r="EZ287" s="7">
        <v>0</v>
      </c>
      <c r="FA287" s="7">
        <v>0</v>
      </c>
      <c r="FB287" s="7">
        <v>0</v>
      </c>
      <c r="FC287" s="7">
        <v>0</v>
      </c>
      <c r="FD287" s="7">
        <v>0</v>
      </c>
      <c r="FE287" s="7">
        <v>0</v>
      </c>
      <c r="FF287" s="7">
        <v>0</v>
      </c>
      <c r="FG287" s="20">
        <v>0</v>
      </c>
      <c r="FH287" s="7">
        <v>0</v>
      </c>
      <c r="FI287" s="7">
        <v>0</v>
      </c>
      <c r="FJ287" s="7">
        <v>0</v>
      </c>
      <c r="FK287" s="7">
        <v>0</v>
      </c>
      <c r="FL287" s="7">
        <v>0</v>
      </c>
      <c r="FM287" s="7">
        <v>0</v>
      </c>
      <c r="FN287" s="7">
        <v>0</v>
      </c>
      <c r="FO287" s="7">
        <v>0</v>
      </c>
      <c r="FP287" s="7">
        <v>2</v>
      </c>
      <c r="FQ287" s="7">
        <v>12</v>
      </c>
      <c r="FR287" s="7"/>
      <c r="FS287" s="7">
        <v>0</v>
      </c>
      <c r="FT287" s="7">
        <v>0</v>
      </c>
      <c r="FU287" s="7">
        <v>0</v>
      </c>
      <c r="FV287" s="7">
        <v>0</v>
      </c>
      <c r="FW287" s="7">
        <v>0</v>
      </c>
      <c r="FX287" s="7">
        <v>0</v>
      </c>
      <c r="FY287" s="7">
        <v>0</v>
      </c>
      <c r="FZ287" s="7">
        <v>0</v>
      </c>
      <c r="GA287" s="7">
        <v>0</v>
      </c>
      <c r="GB287" s="7">
        <v>0</v>
      </c>
      <c r="GC287" s="7">
        <v>0</v>
      </c>
      <c r="GD287" s="7">
        <v>14.4</v>
      </c>
      <c r="GE287" s="149">
        <v>43.6</v>
      </c>
      <c r="GF287" s="150">
        <v>42</v>
      </c>
      <c r="GG287" s="7"/>
      <c r="GH287" s="7"/>
      <c r="GI287" s="60"/>
      <c r="GK287" s="20"/>
      <c r="GL287" s="20"/>
      <c r="GM287" s="1"/>
      <c r="GN287" s="25"/>
      <c r="GO287" s="77"/>
      <c r="GP287" s="7"/>
      <c r="GQ287" s="87"/>
    </row>
    <row r="288" spans="1:201" ht="24.95" hidden="1" customHeight="1" thickBot="1" x14ac:dyDescent="0.4">
      <c r="A288" s="46" t="s">
        <v>76</v>
      </c>
      <c r="B288" s="1"/>
      <c r="C288" s="45"/>
      <c r="D288" s="45"/>
      <c r="E288" s="45"/>
      <c r="F288" s="25"/>
      <c r="G288" s="25"/>
      <c r="H288" s="25"/>
      <c r="I288" s="25"/>
      <c r="J288" s="25"/>
      <c r="K288" s="25"/>
      <c r="L288" s="1"/>
      <c r="M288" s="208"/>
      <c r="N288" s="34"/>
      <c r="O288" s="28"/>
      <c r="P288" s="34"/>
      <c r="Q288" s="28"/>
      <c r="R288" s="34"/>
      <c r="S288" s="28"/>
      <c r="T288" s="34"/>
      <c r="U288" s="28"/>
      <c r="V288" s="34"/>
      <c r="W288" s="28"/>
      <c r="X288" s="209"/>
      <c r="Y288" s="182"/>
      <c r="Z288" s="34"/>
      <c r="AA288" s="28"/>
      <c r="AB288" s="34"/>
      <c r="AC288" s="209"/>
      <c r="AD288" s="34"/>
      <c r="AE288" s="210"/>
      <c r="AF288" s="34"/>
      <c r="AG288" s="28"/>
      <c r="AH288" s="34"/>
      <c r="AI288" s="209"/>
      <c r="AJ288" s="34"/>
      <c r="AK288" s="209"/>
      <c r="AL288" s="34"/>
      <c r="AM288" s="28"/>
      <c r="AN288" s="34"/>
      <c r="AO288" s="28"/>
      <c r="AP288" s="34"/>
      <c r="AQ288" s="209"/>
      <c r="AR288" s="34"/>
      <c r="AS288" s="209"/>
      <c r="AT288" s="34"/>
      <c r="AU288" s="209"/>
      <c r="AV288" s="34"/>
      <c r="AW288" s="28"/>
      <c r="AX288" s="34"/>
      <c r="AY288" s="209"/>
      <c r="AZ288" s="34"/>
      <c r="BA288" s="209"/>
      <c r="BB288" s="34"/>
      <c r="BC288" s="209"/>
      <c r="BD288" s="34"/>
      <c r="BE288" s="22"/>
      <c r="BF288" s="209"/>
      <c r="BG288" s="309">
        <f t="shared" si="1413"/>
        <v>0</v>
      </c>
      <c r="BH288" s="22"/>
      <c r="BI288" s="1"/>
      <c r="BJ288" s="1"/>
      <c r="BK288" s="1"/>
      <c r="BL288" s="7"/>
      <c r="BM288" s="46" t="s">
        <v>76</v>
      </c>
      <c r="BN288" s="52" t="s">
        <v>196</v>
      </c>
      <c r="BO288" s="45" t="s">
        <v>95</v>
      </c>
      <c r="BP288" s="45" t="s">
        <v>92</v>
      </c>
      <c r="BQ288" s="45" t="s">
        <v>96</v>
      </c>
      <c r="BR288" s="25" t="s">
        <v>195</v>
      </c>
      <c r="BS288" s="45">
        <v>10</v>
      </c>
      <c r="BT288" s="25">
        <v>27</v>
      </c>
      <c r="BU288" s="25"/>
      <c r="BV288" s="25">
        <v>1</v>
      </c>
      <c r="BW288" s="25">
        <f>SUM(BV288)*2</f>
        <v>2</v>
      </c>
      <c r="BX288" s="24">
        <v>20</v>
      </c>
      <c r="BY288" s="208">
        <f t="shared" si="1415"/>
        <v>20</v>
      </c>
      <c r="BZ288" s="34">
        <v>4</v>
      </c>
      <c r="CA288" s="28">
        <f t="shared" si="1416"/>
        <v>0</v>
      </c>
      <c r="CB288" s="34"/>
      <c r="CC288" s="243">
        <f t="shared" si="1417"/>
        <v>0</v>
      </c>
      <c r="CD288" s="34">
        <v>16</v>
      </c>
      <c r="CE288" s="28">
        <f t="shared" si="1418"/>
        <v>16</v>
      </c>
      <c r="CF288" s="34"/>
      <c r="CG288" s="28">
        <f t="shared" si="1419"/>
        <v>0</v>
      </c>
      <c r="CH288" s="200"/>
      <c r="CI288" s="28">
        <f>SUM(CH288)*BV288*5</f>
        <v>0</v>
      </c>
      <c r="CJ288" s="209">
        <f>SUM(BV288*DJ288*2+BW288*DL288*2)</f>
        <v>0</v>
      </c>
      <c r="CK288" s="209">
        <f t="shared" si="1420"/>
        <v>1</v>
      </c>
      <c r="CL288" s="200"/>
      <c r="CM288" s="28"/>
      <c r="CN288" s="200"/>
      <c r="CO288" s="209">
        <f t="shared" si="1421"/>
        <v>0</v>
      </c>
      <c r="CP288" s="200"/>
      <c r="CQ288" s="210">
        <f t="shared" si="1422"/>
        <v>0</v>
      </c>
      <c r="CR288" s="34"/>
      <c r="CS288" s="28">
        <f t="shared" si="1423"/>
        <v>0</v>
      </c>
      <c r="CT288" s="200"/>
      <c r="CU288" s="209">
        <f t="shared" si="1424"/>
        <v>0</v>
      </c>
      <c r="CV288" s="200"/>
      <c r="CW288" s="209">
        <f t="shared" si="1425"/>
        <v>0</v>
      </c>
      <c r="CX288" s="34">
        <v>1</v>
      </c>
      <c r="CY288" s="201">
        <f>SUM(CX288*BT288*2)</f>
        <v>54</v>
      </c>
      <c r="CZ288" s="200"/>
      <c r="DA288" s="28">
        <f>SUM(CZ288*BV288*2)</f>
        <v>0</v>
      </c>
      <c r="DB288" s="200"/>
      <c r="DC288" s="209">
        <f t="shared" si="1426"/>
        <v>0</v>
      </c>
      <c r="DD288" s="34">
        <v>1</v>
      </c>
      <c r="DE288" s="605">
        <f>DD288*BV288*6</f>
        <v>6</v>
      </c>
      <c r="DF288" s="200"/>
      <c r="DG288" s="209">
        <f t="shared" si="1427"/>
        <v>0</v>
      </c>
      <c r="DH288" s="200"/>
      <c r="DI288" s="28">
        <f>SUM(BV288*DH288*6)</f>
        <v>0</v>
      </c>
      <c r="DJ288" s="34"/>
      <c r="DK288" s="209">
        <f>SUM(BV288*DJ288*8)</f>
        <v>0</v>
      </c>
      <c r="DL288" s="34"/>
      <c r="DM288" s="209">
        <f t="shared" si="1428"/>
        <v>0</v>
      </c>
      <c r="DN288" s="34"/>
      <c r="DO288" s="209">
        <f t="shared" si="1429"/>
        <v>0</v>
      </c>
      <c r="DP288" s="34"/>
      <c r="DQ288" s="22">
        <f t="shared" si="1430"/>
        <v>0</v>
      </c>
      <c r="DR288" s="345">
        <f>CA288+CC288+CE288+CG288+CI288+CJ288+CK288+CM288+CO288+CQ288+CS288+CU288+CW288+CY288+DA288+DC288+DE288+DG288+DI288+DK288+DM288+DO288+DQ288</f>
        <v>77</v>
      </c>
      <c r="DS288" s="209">
        <f>DO288+DM288+DK288+DI288+DE288+DC288+CJ288+CI288+CG288+CE288+CC288+CA288</f>
        <v>22</v>
      </c>
      <c r="DT288" s="7"/>
      <c r="DU288" s="7"/>
      <c r="DV288" s="7"/>
      <c r="DW288" s="60">
        <v>501</v>
      </c>
      <c r="DX288" s="46" t="s">
        <v>76</v>
      </c>
      <c r="DY288" s="288"/>
      <c r="DZ288" s="25"/>
      <c r="EA288" s="25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M288" s="20">
        <v>0</v>
      </c>
      <c r="EN288" s="7">
        <v>0</v>
      </c>
      <c r="EO288" s="7">
        <v>0</v>
      </c>
      <c r="EP288" s="7">
        <v>16</v>
      </c>
      <c r="EQ288" s="7">
        <v>16</v>
      </c>
      <c r="ER288" s="7">
        <v>0</v>
      </c>
      <c r="ES288" s="7">
        <v>0</v>
      </c>
      <c r="ET288" s="7">
        <v>0</v>
      </c>
      <c r="EU288" s="7">
        <v>0</v>
      </c>
      <c r="EV288" s="7">
        <v>0</v>
      </c>
      <c r="EW288" s="20">
        <v>1</v>
      </c>
      <c r="EX288" s="7">
        <v>0</v>
      </c>
      <c r="EY288" s="7">
        <v>0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0</v>
      </c>
      <c r="FG288" s="20">
        <v>0</v>
      </c>
      <c r="FH288" s="7">
        <v>0</v>
      </c>
      <c r="FI288" s="7">
        <v>0</v>
      </c>
      <c r="FJ288" s="7">
        <v>1</v>
      </c>
      <c r="FK288" s="7">
        <v>54</v>
      </c>
      <c r="FL288" s="7">
        <v>0</v>
      </c>
      <c r="FM288" s="7">
        <v>0</v>
      </c>
      <c r="FN288" s="7">
        <v>0</v>
      </c>
      <c r="FO288" s="7">
        <v>0</v>
      </c>
      <c r="FP288" s="7">
        <v>1</v>
      </c>
      <c r="FQ288" s="7">
        <v>6</v>
      </c>
      <c r="FR288" s="7"/>
      <c r="FS288" s="7">
        <v>0</v>
      </c>
      <c r="FT288" s="7">
        <v>0</v>
      </c>
      <c r="FU288" s="7">
        <v>0</v>
      </c>
      <c r="FV288" s="7">
        <v>0</v>
      </c>
      <c r="FW288" s="7">
        <v>0</v>
      </c>
      <c r="FX288" s="7">
        <v>0</v>
      </c>
      <c r="FY288" s="7">
        <v>0</v>
      </c>
      <c r="FZ288" s="7">
        <v>0</v>
      </c>
      <c r="GA288" s="7">
        <v>0</v>
      </c>
      <c r="GB288" s="7">
        <v>0</v>
      </c>
      <c r="GC288" s="7">
        <v>0</v>
      </c>
      <c r="GD288" s="7">
        <v>77</v>
      </c>
      <c r="GE288" s="149">
        <v>77</v>
      </c>
      <c r="GF288" s="150">
        <v>22</v>
      </c>
      <c r="GG288" s="7"/>
      <c r="GH288" s="7"/>
      <c r="GI288" s="60"/>
      <c r="GK288" s="20"/>
      <c r="GL288" s="20"/>
      <c r="GM288" s="1"/>
      <c r="GN288" s="25"/>
      <c r="GO288" s="77"/>
      <c r="GP288" s="7"/>
      <c r="GQ288" s="87"/>
    </row>
    <row r="289" spans="1:199" ht="24.95" hidden="1" customHeight="1" thickBot="1" x14ac:dyDescent="0.4">
      <c r="A289" s="46" t="s">
        <v>76</v>
      </c>
      <c r="B289" s="178"/>
      <c r="C289" s="45"/>
      <c r="D289" s="207"/>
      <c r="E289" s="207"/>
      <c r="F289" s="179"/>
      <c r="G289" s="179"/>
      <c r="H289" s="25"/>
      <c r="I289" s="25"/>
      <c r="J289" s="25"/>
      <c r="K289" s="25"/>
      <c r="L289" s="178"/>
      <c r="M289" s="181"/>
      <c r="N289" s="81"/>
      <c r="O289" s="35"/>
      <c r="P289" s="81"/>
      <c r="Q289" s="35"/>
      <c r="R289" s="81"/>
      <c r="S289" s="35"/>
      <c r="T289" s="81"/>
      <c r="U289" s="35"/>
      <c r="V289" s="81"/>
      <c r="W289" s="35"/>
      <c r="X289" s="209"/>
      <c r="Y289" s="182"/>
      <c r="Z289" s="81"/>
      <c r="AA289" s="35"/>
      <c r="AB289" s="81"/>
      <c r="AC289" s="182"/>
      <c r="AD289" s="81"/>
      <c r="AE289" s="183"/>
      <c r="AF289" s="81"/>
      <c r="AG289" s="35"/>
      <c r="AH289" s="81"/>
      <c r="AI289" s="209"/>
      <c r="AJ289" s="81"/>
      <c r="AK289" s="209"/>
      <c r="AL289" s="81"/>
      <c r="AM289" s="35"/>
      <c r="AN289" s="81"/>
      <c r="AO289" s="35"/>
      <c r="AP289" s="81"/>
      <c r="AQ289" s="182"/>
      <c r="AR289" s="81"/>
      <c r="AS289" s="209"/>
      <c r="AT289" s="34"/>
      <c r="AU289" s="209"/>
      <c r="AV289" s="81"/>
      <c r="AW289" s="28"/>
      <c r="AX289" s="81"/>
      <c r="AY289" s="209"/>
      <c r="AZ289" s="81"/>
      <c r="BA289" s="209"/>
      <c r="BB289" s="81"/>
      <c r="BC289" s="182"/>
      <c r="BD289" s="81"/>
      <c r="BE289" s="22"/>
      <c r="BF289" s="209"/>
      <c r="BG289" s="309">
        <f t="shared" si="1413"/>
        <v>0</v>
      </c>
      <c r="BH289" s="22"/>
      <c r="BI289" s="1"/>
      <c r="BJ289" s="1"/>
      <c r="BK289" s="1"/>
      <c r="BL289" s="63"/>
      <c r="BM289" s="46" t="s">
        <v>76</v>
      </c>
      <c r="BN289" s="1" t="s">
        <v>90</v>
      </c>
      <c r="BO289" s="45" t="s">
        <v>95</v>
      </c>
      <c r="BP289" s="45" t="s">
        <v>92</v>
      </c>
      <c r="BQ289" s="45" t="s">
        <v>96</v>
      </c>
      <c r="BR289" s="25" t="s">
        <v>120</v>
      </c>
      <c r="BS289" s="25">
        <v>6</v>
      </c>
      <c r="BT289" s="25"/>
      <c r="BU289" s="25">
        <v>1</v>
      </c>
      <c r="BV289" s="25">
        <v>1</v>
      </c>
      <c r="BW289" s="25">
        <f>SUM(BV289)*2</f>
        <v>2</v>
      </c>
      <c r="BX289" s="24">
        <v>170</v>
      </c>
      <c r="BY289" s="208">
        <f t="shared" si="1415"/>
        <v>114</v>
      </c>
      <c r="BZ289" s="34">
        <v>8</v>
      </c>
      <c r="CA289" s="28">
        <f t="shared" si="1416"/>
        <v>8</v>
      </c>
      <c r="CB289" s="34">
        <v>44</v>
      </c>
      <c r="CC289" s="28">
        <f t="shared" si="1417"/>
        <v>44</v>
      </c>
      <c r="CD289" s="34">
        <v>62</v>
      </c>
      <c r="CE289" s="28">
        <f t="shared" si="1418"/>
        <v>62</v>
      </c>
      <c r="CF289" s="34"/>
      <c r="CG289" s="28">
        <f t="shared" si="1419"/>
        <v>0</v>
      </c>
      <c r="CH289" s="223"/>
      <c r="CI289" s="28">
        <f>SUM(CH289)*BV289*3</f>
        <v>0</v>
      </c>
      <c r="CJ289" s="209">
        <f>SUM(BV289*DJ289*2+BW289*DL289*2)</f>
        <v>2</v>
      </c>
      <c r="CK289" s="182">
        <f t="shared" si="1420"/>
        <v>8.5</v>
      </c>
      <c r="CL289" s="223"/>
      <c r="CM289" s="28"/>
      <c r="CN289" s="223"/>
      <c r="CO289" s="209">
        <f t="shared" si="1421"/>
        <v>0</v>
      </c>
      <c r="CP289" s="223"/>
      <c r="CQ289" s="210">
        <f t="shared" si="1422"/>
        <v>0</v>
      </c>
      <c r="CR289" s="34"/>
      <c r="CS289" s="28">
        <f t="shared" si="1423"/>
        <v>0</v>
      </c>
      <c r="CT289" s="224"/>
      <c r="CU289" s="209">
        <f t="shared" si="1424"/>
        <v>0</v>
      </c>
      <c r="CV289" s="223"/>
      <c r="CW289" s="209">
        <f t="shared" si="1425"/>
        <v>0</v>
      </c>
      <c r="CX289" s="34"/>
      <c r="CY289" s="28">
        <f>SUM(CX289*BT289*2)</f>
        <v>0</v>
      </c>
      <c r="CZ289" s="223"/>
      <c r="DA289" s="28">
        <f>SUM(CZ289*BV289*2)</f>
        <v>0</v>
      </c>
      <c r="DB289" s="223"/>
      <c r="DC289" s="209">
        <f t="shared" si="1426"/>
        <v>0</v>
      </c>
      <c r="DD289" s="34"/>
      <c r="DE289" s="209">
        <f>SUM(BV289*DD289*6)</f>
        <v>0</v>
      </c>
      <c r="DF289" s="223"/>
      <c r="DG289" s="209">
        <f t="shared" si="1427"/>
        <v>0</v>
      </c>
      <c r="DH289" s="223"/>
      <c r="DI289" s="28">
        <f>SUM(BV289*DH289*6)</f>
        <v>0</v>
      </c>
      <c r="DJ289" s="34">
        <v>1</v>
      </c>
      <c r="DK289" s="209">
        <f>SUM(BV289*DJ289*8)</f>
        <v>8</v>
      </c>
      <c r="DL289" s="28"/>
      <c r="DM289" s="209">
        <f t="shared" si="1428"/>
        <v>0</v>
      </c>
      <c r="DN289" s="34"/>
      <c r="DO289" s="209">
        <f t="shared" si="1429"/>
        <v>0</v>
      </c>
      <c r="DP289" s="34"/>
      <c r="DQ289" s="22">
        <f t="shared" si="1430"/>
        <v>0</v>
      </c>
      <c r="DR289" s="345">
        <f>CA289+CC289+CE289+CG289+CI289+CJ289+CK289+CM289+CO289+CQ289+CS289+CU289+CW289+CY289+DA289+DC289+DE289+DG289+DI289+DK289+DM289+DO289+DQ289</f>
        <v>132.5</v>
      </c>
      <c r="DS289" s="209">
        <f>DO289+DM289+DK289+DI289+DE289+DC289+CJ289+CI289+CG289+CE289+CC289+CA289</f>
        <v>124</v>
      </c>
      <c r="DT289" s="7"/>
      <c r="DU289" s="7"/>
      <c r="DV289" s="7"/>
      <c r="DW289" s="343" t="s">
        <v>265</v>
      </c>
      <c r="DX289" s="46" t="s">
        <v>76</v>
      </c>
      <c r="DY289" s="288"/>
      <c r="DZ289" s="25"/>
      <c r="EA289" s="25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M289" s="20">
        <v>8</v>
      </c>
      <c r="EN289" s="7">
        <v>44</v>
      </c>
      <c r="EO289" s="7">
        <v>44</v>
      </c>
      <c r="EP289" s="7">
        <v>62</v>
      </c>
      <c r="EQ289" s="7">
        <v>62</v>
      </c>
      <c r="ER289" s="7">
        <v>0</v>
      </c>
      <c r="ES289" s="7">
        <v>0</v>
      </c>
      <c r="ET289" s="7">
        <v>0</v>
      </c>
      <c r="EU289" s="7">
        <v>0</v>
      </c>
      <c r="EV289" s="7">
        <v>2</v>
      </c>
      <c r="EW289" s="20">
        <v>8.5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20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>
        <v>0</v>
      </c>
      <c r="FQ289" s="7">
        <v>0</v>
      </c>
      <c r="FR289" s="7"/>
      <c r="FS289" s="7">
        <v>0</v>
      </c>
      <c r="FT289" s="7">
        <v>0</v>
      </c>
      <c r="FU289" s="7">
        <v>0</v>
      </c>
      <c r="FV289" s="7">
        <v>1</v>
      </c>
      <c r="FW289" s="7">
        <v>8</v>
      </c>
      <c r="FX289" s="7">
        <v>0</v>
      </c>
      <c r="FY289" s="7">
        <v>0</v>
      </c>
      <c r="FZ289" s="7">
        <v>0</v>
      </c>
      <c r="GA289" s="7">
        <v>0</v>
      </c>
      <c r="GB289" s="7">
        <v>0</v>
      </c>
      <c r="GC289" s="7">
        <v>0</v>
      </c>
      <c r="GD289" s="7">
        <v>132.5</v>
      </c>
      <c r="GE289" s="149">
        <v>132.5</v>
      </c>
      <c r="GF289" s="150">
        <v>124</v>
      </c>
      <c r="GG289" s="7"/>
      <c r="GH289" s="7"/>
      <c r="GI289" s="60"/>
      <c r="GK289" s="20"/>
      <c r="GL289" s="20"/>
      <c r="GM289" s="1"/>
      <c r="GN289" s="25"/>
      <c r="GO289" s="77"/>
      <c r="GP289" s="7"/>
      <c r="GQ289" s="87"/>
    </row>
    <row r="290" spans="1:199" ht="24.95" hidden="1" customHeight="1" thickBot="1" x14ac:dyDescent="0.4">
      <c r="A290" s="46" t="s">
        <v>76</v>
      </c>
      <c r="B290" s="22"/>
      <c r="C290" s="88"/>
      <c r="D290" s="88"/>
      <c r="E290" s="88"/>
      <c r="F290" s="88"/>
      <c r="G290" s="89"/>
      <c r="H290" s="89"/>
      <c r="I290" s="109"/>
      <c r="J290" s="89"/>
      <c r="K290" s="89"/>
      <c r="L290" s="53"/>
      <c r="M290" s="90">
        <f t="shared" ref="M290:M296" si="1431">SUM(N290+P290+T290+V290+AR290*2)</f>
        <v>0</v>
      </c>
      <c r="N290" s="34"/>
      <c r="O290" s="22"/>
      <c r="P290" s="34"/>
      <c r="Q290" s="22"/>
      <c r="R290" s="34"/>
      <c r="S290" s="22"/>
      <c r="T290" s="34"/>
      <c r="U290" s="22"/>
      <c r="V290" s="91"/>
      <c r="W290" s="22"/>
      <c r="X290" s="22"/>
      <c r="Y290" s="22"/>
      <c r="Z290" s="91"/>
      <c r="AA290" s="22"/>
      <c r="AB290" s="91"/>
      <c r="AC290" s="22"/>
      <c r="AD290" s="91"/>
      <c r="AE290" s="26"/>
      <c r="AF290" s="91"/>
      <c r="AG290" s="22"/>
      <c r="AH290" s="91"/>
      <c r="AI290" s="22"/>
      <c r="AJ290" s="91"/>
      <c r="AK290" s="22"/>
      <c r="AL290" s="91"/>
      <c r="AM290" s="22"/>
      <c r="AN290" s="91"/>
      <c r="AO290" s="22"/>
      <c r="AP290" s="91"/>
      <c r="AQ290" s="22"/>
      <c r="AR290" s="91"/>
      <c r="AS290" s="22"/>
      <c r="AT290" s="91"/>
      <c r="AU290" s="22"/>
      <c r="AV290" s="91"/>
      <c r="AW290" s="22"/>
      <c r="AX290" s="91"/>
      <c r="AY290" s="22"/>
      <c r="AZ290" s="91"/>
      <c r="BA290" s="22"/>
      <c r="BB290" s="91"/>
      <c r="BC290" s="22"/>
      <c r="BD290" s="91"/>
      <c r="BE290" s="22"/>
      <c r="BF290" s="22"/>
      <c r="BG290" s="22">
        <f t="shared" si="1413"/>
        <v>0</v>
      </c>
      <c r="BH290" s="22">
        <f t="shared" si="1414"/>
        <v>0</v>
      </c>
      <c r="BI290" s="7"/>
      <c r="BJ290" s="1"/>
      <c r="BK290" s="1"/>
      <c r="BL290" s="63"/>
      <c r="BM290" s="46" t="s">
        <v>76</v>
      </c>
      <c r="BN290" s="376" t="s">
        <v>290</v>
      </c>
      <c r="BO290" s="375" t="s">
        <v>95</v>
      </c>
      <c r="BP290" s="212" t="s">
        <v>92</v>
      </c>
      <c r="BQ290" s="212" t="s">
        <v>96</v>
      </c>
      <c r="BR290" s="212" t="s">
        <v>120</v>
      </c>
      <c r="BS290" s="212">
        <v>6</v>
      </c>
      <c r="BT290" s="25">
        <v>24</v>
      </c>
      <c r="BU290" s="212">
        <v>1</v>
      </c>
      <c r="BV290" s="212">
        <v>1</v>
      </c>
      <c r="BW290" s="212">
        <f>SUM(BV290)*2</f>
        <v>2</v>
      </c>
      <c r="BX290" s="376"/>
      <c r="BY290" s="557">
        <f t="shared" si="1415"/>
        <v>0</v>
      </c>
      <c r="BZ290" s="376"/>
      <c r="CA290" s="1">
        <f t="shared" ref="CA290" si="1432">SUM(BZ290)*BU290</f>
        <v>0</v>
      </c>
      <c r="CB290" s="376"/>
      <c r="CC290" s="376">
        <f t="shared" si="1417"/>
        <v>0</v>
      </c>
      <c r="CD290" s="376"/>
      <c r="CE290" s="376">
        <f t="shared" ref="CE290" si="1433">SUM(CD290)*BV290</f>
        <v>0</v>
      </c>
      <c r="CF290" s="376"/>
      <c r="CG290" s="376">
        <f t="shared" ref="CG290" si="1434">SUM(CF290)*BW290</f>
        <v>0</v>
      </c>
      <c r="CH290" s="376"/>
      <c r="CI290" s="376">
        <f t="shared" ref="CI290" si="1435">SUM(CH290)*BV290*5</f>
        <v>0</v>
      </c>
      <c r="CJ290" s="276">
        <f>SUM(BX290)*BV290*5/100+DJ290*BV290*2+DL290*BV290*2</f>
        <v>0</v>
      </c>
      <c r="CK290" s="182">
        <f t="shared" ref="CK290" si="1436">SUM(BX290*5/100*BV290)</f>
        <v>0</v>
      </c>
      <c r="CL290" s="376"/>
      <c r="CM290" s="376"/>
      <c r="CN290" s="376">
        <v>5</v>
      </c>
      <c r="CO290" s="345">
        <f>SUM(CN290*8*BW290)</f>
        <v>80</v>
      </c>
      <c r="CP290" s="376"/>
      <c r="CQ290" s="376">
        <f t="shared" ref="CQ290" si="1437">SUM(CP290*BT290*(30+4))</f>
        <v>0</v>
      </c>
      <c r="CR290" s="376"/>
      <c r="CS290" s="284">
        <f t="shared" ref="CS290" si="1438">SUM(CR290*BT290*3)</f>
        <v>0</v>
      </c>
      <c r="CT290" s="376"/>
      <c r="CU290" s="276">
        <f t="shared" ref="CU290" si="1439">SUM(CT290*BT290/3)</f>
        <v>0</v>
      </c>
      <c r="CV290" s="376"/>
      <c r="CW290" s="276">
        <f t="shared" ref="CW290" si="1440">SUM(CV290*BT290*2/3)</f>
        <v>0</v>
      </c>
      <c r="CX290" s="376"/>
      <c r="CY290" s="379">
        <f t="shared" ref="CY290" si="1441">SUM(CX290*BT290)</f>
        <v>0</v>
      </c>
      <c r="CZ290" s="379"/>
      <c r="DA290" s="376">
        <f t="shared" ref="DA290" si="1442">SUM(CZ290*BV290)</f>
        <v>0</v>
      </c>
      <c r="DB290" s="379">
        <v>1</v>
      </c>
      <c r="DC290" s="209">
        <f t="shared" ref="DC290" si="1443">DB290*BT290/3</f>
        <v>8</v>
      </c>
      <c r="DD290" s="379"/>
      <c r="DE290" s="276">
        <f t="shared" ref="DE290" si="1444">SUM(BV290*DD290*6)</f>
        <v>0</v>
      </c>
      <c r="DF290" s="378"/>
      <c r="DG290" s="276">
        <f t="shared" si="1427"/>
        <v>0</v>
      </c>
      <c r="DH290" s="379"/>
      <c r="DI290" s="284">
        <f>SUM(DH290*BT290/3)</f>
        <v>0</v>
      </c>
      <c r="DJ290" s="379"/>
      <c r="DK290" s="209">
        <f>SUM(DJ290*BT290/3)</f>
        <v>0</v>
      </c>
      <c r="DL290" s="379"/>
      <c r="DM290" s="209">
        <f t="shared" ref="DM290" si="1445">SUM(DL290*BW290*5*6)</f>
        <v>0</v>
      </c>
      <c r="DN290" s="379"/>
      <c r="DO290" s="276">
        <f t="shared" ref="DO290" si="1446">SUM(DN290*BW290*4*6)</f>
        <v>0</v>
      </c>
      <c r="DP290" s="379"/>
      <c r="DQ290" s="376">
        <f t="shared" si="1430"/>
        <v>0</v>
      </c>
      <c r="DR290" s="276">
        <f t="shared" ref="DR290" si="1447">CA290+CC290+CE290+CG290+CI290+CJ290+CK290+CM290+CO290+CQ290+CS290+CU290+CW290+CY290+DA290+DC290+DE290+DG290+DI290+DK290+DM290+DO290+DQ290</f>
        <v>88</v>
      </c>
      <c r="DS290" s="276">
        <f t="shared" ref="DS290" si="1448">DO290+DM290+DK290+DI290+DE290+DC290+CJ290+CI290+CG290+CE290+CC290+CA290</f>
        <v>8</v>
      </c>
      <c r="DT290" s="7"/>
      <c r="DU290" s="7"/>
      <c r="DV290" s="7"/>
      <c r="DW290" s="60" t="s">
        <v>285</v>
      </c>
      <c r="DX290" s="46" t="s">
        <v>76</v>
      </c>
      <c r="DY290" s="288"/>
      <c r="DZ290" s="25"/>
      <c r="EA290" s="25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M290" s="20">
        <v>0</v>
      </c>
      <c r="EN290" s="7">
        <v>0</v>
      </c>
      <c r="EO290" s="7">
        <v>0</v>
      </c>
      <c r="EP290" s="7">
        <v>0</v>
      </c>
      <c r="EQ290" s="7">
        <v>0</v>
      </c>
      <c r="ER290" s="7">
        <v>0</v>
      </c>
      <c r="ES290" s="7">
        <v>0</v>
      </c>
      <c r="ET290" s="7">
        <v>0</v>
      </c>
      <c r="EU290" s="7">
        <v>0</v>
      </c>
      <c r="EV290" s="7">
        <v>0</v>
      </c>
      <c r="EW290" s="20">
        <v>0</v>
      </c>
      <c r="EX290" s="7">
        <v>0</v>
      </c>
      <c r="EY290" s="7">
        <v>0</v>
      </c>
      <c r="EZ290" s="7">
        <v>5</v>
      </c>
      <c r="FA290" s="7">
        <v>80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20">
        <v>0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0</v>
      </c>
      <c r="FN290" s="7">
        <v>1</v>
      </c>
      <c r="FO290" s="7">
        <v>8</v>
      </c>
      <c r="FP290" s="7">
        <v>0</v>
      </c>
      <c r="FQ290" s="7">
        <v>0</v>
      </c>
      <c r="FR290" s="7"/>
      <c r="FS290" s="7">
        <v>0</v>
      </c>
      <c r="FT290" s="7">
        <v>0</v>
      </c>
      <c r="FU290" s="7">
        <v>0</v>
      </c>
      <c r="FV290" s="7">
        <v>0</v>
      </c>
      <c r="FW290" s="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>
        <v>0</v>
      </c>
      <c r="GD290" s="7">
        <v>88</v>
      </c>
      <c r="GE290" s="149">
        <v>88</v>
      </c>
      <c r="GF290" s="150">
        <v>8</v>
      </c>
      <c r="GG290" s="7"/>
      <c r="GH290" s="7"/>
      <c r="GI290" s="60"/>
      <c r="GK290" s="20"/>
      <c r="GL290" s="20"/>
      <c r="GM290" s="1"/>
      <c r="GN290" s="25"/>
      <c r="GO290" s="77"/>
      <c r="GP290" s="7"/>
      <c r="GQ290" s="87"/>
    </row>
    <row r="291" spans="1:199" ht="24.95" hidden="1" customHeight="1" thickBot="1" x14ac:dyDescent="0.4">
      <c r="A291" s="46" t="s">
        <v>76</v>
      </c>
      <c r="B291" s="22"/>
      <c r="C291" s="88"/>
      <c r="D291" s="88"/>
      <c r="E291" s="88"/>
      <c r="F291" s="88"/>
      <c r="G291" s="89"/>
      <c r="H291" s="96"/>
      <c r="I291" s="96"/>
      <c r="J291" s="96"/>
      <c r="K291" s="96"/>
      <c r="L291" s="53"/>
      <c r="M291" s="90">
        <f t="shared" si="1431"/>
        <v>0</v>
      </c>
      <c r="N291" s="34"/>
      <c r="O291" s="22"/>
      <c r="P291" s="34"/>
      <c r="Q291" s="22"/>
      <c r="R291" s="34"/>
      <c r="S291" s="22"/>
      <c r="T291" s="34"/>
      <c r="U291" s="22"/>
      <c r="V291" s="91"/>
      <c r="W291" s="22"/>
      <c r="X291" s="22"/>
      <c r="Y291" s="22"/>
      <c r="Z291" s="91"/>
      <c r="AA291" s="22"/>
      <c r="AB291" s="91"/>
      <c r="AC291" s="22"/>
      <c r="AD291" s="91"/>
      <c r="AE291" s="26"/>
      <c r="AF291" s="91"/>
      <c r="AG291" s="22"/>
      <c r="AH291" s="91"/>
      <c r="AI291" s="22"/>
      <c r="AJ291" s="91"/>
      <c r="AK291" s="22"/>
      <c r="AL291" s="91"/>
      <c r="AM291" s="22"/>
      <c r="AN291" s="91"/>
      <c r="AO291" s="22"/>
      <c r="AP291" s="91"/>
      <c r="AQ291" s="22"/>
      <c r="AR291" s="91"/>
      <c r="AS291" s="22"/>
      <c r="AT291" s="91"/>
      <c r="AU291" s="22"/>
      <c r="AV291" s="91"/>
      <c r="AW291" s="22"/>
      <c r="AX291" s="91"/>
      <c r="AY291" s="22"/>
      <c r="AZ291" s="91"/>
      <c r="BA291" s="22"/>
      <c r="BB291" s="91"/>
      <c r="BC291" s="22"/>
      <c r="BD291" s="91"/>
      <c r="BE291" s="22"/>
      <c r="BF291" s="22"/>
      <c r="BG291" s="22">
        <f t="shared" si="1413"/>
        <v>0</v>
      </c>
      <c r="BH291" s="22">
        <f t="shared" si="1414"/>
        <v>0</v>
      </c>
      <c r="BI291" s="7"/>
      <c r="BJ291" s="1"/>
      <c r="BK291" s="1"/>
      <c r="BL291" s="63"/>
      <c r="BM291" s="46" t="s">
        <v>76</v>
      </c>
      <c r="BN291" s="1"/>
      <c r="BO291" s="207"/>
      <c r="BP291" s="207"/>
      <c r="BQ291" s="207"/>
      <c r="BR291" s="207"/>
      <c r="BS291" s="207"/>
      <c r="BT291" s="96"/>
      <c r="BU291" s="179"/>
      <c r="BV291" s="179"/>
      <c r="BW291" s="207"/>
      <c r="BX291" s="1"/>
      <c r="BY291" s="208"/>
      <c r="BZ291" s="34"/>
      <c r="CA291" s="28"/>
      <c r="CB291" s="34"/>
      <c r="CC291" s="28"/>
      <c r="CD291" s="34"/>
      <c r="CE291" s="28"/>
      <c r="CF291" s="34"/>
      <c r="CG291" s="28"/>
      <c r="CH291" s="34"/>
      <c r="CI291" s="28"/>
      <c r="CJ291" s="209"/>
      <c r="CK291" s="182"/>
      <c r="CL291" s="34"/>
      <c r="CM291" s="28"/>
      <c r="CN291" s="34"/>
      <c r="CO291" s="209"/>
      <c r="CP291" s="34"/>
      <c r="CQ291" s="210"/>
      <c r="CR291" s="34"/>
      <c r="CS291" s="28"/>
      <c r="CT291" s="34"/>
      <c r="CU291" s="209"/>
      <c r="CV291" s="34"/>
      <c r="CW291" s="209"/>
      <c r="CX291" s="34"/>
      <c r="CY291" s="28"/>
      <c r="CZ291" s="34"/>
      <c r="DA291" s="28"/>
      <c r="DB291" s="34"/>
      <c r="DC291" s="209"/>
      <c r="DD291" s="34"/>
      <c r="DE291" s="209"/>
      <c r="DF291" s="34"/>
      <c r="DG291" s="209"/>
      <c r="DH291" s="34"/>
      <c r="DI291" s="28"/>
      <c r="DJ291" s="34"/>
      <c r="DK291" s="209"/>
      <c r="DL291" s="34"/>
      <c r="DM291" s="209"/>
      <c r="DN291" s="34"/>
      <c r="DO291" s="209"/>
      <c r="DP291" s="34"/>
      <c r="DQ291" s="22"/>
      <c r="DR291" s="22"/>
      <c r="DS291" s="22"/>
      <c r="DT291" s="7"/>
      <c r="DU291" s="7"/>
      <c r="DV291" s="7"/>
      <c r="DW291" s="60" t="s">
        <v>286</v>
      </c>
      <c r="DX291" s="46" t="s">
        <v>76</v>
      </c>
      <c r="DY291" s="288"/>
      <c r="DZ291" s="25"/>
      <c r="EA291" s="25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M291" s="20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0</v>
      </c>
      <c r="EV291" s="7">
        <v>0</v>
      </c>
      <c r="EW291" s="20">
        <v>0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20">
        <v>0</v>
      </c>
      <c r="FH291" s="7">
        <v>0</v>
      </c>
      <c r="FI291" s="7">
        <v>0</v>
      </c>
      <c r="FJ291" s="7">
        <v>0</v>
      </c>
      <c r="FK291" s="7">
        <v>0</v>
      </c>
      <c r="FL291" s="7">
        <v>0</v>
      </c>
      <c r="FM291" s="7">
        <v>0</v>
      </c>
      <c r="FN291" s="7">
        <v>0</v>
      </c>
      <c r="FO291" s="7">
        <v>0</v>
      </c>
      <c r="FP291" s="7">
        <v>0</v>
      </c>
      <c r="FQ291" s="7">
        <v>0</v>
      </c>
      <c r="FR291" s="7"/>
      <c r="FS291" s="7">
        <v>0</v>
      </c>
      <c r="FT291" s="7">
        <v>0</v>
      </c>
      <c r="FU291" s="7">
        <v>0</v>
      </c>
      <c r="FV291" s="7">
        <v>0</v>
      </c>
      <c r="FW291" s="7">
        <v>0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>
        <v>0</v>
      </c>
      <c r="GD291" s="7">
        <v>0</v>
      </c>
      <c r="GE291" s="149">
        <v>0</v>
      </c>
      <c r="GF291" s="150">
        <v>0</v>
      </c>
      <c r="GG291" s="7"/>
      <c r="GH291" s="7"/>
      <c r="GI291" s="60"/>
      <c r="GK291" s="20"/>
      <c r="GL291" s="20"/>
      <c r="GM291" s="1"/>
      <c r="GN291" s="25"/>
      <c r="GO291" s="77"/>
      <c r="GP291" s="7"/>
      <c r="GQ291" s="87"/>
    </row>
    <row r="292" spans="1:199" ht="24.95" hidden="1" customHeight="1" thickBot="1" x14ac:dyDescent="0.4">
      <c r="A292" s="46" t="s">
        <v>76</v>
      </c>
      <c r="B292" s="22"/>
      <c r="C292" s="88"/>
      <c r="D292" s="88"/>
      <c r="E292" s="88"/>
      <c r="F292" s="88"/>
      <c r="G292" s="89"/>
      <c r="H292" s="89"/>
      <c r="I292" s="109"/>
      <c r="J292" s="96"/>
      <c r="K292" s="96"/>
      <c r="L292" s="53"/>
      <c r="M292" s="90">
        <f t="shared" si="1431"/>
        <v>0</v>
      </c>
      <c r="N292" s="34"/>
      <c r="O292" s="22"/>
      <c r="P292" s="34"/>
      <c r="Q292" s="22"/>
      <c r="R292" s="34"/>
      <c r="S292" s="22"/>
      <c r="T292" s="34"/>
      <c r="U292" s="22"/>
      <c r="V292" s="91"/>
      <c r="W292" s="22"/>
      <c r="X292" s="22"/>
      <c r="Y292" s="22"/>
      <c r="Z292" s="91"/>
      <c r="AA292" s="22"/>
      <c r="AB292" s="91"/>
      <c r="AC292" s="22"/>
      <c r="AD292" s="91"/>
      <c r="AE292" s="26"/>
      <c r="AF292" s="91"/>
      <c r="AG292" s="22"/>
      <c r="AH292" s="91"/>
      <c r="AI292" s="22"/>
      <c r="AJ292" s="91"/>
      <c r="AK292" s="22"/>
      <c r="AL292" s="91"/>
      <c r="AM292" s="22"/>
      <c r="AN292" s="91"/>
      <c r="AO292" s="22"/>
      <c r="AP292" s="91"/>
      <c r="AQ292" s="22"/>
      <c r="AR292" s="91"/>
      <c r="AS292" s="22"/>
      <c r="AT292" s="91"/>
      <c r="AU292" s="22"/>
      <c r="AV292" s="91"/>
      <c r="AW292" s="22"/>
      <c r="AX292" s="91"/>
      <c r="AY292" s="22"/>
      <c r="AZ292" s="91"/>
      <c r="BA292" s="22"/>
      <c r="BB292" s="91"/>
      <c r="BC292" s="22"/>
      <c r="BD292" s="91"/>
      <c r="BE292" s="22"/>
      <c r="BF292" s="22"/>
      <c r="BG292" s="22">
        <f t="shared" si="1413"/>
        <v>0</v>
      </c>
      <c r="BH292" s="22">
        <f t="shared" si="1414"/>
        <v>0</v>
      </c>
      <c r="BI292" s="7"/>
      <c r="BJ292" s="1"/>
      <c r="BK292" s="1"/>
      <c r="BL292" s="63"/>
      <c r="BM292" s="46" t="s">
        <v>76</v>
      </c>
      <c r="BN292" s="386" t="s">
        <v>197</v>
      </c>
      <c r="BO292" s="387" t="s">
        <v>95</v>
      </c>
      <c r="BP292" s="387" t="s">
        <v>92</v>
      </c>
      <c r="BQ292" s="387" t="s">
        <v>96</v>
      </c>
      <c r="BR292" s="388" t="s">
        <v>195</v>
      </c>
      <c r="BS292" s="388">
        <v>10</v>
      </c>
      <c r="BT292" s="89">
        <v>28</v>
      </c>
      <c r="BU292" s="388">
        <v>2</v>
      </c>
      <c r="BV292" s="388">
        <v>1</v>
      </c>
      <c r="BW292" s="388">
        <f>SUM(BV292)*2</f>
        <v>2</v>
      </c>
      <c r="BX292" s="389">
        <v>50</v>
      </c>
      <c r="BY292" s="390">
        <f t="shared" si="1415"/>
        <v>44</v>
      </c>
      <c r="BZ292" s="391"/>
      <c r="CA292" s="28">
        <f t="shared" si="1416"/>
        <v>0</v>
      </c>
      <c r="CB292" s="391"/>
      <c r="CC292" s="392">
        <f t="shared" si="1417"/>
        <v>0</v>
      </c>
      <c r="CD292" s="391">
        <v>44</v>
      </c>
      <c r="CE292" s="392">
        <f t="shared" si="1418"/>
        <v>44</v>
      </c>
      <c r="CF292" s="391"/>
      <c r="CG292" s="392">
        <f t="shared" si="1419"/>
        <v>0</v>
      </c>
      <c r="CH292" s="391"/>
      <c r="CI292" s="28">
        <f>SUM(CH292)*BV292*5</f>
        <v>0</v>
      </c>
      <c r="CJ292" s="393">
        <f>SUM(BV292*DJ292*2+BW292*DL292*2)</f>
        <v>0</v>
      </c>
      <c r="CK292" s="182">
        <f t="shared" si="1420"/>
        <v>2.5</v>
      </c>
      <c r="CL292" s="391"/>
      <c r="CM292" s="392"/>
      <c r="CN292" s="391"/>
      <c r="CO292" s="209">
        <f t="shared" si="1421"/>
        <v>0</v>
      </c>
      <c r="CP292" s="391"/>
      <c r="CQ292" s="395">
        <f t="shared" si="1422"/>
        <v>0</v>
      </c>
      <c r="CR292" s="391"/>
      <c r="CS292" s="392">
        <f t="shared" si="1423"/>
        <v>0</v>
      </c>
      <c r="CT292" s="391"/>
      <c r="CU292" s="393">
        <f t="shared" si="1424"/>
        <v>0</v>
      </c>
      <c r="CV292" s="391"/>
      <c r="CW292" s="393">
        <f t="shared" si="1425"/>
        <v>0</v>
      </c>
      <c r="CX292" s="391">
        <v>1</v>
      </c>
      <c r="CY292" s="427">
        <f>SUM(CX292*BT292*2)</f>
        <v>56</v>
      </c>
      <c r="CZ292" s="391"/>
      <c r="DA292" s="392">
        <f>SUM(CZ292*BV292)</f>
        <v>0</v>
      </c>
      <c r="DB292" s="391"/>
      <c r="DC292" s="209">
        <f t="shared" si="1426"/>
        <v>0</v>
      </c>
      <c r="DD292" s="391">
        <v>1</v>
      </c>
      <c r="DE292" s="605">
        <f>DD292*BV292*6</f>
        <v>6</v>
      </c>
      <c r="DF292" s="391"/>
      <c r="DG292" s="393">
        <f t="shared" si="1427"/>
        <v>0</v>
      </c>
      <c r="DH292" s="391"/>
      <c r="DI292" s="392">
        <f>DH292*BT292/3</f>
        <v>0</v>
      </c>
      <c r="DJ292" s="391"/>
      <c r="DK292" s="209">
        <f>SUM(DJ292*BT292/3)</f>
        <v>0</v>
      </c>
      <c r="DL292" s="391"/>
      <c r="DM292" s="209">
        <f>SUM(DL292*BW292*3*6)</f>
        <v>0</v>
      </c>
      <c r="DN292" s="391"/>
      <c r="DO292" s="393">
        <f t="shared" si="1429"/>
        <v>0</v>
      </c>
      <c r="DP292" s="391"/>
      <c r="DQ292" s="396">
        <f t="shared" si="1430"/>
        <v>0</v>
      </c>
      <c r="DR292" s="345">
        <f>CA292+CC292+CE292+CG292+CI292+CJ292+CK292+CM292+CO292+CQ292+CS292+CU292+CW292+CY292+DA292+DC292+DE292+DG292+DI292+DK292+DM292+DO292+DQ292</f>
        <v>108.5</v>
      </c>
      <c r="DS292" s="393">
        <f>DO292+DM292+DK292+DI292+DE292+DC292+CJ292+CI292+CG292+CE292+CC292+CA292</f>
        <v>50</v>
      </c>
      <c r="DT292" s="7"/>
      <c r="DU292" s="7"/>
      <c r="DV292" s="7"/>
      <c r="DW292" s="60">
        <v>506</v>
      </c>
      <c r="DX292" s="46" t="s">
        <v>76</v>
      </c>
      <c r="DY292" s="288"/>
      <c r="DZ292" s="25"/>
      <c r="EA292" s="25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M292" s="20">
        <v>0</v>
      </c>
      <c r="EN292" s="7">
        <v>0</v>
      </c>
      <c r="EO292" s="7">
        <v>0</v>
      </c>
      <c r="EP292" s="7">
        <v>44</v>
      </c>
      <c r="EQ292" s="7">
        <v>44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20">
        <v>2.5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20">
        <v>0</v>
      </c>
      <c r="FH292" s="7">
        <v>0</v>
      </c>
      <c r="FI292" s="7">
        <v>0</v>
      </c>
      <c r="FJ292" s="7">
        <v>1</v>
      </c>
      <c r="FK292" s="7">
        <v>56</v>
      </c>
      <c r="FL292" s="7">
        <v>0</v>
      </c>
      <c r="FM292" s="7">
        <v>0</v>
      </c>
      <c r="FN292" s="7">
        <v>0</v>
      </c>
      <c r="FO292" s="7">
        <v>0</v>
      </c>
      <c r="FP292" s="7">
        <v>1</v>
      </c>
      <c r="FQ292" s="7">
        <v>6</v>
      </c>
      <c r="FR292" s="7"/>
      <c r="FS292" s="7">
        <v>0</v>
      </c>
      <c r="FT292" s="7">
        <v>0</v>
      </c>
      <c r="FU292" s="7">
        <v>0</v>
      </c>
      <c r="FV292" s="7">
        <v>0</v>
      </c>
      <c r="FW292" s="7">
        <v>0</v>
      </c>
      <c r="FX292" s="7">
        <v>0</v>
      </c>
      <c r="FY292" s="7">
        <v>0</v>
      </c>
      <c r="FZ292" s="7">
        <v>0</v>
      </c>
      <c r="GA292" s="7">
        <v>0</v>
      </c>
      <c r="GB292" s="7">
        <v>0</v>
      </c>
      <c r="GC292" s="7">
        <v>0</v>
      </c>
      <c r="GD292" s="7">
        <v>108.5</v>
      </c>
      <c r="GE292" s="149">
        <v>108.5</v>
      </c>
      <c r="GF292" s="150">
        <v>50</v>
      </c>
      <c r="GG292" s="7"/>
      <c r="GH292" s="7"/>
      <c r="GI292" s="60"/>
      <c r="GK292" s="20"/>
      <c r="GL292" s="20"/>
      <c r="GM292" s="1"/>
      <c r="GN292" s="25"/>
      <c r="GO292" s="77"/>
      <c r="GP292" s="7"/>
      <c r="GQ292" s="87"/>
    </row>
    <row r="293" spans="1:199" s="613" customFormat="1" ht="24.95" hidden="1" customHeight="1" thickBot="1" x14ac:dyDescent="0.4">
      <c r="A293" s="625" t="s">
        <v>76</v>
      </c>
      <c r="B293" s="389" t="s">
        <v>261</v>
      </c>
      <c r="C293" s="387" t="s">
        <v>95</v>
      </c>
      <c r="D293" s="387" t="s">
        <v>92</v>
      </c>
      <c r="E293" s="387" t="s">
        <v>96</v>
      </c>
      <c r="F293" s="388" t="s">
        <v>195</v>
      </c>
      <c r="G293" s="388">
        <v>9</v>
      </c>
      <c r="H293" s="388">
        <v>4</v>
      </c>
      <c r="I293" s="388">
        <v>2</v>
      </c>
      <c r="J293" s="388">
        <v>6</v>
      </c>
      <c r="K293" s="230">
        <f>SUM(J293)*2</f>
        <v>12</v>
      </c>
      <c r="L293" s="229"/>
      <c r="M293" s="231">
        <f>SUM(N293+P293+R293+T293+V293)</f>
        <v>0</v>
      </c>
      <c r="N293" s="232"/>
      <c r="O293" s="392">
        <f>SUM(N293)*I293</f>
        <v>0</v>
      </c>
      <c r="P293" s="232"/>
      <c r="Q293" s="392">
        <f>P293*J293</f>
        <v>0</v>
      </c>
      <c r="R293" s="232"/>
      <c r="S293" s="392">
        <f>SUM(R293)*J293</f>
        <v>0</v>
      </c>
      <c r="T293" s="232"/>
      <c r="U293" s="392">
        <f>SUM(T293)*K293</f>
        <v>0</v>
      </c>
      <c r="V293" s="232"/>
      <c r="W293" s="392">
        <f>SUM(V293)*J293*5</f>
        <v>0</v>
      </c>
      <c r="X293" s="209">
        <f>SUM(L293)*J293*5/100+AX293*J293*2+AZ293*J293*2</f>
        <v>0</v>
      </c>
      <c r="Y293" s="394">
        <f>SUM(L293*5/100*J293)</f>
        <v>0</v>
      </c>
      <c r="Z293" s="232"/>
      <c r="AA293" s="392"/>
      <c r="AB293" s="391">
        <v>17</v>
      </c>
      <c r="AC293" s="209">
        <v>136</v>
      </c>
      <c r="AD293" s="232"/>
      <c r="AE293" s="395">
        <f>SUM(AD293*H293*(30+4))</f>
        <v>0</v>
      </c>
      <c r="AF293" s="232"/>
      <c r="AG293" s="392">
        <f>SUM(AF293*H293*3)</f>
        <v>0</v>
      </c>
      <c r="AH293" s="232"/>
      <c r="AI293" s="393">
        <f>SUM(AH293*H293/3)</f>
        <v>0</v>
      </c>
      <c r="AJ293" s="232"/>
      <c r="AK293" s="393">
        <f>SUM(AJ293*H293*2/3)</f>
        <v>0</v>
      </c>
      <c r="AL293" s="232"/>
      <c r="AM293" s="392">
        <f>SUM(AL293*H293)</f>
        <v>0</v>
      </c>
      <c r="AN293" s="232"/>
      <c r="AO293" s="392">
        <f>SUM(AN293*J293)</f>
        <v>0</v>
      </c>
      <c r="AP293" s="232"/>
      <c r="AQ293" s="393">
        <f>AP293*H293/3</f>
        <v>0</v>
      </c>
      <c r="AR293" s="232"/>
      <c r="AS293" s="393">
        <f>SUM(J293*AR293*6)</f>
        <v>0</v>
      </c>
      <c r="AT293" s="34"/>
      <c r="AU293" s="393">
        <f>AT293*H293/3</f>
        <v>0</v>
      </c>
      <c r="AV293" s="232"/>
      <c r="AW293" s="392">
        <f>SUM(AV293*H293/3)</f>
        <v>0</v>
      </c>
      <c r="AX293" s="232"/>
      <c r="AY293" s="393">
        <f>SUM(AX293*H293/3)</f>
        <v>0</v>
      </c>
      <c r="AZ293" s="232"/>
      <c r="BA293" s="209">
        <f>SUM(AZ293*K293*5*6)</f>
        <v>0</v>
      </c>
      <c r="BB293" s="232"/>
      <c r="BC293" s="393">
        <f>SUM(BB293*K293*4*6)</f>
        <v>0</v>
      </c>
      <c r="BD293" s="232"/>
      <c r="BE293" s="396">
        <f>SUM(BD293*50)</f>
        <v>0</v>
      </c>
      <c r="BF293" s="209"/>
      <c r="BG293" s="396">
        <f t="shared" ref="BG293" si="1449">SUM(AO293+BE293+BC293+BA293+AY293+AW293+AS293+AQ293+AK293+AM293+AI293+AG293+AE293+AC293+AA293+Y293+X293+W293+U293+Q293+O293+S293+AU293)</f>
        <v>136</v>
      </c>
      <c r="BH293" s="396">
        <f t="shared" ref="BH293" si="1450">SUM(O293+Q293+U293+W293+X293+AS293+AW293+AY293+BA293+BC293+S293+AQ293)</f>
        <v>0</v>
      </c>
      <c r="BI293" s="1"/>
      <c r="BJ293" s="1"/>
      <c r="BK293" s="1"/>
      <c r="BL293" s="407" t="s">
        <v>310</v>
      </c>
      <c r="BM293" s="631" t="s">
        <v>76</v>
      </c>
      <c r="BN293" s="389" t="s">
        <v>255</v>
      </c>
      <c r="BO293" s="387" t="s">
        <v>95</v>
      </c>
      <c r="BP293" s="387" t="s">
        <v>92</v>
      </c>
      <c r="BQ293" s="387" t="s">
        <v>96</v>
      </c>
      <c r="BR293" s="388" t="s">
        <v>195</v>
      </c>
      <c r="BS293" s="388">
        <v>10</v>
      </c>
      <c r="BT293" s="388">
        <v>4</v>
      </c>
      <c r="BU293" s="388">
        <v>2</v>
      </c>
      <c r="BV293" s="388">
        <v>6</v>
      </c>
      <c r="BW293" s="388">
        <f>SUM(BV293)*2</f>
        <v>12</v>
      </c>
      <c r="BX293" s="389"/>
      <c r="BY293" s="231">
        <f t="shared" si="1415"/>
        <v>0</v>
      </c>
      <c r="BZ293" s="232"/>
      <c r="CA293" s="392">
        <f t="shared" si="1416"/>
        <v>0</v>
      </c>
      <c r="CB293" s="391"/>
      <c r="CC293" s="392">
        <f t="shared" si="1417"/>
        <v>0</v>
      </c>
      <c r="CD293" s="232"/>
      <c r="CE293" s="392">
        <f t="shared" si="1418"/>
        <v>0</v>
      </c>
      <c r="CF293" s="232"/>
      <c r="CG293" s="392">
        <f t="shared" si="1419"/>
        <v>0</v>
      </c>
      <c r="CH293" s="232"/>
      <c r="CI293" s="392">
        <f>SUM(CH293)*BV293*5</f>
        <v>0</v>
      </c>
      <c r="CJ293" s="393">
        <f>SUM(BX293)*BV293*5/100+DJ293*BV293*2+DL293*BV293*2</f>
        <v>0</v>
      </c>
      <c r="CK293" s="394">
        <f t="shared" si="1420"/>
        <v>0</v>
      </c>
      <c r="CL293" s="232"/>
      <c r="CM293" s="392"/>
      <c r="CN293" s="391">
        <v>3</v>
      </c>
      <c r="CO293" s="345">
        <v>24</v>
      </c>
      <c r="CP293" s="232"/>
      <c r="CQ293" s="395">
        <f t="shared" si="1422"/>
        <v>0</v>
      </c>
      <c r="CR293" s="232"/>
      <c r="CS293" s="392">
        <f t="shared" si="1423"/>
        <v>0</v>
      </c>
      <c r="CT293" s="232"/>
      <c r="CU293" s="393">
        <f t="shared" si="1424"/>
        <v>0</v>
      </c>
      <c r="CV293" s="232"/>
      <c r="CW293" s="393">
        <f t="shared" si="1425"/>
        <v>0</v>
      </c>
      <c r="CX293" s="391"/>
      <c r="CY293" s="392">
        <f>SUM(CX293*BT293)</f>
        <v>0</v>
      </c>
      <c r="CZ293" s="232"/>
      <c r="DA293" s="392">
        <f>SUM(CZ293*BV293)</f>
        <v>0</v>
      </c>
      <c r="DB293" s="34">
        <v>1</v>
      </c>
      <c r="DC293" s="209"/>
      <c r="DD293" s="391"/>
      <c r="DE293" s="393">
        <f>SUM(BV293*DD293*6)</f>
        <v>0</v>
      </c>
      <c r="DF293" s="34"/>
      <c r="DG293" s="393">
        <f t="shared" si="1427"/>
        <v>0</v>
      </c>
      <c r="DH293" s="232"/>
      <c r="DI293" s="392">
        <f>SUM(DH293*BT293/3)</f>
        <v>0</v>
      </c>
      <c r="DJ293" s="391"/>
      <c r="DK293" s="393">
        <f>SUM(DJ293*BT293/3)</f>
        <v>0</v>
      </c>
      <c r="DL293" s="391"/>
      <c r="DM293" s="209">
        <f>SUM(DL293*BW293*5*6)</f>
        <v>0</v>
      </c>
      <c r="DN293" s="391"/>
      <c r="DO293" s="393">
        <f t="shared" si="1429"/>
        <v>0</v>
      </c>
      <c r="DP293" s="232"/>
      <c r="DQ293" s="396">
        <f t="shared" si="1430"/>
        <v>0</v>
      </c>
      <c r="DR293" s="393">
        <f>CA293+CC293+CE293+CG293+CI293+CJ293+CK293+CM293+CO293+CQ293+CS293+CU293+CW293+CY293+DA293+DC293+DE293+DG293+DI293+DK293+DM293+DO293+DQ293</f>
        <v>24</v>
      </c>
      <c r="DS293" s="393">
        <f>DO293+DM293+DK293+DI293+DE293+DC293+CJ293+CI293+CG293+CE293+CC293+CA293</f>
        <v>0</v>
      </c>
      <c r="DT293" s="7"/>
      <c r="DU293" s="7"/>
      <c r="DV293" s="7"/>
      <c r="DW293" s="408"/>
      <c r="DX293" s="625" t="s">
        <v>76</v>
      </c>
      <c r="DY293" s="626"/>
      <c r="DZ293" s="407"/>
      <c r="EA293" s="40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M293" s="610">
        <v>0</v>
      </c>
      <c r="EN293" s="7">
        <v>0</v>
      </c>
      <c r="EO293" s="7">
        <v>0</v>
      </c>
      <c r="EP293" s="7">
        <v>0</v>
      </c>
      <c r="EQ293" s="407">
        <v>0</v>
      </c>
      <c r="ER293" s="7">
        <v>0</v>
      </c>
      <c r="ES293" s="407">
        <v>0</v>
      </c>
      <c r="ET293" s="7">
        <v>0</v>
      </c>
      <c r="EU293" s="407">
        <v>0</v>
      </c>
      <c r="EV293" s="7">
        <v>0</v>
      </c>
      <c r="EW293" s="610">
        <v>0</v>
      </c>
      <c r="EX293" s="7">
        <v>0</v>
      </c>
      <c r="EY293" s="407">
        <v>0</v>
      </c>
      <c r="EZ293" s="7">
        <v>20</v>
      </c>
      <c r="FA293" s="7">
        <v>160</v>
      </c>
      <c r="FB293" s="7">
        <v>0</v>
      </c>
      <c r="FC293" s="407">
        <v>0</v>
      </c>
      <c r="FD293" s="7">
        <v>0</v>
      </c>
      <c r="FE293" s="407">
        <v>0</v>
      </c>
      <c r="FF293" s="7">
        <v>0</v>
      </c>
      <c r="FG293" s="610">
        <v>0</v>
      </c>
      <c r="FH293" s="7">
        <v>0</v>
      </c>
      <c r="FI293" s="407">
        <v>0</v>
      </c>
      <c r="FJ293" s="7">
        <v>0</v>
      </c>
      <c r="FK293" s="407">
        <v>0</v>
      </c>
      <c r="FL293" s="7">
        <v>0</v>
      </c>
      <c r="FM293" s="407">
        <v>0</v>
      </c>
      <c r="FN293" s="7">
        <v>1</v>
      </c>
      <c r="FO293" s="7">
        <v>0</v>
      </c>
      <c r="FP293" s="7">
        <v>0</v>
      </c>
      <c r="FQ293" s="407">
        <v>0</v>
      </c>
      <c r="FR293" s="7"/>
      <c r="FS293" s="407">
        <v>0</v>
      </c>
      <c r="FT293" s="407">
        <v>0</v>
      </c>
      <c r="FU293" s="407">
        <v>0</v>
      </c>
      <c r="FV293" s="7">
        <v>0</v>
      </c>
      <c r="FW293" s="407">
        <v>0</v>
      </c>
      <c r="FX293" s="7">
        <v>0</v>
      </c>
      <c r="FY293" s="7">
        <v>0</v>
      </c>
      <c r="FZ293" s="7">
        <v>0</v>
      </c>
      <c r="GA293" s="407">
        <v>0</v>
      </c>
      <c r="GB293" s="7">
        <v>0</v>
      </c>
      <c r="GC293" s="407">
        <v>0</v>
      </c>
      <c r="GD293" s="7">
        <v>24</v>
      </c>
      <c r="GE293" s="149">
        <v>160</v>
      </c>
      <c r="GF293" s="611">
        <v>0</v>
      </c>
      <c r="GG293" s="7"/>
      <c r="GH293" s="7"/>
      <c r="GI293" s="408"/>
      <c r="GK293" s="610"/>
      <c r="GL293" s="610"/>
      <c r="GM293" s="389"/>
      <c r="GN293" s="396"/>
      <c r="GO293" s="614"/>
      <c r="GP293" s="407"/>
      <c r="GQ293" s="615"/>
    </row>
    <row r="294" spans="1:199" ht="24.95" hidden="1" customHeight="1" thickBot="1" x14ac:dyDescent="0.4">
      <c r="A294" s="439" t="s">
        <v>76</v>
      </c>
      <c r="B294" s="165" t="s">
        <v>259</v>
      </c>
      <c r="C294" s="211" t="s">
        <v>95</v>
      </c>
      <c r="D294" s="248" t="s">
        <v>92</v>
      </c>
      <c r="E294" s="248" t="s">
        <v>96</v>
      </c>
      <c r="F294" s="166" t="s">
        <v>195</v>
      </c>
      <c r="G294" s="166">
        <v>9</v>
      </c>
      <c r="H294" s="230">
        <v>5</v>
      </c>
      <c r="I294" s="230">
        <v>1</v>
      </c>
      <c r="J294" s="230">
        <v>5</v>
      </c>
      <c r="K294" s="230">
        <v>5</v>
      </c>
      <c r="L294" s="165"/>
      <c r="M294" s="168">
        <f t="shared" ref="M294" si="1451">SUM(N294+P294+R294+T294+V294)</f>
        <v>0</v>
      </c>
      <c r="N294" s="169"/>
      <c r="O294" s="170">
        <f t="shared" ref="O294" si="1452">SUM(N294)*I294</f>
        <v>0</v>
      </c>
      <c r="P294" s="169"/>
      <c r="Q294" s="170">
        <f t="shared" ref="Q294" si="1453">P294*J294</f>
        <v>0</v>
      </c>
      <c r="R294" s="169"/>
      <c r="S294" s="170">
        <f t="shared" ref="S294" si="1454">SUM(R294)*J294</f>
        <v>0</v>
      </c>
      <c r="T294" s="169"/>
      <c r="U294" s="170">
        <f t="shared" ref="U294" si="1455">SUM(T294)*K294</f>
        <v>0</v>
      </c>
      <c r="V294" s="169"/>
      <c r="W294" s="170">
        <f t="shared" ref="W294" si="1456">SUM(V294)*J294*5</f>
        <v>0</v>
      </c>
      <c r="X294" s="209"/>
      <c r="Y294" s="171">
        <f t="shared" ref="Y294" si="1457">SUM(L294*5/100*J294)</f>
        <v>0</v>
      </c>
      <c r="Z294" s="169"/>
      <c r="AA294" s="170"/>
      <c r="AB294" s="169"/>
      <c r="AC294" s="182">
        <f>SUM(AB294)*3*H294/5</f>
        <v>0</v>
      </c>
      <c r="AD294" s="169">
        <v>1</v>
      </c>
      <c r="AE294" s="172">
        <f>SUM(AD294*H294*(15))</f>
        <v>75</v>
      </c>
      <c r="AF294" s="169"/>
      <c r="AG294" s="170">
        <f t="shared" ref="AG294" si="1458">SUM(AF294*H294*3)</f>
        <v>0</v>
      </c>
      <c r="AH294" s="169"/>
      <c r="AI294" s="234">
        <f t="shared" ref="AI294" si="1459">SUM(AH294*H294/3)</f>
        <v>0</v>
      </c>
      <c r="AJ294" s="169"/>
      <c r="AK294" s="234">
        <f t="shared" ref="AK294" si="1460">SUM(AJ294*H294*2/3)</f>
        <v>0</v>
      </c>
      <c r="AL294" s="169"/>
      <c r="AM294" s="170">
        <f>SUM(AL294*H294*2)</f>
        <v>0</v>
      </c>
      <c r="AN294" s="169"/>
      <c r="AO294" s="170">
        <f t="shared" ref="AO294" si="1461">SUM(AN294*J294)</f>
        <v>0</v>
      </c>
      <c r="AP294" s="169"/>
      <c r="AQ294" s="171">
        <f>SUM(AP294*H294*2)</f>
        <v>0</v>
      </c>
      <c r="AR294" s="169"/>
      <c r="AS294" s="234">
        <f>SUM(J294*AR294*6)</f>
        <v>0</v>
      </c>
      <c r="AT294" s="34"/>
      <c r="AU294" s="236">
        <f t="shared" ref="AU294" si="1462">AT294*H294/3</f>
        <v>0</v>
      </c>
      <c r="AV294" s="169"/>
      <c r="AW294" s="233">
        <f>SUM(AV294*H294/3)</f>
        <v>0</v>
      </c>
      <c r="AX294" s="169"/>
      <c r="AY294" s="234">
        <f t="shared" ref="AY294" si="1463">SUM(J294*AX294*8)</f>
        <v>0</v>
      </c>
      <c r="AZ294" s="169"/>
      <c r="BA294" s="209">
        <f t="shared" ref="BA294" si="1464">SUM(AZ294*K294*5*6)</f>
        <v>0</v>
      </c>
      <c r="BB294" s="169"/>
      <c r="BC294" s="171">
        <f t="shared" ref="BC294" si="1465">SUM(BB294*K294*4*6)</f>
        <v>0</v>
      </c>
      <c r="BD294" s="169"/>
      <c r="BE294" s="237">
        <f t="shared" ref="BE294" si="1466">SUM(BD294*50)</f>
        <v>0</v>
      </c>
      <c r="BF294" s="236">
        <f t="shared" ref="BF294" si="1467">O294+Q294+S294+U294+W294+X294+Y294+AA294+AC294+AE294+AG294+AI294+AK294+AM294+AO294+AQ294+AS294+AU294+AW294+AY294+BA294+BC294+BE294</f>
        <v>75</v>
      </c>
      <c r="BG294" s="22">
        <f>SUM(AO294+BE294+BC294+BA294+AY294+AW294+AS294+AQ294+AK294+AM294+AI294+AG294+AE294+AC294+AA294+Y294+X294+W294+U294+Q294+O294+S294+AU294)</f>
        <v>75</v>
      </c>
      <c r="BH294" s="22">
        <f t="shared" ref="BH294" si="1468">SUM(O294+Q294+U294+W294+X294+AS294+AW294+AY294+BA294+BC294+S294+AQ294)</f>
        <v>0</v>
      </c>
      <c r="BI294" s="7"/>
      <c r="BJ294" s="1"/>
      <c r="BK294" s="1"/>
      <c r="BL294" s="63"/>
      <c r="BM294" s="46" t="s">
        <v>76</v>
      </c>
      <c r="BN294" s="229" t="s">
        <v>254</v>
      </c>
      <c r="BO294" s="211" t="s">
        <v>95</v>
      </c>
      <c r="BP294" s="211" t="s">
        <v>92</v>
      </c>
      <c r="BQ294" s="211" t="s">
        <v>96</v>
      </c>
      <c r="BR294" s="230" t="s">
        <v>195</v>
      </c>
      <c r="BS294" s="230">
        <v>10</v>
      </c>
      <c r="BT294" s="230">
        <v>5</v>
      </c>
      <c r="BU294" s="230">
        <v>1</v>
      </c>
      <c r="BV294" s="230">
        <v>5</v>
      </c>
      <c r="BW294" s="230">
        <v>5</v>
      </c>
      <c r="BX294" s="229"/>
      <c r="BY294" s="231">
        <f t="shared" si="1415"/>
        <v>0</v>
      </c>
      <c r="BZ294" s="232"/>
      <c r="CA294" s="28">
        <f t="shared" si="1416"/>
        <v>0</v>
      </c>
      <c r="CB294" s="232"/>
      <c r="CC294" s="233">
        <f t="shared" si="1417"/>
        <v>0</v>
      </c>
      <c r="CD294" s="232"/>
      <c r="CE294" s="233">
        <f t="shared" si="1418"/>
        <v>0</v>
      </c>
      <c r="CF294" s="232"/>
      <c r="CG294" s="233">
        <f t="shared" si="1419"/>
        <v>0</v>
      </c>
      <c r="CH294" s="232"/>
      <c r="CI294" s="233">
        <f t="shared" ref="CI294" si="1469">SUM(CH294)*BV294*5</f>
        <v>0</v>
      </c>
      <c r="CJ294" s="234"/>
      <c r="CK294" s="182">
        <f t="shared" ref="CK294" si="1470">SUM(BX294*5/100*BV294)</f>
        <v>0</v>
      </c>
      <c r="CL294" s="232"/>
      <c r="CM294" s="233"/>
      <c r="CN294" s="232"/>
      <c r="CO294" s="209">
        <f>SUM(CN294)*3*BT294/5</f>
        <v>0</v>
      </c>
      <c r="CP294" s="232">
        <v>1</v>
      </c>
      <c r="CQ294" s="235">
        <f>SUM(CP294*BT294*(15))</f>
        <v>75</v>
      </c>
      <c r="CR294" s="232"/>
      <c r="CS294" s="233">
        <f t="shared" si="1423"/>
        <v>0</v>
      </c>
      <c r="CT294" s="232"/>
      <c r="CU294" s="234">
        <f t="shared" si="1424"/>
        <v>0</v>
      </c>
      <c r="CV294" s="232"/>
      <c r="CW294" s="234">
        <f t="shared" ref="CW294" si="1471">SUM(CV294*BT294*2/3)</f>
        <v>0</v>
      </c>
      <c r="CX294" s="232"/>
      <c r="CY294" s="233">
        <f>SUM(CX294*BT294*2)</f>
        <v>0</v>
      </c>
      <c r="CZ294" s="232"/>
      <c r="DA294" s="233">
        <f t="shared" ref="DA294" si="1472">SUM(CZ294*BV294)</f>
        <v>0</v>
      </c>
      <c r="DB294" s="232"/>
      <c r="DC294" s="209">
        <f t="shared" ref="DC294" si="1473">DB294*BT294/3</f>
        <v>0</v>
      </c>
      <c r="DD294" s="232"/>
      <c r="DE294" s="234">
        <f t="shared" ref="DE294" si="1474">SUM(BV294*DD294*6)</f>
        <v>0</v>
      </c>
      <c r="DF294" s="34"/>
      <c r="DG294" s="236">
        <f t="shared" si="1427"/>
        <v>0</v>
      </c>
      <c r="DH294" s="232"/>
      <c r="DI294" s="233">
        <f t="shared" ref="DI294" si="1475">SUM(DH294*BT294/3)</f>
        <v>0</v>
      </c>
      <c r="DJ294" s="232"/>
      <c r="DK294" s="209">
        <f>SUM(BV294*DJ294*8)</f>
        <v>0</v>
      </c>
      <c r="DL294" s="232"/>
      <c r="DM294" s="209">
        <f>SUM(DL294*BW294*3*8)</f>
        <v>0</v>
      </c>
      <c r="DN294" s="232"/>
      <c r="DO294" s="234">
        <f t="shared" ref="DO294" si="1476">SUM(DN294*BW294*4*6)</f>
        <v>0</v>
      </c>
      <c r="DP294" s="232"/>
      <c r="DQ294" s="237">
        <f t="shared" si="1430"/>
        <v>0</v>
      </c>
      <c r="DR294" s="236">
        <f t="shared" ref="DR294:DR295" si="1477">CA294+CC294+CE294+CG294+CI294+CJ294+CK294+CM294+CO294+CQ294+CS294+CU294+CW294+CY294+DA294+DC294+DE294+DG294+DI294+DK294+DM294+DO294+DQ294</f>
        <v>75</v>
      </c>
      <c r="DS294" s="236">
        <f t="shared" ref="DS294:DS295" si="1478">DO294+DM294+DK294+DI294+DE294+DC294+CJ294+CI294+CG294+CE294+CC294+CA294</f>
        <v>0</v>
      </c>
      <c r="DT294" s="7"/>
      <c r="DU294" s="7"/>
      <c r="DV294" s="7"/>
      <c r="DW294" s="60"/>
      <c r="DX294" s="46" t="s">
        <v>76</v>
      </c>
      <c r="DY294" s="303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M294" s="20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20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2</v>
      </c>
      <c r="FC294" s="7">
        <v>150</v>
      </c>
      <c r="FD294" s="7">
        <v>0</v>
      </c>
      <c r="FE294" s="7">
        <v>0</v>
      </c>
      <c r="FF294" s="7">
        <v>0</v>
      </c>
      <c r="FG294" s="20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>
        <v>0</v>
      </c>
      <c r="FQ294" s="7">
        <v>0</v>
      </c>
      <c r="FR294" s="7"/>
      <c r="FS294" s="7">
        <v>0</v>
      </c>
      <c r="FT294" s="7">
        <v>0</v>
      </c>
      <c r="FU294" s="7">
        <v>0</v>
      </c>
      <c r="FV294" s="7">
        <v>0</v>
      </c>
      <c r="FW294" s="7">
        <v>0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>
        <v>0</v>
      </c>
      <c r="GD294" s="7">
        <v>150</v>
      </c>
      <c r="GE294" s="149">
        <v>150</v>
      </c>
      <c r="GF294" s="150">
        <v>0</v>
      </c>
      <c r="GG294" s="7"/>
      <c r="GH294" s="7"/>
      <c r="GI294" s="60"/>
      <c r="GK294" s="20"/>
      <c r="GL294" s="20"/>
      <c r="GM294" s="1"/>
      <c r="GN294" s="22"/>
      <c r="GO294" s="77"/>
      <c r="GP294" s="7"/>
      <c r="GQ294" s="87"/>
    </row>
    <row r="295" spans="1:199" ht="24.95" hidden="1" customHeight="1" thickBot="1" x14ac:dyDescent="0.4">
      <c r="A295" s="46" t="s">
        <v>76</v>
      </c>
      <c r="B295" s="23"/>
      <c r="D295" s="7"/>
      <c r="E295" s="7"/>
      <c r="F295" s="7"/>
      <c r="G295" s="7"/>
      <c r="H295" s="7"/>
      <c r="I295" s="7"/>
      <c r="J295" s="7"/>
      <c r="K295" s="7"/>
      <c r="L295" s="7"/>
      <c r="M295" s="90">
        <f t="shared" si="1431"/>
        <v>0</v>
      </c>
      <c r="N295" s="34"/>
      <c r="O295" s="22"/>
      <c r="P295" s="34"/>
      <c r="Q295" s="22"/>
      <c r="R295" s="34"/>
      <c r="S295" s="22"/>
      <c r="T295" s="34"/>
      <c r="U295" s="22"/>
      <c r="V295" s="91"/>
      <c r="W295" s="22"/>
      <c r="X295" s="22"/>
      <c r="Y295" s="22"/>
      <c r="Z295" s="91"/>
      <c r="AA295" s="22"/>
      <c r="AB295" s="91"/>
      <c r="AC295" s="22"/>
      <c r="AD295" s="91"/>
      <c r="AE295" s="26"/>
      <c r="AF295" s="91"/>
      <c r="AG295" s="22"/>
      <c r="AH295" s="91"/>
      <c r="AI295" s="22"/>
      <c r="AJ295" s="91"/>
      <c r="AK295" s="22"/>
      <c r="AL295" s="91"/>
      <c r="AM295" s="22"/>
      <c r="AN295" s="91"/>
      <c r="AO295" s="22"/>
      <c r="AP295" s="91"/>
      <c r="AQ295" s="22"/>
      <c r="AR295" s="91"/>
      <c r="AS295" s="22"/>
      <c r="AT295" s="91"/>
      <c r="AU295" s="22"/>
      <c r="AV295" s="91"/>
      <c r="AW295" s="22"/>
      <c r="AX295" s="91"/>
      <c r="AY295" s="22"/>
      <c r="AZ295" s="91"/>
      <c r="BA295" s="22"/>
      <c r="BB295" s="91"/>
      <c r="BC295" s="22"/>
      <c r="BD295" s="91"/>
      <c r="BE295" s="22"/>
      <c r="BF295" s="22"/>
      <c r="BG295" s="22">
        <f t="shared" si="1413"/>
        <v>0</v>
      </c>
      <c r="BH295" s="22">
        <f t="shared" si="1414"/>
        <v>0</v>
      </c>
      <c r="BI295" s="7"/>
      <c r="BJ295" s="1"/>
      <c r="BK295" s="1"/>
      <c r="BL295" s="63"/>
      <c r="BM295" s="46" t="s">
        <v>76</v>
      </c>
      <c r="BN295" s="178" t="s">
        <v>206</v>
      </c>
      <c r="BO295" s="45" t="s">
        <v>95</v>
      </c>
      <c r="BP295" s="207" t="s">
        <v>92</v>
      </c>
      <c r="BQ295" s="207" t="s">
        <v>96</v>
      </c>
      <c r="BR295" s="179" t="s">
        <v>195</v>
      </c>
      <c r="BS295" s="179">
        <v>10</v>
      </c>
      <c r="BT295" s="7"/>
      <c r="BU295" s="25">
        <v>2</v>
      </c>
      <c r="BV295" s="25">
        <v>6</v>
      </c>
      <c r="BW295" s="25">
        <v>6</v>
      </c>
      <c r="BX295" s="178"/>
      <c r="BY295" s="181">
        <f t="shared" si="1415"/>
        <v>0</v>
      </c>
      <c r="BZ295" s="81"/>
      <c r="CA295" s="35">
        <f t="shared" si="1416"/>
        <v>0</v>
      </c>
      <c r="CB295" s="81"/>
      <c r="CC295" s="35">
        <f t="shared" si="1417"/>
        <v>0</v>
      </c>
      <c r="CD295" s="81"/>
      <c r="CE295" s="35">
        <f t="shared" si="1418"/>
        <v>0</v>
      </c>
      <c r="CF295" s="81"/>
      <c r="CG295" s="35">
        <f t="shared" si="1419"/>
        <v>0</v>
      </c>
      <c r="CH295" s="169"/>
      <c r="CI295" s="35">
        <f>SUM(CH295)*BV295*5</f>
        <v>0</v>
      </c>
      <c r="CJ295" s="209">
        <f>BV295*2/3</f>
        <v>4</v>
      </c>
      <c r="CK295" s="182">
        <f t="shared" ref="CK295" si="1479">SUM(BX295*5/100*BV295)</f>
        <v>0</v>
      </c>
      <c r="CL295" s="169"/>
      <c r="CM295" s="35"/>
      <c r="CN295" s="169"/>
      <c r="CO295" s="182">
        <f t="shared" ref="CO295" si="1480">SUM(CN295)*3*BT295/5</f>
        <v>0</v>
      </c>
      <c r="CP295" s="169"/>
      <c r="CQ295" s="183">
        <f t="shared" ref="CQ295" si="1481">SUM(CP295*BT295*(30+4))</f>
        <v>0</v>
      </c>
      <c r="CR295" s="81"/>
      <c r="CS295" s="35">
        <f t="shared" si="1423"/>
        <v>0</v>
      </c>
      <c r="CT295" s="169"/>
      <c r="CU295" s="346">
        <f t="shared" si="1424"/>
        <v>0</v>
      </c>
      <c r="CV295" s="169"/>
      <c r="CW295" s="209">
        <f t="shared" ref="CW295" si="1482">SUM(CV295*BT295*2/3)</f>
        <v>0</v>
      </c>
      <c r="CX295" s="81"/>
      <c r="CY295" s="35">
        <f>SUM(CX295*BT295*2)</f>
        <v>0</v>
      </c>
      <c r="CZ295" s="169"/>
      <c r="DA295" s="35">
        <f>SUM(CZ295*BV295)</f>
        <v>0</v>
      </c>
      <c r="DB295" s="169"/>
      <c r="DC295" s="182">
        <f>DB295*BT295/3</f>
        <v>0</v>
      </c>
      <c r="DD295" s="81"/>
      <c r="DE295" s="209">
        <f>SUM(BV295*DD295*6)</f>
        <v>0</v>
      </c>
      <c r="DF295" s="34"/>
      <c r="DG295" s="209">
        <f t="shared" si="1427"/>
        <v>0</v>
      </c>
      <c r="DH295" s="169"/>
      <c r="DI295" s="28">
        <f>SUM(DH295*BT295/3)</f>
        <v>0</v>
      </c>
      <c r="DJ295" s="81"/>
      <c r="DK295" s="209">
        <f>SUM(BV295*DJ295*8)</f>
        <v>0</v>
      </c>
      <c r="DL295" s="81">
        <v>1</v>
      </c>
      <c r="DM295" s="209">
        <f>SUM(DL295*BV295*(1+1)*8)</f>
        <v>96</v>
      </c>
      <c r="DN295" s="81"/>
      <c r="DO295" s="182">
        <f t="shared" ref="DO295" si="1483">SUM(DN295*BW295*4*6)</f>
        <v>0</v>
      </c>
      <c r="DP295" s="81"/>
      <c r="DQ295" s="22">
        <f t="shared" si="1430"/>
        <v>0</v>
      </c>
      <c r="DR295" s="345">
        <f t="shared" si="1477"/>
        <v>100</v>
      </c>
      <c r="DS295" s="209">
        <f t="shared" si="1478"/>
        <v>100</v>
      </c>
      <c r="DT295" s="7"/>
      <c r="DU295" s="7"/>
      <c r="DV295" s="7"/>
      <c r="DW295" s="60"/>
      <c r="DX295" s="46" t="s">
        <v>76</v>
      </c>
      <c r="DY295" s="303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M295" s="20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4</v>
      </c>
      <c r="EW295" s="20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20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>
        <v>0</v>
      </c>
      <c r="FQ295" s="7">
        <v>0</v>
      </c>
      <c r="FR295" s="7"/>
      <c r="FS295" s="7">
        <v>0</v>
      </c>
      <c r="FT295" s="7">
        <v>0</v>
      </c>
      <c r="FU295" s="7">
        <v>0</v>
      </c>
      <c r="FV295" s="7">
        <v>0</v>
      </c>
      <c r="FW295" s="7">
        <v>0</v>
      </c>
      <c r="FX295" s="7">
        <v>1</v>
      </c>
      <c r="FY295" s="7">
        <v>96</v>
      </c>
      <c r="FZ295" s="7">
        <v>0</v>
      </c>
      <c r="GA295" s="7">
        <v>0</v>
      </c>
      <c r="GB295" s="7">
        <v>0</v>
      </c>
      <c r="GC295" s="7">
        <v>0</v>
      </c>
      <c r="GD295" s="7">
        <v>100</v>
      </c>
      <c r="GE295" s="149">
        <v>100</v>
      </c>
      <c r="GF295" s="150">
        <v>100</v>
      </c>
      <c r="GG295" s="7"/>
      <c r="GH295" s="7"/>
      <c r="GI295" s="60"/>
      <c r="GK295" s="20"/>
      <c r="GL295" s="20"/>
      <c r="GM295" s="1"/>
      <c r="GN295" s="22"/>
      <c r="GO295" s="77"/>
      <c r="GP295" s="7"/>
      <c r="GQ295" s="87"/>
    </row>
    <row r="296" spans="1:199" ht="24.95" hidden="1" customHeight="1" thickBot="1" x14ac:dyDescent="0.4">
      <c r="A296" s="46" t="s">
        <v>76</v>
      </c>
      <c r="B296" s="23"/>
      <c r="D296" s="7"/>
      <c r="E296" s="7"/>
      <c r="F296" s="7"/>
      <c r="G296" s="7"/>
      <c r="H296" s="7"/>
      <c r="I296" s="7"/>
      <c r="J296" s="7"/>
      <c r="K296" s="7"/>
      <c r="L296" s="7"/>
      <c r="M296" s="90">
        <f t="shared" si="1431"/>
        <v>0</v>
      </c>
      <c r="N296" s="34"/>
      <c r="O296" s="22"/>
      <c r="P296" s="34"/>
      <c r="Q296" s="22"/>
      <c r="R296" s="34"/>
      <c r="S296" s="22"/>
      <c r="T296" s="34"/>
      <c r="U296" s="22"/>
      <c r="V296" s="91"/>
      <c r="W296" s="22"/>
      <c r="X296" s="22"/>
      <c r="Y296" s="22"/>
      <c r="Z296" s="91"/>
      <c r="AA296" s="22"/>
      <c r="AB296" s="91"/>
      <c r="AC296" s="22"/>
      <c r="AD296" s="91"/>
      <c r="AE296" s="26"/>
      <c r="AF296" s="91"/>
      <c r="AG296" s="22"/>
      <c r="AH296" s="91"/>
      <c r="AI296" s="22"/>
      <c r="AJ296" s="91"/>
      <c r="AK296" s="22"/>
      <c r="AL296" s="91"/>
      <c r="AM296" s="22"/>
      <c r="AN296" s="91"/>
      <c r="AO296" s="22"/>
      <c r="AP296" s="91"/>
      <c r="AQ296" s="22"/>
      <c r="AR296" s="91"/>
      <c r="AS296" s="22"/>
      <c r="AT296" s="91"/>
      <c r="AU296" s="22"/>
      <c r="AV296" s="91"/>
      <c r="AW296" s="22"/>
      <c r="AX296" s="91"/>
      <c r="AY296" s="22"/>
      <c r="AZ296" s="91"/>
      <c r="BA296" s="22"/>
      <c r="BB296" s="91"/>
      <c r="BC296" s="22"/>
      <c r="BD296" s="91"/>
      <c r="BE296" s="22"/>
      <c r="BF296" s="22"/>
      <c r="BG296" s="22">
        <f t="shared" si="1413"/>
        <v>0</v>
      </c>
      <c r="BH296" s="22">
        <f t="shared" si="1414"/>
        <v>0</v>
      </c>
      <c r="BI296" s="7"/>
      <c r="BJ296" s="1"/>
      <c r="BK296" s="1"/>
      <c r="BL296" s="63"/>
      <c r="BM296" s="59"/>
      <c r="BN296" s="23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90">
        <f>SUM(BZ296+CB296+CF296+CH296+DD296*2)</f>
        <v>0</v>
      </c>
      <c r="BZ296" s="34"/>
      <c r="CA296" s="22"/>
      <c r="CB296" s="34"/>
      <c r="CC296" s="247"/>
      <c r="CD296" s="34"/>
      <c r="CE296" s="22"/>
      <c r="CF296" s="34"/>
      <c r="CG296" s="22"/>
      <c r="CH296" s="91"/>
      <c r="CI296" s="22"/>
      <c r="CJ296" s="22"/>
      <c r="CK296" s="22"/>
      <c r="CL296" s="91"/>
      <c r="CM296" s="22"/>
      <c r="CN296" s="91"/>
      <c r="CO296" s="22"/>
      <c r="CP296" s="91"/>
      <c r="CQ296" s="26"/>
      <c r="CR296" s="91"/>
      <c r="CS296" s="22"/>
      <c r="CT296" s="91"/>
      <c r="CU296" s="22"/>
      <c r="CV296" s="91"/>
      <c r="CW296" s="22"/>
      <c r="CX296" s="91"/>
      <c r="CY296" s="22"/>
      <c r="CZ296" s="91"/>
      <c r="DA296" s="22"/>
      <c r="DB296" s="91"/>
      <c r="DC296" s="22"/>
      <c r="DD296" s="91"/>
      <c r="DE296" s="22"/>
      <c r="DF296" s="91"/>
      <c r="DG296" s="22"/>
      <c r="DH296" s="91"/>
      <c r="DI296" s="22"/>
      <c r="DJ296" s="91"/>
      <c r="DK296" s="22"/>
      <c r="DL296" s="91"/>
      <c r="DM296" s="22"/>
      <c r="DN296" s="91"/>
      <c r="DO296" s="22"/>
      <c r="DP296" s="91"/>
      <c r="DQ296" s="22"/>
      <c r="DR296" s="22">
        <f>SUM(DA296+DQ296+DO296+DM296+DK296+DI296+DE296+DC296+CW296+CY296+CU296+CS296+CQ296+CO296+CM296+CK296+CJ296+CI296+CG296+CC296+CA296+CE296+DG296)</f>
        <v>0</v>
      </c>
      <c r="DS296" s="22">
        <f>SUM(CA296+CC296+CG296+CI296+CJ296+DE296+DI296+DK296+DM296+DO296+CE296+DC296)</f>
        <v>0</v>
      </c>
      <c r="DT296" s="7"/>
      <c r="DU296" s="7"/>
      <c r="DV296" s="7"/>
      <c r="DW296" s="60"/>
      <c r="DX296" s="59"/>
      <c r="DY296" s="303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M296" s="20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20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</v>
      </c>
      <c r="FG296" s="20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>
        <v>0</v>
      </c>
      <c r="FQ296" s="7">
        <v>0</v>
      </c>
      <c r="FR296" s="7"/>
      <c r="FS296" s="7">
        <v>0</v>
      </c>
      <c r="FT296" s="7">
        <v>0</v>
      </c>
      <c r="FU296" s="7">
        <v>0</v>
      </c>
      <c r="FV296" s="7">
        <v>0</v>
      </c>
      <c r="FW296" s="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>
        <v>0</v>
      </c>
      <c r="GD296" s="7">
        <v>0</v>
      </c>
      <c r="GE296" s="149">
        <v>0</v>
      </c>
      <c r="GF296" s="150">
        <v>0</v>
      </c>
      <c r="GG296" s="7"/>
      <c r="GH296" s="7"/>
      <c r="GI296" s="60"/>
      <c r="GK296" s="20"/>
      <c r="GL296" s="20"/>
      <c r="GM296" s="1"/>
      <c r="GN296" s="22"/>
      <c r="GO296" s="77"/>
      <c r="GP296" s="7"/>
      <c r="GQ296" s="87"/>
    </row>
    <row r="297" spans="1:199" ht="24.75" customHeight="1" thickBot="1" x14ac:dyDescent="0.4">
      <c r="A297" s="61">
        <v>21</v>
      </c>
      <c r="B297" s="659" t="s">
        <v>77</v>
      </c>
      <c r="C297" s="21" t="s">
        <v>67</v>
      </c>
      <c r="D297" s="2"/>
      <c r="E297" s="2"/>
      <c r="F297" s="2"/>
      <c r="G297" s="2"/>
      <c r="H297" s="2"/>
      <c r="I297" s="2"/>
      <c r="J297" s="2"/>
      <c r="K297" s="2"/>
      <c r="L297" s="16">
        <f>SUM(L298:L313)</f>
        <v>196</v>
      </c>
      <c r="M297" s="16">
        <f t="shared" ref="M297:BF297" si="1484">SUM(M298:M313)</f>
        <v>192</v>
      </c>
      <c r="N297" s="16">
        <f t="shared" si="1484"/>
        <v>120</v>
      </c>
      <c r="O297" s="16">
        <f>SUM(O298:O313)</f>
        <v>90</v>
      </c>
      <c r="P297" s="16">
        <f t="shared" si="1484"/>
        <v>18</v>
      </c>
      <c r="Q297" s="16">
        <f t="shared" si="1484"/>
        <v>18</v>
      </c>
      <c r="R297" s="16">
        <f t="shared" si="1484"/>
        <v>54</v>
      </c>
      <c r="S297" s="16">
        <f t="shared" si="1484"/>
        <v>54</v>
      </c>
      <c r="T297" s="16">
        <f t="shared" si="1484"/>
        <v>0</v>
      </c>
      <c r="U297" s="16">
        <f t="shared" si="1484"/>
        <v>0</v>
      </c>
      <c r="V297" s="16">
        <f t="shared" si="1484"/>
        <v>0</v>
      </c>
      <c r="W297" s="16">
        <f t="shared" si="1484"/>
        <v>0</v>
      </c>
      <c r="X297" s="16">
        <f t="shared" si="1484"/>
        <v>4</v>
      </c>
      <c r="Y297" s="16">
        <f t="shared" si="1484"/>
        <v>0</v>
      </c>
      <c r="Z297" s="16">
        <f t="shared" si="1484"/>
        <v>0</v>
      </c>
      <c r="AA297" s="16">
        <f t="shared" si="1484"/>
        <v>0</v>
      </c>
      <c r="AB297" s="16">
        <f t="shared" si="1484"/>
        <v>17</v>
      </c>
      <c r="AC297" s="16">
        <f t="shared" si="1484"/>
        <v>68</v>
      </c>
      <c r="AD297" s="16">
        <f t="shared" si="1484"/>
        <v>1</v>
      </c>
      <c r="AE297" s="16">
        <f t="shared" si="1484"/>
        <v>60</v>
      </c>
      <c r="AF297" s="16">
        <f t="shared" si="1484"/>
        <v>0</v>
      </c>
      <c r="AG297" s="16">
        <f t="shared" si="1484"/>
        <v>0</v>
      </c>
      <c r="AH297" s="16">
        <f t="shared" si="1484"/>
        <v>0</v>
      </c>
      <c r="AI297" s="16">
        <f t="shared" si="1484"/>
        <v>0</v>
      </c>
      <c r="AJ297" s="16">
        <f t="shared" si="1484"/>
        <v>0</v>
      </c>
      <c r="AK297" s="16">
        <f t="shared" si="1484"/>
        <v>0</v>
      </c>
      <c r="AL297" s="16">
        <f t="shared" si="1484"/>
        <v>0</v>
      </c>
      <c r="AM297" s="16">
        <f t="shared" si="1484"/>
        <v>0</v>
      </c>
      <c r="AN297" s="46">
        <f>SUM(AN298:AN308)</f>
        <v>0</v>
      </c>
      <c r="AO297" s="16">
        <f t="shared" si="1484"/>
        <v>0</v>
      </c>
      <c r="AP297" s="16">
        <f t="shared" si="1484"/>
        <v>0</v>
      </c>
      <c r="AQ297" s="16">
        <f t="shared" si="1484"/>
        <v>0</v>
      </c>
      <c r="AR297" s="16">
        <f t="shared" si="1484"/>
        <v>0</v>
      </c>
      <c r="AS297" s="16">
        <f t="shared" si="1484"/>
        <v>0</v>
      </c>
      <c r="AT297" s="16">
        <f t="shared" si="1484"/>
        <v>0</v>
      </c>
      <c r="AU297" s="16">
        <f t="shared" si="1484"/>
        <v>0</v>
      </c>
      <c r="AV297" s="16">
        <f t="shared" si="1484"/>
        <v>0</v>
      </c>
      <c r="AW297" s="16">
        <f t="shared" si="1484"/>
        <v>0</v>
      </c>
      <c r="AX297" s="16">
        <f t="shared" si="1484"/>
        <v>0</v>
      </c>
      <c r="AY297" s="16">
        <f t="shared" si="1484"/>
        <v>0</v>
      </c>
      <c r="AZ297" s="16">
        <f t="shared" si="1484"/>
        <v>4</v>
      </c>
      <c r="BA297" s="16">
        <f t="shared" si="1484"/>
        <v>32</v>
      </c>
      <c r="BB297" s="16">
        <f t="shared" si="1484"/>
        <v>0</v>
      </c>
      <c r="BC297" s="16">
        <f t="shared" si="1484"/>
        <v>0</v>
      </c>
      <c r="BD297" s="16">
        <f t="shared" si="1484"/>
        <v>0</v>
      </c>
      <c r="BE297" s="16">
        <f t="shared" si="1484"/>
        <v>0</v>
      </c>
      <c r="BF297" s="16">
        <f t="shared" si="1484"/>
        <v>60</v>
      </c>
      <c r="BG297" s="16">
        <f>SUM(BG298:BG313)</f>
        <v>326</v>
      </c>
      <c r="BH297" s="16">
        <f>SUM(BH298:BH313)</f>
        <v>198</v>
      </c>
      <c r="BI297" s="2"/>
      <c r="BJ297" s="27"/>
      <c r="BK297" s="27"/>
      <c r="BL297" s="111"/>
      <c r="BM297" s="61">
        <v>21</v>
      </c>
      <c r="BN297" s="2" t="s">
        <v>77</v>
      </c>
      <c r="BO297" s="21" t="s">
        <v>67</v>
      </c>
      <c r="BP297" s="2">
        <v>1</v>
      </c>
      <c r="BQ297" s="2"/>
      <c r="BR297" s="2"/>
      <c r="BS297" s="2"/>
      <c r="BT297" s="2"/>
      <c r="BU297" s="2"/>
      <c r="BV297" s="2"/>
      <c r="BW297" s="2"/>
      <c r="BX297" s="16">
        <f>SUM(BX298:BX313)</f>
        <v>424</v>
      </c>
      <c r="BY297" s="16">
        <f t="shared" ref="BY297:DQ297" si="1485">SUM(BY298:BY313)</f>
        <v>436</v>
      </c>
      <c r="BZ297" s="16">
        <f t="shared" si="1485"/>
        <v>222</v>
      </c>
      <c r="CA297" s="16">
        <f t="shared" si="1485"/>
        <v>128</v>
      </c>
      <c r="CB297" s="16">
        <f t="shared" si="1485"/>
        <v>52</v>
      </c>
      <c r="CC297" s="16">
        <f t="shared" si="1485"/>
        <v>52</v>
      </c>
      <c r="CD297" s="16">
        <f t="shared" si="1485"/>
        <v>162</v>
      </c>
      <c r="CE297" s="16">
        <f t="shared" si="1485"/>
        <v>162</v>
      </c>
      <c r="CF297" s="16">
        <f t="shared" si="1485"/>
        <v>0</v>
      </c>
      <c r="CG297" s="16">
        <f t="shared" si="1485"/>
        <v>0</v>
      </c>
      <c r="CH297" s="16">
        <f t="shared" si="1485"/>
        <v>0</v>
      </c>
      <c r="CI297" s="16">
        <f t="shared" si="1485"/>
        <v>0</v>
      </c>
      <c r="CJ297" s="16">
        <f t="shared" si="1485"/>
        <v>10</v>
      </c>
      <c r="CK297" s="16">
        <f t="shared" si="1485"/>
        <v>0</v>
      </c>
      <c r="CL297" s="16">
        <f t="shared" si="1485"/>
        <v>0</v>
      </c>
      <c r="CM297" s="16">
        <f t="shared" si="1485"/>
        <v>0</v>
      </c>
      <c r="CN297" s="16">
        <f t="shared" si="1485"/>
        <v>3</v>
      </c>
      <c r="CO297" s="16">
        <f t="shared" si="1485"/>
        <v>12</v>
      </c>
      <c r="CP297" s="16">
        <f t="shared" si="1485"/>
        <v>1</v>
      </c>
      <c r="CQ297" s="16">
        <f t="shared" si="1485"/>
        <v>60</v>
      </c>
      <c r="CR297" s="16">
        <f t="shared" si="1485"/>
        <v>0</v>
      </c>
      <c r="CS297" s="16">
        <f t="shared" si="1485"/>
        <v>0</v>
      </c>
      <c r="CT297" s="16">
        <f t="shared" si="1485"/>
        <v>0</v>
      </c>
      <c r="CU297" s="16">
        <f t="shared" si="1485"/>
        <v>0</v>
      </c>
      <c r="CV297" s="16">
        <f t="shared" si="1485"/>
        <v>0</v>
      </c>
      <c r="CW297" s="16">
        <f t="shared" si="1485"/>
        <v>0</v>
      </c>
      <c r="CX297" s="16">
        <f t="shared" si="1485"/>
        <v>0</v>
      </c>
      <c r="CY297" s="16">
        <f t="shared" si="1485"/>
        <v>0</v>
      </c>
      <c r="CZ297" s="16">
        <f t="shared" si="1485"/>
        <v>0</v>
      </c>
      <c r="DA297" s="16">
        <f t="shared" si="1485"/>
        <v>0</v>
      </c>
      <c r="DB297" s="16">
        <f t="shared" si="1485"/>
        <v>1</v>
      </c>
      <c r="DC297" s="16">
        <f t="shared" si="1485"/>
        <v>0</v>
      </c>
      <c r="DD297" s="16">
        <f t="shared" si="1485"/>
        <v>1</v>
      </c>
      <c r="DE297" s="16">
        <f t="shared" si="1485"/>
        <v>6</v>
      </c>
      <c r="DF297" s="16">
        <f t="shared" si="1485"/>
        <v>0</v>
      </c>
      <c r="DG297" s="16">
        <f t="shared" si="1485"/>
        <v>0</v>
      </c>
      <c r="DH297" s="16">
        <f t="shared" si="1485"/>
        <v>0</v>
      </c>
      <c r="DI297" s="16">
        <f t="shared" si="1485"/>
        <v>0</v>
      </c>
      <c r="DJ297" s="16">
        <f t="shared" si="1485"/>
        <v>0</v>
      </c>
      <c r="DK297" s="16">
        <f t="shared" si="1485"/>
        <v>0</v>
      </c>
      <c r="DL297" s="16">
        <f t="shared" si="1485"/>
        <v>7</v>
      </c>
      <c r="DM297" s="16">
        <f t="shared" si="1485"/>
        <v>52</v>
      </c>
      <c r="DN297" s="16">
        <f t="shared" si="1485"/>
        <v>0</v>
      </c>
      <c r="DO297" s="16">
        <f t="shared" si="1485"/>
        <v>0</v>
      </c>
      <c r="DP297" s="16">
        <f t="shared" si="1485"/>
        <v>0</v>
      </c>
      <c r="DQ297" s="16">
        <f t="shared" si="1485"/>
        <v>0</v>
      </c>
      <c r="DR297" s="16">
        <f>SUM(DR298:DR313)</f>
        <v>482</v>
      </c>
      <c r="DS297" s="16">
        <f>SUM(DS298:DS313)</f>
        <v>410</v>
      </c>
      <c r="DT297" s="2"/>
      <c r="DU297" s="2"/>
      <c r="DV297" s="2"/>
      <c r="DW297" s="62"/>
      <c r="DX297" s="61">
        <v>21</v>
      </c>
      <c r="DY297" s="301" t="s">
        <v>77</v>
      </c>
      <c r="DZ297" s="21" t="s">
        <v>69</v>
      </c>
      <c r="EA297" s="44">
        <v>1</v>
      </c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M297" s="44">
        <v>218</v>
      </c>
      <c r="EN297" s="311" t="e">
        <v>#REF!</v>
      </c>
      <c r="EO297" s="44">
        <v>70</v>
      </c>
      <c r="EP297" s="311">
        <v>216</v>
      </c>
      <c r="EQ297" s="44">
        <v>216</v>
      </c>
      <c r="ER297" s="311">
        <v>0</v>
      </c>
      <c r="ES297" s="44">
        <v>0</v>
      </c>
      <c r="ET297" s="311">
        <v>0</v>
      </c>
      <c r="EU297" s="44">
        <v>0</v>
      </c>
      <c r="EV297" s="44">
        <v>14</v>
      </c>
      <c r="EW297" s="44">
        <v>0</v>
      </c>
      <c r="EX297" s="311">
        <v>0</v>
      </c>
      <c r="EY297" s="44">
        <v>0</v>
      </c>
      <c r="EZ297" s="311">
        <v>37</v>
      </c>
      <c r="FA297" s="44">
        <v>80</v>
      </c>
      <c r="FB297" s="311">
        <v>2</v>
      </c>
      <c r="FC297" s="44">
        <v>120</v>
      </c>
      <c r="FD297" s="311">
        <v>0</v>
      </c>
      <c r="FE297" s="44">
        <v>0</v>
      </c>
      <c r="FF297" s="311">
        <v>0</v>
      </c>
      <c r="FG297" s="44">
        <v>0</v>
      </c>
      <c r="FH297" s="311">
        <v>0</v>
      </c>
      <c r="FI297" s="44">
        <v>0</v>
      </c>
      <c r="FJ297" s="311">
        <v>0</v>
      </c>
      <c r="FK297" s="44">
        <v>0</v>
      </c>
      <c r="FL297" s="311">
        <v>0</v>
      </c>
      <c r="FM297" s="44">
        <v>0</v>
      </c>
      <c r="FN297" s="311">
        <v>1</v>
      </c>
      <c r="FO297" s="44">
        <v>0</v>
      </c>
      <c r="FP297" s="311">
        <v>1</v>
      </c>
      <c r="FQ297" s="44">
        <v>6</v>
      </c>
      <c r="FR297" s="311">
        <v>0</v>
      </c>
      <c r="FS297" s="44">
        <v>0</v>
      </c>
      <c r="FT297" s="44">
        <v>0</v>
      </c>
      <c r="FU297" s="44">
        <v>0</v>
      </c>
      <c r="FV297" s="311">
        <v>0</v>
      </c>
      <c r="FW297" s="44">
        <v>0</v>
      </c>
      <c r="FX297" s="311">
        <v>11</v>
      </c>
      <c r="FY297" s="44">
        <v>84</v>
      </c>
      <c r="FZ297" s="311">
        <v>0</v>
      </c>
      <c r="GA297" s="44">
        <v>0</v>
      </c>
      <c r="GB297" s="311">
        <v>0</v>
      </c>
      <c r="GC297" s="44">
        <v>0</v>
      </c>
      <c r="GD297" s="44" t="e">
        <v>#REF!</v>
      </c>
      <c r="GE297" s="117">
        <v>808</v>
      </c>
      <c r="GF297" s="641">
        <v>608</v>
      </c>
      <c r="GG297" s="44"/>
      <c r="GH297" s="44"/>
      <c r="GI297" s="66"/>
      <c r="GK297" s="20"/>
      <c r="GL297" s="20"/>
      <c r="GM297" s="7"/>
      <c r="GN297" s="19"/>
      <c r="GO297" s="78"/>
      <c r="GP297" s="7"/>
      <c r="GQ297" s="87"/>
    </row>
    <row r="298" spans="1:199" ht="24.75" hidden="1" customHeight="1" x14ac:dyDescent="0.4">
      <c r="A298" s="22" t="s">
        <v>77</v>
      </c>
      <c r="B298" s="178" t="s">
        <v>90</v>
      </c>
      <c r="C298" s="179" t="s">
        <v>91</v>
      </c>
      <c r="D298" s="179" t="s">
        <v>92</v>
      </c>
      <c r="E298" s="179" t="s">
        <v>93</v>
      </c>
      <c r="F298" s="179" t="s">
        <v>94</v>
      </c>
      <c r="G298" s="179">
        <v>7</v>
      </c>
      <c r="H298" s="179">
        <v>30</v>
      </c>
      <c r="I298" s="179">
        <v>1</v>
      </c>
      <c r="J298" s="179">
        <v>1</v>
      </c>
      <c r="K298" s="179">
        <f>J298*2</f>
        <v>2</v>
      </c>
      <c r="L298" s="180">
        <v>60</v>
      </c>
      <c r="M298" s="181">
        <f t="shared" ref="M298:M305" si="1486">SUM(N298+P298+R298+T298+V298)</f>
        <v>60</v>
      </c>
      <c r="N298" s="81">
        <v>22</v>
      </c>
      <c r="O298" s="35">
        <f t="shared" ref="O298:O305" si="1487">SUM(N298)*I298</f>
        <v>22</v>
      </c>
      <c r="P298" s="81">
        <v>18</v>
      </c>
      <c r="Q298" s="35">
        <f>P298*J298</f>
        <v>18</v>
      </c>
      <c r="R298" s="81">
        <v>20</v>
      </c>
      <c r="S298" s="35">
        <f t="shared" ref="S298:S305" si="1488">SUM(R298)*J298</f>
        <v>20</v>
      </c>
      <c r="T298" s="81"/>
      <c r="U298" s="35">
        <f>SUM(T298)*K298</f>
        <v>0</v>
      </c>
      <c r="V298" s="81"/>
      <c r="W298" s="35">
        <f>SUM(V298)*J298*5</f>
        <v>0</v>
      </c>
      <c r="X298" s="182">
        <f>SUM(J298*AX298*2+K298*AZ298*2)</f>
        <v>0</v>
      </c>
      <c r="Y298" s="182"/>
      <c r="Z298" s="169"/>
      <c r="AA298" s="35"/>
      <c r="AB298" s="81"/>
      <c r="AC298" s="182">
        <f t="shared" ref="AC298:AC305" si="1489">SUM(AB298)*3*H298/5</f>
        <v>0</v>
      </c>
      <c r="AD298" s="81"/>
      <c r="AE298" s="183">
        <f t="shared" ref="AE298:AE305" si="1490">SUM(AD298*H298*(30+4))</f>
        <v>0</v>
      </c>
      <c r="AF298" s="81"/>
      <c r="AG298" s="35">
        <f t="shared" ref="AG298:AG305" si="1491">SUM(AF298*H298*3)</f>
        <v>0</v>
      </c>
      <c r="AH298" s="81"/>
      <c r="AI298" s="346">
        <f t="shared" ref="AI298:AI305" si="1492">SUM(AH298*H298/3)</f>
        <v>0</v>
      </c>
      <c r="AJ298" s="169"/>
      <c r="AK298" s="182">
        <f t="shared" ref="AK298:AK305" si="1493">SUM(AJ298*H298*2/3)</f>
        <v>0</v>
      </c>
      <c r="AL298" s="81"/>
      <c r="AM298" s="35">
        <f>SUM(AL298*H298*2)</f>
        <v>0</v>
      </c>
      <c r="AN298" s="81"/>
      <c r="AO298" s="35">
        <f>SUM(AN298*J298)</f>
        <v>0</v>
      </c>
      <c r="AP298" s="81"/>
      <c r="AQ298" s="182">
        <f t="shared" ref="AQ298:AQ305" si="1494">SUM(AP298*H298*2)</f>
        <v>0</v>
      </c>
      <c r="AR298" s="81"/>
      <c r="AS298" s="182">
        <f>SUM(J298*AR298*6)</f>
        <v>0</v>
      </c>
      <c r="AT298" s="173"/>
      <c r="AU298" s="174">
        <f t="shared" ref="AU298:AU305" si="1495">AT298*H298/3</f>
        <v>0</v>
      </c>
      <c r="AV298" s="173"/>
      <c r="AW298" s="175">
        <f t="shared" ref="AW298:AW305" si="1496">AV298*K298*6</f>
        <v>0</v>
      </c>
      <c r="AX298" s="173"/>
      <c r="AY298" s="176">
        <f>AX298*K298*8</f>
        <v>0</v>
      </c>
      <c r="AZ298" s="173"/>
      <c r="BA298" s="182">
        <f>SUM(AZ298*K298*5*6)</f>
        <v>0</v>
      </c>
      <c r="BB298" s="173"/>
      <c r="BC298" s="176">
        <f t="shared" ref="BC298:BC305" si="1497">SUM(BB298*K298*4*6)</f>
        <v>0</v>
      </c>
      <c r="BD298" s="173"/>
      <c r="BE298" s="177">
        <f t="shared" ref="BE298:BE304" si="1498">SUM(BD298*50)</f>
        <v>0</v>
      </c>
      <c r="BF298" s="22"/>
      <c r="BG298" s="309">
        <f t="shared" ref="BG298:BG313" si="1499">SUM(AO298+BE298+BC298+BA298+AY298+AW298+AS298+AQ298+AK298+AM298+AI298+AG298+AE298+AC298+AA298+Y298+X298+W298+U298+Q298+O298+S298+AU298)</f>
        <v>60</v>
      </c>
      <c r="BH298" s="22">
        <f t="shared" ref="BH298:BH313" si="1500">SUM(O298+Q298+U298+W298+X298+AS298+AW298+AY298+BA298+BC298+S298+AQ298)</f>
        <v>60</v>
      </c>
      <c r="BI298" s="7"/>
      <c r="BJ298" s="7"/>
      <c r="BK298" s="7"/>
      <c r="BL298" s="60">
        <v>431</v>
      </c>
      <c r="BM298" s="2" t="s">
        <v>77</v>
      </c>
      <c r="BN298" s="351" t="s">
        <v>221</v>
      </c>
      <c r="BO298" s="25" t="s">
        <v>213</v>
      </c>
      <c r="BP298" s="25" t="s">
        <v>214</v>
      </c>
      <c r="BQ298" s="25" t="s">
        <v>215</v>
      </c>
      <c r="BR298" s="179">
        <v>8</v>
      </c>
      <c r="BS298" s="179">
        <v>2</v>
      </c>
      <c r="BT298" s="179">
        <v>30</v>
      </c>
      <c r="BU298" s="179">
        <v>1</v>
      </c>
      <c r="BV298" s="179">
        <v>1</v>
      </c>
      <c r="BW298" s="348">
        <f t="shared" ref="BW298:BW304" si="1501">BV298*2</f>
        <v>2</v>
      </c>
      <c r="BX298" s="180">
        <v>32</v>
      </c>
      <c r="BY298" s="181">
        <f t="shared" ref="BY298:BY306" si="1502">SUM(BZ298+CB298+CD298+CF298+CH298)</f>
        <v>32</v>
      </c>
      <c r="BZ298" s="350">
        <v>10</v>
      </c>
      <c r="CA298" s="35">
        <f>SUM(BZ298)*BU298</f>
        <v>10</v>
      </c>
      <c r="CB298" s="81"/>
      <c r="CC298" s="35">
        <f>BV298*CB298</f>
        <v>0</v>
      </c>
      <c r="CD298" s="81">
        <v>22</v>
      </c>
      <c r="CE298" s="35">
        <f t="shared" ref="CE298:CE309" si="1503">SUM(CD298)*BV298</f>
        <v>22</v>
      </c>
      <c r="CF298" s="81"/>
      <c r="CG298" s="35">
        <f t="shared" ref="CG298:CG309" si="1504">SUM(CF298)*BW298</f>
        <v>0</v>
      </c>
      <c r="CH298" s="187"/>
      <c r="CI298" s="35">
        <f>SUM(CH298)*BV298*5</f>
        <v>0</v>
      </c>
      <c r="CJ298" s="182">
        <v>2</v>
      </c>
      <c r="CK298" s="182">
        <v>0</v>
      </c>
      <c r="CL298" s="187"/>
      <c r="CM298" s="35">
        <f t="shared" ref="CM298:CM304" si="1505">SUM(CL298)*1</f>
        <v>0</v>
      </c>
      <c r="CN298" s="187"/>
      <c r="CO298" s="182">
        <f t="shared" ref="CO298:CO307" si="1506">SUM(CN298)*3*BT298/5</f>
        <v>0</v>
      </c>
      <c r="CP298" s="187"/>
      <c r="CQ298" s="183">
        <f t="shared" ref="CQ298:CQ307" si="1507">SUM(CP298*BT298*(30+4))</f>
        <v>0</v>
      </c>
      <c r="CR298" s="81"/>
      <c r="CS298" s="35">
        <f>SUM(CR298*BT298*3)</f>
        <v>0</v>
      </c>
      <c r="CT298" s="187"/>
      <c r="CU298" s="182">
        <f>SUM(CT298*BT298/3)</f>
        <v>0</v>
      </c>
      <c r="CV298" s="187"/>
      <c r="CW298" s="182">
        <f t="shared" ref="CW298:CW309" si="1508">SUM(CV298*BT298*2/3)</f>
        <v>0</v>
      </c>
      <c r="CX298" s="81"/>
      <c r="CY298" s="35">
        <f t="shared" ref="CY298:CY304" si="1509">SUM(CX298*BT298)</f>
        <v>0</v>
      </c>
      <c r="CZ298" s="187"/>
      <c r="DA298" s="35">
        <f t="shared" ref="DA298:DA304" si="1510">SUM(CZ298*BV298)</f>
        <v>0</v>
      </c>
      <c r="DB298" s="187"/>
      <c r="DC298" s="182">
        <f t="shared" ref="DC298:DC307" si="1511">SUM(DB298*BT298*2)</f>
        <v>0</v>
      </c>
      <c r="DD298" s="81"/>
      <c r="DE298" s="182">
        <f>DD298*BV298*4</f>
        <v>0</v>
      </c>
      <c r="DF298" s="223"/>
      <c r="DG298" s="209">
        <f t="shared" ref="DG298:DG306" si="1512">DF298*BT298/3</f>
        <v>0</v>
      </c>
      <c r="DH298" s="187"/>
      <c r="DI298" s="35">
        <f t="shared" ref="DI298:DI304" si="1513">DH298*BW298*6</f>
        <v>0</v>
      </c>
      <c r="DJ298" s="81"/>
      <c r="DK298" s="182">
        <f>DJ298*BW298*8</f>
        <v>0</v>
      </c>
      <c r="DL298" s="81">
        <v>1</v>
      </c>
      <c r="DM298" s="182">
        <f>SUM(DL298*BV298*1*8)</f>
        <v>8</v>
      </c>
      <c r="DN298" s="81"/>
      <c r="DO298" s="182">
        <f t="shared" ref="DO298:DO307" si="1514">SUM(DN298*BW298*4*6)</f>
        <v>0</v>
      </c>
      <c r="DP298" s="81"/>
      <c r="DQ298" s="10">
        <f t="shared" ref="DQ298:DQ309" si="1515">SUM(DP298*50)</f>
        <v>0</v>
      </c>
      <c r="DR298" s="345">
        <f t="shared" ref="DR298:DR306" si="1516">CA298+CC298+CE298+CG298+CI298+CJ298+CK298+CM298+CO298+CQ298+CS298+CU298+CW298+CY298+DA298+DC298+DE298+DG298+DI298+DK298+DM298+DO298+DQ298</f>
        <v>42</v>
      </c>
      <c r="DS298" s="209">
        <f t="shared" ref="DS298:DS306" si="1517">DO298+DM298+DK298+DI298+DE298+DC298+CJ298+CI298+CG298+CE298+CC298+CA298</f>
        <v>42</v>
      </c>
      <c r="DT298" s="7"/>
      <c r="DU298" s="7"/>
      <c r="DV298" s="7"/>
      <c r="DW298" s="60"/>
      <c r="DX298" s="2" t="s">
        <v>77</v>
      </c>
      <c r="DY298" s="288"/>
      <c r="DZ298" s="25"/>
      <c r="EA298" s="25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M298" s="20">
        <v>32</v>
      </c>
      <c r="EN298" s="7">
        <v>18</v>
      </c>
      <c r="EO298" s="7">
        <v>18</v>
      </c>
      <c r="EP298" s="7">
        <v>42</v>
      </c>
      <c r="EQ298" s="7">
        <v>42</v>
      </c>
      <c r="ER298" s="7">
        <v>0</v>
      </c>
      <c r="ES298" s="7">
        <v>0</v>
      </c>
      <c r="ET298" s="7">
        <v>0</v>
      </c>
      <c r="EU298" s="7">
        <v>0</v>
      </c>
      <c r="EV298" s="7">
        <v>2</v>
      </c>
      <c r="EW298" s="20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20">
        <v>0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0</v>
      </c>
      <c r="FN298" s="7">
        <v>0</v>
      </c>
      <c r="FO298" s="7">
        <v>0</v>
      </c>
      <c r="FP298" s="7">
        <v>0</v>
      </c>
      <c r="FQ298" s="7">
        <v>0</v>
      </c>
      <c r="FR298" s="7"/>
      <c r="FS298" s="7">
        <v>0</v>
      </c>
      <c r="FT298" s="7">
        <v>0</v>
      </c>
      <c r="FU298" s="7">
        <v>0</v>
      </c>
      <c r="FV298" s="7">
        <v>0</v>
      </c>
      <c r="FW298" s="7">
        <v>0</v>
      </c>
      <c r="FX298" s="7">
        <v>1</v>
      </c>
      <c r="FY298" s="7">
        <v>8</v>
      </c>
      <c r="FZ298" s="7">
        <v>0</v>
      </c>
      <c r="GA298" s="7">
        <v>0</v>
      </c>
      <c r="GB298" s="7">
        <v>0</v>
      </c>
      <c r="GC298" s="7">
        <v>0</v>
      </c>
      <c r="GD298" s="7" t="e">
        <v>#REF!</v>
      </c>
      <c r="GE298" s="149">
        <v>102</v>
      </c>
      <c r="GF298" s="150">
        <v>102</v>
      </c>
      <c r="GG298" s="7"/>
      <c r="GH298" s="7"/>
      <c r="GI298" s="60"/>
      <c r="GK298" s="20"/>
      <c r="GL298" s="20"/>
      <c r="GM298" s="1"/>
      <c r="GN298" s="25"/>
      <c r="GO298" s="77"/>
      <c r="GP298" s="7"/>
      <c r="GQ298" s="7"/>
    </row>
    <row r="299" spans="1:199" ht="24.95" hidden="1" customHeight="1" x14ac:dyDescent="0.4">
      <c r="A299" s="22" t="s">
        <v>77</v>
      </c>
      <c r="B299" s="279" t="s">
        <v>212</v>
      </c>
      <c r="C299" s="214" t="s">
        <v>213</v>
      </c>
      <c r="D299" s="214" t="s">
        <v>214</v>
      </c>
      <c r="E299" s="214" t="s">
        <v>215</v>
      </c>
      <c r="F299" s="185">
        <v>48</v>
      </c>
      <c r="G299" s="185">
        <v>1</v>
      </c>
      <c r="H299" s="215">
        <v>25</v>
      </c>
      <c r="I299" s="215">
        <v>1</v>
      </c>
      <c r="J299" s="215">
        <v>1</v>
      </c>
      <c r="K299" s="280">
        <f t="shared" ref="K299:K305" si="1518">J299*2</f>
        <v>2</v>
      </c>
      <c r="L299" s="281">
        <v>20</v>
      </c>
      <c r="M299" s="192">
        <f t="shared" si="1486"/>
        <v>20</v>
      </c>
      <c r="N299" s="282">
        <v>16</v>
      </c>
      <c r="O299" s="35">
        <f t="shared" si="1487"/>
        <v>16</v>
      </c>
      <c r="P299" s="187"/>
      <c r="Q299" s="35">
        <f t="shared" ref="Q299:Q305" si="1519">J299*P299</f>
        <v>0</v>
      </c>
      <c r="R299" s="187">
        <v>4</v>
      </c>
      <c r="S299" s="186">
        <f t="shared" si="1488"/>
        <v>4</v>
      </c>
      <c r="T299" s="187"/>
      <c r="U299" s="186">
        <f>SUM(T299)*K299</f>
        <v>0</v>
      </c>
      <c r="V299" s="187"/>
      <c r="W299" s="186">
        <f>SUM(V299)*J299*3</f>
        <v>0</v>
      </c>
      <c r="X299" s="182"/>
      <c r="Y299" s="182">
        <v>0</v>
      </c>
      <c r="Z299" s="187"/>
      <c r="AA299" s="186">
        <f t="shared" ref="AA299:AA305" si="1520">SUM(Z299)*1</f>
        <v>0</v>
      </c>
      <c r="AB299" s="187"/>
      <c r="AC299" s="182">
        <f t="shared" si="1489"/>
        <v>0</v>
      </c>
      <c r="AD299" s="187"/>
      <c r="AE299" s="189">
        <f t="shared" si="1490"/>
        <v>0</v>
      </c>
      <c r="AF299" s="187"/>
      <c r="AG299" s="186">
        <f t="shared" si="1491"/>
        <v>0</v>
      </c>
      <c r="AH299" s="187"/>
      <c r="AI299" s="188">
        <f t="shared" si="1492"/>
        <v>0</v>
      </c>
      <c r="AJ299" s="187"/>
      <c r="AK299" s="188">
        <f t="shared" si="1493"/>
        <v>0</v>
      </c>
      <c r="AL299" s="187"/>
      <c r="AM299" s="35">
        <f t="shared" ref="AM299:AM305" si="1521">SUM(AL299*H299)</f>
        <v>0</v>
      </c>
      <c r="AN299" s="187"/>
      <c r="AO299" s="186">
        <f t="shared" ref="AO299:AO305" si="1522">SUM(AN299*J299)</f>
        <v>0</v>
      </c>
      <c r="AP299" s="187"/>
      <c r="AQ299" s="188">
        <f t="shared" si="1494"/>
        <v>0</v>
      </c>
      <c r="AR299" s="187"/>
      <c r="AS299" s="188">
        <f>AR299*K299*6</f>
        <v>0</v>
      </c>
      <c r="AT299" s="223"/>
      <c r="AU299" s="221">
        <f t="shared" si="1495"/>
        <v>0</v>
      </c>
      <c r="AV299" s="187"/>
      <c r="AW299" s="186">
        <f t="shared" si="1496"/>
        <v>0</v>
      </c>
      <c r="AX299" s="187"/>
      <c r="AY299" s="188">
        <f>AX299*J299*8</f>
        <v>0</v>
      </c>
      <c r="AZ299" s="187">
        <v>1</v>
      </c>
      <c r="BA299" s="182">
        <f t="shared" ref="BA299:BA305" si="1523">SUM(AZ299*J299*8)</f>
        <v>8</v>
      </c>
      <c r="BB299" s="187"/>
      <c r="BC299" s="188">
        <f t="shared" si="1497"/>
        <v>0</v>
      </c>
      <c r="BD299" s="187"/>
      <c r="BE299" s="190">
        <f t="shared" si="1498"/>
        <v>0</v>
      </c>
      <c r="BF299" s="209"/>
      <c r="BG299" s="309">
        <f t="shared" si="1499"/>
        <v>28</v>
      </c>
      <c r="BH299" s="22">
        <f t="shared" si="1500"/>
        <v>28</v>
      </c>
      <c r="BI299" s="7"/>
      <c r="BJ299" s="7"/>
      <c r="BK299" s="7"/>
      <c r="BL299" s="60"/>
      <c r="BM299" s="2" t="s">
        <v>77</v>
      </c>
      <c r="BN299" s="347" t="s">
        <v>212</v>
      </c>
      <c r="BO299" s="25" t="s">
        <v>213</v>
      </c>
      <c r="BP299" s="25" t="s">
        <v>214</v>
      </c>
      <c r="BQ299" s="25" t="s">
        <v>215</v>
      </c>
      <c r="BR299" s="179">
        <v>4</v>
      </c>
      <c r="BS299" s="179">
        <v>2</v>
      </c>
      <c r="BT299" s="215">
        <v>25</v>
      </c>
      <c r="BU299" s="207">
        <v>1</v>
      </c>
      <c r="BV299" s="207">
        <v>1</v>
      </c>
      <c r="BW299" s="348">
        <f t="shared" si="1501"/>
        <v>2</v>
      </c>
      <c r="BX299" s="349">
        <v>20</v>
      </c>
      <c r="BY299" s="181">
        <f t="shared" si="1502"/>
        <v>20</v>
      </c>
      <c r="BZ299" s="350">
        <v>16</v>
      </c>
      <c r="CA299" s="35">
        <f>SUM(BZ299)*BU299</f>
        <v>16</v>
      </c>
      <c r="CB299" s="81"/>
      <c r="CC299" s="35">
        <f t="shared" ref="CC299:CC304" si="1524">BV299*CB299</f>
        <v>0</v>
      </c>
      <c r="CD299" s="81">
        <v>4</v>
      </c>
      <c r="CE299" s="35">
        <f t="shared" si="1503"/>
        <v>4</v>
      </c>
      <c r="CF299" s="81"/>
      <c r="CG299" s="35">
        <f t="shared" si="1504"/>
        <v>0</v>
      </c>
      <c r="CH299" s="187"/>
      <c r="CI299" s="35">
        <f>SUM(CH299)*BV299*3</f>
        <v>0</v>
      </c>
      <c r="CJ299" s="182">
        <v>2</v>
      </c>
      <c r="CK299" s="182">
        <v>0</v>
      </c>
      <c r="CL299" s="187"/>
      <c r="CM299" s="35">
        <f t="shared" si="1505"/>
        <v>0</v>
      </c>
      <c r="CN299" s="187"/>
      <c r="CO299" s="182">
        <f t="shared" si="1506"/>
        <v>0</v>
      </c>
      <c r="CP299" s="187"/>
      <c r="CQ299" s="183">
        <f t="shared" si="1507"/>
        <v>0</v>
      </c>
      <c r="CR299" s="81"/>
      <c r="CS299" s="35">
        <f>SUM(CR299*BT299*3)</f>
        <v>0</v>
      </c>
      <c r="CT299" s="187"/>
      <c r="CU299" s="182">
        <f>SUM(CT299*BT299/3)</f>
        <v>0</v>
      </c>
      <c r="CV299" s="187"/>
      <c r="CW299" s="182">
        <f t="shared" si="1508"/>
        <v>0</v>
      </c>
      <c r="CX299" s="81"/>
      <c r="CY299" s="35">
        <f t="shared" si="1509"/>
        <v>0</v>
      </c>
      <c r="CZ299" s="187"/>
      <c r="DA299" s="35">
        <f t="shared" si="1510"/>
        <v>0</v>
      </c>
      <c r="DB299" s="187"/>
      <c r="DC299" s="182">
        <f t="shared" si="1511"/>
        <v>0</v>
      </c>
      <c r="DD299" s="81"/>
      <c r="DE299" s="182">
        <f t="shared" ref="DE299:DE304" si="1525">DD299*BW299*6</f>
        <v>0</v>
      </c>
      <c r="DF299" s="223"/>
      <c r="DG299" s="209">
        <f t="shared" si="1512"/>
        <v>0</v>
      </c>
      <c r="DH299" s="187"/>
      <c r="DI299" s="35">
        <f t="shared" si="1513"/>
        <v>0</v>
      </c>
      <c r="DJ299" s="81"/>
      <c r="DK299" s="182">
        <f>DJ299*BV299*8</f>
        <v>0</v>
      </c>
      <c r="DL299" s="81">
        <v>1</v>
      </c>
      <c r="DM299" s="182">
        <f>SUM(DL299*BV299*6)</f>
        <v>6</v>
      </c>
      <c r="DN299" s="81"/>
      <c r="DO299" s="182">
        <f t="shared" si="1514"/>
        <v>0</v>
      </c>
      <c r="DP299" s="81"/>
      <c r="DQ299" s="10">
        <f t="shared" si="1515"/>
        <v>0</v>
      </c>
      <c r="DR299" s="345">
        <f t="shared" si="1516"/>
        <v>28</v>
      </c>
      <c r="DS299" s="209">
        <f t="shared" si="1517"/>
        <v>28</v>
      </c>
      <c r="DT299" s="7"/>
      <c r="DU299" s="7"/>
      <c r="DV299" s="7"/>
      <c r="DW299" s="60"/>
      <c r="DX299" s="2" t="s">
        <v>77</v>
      </c>
      <c r="DY299" s="288"/>
      <c r="DZ299" s="25"/>
      <c r="EA299" s="25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M299" s="20">
        <v>32</v>
      </c>
      <c r="EN299" s="7">
        <v>0</v>
      </c>
      <c r="EO299" s="7">
        <v>0</v>
      </c>
      <c r="EP299" s="7">
        <v>8</v>
      </c>
      <c r="EQ299" s="7">
        <v>8</v>
      </c>
      <c r="ER299" s="7">
        <v>0</v>
      </c>
      <c r="ES299" s="7">
        <v>0</v>
      </c>
      <c r="ET299" s="7">
        <v>0</v>
      </c>
      <c r="EU299" s="7">
        <v>0</v>
      </c>
      <c r="EV299" s="7">
        <v>2</v>
      </c>
      <c r="EW299" s="20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20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>
        <v>0</v>
      </c>
      <c r="FQ299" s="7">
        <v>0</v>
      </c>
      <c r="FR299" s="7"/>
      <c r="FS299" s="7">
        <v>0</v>
      </c>
      <c r="FT299" s="7">
        <v>0</v>
      </c>
      <c r="FU299" s="7">
        <v>0</v>
      </c>
      <c r="FV299" s="7">
        <v>0</v>
      </c>
      <c r="FW299" s="7">
        <v>0</v>
      </c>
      <c r="FX299" s="7">
        <v>2</v>
      </c>
      <c r="FY299" s="7">
        <v>14</v>
      </c>
      <c r="FZ299" s="7">
        <v>0</v>
      </c>
      <c r="GA299" s="7">
        <v>0</v>
      </c>
      <c r="GB299" s="7">
        <v>0</v>
      </c>
      <c r="GC299" s="7">
        <v>0</v>
      </c>
      <c r="GD299" s="7" t="e">
        <v>#REF!</v>
      </c>
      <c r="GE299" s="149">
        <v>56</v>
      </c>
      <c r="GF299" s="150">
        <v>56</v>
      </c>
      <c r="GG299" s="7"/>
      <c r="GH299" s="7"/>
      <c r="GI299" s="60"/>
      <c r="GK299" s="20"/>
      <c r="GL299" s="20"/>
      <c r="GM299" s="1"/>
      <c r="GN299" s="25"/>
      <c r="GO299" s="77"/>
      <c r="GP299" s="7"/>
      <c r="GQ299" s="7"/>
    </row>
    <row r="300" spans="1:199" ht="24.95" hidden="1" customHeight="1" x14ac:dyDescent="0.4">
      <c r="A300" s="22" t="s">
        <v>77</v>
      </c>
      <c r="B300" s="279" t="s">
        <v>217</v>
      </c>
      <c r="C300" s="214" t="s">
        <v>213</v>
      </c>
      <c r="D300" s="214" t="s">
        <v>214</v>
      </c>
      <c r="E300" s="214" t="s">
        <v>215</v>
      </c>
      <c r="F300" s="185">
        <v>54</v>
      </c>
      <c r="G300" s="185">
        <v>1</v>
      </c>
      <c r="H300" s="185">
        <v>25</v>
      </c>
      <c r="I300" s="185">
        <v>1</v>
      </c>
      <c r="J300" s="185">
        <v>1</v>
      </c>
      <c r="K300" s="280">
        <f t="shared" si="1518"/>
        <v>2</v>
      </c>
      <c r="L300" s="281">
        <v>34</v>
      </c>
      <c r="M300" s="192">
        <f t="shared" si="1486"/>
        <v>34</v>
      </c>
      <c r="N300" s="282">
        <v>30</v>
      </c>
      <c r="O300" s="35">
        <f t="shared" si="1487"/>
        <v>30</v>
      </c>
      <c r="P300" s="187"/>
      <c r="Q300" s="35">
        <f t="shared" si="1519"/>
        <v>0</v>
      </c>
      <c r="R300" s="187">
        <v>4</v>
      </c>
      <c r="S300" s="186">
        <f t="shared" si="1488"/>
        <v>4</v>
      </c>
      <c r="T300" s="187"/>
      <c r="U300" s="186">
        <f t="shared" ref="U300:U305" si="1526">SUM(T300)*K300</f>
        <v>0</v>
      </c>
      <c r="V300" s="187"/>
      <c r="W300" s="186">
        <f>SUM(V300)*J300*3</f>
        <v>0</v>
      </c>
      <c r="X300" s="182">
        <v>2</v>
      </c>
      <c r="Y300" s="182">
        <v>0</v>
      </c>
      <c r="Z300" s="187"/>
      <c r="AA300" s="186">
        <f t="shared" si="1520"/>
        <v>0</v>
      </c>
      <c r="AB300" s="187"/>
      <c r="AC300" s="182">
        <f t="shared" si="1489"/>
        <v>0</v>
      </c>
      <c r="AD300" s="187"/>
      <c r="AE300" s="189">
        <f t="shared" si="1490"/>
        <v>0</v>
      </c>
      <c r="AF300" s="187"/>
      <c r="AG300" s="186">
        <f t="shared" si="1491"/>
        <v>0</v>
      </c>
      <c r="AH300" s="187"/>
      <c r="AI300" s="188">
        <f t="shared" si="1492"/>
        <v>0</v>
      </c>
      <c r="AJ300" s="187"/>
      <c r="AK300" s="188">
        <f t="shared" si="1493"/>
        <v>0</v>
      </c>
      <c r="AL300" s="187"/>
      <c r="AM300" s="35">
        <f t="shared" si="1521"/>
        <v>0</v>
      </c>
      <c r="AN300" s="187"/>
      <c r="AO300" s="186">
        <f t="shared" si="1522"/>
        <v>0</v>
      </c>
      <c r="AP300" s="187"/>
      <c r="AQ300" s="188">
        <f t="shared" si="1494"/>
        <v>0</v>
      </c>
      <c r="AR300" s="187"/>
      <c r="AS300" s="188">
        <f>AR300*K300*6</f>
        <v>0</v>
      </c>
      <c r="AT300" s="223"/>
      <c r="AU300" s="221">
        <f t="shared" si="1495"/>
        <v>0</v>
      </c>
      <c r="AV300" s="187"/>
      <c r="AW300" s="186">
        <f t="shared" si="1496"/>
        <v>0</v>
      </c>
      <c r="AX300" s="187"/>
      <c r="AY300" s="188">
        <f>AX300*J300*8</f>
        <v>0</v>
      </c>
      <c r="AZ300" s="187">
        <v>1</v>
      </c>
      <c r="BA300" s="182">
        <f t="shared" si="1523"/>
        <v>8</v>
      </c>
      <c r="BB300" s="187"/>
      <c r="BC300" s="188">
        <f t="shared" si="1497"/>
        <v>0</v>
      </c>
      <c r="BD300" s="187"/>
      <c r="BE300" s="190">
        <f t="shared" si="1498"/>
        <v>0</v>
      </c>
      <c r="BG300" s="309">
        <f t="shared" si="1499"/>
        <v>44</v>
      </c>
      <c r="BH300" s="22">
        <f t="shared" si="1500"/>
        <v>44</v>
      </c>
      <c r="BI300" s="1"/>
      <c r="BJ300" s="7"/>
      <c r="BK300" s="7"/>
      <c r="BL300" s="60"/>
      <c r="BM300" s="2" t="s">
        <v>77</v>
      </c>
      <c r="BN300" s="347" t="s">
        <v>216</v>
      </c>
      <c r="BO300" s="25" t="s">
        <v>213</v>
      </c>
      <c r="BP300" s="25" t="s">
        <v>214</v>
      </c>
      <c r="BQ300" s="25" t="s">
        <v>215</v>
      </c>
      <c r="BR300" s="179">
        <v>11</v>
      </c>
      <c r="BS300" s="179">
        <v>2</v>
      </c>
      <c r="BT300" s="185">
        <v>25</v>
      </c>
      <c r="BU300" s="179">
        <v>1</v>
      </c>
      <c r="BV300" s="179">
        <v>1</v>
      </c>
      <c r="BW300" s="348">
        <f t="shared" si="1501"/>
        <v>2</v>
      </c>
      <c r="BX300" s="349">
        <v>30</v>
      </c>
      <c r="BY300" s="181">
        <f t="shared" si="1502"/>
        <v>30</v>
      </c>
      <c r="BZ300" s="350">
        <v>14</v>
      </c>
      <c r="CA300" s="35">
        <f>SUM(BZ300)*BU300</f>
        <v>14</v>
      </c>
      <c r="CB300" s="81"/>
      <c r="CC300" s="35">
        <f t="shared" si="1524"/>
        <v>0</v>
      </c>
      <c r="CD300" s="81">
        <v>16</v>
      </c>
      <c r="CE300" s="35">
        <f t="shared" si="1503"/>
        <v>16</v>
      </c>
      <c r="CF300" s="81"/>
      <c r="CG300" s="35">
        <f t="shared" si="1504"/>
        <v>0</v>
      </c>
      <c r="CH300" s="187"/>
      <c r="CI300" s="35">
        <f>SUM(CH300)*BV300*3</f>
        <v>0</v>
      </c>
      <c r="CJ300" s="182">
        <v>2</v>
      </c>
      <c r="CK300" s="182">
        <v>0</v>
      </c>
      <c r="CL300" s="187"/>
      <c r="CM300" s="35">
        <f t="shared" si="1505"/>
        <v>0</v>
      </c>
      <c r="CN300" s="187"/>
      <c r="CO300" s="182">
        <f t="shared" si="1506"/>
        <v>0</v>
      </c>
      <c r="CP300" s="187"/>
      <c r="CQ300" s="183">
        <f t="shared" si="1507"/>
        <v>0</v>
      </c>
      <c r="CR300" s="81"/>
      <c r="CS300" s="35">
        <f>SUM(CR300*BT300*3)</f>
        <v>0</v>
      </c>
      <c r="CT300" s="187"/>
      <c r="CU300" s="182">
        <f>SUM(CT300*BT300/3)</f>
        <v>0</v>
      </c>
      <c r="CV300" s="187"/>
      <c r="CW300" s="182">
        <f t="shared" si="1508"/>
        <v>0</v>
      </c>
      <c r="CX300" s="81"/>
      <c r="CY300" s="35">
        <f t="shared" si="1509"/>
        <v>0</v>
      </c>
      <c r="CZ300" s="187"/>
      <c r="DA300" s="35">
        <f t="shared" si="1510"/>
        <v>0</v>
      </c>
      <c r="DB300" s="187"/>
      <c r="DC300" s="182">
        <f t="shared" si="1511"/>
        <v>0</v>
      </c>
      <c r="DD300" s="81"/>
      <c r="DE300" s="182">
        <f t="shared" si="1525"/>
        <v>0</v>
      </c>
      <c r="DF300" s="223"/>
      <c r="DG300" s="209">
        <f t="shared" si="1512"/>
        <v>0</v>
      </c>
      <c r="DH300" s="187"/>
      <c r="DI300" s="35">
        <f t="shared" si="1513"/>
        <v>0</v>
      </c>
      <c r="DJ300" s="81"/>
      <c r="DK300" s="182">
        <f>DJ300*BV300*8</f>
        <v>0</v>
      </c>
      <c r="DL300" s="81">
        <v>1</v>
      </c>
      <c r="DM300" s="182">
        <f>SUM(DL300*BV300*6)</f>
        <v>6</v>
      </c>
      <c r="DN300" s="81"/>
      <c r="DO300" s="182">
        <f t="shared" si="1514"/>
        <v>0</v>
      </c>
      <c r="DP300" s="81"/>
      <c r="DQ300" s="10">
        <f t="shared" si="1515"/>
        <v>0</v>
      </c>
      <c r="DR300" s="345">
        <f t="shared" si="1516"/>
        <v>38</v>
      </c>
      <c r="DS300" s="209">
        <f t="shared" si="1517"/>
        <v>38</v>
      </c>
      <c r="DT300" s="7"/>
      <c r="DU300" s="7"/>
      <c r="DV300" s="7"/>
      <c r="DW300" s="60"/>
      <c r="DX300" s="2" t="s">
        <v>77</v>
      </c>
      <c r="DY300" s="288"/>
      <c r="DZ300" s="25"/>
      <c r="EA300" s="25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M300" s="20">
        <v>44</v>
      </c>
      <c r="EN300" s="7">
        <v>0</v>
      </c>
      <c r="EO300" s="7">
        <v>0</v>
      </c>
      <c r="EP300" s="7">
        <v>20</v>
      </c>
      <c r="EQ300" s="7">
        <v>20</v>
      </c>
      <c r="ER300" s="7">
        <v>0</v>
      </c>
      <c r="ES300" s="7">
        <v>0</v>
      </c>
      <c r="ET300" s="7">
        <v>0</v>
      </c>
      <c r="EU300" s="7">
        <v>0</v>
      </c>
      <c r="EV300" s="7">
        <v>4</v>
      </c>
      <c r="EW300" s="20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20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0</v>
      </c>
      <c r="FN300" s="7">
        <v>0</v>
      </c>
      <c r="FO300" s="7">
        <v>0</v>
      </c>
      <c r="FP300" s="7">
        <v>0</v>
      </c>
      <c r="FQ300" s="7">
        <v>0</v>
      </c>
      <c r="FR300" s="7"/>
      <c r="FS300" s="7">
        <v>0</v>
      </c>
      <c r="FT300" s="7">
        <v>0</v>
      </c>
      <c r="FU300" s="7">
        <v>0</v>
      </c>
      <c r="FV300" s="7">
        <v>0</v>
      </c>
      <c r="FW300" s="7">
        <v>0</v>
      </c>
      <c r="FX300" s="7">
        <v>2</v>
      </c>
      <c r="FY300" s="7">
        <v>14</v>
      </c>
      <c r="FZ300" s="7">
        <v>0</v>
      </c>
      <c r="GA300" s="7">
        <v>0</v>
      </c>
      <c r="GB300" s="7">
        <v>0</v>
      </c>
      <c r="GC300" s="7">
        <v>0</v>
      </c>
      <c r="GD300" s="7" t="e">
        <v>#REF!</v>
      </c>
      <c r="GE300" s="149">
        <v>82</v>
      </c>
      <c r="GF300" s="150">
        <v>82</v>
      </c>
      <c r="GG300" s="7"/>
      <c r="GH300" s="7"/>
      <c r="GI300" s="60"/>
      <c r="GK300" s="20"/>
      <c r="GL300" s="20"/>
      <c r="GM300" s="1"/>
      <c r="GN300" s="25"/>
      <c r="GO300" s="77"/>
      <c r="GP300" s="7"/>
      <c r="GQ300" s="7"/>
    </row>
    <row r="301" spans="1:199" ht="24.95" hidden="1" customHeight="1" x14ac:dyDescent="0.4">
      <c r="A301" s="22" t="s">
        <v>77</v>
      </c>
      <c r="B301" s="279" t="s">
        <v>217</v>
      </c>
      <c r="C301" s="214" t="s">
        <v>213</v>
      </c>
      <c r="D301" s="214" t="s">
        <v>214</v>
      </c>
      <c r="E301" s="214" t="s">
        <v>215</v>
      </c>
      <c r="F301" s="185">
        <v>66</v>
      </c>
      <c r="G301" s="185">
        <v>1</v>
      </c>
      <c r="H301" s="185">
        <v>25</v>
      </c>
      <c r="I301" s="185"/>
      <c r="J301" s="185">
        <v>1</v>
      </c>
      <c r="K301" s="280">
        <f t="shared" si="1518"/>
        <v>2</v>
      </c>
      <c r="L301" s="281">
        <v>34</v>
      </c>
      <c r="M301" s="192">
        <f t="shared" si="1486"/>
        <v>30</v>
      </c>
      <c r="N301" s="282">
        <v>30</v>
      </c>
      <c r="O301" s="35">
        <f t="shared" si="1487"/>
        <v>0</v>
      </c>
      <c r="P301" s="187"/>
      <c r="Q301" s="35">
        <f t="shared" si="1519"/>
        <v>0</v>
      </c>
      <c r="R301" s="187"/>
      <c r="S301" s="186">
        <f t="shared" si="1488"/>
        <v>0</v>
      </c>
      <c r="T301" s="187"/>
      <c r="U301" s="186">
        <f t="shared" si="1526"/>
        <v>0</v>
      </c>
      <c r="V301" s="187"/>
      <c r="W301" s="186">
        <f>SUM(V301)*J301*3</f>
        <v>0</v>
      </c>
      <c r="X301" s="182"/>
      <c r="Y301" s="182">
        <v>0</v>
      </c>
      <c r="Z301" s="187"/>
      <c r="AA301" s="186">
        <f t="shared" si="1520"/>
        <v>0</v>
      </c>
      <c r="AB301" s="187"/>
      <c r="AC301" s="182">
        <f t="shared" si="1489"/>
        <v>0</v>
      </c>
      <c r="AD301" s="187"/>
      <c r="AE301" s="189">
        <f t="shared" si="1490"/>
        <v>0</v>
      </c>
      <c r="AF301" s="187"/>
      <c r="AG301" s="186">
        <f t="shared" si="1491"/>
        <v>0</v>
      </c>
      <c r="AH301" s="187"/>
      <c r="AI301" s="188">
        <f t="shared" si="1492"/>
        <v>0</v>
      </c>
      <c r="AJ301" s="187"/>
      <c r="AK301" s="188">
        <f t="shared" si="1493"/>
        <v>0</v>
      </c>
      <c r="AL301" s="187"/>
      <c r="AM301" s="35">
        <f t="shared" si="1521"/>
        <v>0</v>
      </c>
      <c r="AN301" s="187"/>
      <c r="AO301" s="186">
        <f t="shared" si="1522"/>
        <v>0</v>
      </c>
      <c r="AP301" s="187"/>
      <c r="AQ301" s="188">
        <f t="shared" si="1494"/>
        <v>0</v>
      </c>
      <c r="AR301" s="187"/>
      <c r="AS301" s="188">
        <f>AR301*K301*6</f>
        <v>0</v>
      </c>
      <c r="AT301" s="223"/>
      <c r="AU301" s="221">
        <f t="shared" si="1495"/>
        <v>0</v>
      </c>
      <c r="AV301" s="187"/>
      <c r="AW301" s="186">
        <f t="shared" si="1496"/>
        <v>0</v>
      </c>
      <c r="AX301" s="187"/>
      <c r="AY301" s="188">
        <f>AX301*K301*8</f>
        <v>0</v>
      </c>
      <c r="AZ301" s="187">
        <v>1</v>
      </c>
      <c r="BA301" s="182">
        <f t="shared" si="1523"/>
        <v>8</v>
      </c>
      <c r="BB301" s="187"/>
      <c r="BC301" s="188">
        <f t="shared" si="1497"/>
        <v>0</v>
      </c>
      <c r="BD301" s="187"/>
      <c r="BE301" s="190">
        <f t="shared" si="1498"/>
        <v>0</v>
      </c>
      <c r="BF301" s="209"/>
      <c r="BG301" s="309">
        <f t="shared" si="1499"/>
        <v>8</v>
      </c>
      <c r="BH301" s="22">
        <f t="shared" si="1500"/>
        <v>8</v>
      </c>
      <c r="BI301" s="1"/>
      <c r="BJ301" s="1"/>
      <c r="BK301" s="1"/>
      <c r="BL301" s="63"/>
      <c r="BM301" s="2" t="s">
        <v>77</v>
      </c>
      <c r="BN301" s="347" t="s">
        <v>217</v>
      </c>
      <c r="BO301" s="25" t="s">
        <v>213</v>
      </c>
      <c r="BP301" s="25" t="s">
        <v>214</v>
      </c>
      <c r="BQ301" s="25" t="s">
        <v>215</v>
      </c>
      <c r="BR301" s="179">
        <v>18</v>
      </c>
      <c r="BS301" s="179">
        <v>2</v>
      </c>
      <c r="BT301" s="185">
        <v>25</v>
      </c>
      <c r="BU301" s="179">
        <v>1</v>
      </c>
      <c r="BV301" s="179">
        <v>1</v>
      </c>
      <c r="BW301" s="348">
        <f t="shared" si="1501"/>
        <v>2</v>
      </c>
      <c r="BX301" s="349">
        <v>34</v>
      </c>
      <c r="BY301" s="181">
        <f t="shared" si="1502"/>
        <v>34</v>
      </c>
      <c r="BZ301" s="350">
        <v>30</v>
      </c>
      <c r="CA301" s="35">
        <f t="shared" ref="CA301:CA306" si="1527">SUM(BZ301)*BU301</f>
        <v>30</v>
      </c>
      <c r="CB301" s="81"/>
      <c r="CC301" s="35">
        <f t="shared" si="1524"/>
        <v>0</v>
      </c>
      <c r="CD301" s="81">
        <v>4</v>
      </c>
      <c r="CE301" s="35">
        <f t="shared" si="1503"/>
        <v>4</v>
      </c>
      <c r="CF301" s="81"/>
      <c r="CG301" s="35">
        <f t="shared" si="1504"/>
        <v>0</v>
      </c>
      <c r="CH301" s="187"/>
      <c r="CI301" s="35">
        <f>SUM(CH301)*BV301*3</f>
        <v>0</v>
      </c>
      <c r="CJ301" s="182">
        <v>2</v>
      </c>
      <c r="CK301" s="182">
        <v>0</v>
      </c>
      <c r="CL301" s="187"/>
      <c r="CM301" s="35">
        <f t="shared" si="1505"/>
        <v>0</v>
      </c>
      <c r="CN301" s="187"/>
      <c r="CO301" s="182">
        <f t="shared" si="1506"/>
        <v>0</v>
      </c>
      <c r="CP301" s="187"/>
      <c r="CQ301" s="183">
        <f t="shared" si="1507"/>
        <v>0</v>
      </c>
      <c r="CR301" s="81"/>
      <c r="CS301" s="35">
        <f t="shared" ref="CS301:CS306" si="1528">SUM(CR301*BT301*3)</f>
        <v>0</v>
      </c>
      <c r="CT301" s="187"/>
      <c r="CU301" s="182">
        <f t="shared" ref="CU301:CU306" si="1529">SUM(CT301*BT301/3)</f>
        <v>0</v>
      </c>
      <c r="CV301" s="187"/>
      <c r="CW301" s="182">
        <f t="shared" si="1508"/>
        <v>0</v>
      </c>
      <c r="CX301" s="81"/>
      <c r="CY301" s="35">
        <f t="shared" si="1509"/>
        <v>0</v>
      </c>
      <c r="CZ301" s="187"/>
      <c r="DA301" s="35">
        <f t="shared" si="1510"/>
        <v>0</v>
      </c>
      <c r="DB301" s="187"/>
      <c r="DC301" s="182">
        <f t="shared" si="1511"/>
        <v>0</v>
      </c>
      <c r="DD301" s="81"/>
      <c r="DE301" s="182">
        <f t="shared" si="1525"/>
        <v>0</v>
      </c>
      <c r="DF301" s="223"/>
      <c r="DG301" s="209">
        <f t="shared" si="1512"/>
        <v>0</v>
      </c>
      <c r="DH301" s="187"/>
      <c r="DI301" s="35">
        <f t="shared" si="1513"/>
        <v>0</v>
      </c>
      <c r="DJ301" s="81"/>
      <c r="DK301" s="182">
        <f>DJ301*BV301*8</f>
        <v>0</v>
      </c>
      <c r="DL301" s="81">
        <v>1</v>
      </c>
      <c r="DM301" s="182">
        <f>SUM(DL301*BV301*8)</f>
        <v>8</v>
      </c>
      <c r="DN301" s="81"/>
      <c r="DO301" s="182">
        <f t="shared" si="1514"/>
        <v>0</v>
      </c>
      <c r="DP301" s="81"/>
      <c r="DQ301" s="10">
        <f t="shared" si="1515"/>
        <v>0</v>
      </c>
      <c r="DR301" s="345">
        <f t="shared" si="1516"/>
        <v>44</v>
      </c>
      <c r="DS301" s="209">
        <f t="shared" si="1517"/>
        <v>44</v>
      </c>
      <c r="DT301" s="7"/>
      <c r="DU301" s="7"/>
      <c r="DV301" s="7"/>
      <c r="DW301" s="60"/>
      <c r="DX301" s="2" t="s">
        <v>77</v>
      </c>
      <c r="DY301" s="288"/>
      <c r="DZ301" s="25"/>
      <c r="EA301" s="25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M301" s="20">
        <v>30</v>
      </c>
      <c r="EN301" s="7">
        <v>0</v>
      </c>
      <c r="EO301" s="7">
        <v>0</v>
      </c>
      <c r="EP301" s="7">
        <v>4</v>
      </c>
      <c r="EQ301" s="7">
        <v>4</v>
      </c>
      <c r="ER301" s="7">
        <v>0</v>
      </c>
      <c r="ES301" s="7">
        <v>0</v>
      </c>
      <c r="ET301" s="7">
        <v>0</v>
      </c>
      <c r="EU301" s="7">
        <v>0</v>
      </c>
      <c r="EV301" s="7">
        <v>2</v>
      </c>
      <c r="EW301" s="20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</v>
      </c>
      <c r="FD301" s="7">
        <v>0</v>
      </c>
      <c r="FE301" s="7">
        <v>0</v>
      </c>
      <c r="FF301" s="7">
        <v>0</v>
      </c>
      <c r="FG301" s="20">
        <v>0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0</v>
      </c>
      <c r="FN301" s="7">
        <v>0</v>
      </c>
      <c r="FO301" s="7">
        <v>0</v>
      </c>
      <c r="FP301" s="7">
        <v>0</v>
      </c>
      <c r="FQ301" s="7">
        <v>0</v>
      </c>
      <c r="FR301" s="7"/>
      <c r="FS301" s="7">
        <v>0</v>
      </c>
      <c r="FT301" s="7">
        <v>0</v>
      </c>
      <c r="FU301" s="7">
        <v>0</v>
      </c>
      <c r="FV301" s="7">
        <v>0</v>
      </c>
      <c r="FW301" s="7">
        <v>0</v>
      </c>
      <c r="FX301" s="7">
        <v>2</v>
      </c>
      <c r="FY301" s="7">
        <v>16</v>
      </c>
      <c r="FZ301" s="7">
        <v>0</v>
      </c>
      <c r="GA301" s="7">
        <v>0</v>
      </c>
      <c r="GB301" s="7">
        <v>0</v>
      </c>
      <c r="GC301" s="7">
        <v>0</v>
      </c>
      <c r="GD301" s="7" t="e">
        <v>#REF!</v>
      </c>
      <c r="GE301" s="149">
        <v>52</v>
      </c>
      <c r="GF301" s="150">
        <v>52</v>
      </c>
      <c r="GG301" s="7"/>
      <c r="GH301" s="7"/>
      <c r="GI301" s="60"/>
      <c r="GK301" s="20"/>
      <c r="GL301" s="20"/>
      <c r="GM301" s="1"/>
      <c r="GN301" s="25"/>
      <c r="GO301" s="77"/>
      <c r="GP301" s="7"/>
      <c r="GQ301" s="7"/>
    </row>
    <row r="302" spans="1:199" ht="24.95" hidden="1" customHeight="1" x14ac:dyDescent="0.4">
      <c r="A302" s="22" t="s">
        <v>77</v>
      </c>
      <c r="B302" s="279" t="s">
        <v>218</v>
      </c>
      <c r="C302" s="214" t="s">
        <v>213</v>
      </c>
      <c r="D302" s="214" t="s">
        <v>214</v>
      </c>
      <c r="E302" s="214" t="s">
        <v>215</v>
      </c>
      <c r="F302" s="185">
        <v>60</v>
      </c>
      <c r="G302" s="215">
        <v>1</v>
      </c>
      <c r="H302" s="215">
        <v>25</v>
      </c>
      <c r="I302" s="215">
        <v>1</v>
      </c>
      <c r="J302" s="215">
        <v>1</v>
      </c>
      <c r="K302" s="280">
        <f t="shared" si="1518"/>
        <v>2</v>
      </c>
      <c r="L302" s="184">
        <v>30</v>
      </c>
      <c r="M302" s="192">
        <f t="shared" si="1486"/>
        <v>30</v>
      </c>
      <c r="N302" s="187">
        <v>22</v>
      </c>
      <c r="O302" s="35">
        <f t="shared" si="1487"/>
        <v>22</v>
      </c>
      <c r="P302" s="187"/>
      <c r="Q302" s="35">
        <f t="shared" si="1519"/>
        <v>0</v>
      </c>
      <c r="R302" s="187">
        <v>8</v>
      </c>
      <c r="S302" s="186">
        <f t="shared" si="1488"/>
        <v>8</v>
      </c>
      <c r="T302" s="187"/>
      <c r="U302" s="186">
        <f t="shared" si="1526"/>
        <v>0</v>
      </c>
      <c r="V302" s="187"/>
      <c r="W302" s="186">
        <f>SUM(V302)*J302*5</f>
        <v>0</v>
      </c>
      <c r="X302" s="182">
        <v>2</v>
      </c>
      <c r="Y302" s="182">
        <v>0</v>
      </c>
      <c r="Z302" s="187"/>
      <c r="AA302" s="186">
        <f t="shared" si="1520"/>
        <v>0</v>
      </c>
      <c r="AB302" s="187"/>
      <c r="AC302" s="182">
        <f t="shared" si="1489"/>
        <v>0</v>
      </c>
      <c r="AD302" s="187"/>
      <c r="AE302" s="189">
        <f t="shared" si="1490"/>
        <v>0</v>
      </c>
      <c r="AF302" s="187"/>
      <c r="AG302" s="186">
        <f t="shared" si="1491"/>
        <v>0</v>
      </c>
      <c r="AH302" s="187"/>
      <c r="AI302" s="188">
        <f t="shared" si="1492"/>
        <v>0</v>
      </c>
      <c r="AJ302" s="187"/>
      <c r="AK302" s="188">
        <f t="shared" si="1493"/>
        <v>0</v>
      </c>
      <c r="AL302" s="187"/>
      <c r="AM302" s="35">
        <f t="shared" si="1521"/>
        <v>0</v>
      </c>
      <c r="AN302" s="187"/>
      <c r="AO302" s="186">
        <f t="shared" si="1522"/>
        <v>0</v>
      </c>
      <c r="AP302" s="187"/>
      <c r="AQ302" s="188">
        <f t="shared" si="1494"/>
        <v>0</v>
      </c>
      <c r="AR302" s="187"/>
      <c r="AS302" s="188">
        <f>AR302*K302*6</f>
        <v>0</v>
      </c>
      <c r="AT302" s="223"/>
      <c r="AU302" s="221">
        <f t="shared" si="1495"/>
        <v>0</v>
      </c>
      <c r="AV302" s="187"/>
      <c r="AW302" s="186">
        <f t="shared" si="1496"/>
        <v>0</v>
      </c>
      <c r="AX302" s="187"/>
      <c r="AY302" s="188">
        <f>AX302*K302*8</f>
        <v>0</v>
      </c>
      <c r="AZ302" s="187">
        <v>1</v>
      </c>
      <c r="BA302" s="182">
        <f t="shared" si="1523"/>
        <v>8</v>
      </c>
      <c r="BB302" s="187"/>
      <c r="BC302" s="188">
        <f t="shared" si="1497"/>
        <v>0</v>
      </c>
      <c r="BD302" s="187"/>
      <c r="BE302" s="190">
        <f t="shared" si="1498"/>
        <v>0</v>
      </c>
      <c r="BG302" s="309">
        <f t="shared" si="1499"/>
        <v>40</v>
      </c>
      <c r="BH302" s="22">
        <f t="shared" si="1500"/>
        <v>40</v>
      </c>
      <c r="BI302" s="1"/>
      <c r="BJ302" s="1"/>
      <c r="BK302" s="1"/>
      <c r="BL302" s="63"/>
      <c r="BM302" s="2" t="s">
        <v>77</v>
      </c>
      <c r="BN302" s="347" t="s">
        <v>217</v>
      </c>
      <c r="BO302" s="25" t="s">
        <v>213</v>
      </c>
      <c r="BP302" s="25" t="s">
        <v>214</v>
      </c>
      <c r="BQ302" s="25" t="s">
        <v>215</v>
      </c>
      <c r="BR302" s="179">
        <v>24</v>
      </c>
      <c r="BS302" s="179">
        <v>2</v>
      </c>
      <c r="BT302" s="215">
        <v>25</v>
      </c>
      <c r="BU302" s="179">
        <v>1</v>
      </c>
      <c r="BV302" s="179">
        <v>1</v>
      </c>
      <c r="BW302" s="348">
        <f t="shared" si="1501"/>
        <v>2</v>
      </c>
      <c r="BX302" s="349">
        <v>34</v>
      </c>
      <c r="BY302" s="181">
        <f t="shared" si="1502"/>
        <v>34</v>
      </c>
      <c r="BZ302" s="350">
        <v>30</v>
      </c>
      <c r="CA302" s="35">
        <f t="shared" si="1527"/>
        <v>30</v>
      </c>
      <c r="CB302" s="81"/>
      <c r="CC302" s="35">
        <f t="shared" si="1524"/>
        <v>0</v>
      </c>
      <c r="CD302" s="81">
        <v>4</v>
      </c>
      <c r="CE302" s="35">
        <f t="shared" si="1503"/>
        <v>4</v>
      </c>
      <c r="CF302" s="81"/>
      <c r="CG302" s="35">
        <f t="shared" si="1504"/>
        <v>0</v>
      </c>
      <c r="CH302" s="187"/>
      <c r="CI302" s="35">
        <f>SUM(CH302)*BV302*3</f>
        <v>0</v>
      </c>
      <c r="CJ302" s="182">
        <v>2</v>
      </c>
      <c r="CK302" s="182">
        <v>0</v>
      </c>
      <c r="CL302" s="187"/>
      <c r="CM302" s="35">
        <f t="shared" si="1505"/>
        <v>0</v>
      </c>
      <c r="CN302" s="187"/>
      <c r="CO302" s="182">
        <f t="shared" si="1506"/>
        <v>0</v>
      </c>
      <c r="CP302" s="187"/>
      <c r="CQ302" s="183">
        <f t="shared" si="1507"/>
        <v>0</v>
      </c>
      <c r="CR302" s="81"/>
      <c r="CS302" s="35">
        <f t="shared" si="1528"/>
        <v>0</v>
      </c>
      <c r="CT302" s="187"/>
      <c r="CU302" s="182">
        <f t="shared" si="1529"/>
        <v>0</v>
      </c>
      <c r="CV302" s="187"/>
      <c r="CW302" s="182">
        <f t="shared" si="1508"/>
        <v>0</v>
      </c>
      <c r="CX302" s="81"/>
      <c r="CY302" s="35">
        <f t="shared" si="1509"/>
        <v>0</v>
      </c>
      <c r="CZ302" s="187"/>
      <c r="DA302" s="35">
        <f t="shared" si="1510"/>
        <v>0</v>
      </c>
      <c r="DB302" s="187"/>
      <c r="DC302" s="182">
        <f t="shared" si="1511"/>
        <v>0</v>
      </c>
      <c r="DD302" s="81"/>
      <c r="DE302" s="182">
        <f t="shared" si="1525"/>
        <v>0</v>
      </c>
      <c r="DF302" s="223"/>
      <c r="DG302" s="209">
        <f t="shared" si="1512"/>
        <v>0</v>
      </c>
      <c r="DH302" s="187"/>
      <c r="DI302" s="35">
        <f t="shared" si="1513"/>
        <v>0</v>
      </c>
      <c r="DJ302" s="81"/>
      <c r="DK302" s="182">
        <f>DJ302*BV302*8</f>
        <v>0</v>
      </c>
      <c r="DL302" s="81">
        <v>1</v>
      </c>
      <c r="DM302" s="182">
        <f>SUM(DL302*BV302*8)</f>
        <v>8</v>
      </c>
      <c r="DN302" s="81"/>
      <c r="DO302" s="182">
        <f t="shared" si="1514"/>
        <v>0</v>
      </c>
      <c r="DP302" s="81"/>
      <c r="DQ302" s="10">
        <f t="shared" si="1515"/>
        <v>0</v>
      </c>
      <c r="DR302" s="345">
        <f t="shared" si="1516"/>
        <v>44</v>
      </c>
      <c r="DS302" s="209">
        <f t="shared" si="1517"/>
        <v>44</v>
      </c>
      <c r="DT302" s="7"/>
      <c r="DU302" s="7"/>
      <c r="DV302" s="7"/>
      <c r="DW302" s="60"/>
      <c r="DX302" s="2" t="s">
        <v>77</v>
      </c>
      <c r="DY302" s="288"/>
      <c r="DZ302" s="25"/>
      <c r="EA302" s="25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M302" s="20">
        <v>52</v>
      </c>
      <c r="EN302" s="7">
        <v>0</v>
      </c>
      <c r="EO302" s="7">
        <v>0</v>
      </c>
      <c r="EP302" s="7">
        <v>12</v>
      </c>
      <c r="EQ302" s="7">
        <v>12</v>
      </c>
      <c r="ER302" s="7">
        <v>0</v>
      </c>
      <c r="ES302" s="7">
        <v>0</v>
      </c>
      <c r="ET302" s="7">
        <v>0</v>
      </c>
      <c r="EU302" s="7">
        <v>0</v>
      </c>
      <c r="EV302" s="7">
        <v>4</v>
      </c>
      <c r="EW302" s="20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20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>
        <v>0</v>
      </c>
      <c r="FQ302" s="7">
        <v>0</v>
      </c>
      <c r="FR302" s="7"/>
      <c r="FS302" s="7">
        <v>0</v>
      </c>
      <c r="FT302" s="7">
        <v>0</v>
      </c>
      <c r="FU302" s="7">
        <v>0</v>
      </c>
      <c r="FV302" s="7">
        <v>0</v>
      </c>
      <c r="FW302" s="7">
        <v>0</v>
      </c>
      <c r="FX302" s="7">
        <v>2</v>
      </c>
      <c r="FY302" s="7">
        <v>16</v>
      </c>
      <c r="FZ302" s="7">
        <v>0</v>
      </c>
      <c r="GA302" s="7">
        <v>0</v>
      </c>
      <c r="GB302" s="7">
        <v>0</v>
      </c>
      <c r="GC302" s="7">
        <v>0</v>
      </c>
      <c r="GD302" s="7" t="e">
        <v>#REF!</v>
      </c>
      <c r="GE302" s="149">
        <v>84</v>
      </c>
      <c r="GF302" s="150">
        <v>84</v>
      </c>
      <c r="GG302" s="7"/>
      <c r="GH302" s="7"/>
      <c r="GI302" s="60"/>
      <c r="GK302" s="20"/>
      <c r="GL302" s="20"/>
      <c r="GM302" s="1"/>
      <c r="GN302" s="25"/>
      <c r="GO302" s="77"/>
      <c r="GP302" s="7"/>
      <c r="GQ302" s="7"/>
    </row>
    <row r="303" spans="1:199" ht="24.95" hidden="1" customHeight="1" x14ac:dyDescent="0.4">
      <c r="A303" s="22" t="s">
        <v>77</v>
      </c>
      <c r="B303" s="283" t="s">
        <v>220</v>
      </c>
      <c r="C303" s="214" t="s">
        <v>213</v>
      </c>
      <c r="D303" s="185" t="s">
        <v>214</v>
      </c>
      <c r="E303" s="214" t="s">
        <v>215</v>
      </c>
      <c r="F303" s="185">
        <v>59</v>
      </c>
      <c r="G303" s="185">
        <v>1</v>
      </c>
      <c r="H303" s="185">
        <v>28</v>
      </c>
      <c r="I303" s="185">
        <v>1</v>
      </c>
      <c r="J303" s="185">
        <v>1</v>
      </c>
      <c r="K303" s="280">
        <f t="shared" si="1518"/>
        <v>2</v>
      </c>
      <c r="L303" s="214">
        <v>6</v>
      </c>
      <c r="M303" s="192">
        <f t="shared" si="1486"/>
        <v>6</v>
      </c>
      <c r="N303" s="187"/>
      <c r="O303" s="35">
        <f t="shared" si="1487"/>
        <v>0</v>
      </c>
      <c r="P303" s="187"/>
      <c r="Q303" s="35">
        <f t="shared" si="1519"/>
        <v>0</v>
      </c>
      <c r="R303" s="187">
        <v>6</v>
      </c>
      <c r="S303" s="186">
        <f t="shared" si="1488"/>
        <v>6</v>
      </c>
      <c r="T303" s="187"/>
      <c r="U303" s="186">
        <f t="shared" si="1526"/>
        <v>0</v>
      </c>
      <c r="V303" s="187"/>
      <c r="W303" s="186">
        <f>SUM(V303)*J303*5</f>
        <v>0</v>
      </c>
      <c r="X303" s="182">
        <v>0</v>
      </c>
      <c r="Y303" s="182">
        <v>0</v>
      </c>
      <c r="Z303" s="187"/>
      <c r="AA303" s="186">
        <f t="shared" si="1520"/>
        <v>0</v>
      </c>
      <c r="AB303" s="187"/>
      <c r="AC303" s="182">
        <f t="shared" si="1489"/>
        <v>0</v>
      </c>
      <c r="AD303" s="187"/>
      <c r="AE303" s="189">
        <f t="shared" si="1490"/>
        <v>0</v>
      </c>
      <c r="AF303" s="187"/>
      <c r="AG303" s="186">
        <f t="shared" si="1491"/>
        <v>0</v>
      </c>
      <c r="AH303" s="187"/>
      <c r="AI303" s="188">
        <f t="shared" si="1492"/>
        <v>0</v>
      </c>
      <c r="AJ303" s="187"/>
      <c r="AK303" s="188">
        <f t="shared" si="1493"/>
        <v>0</v>
      </c>
      <c r="AL303" s="187"/>
      <c r="AM303" s="35">
        <f t="shared" si="1521"/>
        <v>0</v>
      </c>
      <c r="AN303" s="187"/>
      <c r="AO303" s="186">
        <f t="shared" si="1522"/>
        <v>0</v>
      </c>
      <c r="AP303" s="187"/>
      <c r="AQ303" s="188">
        <f t="shared" si="1494"/>
        <v>0</v>
      </c>
      <c r="AR303" s="187"/>
      <c r="AS303" s="188">
        <f>AR303*K303*6</f>
        <v>0</v>
      </c>
      <c r="AT303" s="223"/>
      <c r="AU303" s="221">
        <f t="shared" si="1495"/>
        <v>0</v>
      </c>
      <c r="AV303" s="187"/>
      <c r="AW303" s="186">
        <f t="shared" si="1496"/>
        <v>0</v>
      </c>
      <c r="AX303" s="187"/>
      <c r="AY303" s="188">
        <f>AX303*K303*8</f>
        <v>0</v>
      </c>
      <c r="AZ303" s="187"/>
      <c r="BA303" s="182">
        <f t="shared" si="1523"/>
        <v>0</v>
      </c>
      <c r="BB303" s="187"/>
      <c r="BC303" s="188">
        <f t="shared" si="1497"/>
        <v>0</v>
      </c>
      <c r="BD303" s="187"/>
      <c r="BE303" s="190">
        <f t="shared" si="1498"/>
        <v>0</v>
      </c>
      <c r="BF303" s="209"/>
      <c r="BG303" s="309">
        <f t="shared" si="1499"/>
        <v>6</v>
      </c>
      <c r="BH303" s="22">
        <f t="shared" si="1500"/>
        <v>6</v>
      </c>
      <c r="BI303" s="1"/>
      <c r="BJ303" s="1"/>
      <c r="BK303" s="1"/>
      <c r="BL303" s="63"/>
      <c r="BM303" s="2" t="s">
        <v>77</v>
      </c>
      <c r="BN303" s="347" t="s">
        <v>217</v>
      </c>
      <c r="BO303" s="25" t="s">
        <v>213</v>
      </c>
      <c r="BP303" s="25" t="s">
        <v>214</v>
      </c>
      <c r="BQ303" s="25" t="s">
        <v>215</v>
      </c>
      <c r="BR303" s="179">
        <v>30</v>
      </c>
      <c r="BS303" s="179">
        <v>2</v>
      </c>
      <c r="BT303" s="185">
        <v>28</v>
      </c>
      <c r="BU303" s="179"/>
      <c r="BV303" s="179">
        <v>1</v>
      </c>
      <c r="BW303" s="348">
        <f t="shared" si="1501"/>
        <v>2</v>
      </c>
      <c r="BX303" s="349">
        <v>34</v>
      </c>
      <c r="BY303" s="181">
        <f t="shared" si="1502"/>
        <v>30</v>
      </c>
      <c r="BZ303" s="350">
        <v>30</v>
      </c>
      <c r="CA303" s="35">
        <f t="shared" si="1527"/>
        <v>0</v>
      </c>
      <c r="CB303" s="81"/>
      <c r="CC303" s="35">
        <f t="shared" si="1524"/>
        <v>0</v>
      </c>
      <c r="CD303" s="81"/>
      <c r="CE303" s="35">
        <f t="shared" si="1503"/>
        <v>0</v>
      </c>
      <c r="CF303" s="81"/>
      <c r="CG303" s="35">
        <f t="shared" si="1504"/>
        <v>0</v>
      </c>
      <c r="CH303" s="187"/>
      <c r="CI303" s="35">
        <f>SUM(CH303)*BV303*3</f>
        <v>0</v>
      </c>
      <c r="CJ303" s="182"/>
      <c r="CK303" s="182">
        <v>0</v>
      </c>
      <c r="CL303" s="187"/>
      <c r="CM303" s="35">
        <f t="shared" si="1505"/>
        <v>0</v>
      </c>
      <c r="CN303" s="187"/>
      <c r="CO303" s="182">
        <f t="shared" si="1506"/>
        <v>0</v>
      </c>
      <c r="CP303" s="187"/>
      <c r="CQ303" s="183">
        <f t="shared" si="1507"/>
        <v>0</v>
      </c>
      <c r="CR303" s="81"/>
      <c r="CS303" s="35">
        <f t="shared" si="1528"/>
        <v>0</v>
      </c>
      <c r="CT303" s="187"/>
      <c r="CU303" s="182">
        <f t="shared" si="1529"/>
        <v>0</v>
      </c>
      <c r="CV303" s="187"/>
      <c r="CW303" s="182">
        <f t="shared" si="1508"/>
        <v>0</v>
      </c>
      <c r="CX303" s="81"/>
      <c r="CY303" s="35">
        <f t="shared" si="1509"/>
        <v>0</v>
      </c>
      <c r="CZ303" s="187"/>
      <c r="DA303" s="35">
        <f t="shared" si="1510"/>
        <v>0</v>
      </c>
      <c r="DB303" s="187"/>
      <c r="DC303" s="182">
        <f t="shared" si="1511"/>
        <v>0</v>
      </c>
      <c r="DD303" s="81"/>
      <c r="DE303" s="182">
        <f t="shared" si="1525"/>
        <v>0</v>
      </c>
      <c r="DF303" s="223"/>
      <c r="DG303" s="209">
        <f t="shared" si="1512"/>
        <v>0</v>
      </c>
      <c r="DH303" s="187"/>
      <c r="DI303" s="35">
        <f t="shared" si="1513"/>
        <v>0</v>
      </c>
      <c r="DJ303" s="81"/>
      <c r="DK303" s="182">
        <f>DJ303*BW303*8</f>
        <v>0</v>
      </c>
      <c r="DL303" s="81">
        <v>1</v>
      </c>
      <c r="DM303" s="182">
        <f>SUM(DL303*BV303*8)</f>
        <v>8</v>
      </c>
      <c r="DN303" s="81"/>
      <c r="DO303" s="182">
        <f t="shared" si="1514"/>
        <v>0</v>
      </c>
      <c r="DP303" s="81"/>
      <c r="DQ303" s="10">
        <f t="shared" si="1515"/>
        <v>0</v>
      </c>
      <c r="DR303" s="345">
        <f t="shared" si="1516"/>
        <v>8</v>
      </c>
      <c r="DS303" s="209">
        <f t="shared" si="1517"/>
        <v>8</v>
      </c>
      <c r="DT303" s="7"/>
      <c r="DU303" s="7"/>
      <c r="DV303" s="7"/>
      <c r="DW303" s="60"/>
      <c r="DX303" s="2" t="s">
        <v>77</v>
      </c>
      <c r="DY303" s="288"/>
      <c r="DZ303" s="25"/>
      <c r="EA303" s="25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M303" s="20">
        <v>0</v>
      </c>
      <c r="EN303" s="7">
        <v>0</v>
      </c>
      <c r="EO303" s="7">
        <v>0</v>
      </c>
      <c r="EP303" s="7">
        <v>6</v>
      </c>
      <c r="EQ303" s="7">
        <v>6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20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20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0</v>
      </c>
      <c r="FM303" s="7">
        <v>0</v>
      </c>
      <c r="FN303" s="7">
        <v>0</v>
      </c>
      <c r="FO303" s="7">
        <v>0</v>
      </c>
      <c r="FP303" s="7">
        <v>0</v>
      </c>
      <c r="FQ303" s="7">
        <v>0</v>
      </c>
      <c r="FR303" s="7"/>
      <c r="FS303" s="7">
        <v>0</v>
      </c>
      <c r="FT303" s="7">
        <v>0</v>
      </c>
      <c r="FU303" s="7">
        <v>0</v>
      </c>
      <c r="FV303" s="7">
        <v>0</v>
      </c>
      <c r="FW303" s="7">
        <v>0</v>
      </c>
      <c r="FX303" s="7">
        <v>1</v>
      </c>
      <c r="FY303" s="7">
        <v>8</v>
      </c>
      <c r="FZ303" s="7">
        <v>0</v>
      </c>
      <c r="GA303" s="7">
        <v>0</v>
      </c>
      <c r="GB303" s="7">
        <v>0</v>
      </c>
      <c r="GC303" s="7">
        <v>0</v>
      </c>
      <c r="GD303" s="7" t="e">
        <v>#REF!</v>
      </c>
      <c r="GE303" s="149">
        <v>14</v>
      </c>
      <c r="GF303" s="150">
        <v>14</v>
      </c>
      <c r="GG303" s="7"/>
      <c r="GH303" s="7"/>
      <c r="GI303" s="60"/>
      <c r="GK303" s="20"/>
      <c r="GL303" s="20"/>
      <c r="GM303" s="1"/>
      <c r="GN303" s="25"/>
      <c r="GO303" s="77"/>
      <c r="GP303" s="7"/>
      <c r="GQ303" s="7"/>
    </row>
    <row r="304" spans="1:199" ht="24.95" hidden="1" customHeight="1" x14ac:dyDescent="0.4">
      <c r="A304" s="22" t="s">
        <v>77</v>
      </c>
      <c r="B304" s="283" t="s">
        <v>220</v>
      </c>
      <c r="C304" s="214" t="s">
        <v>213</v>
      </c>
      <c r="D304" s="185" t="s">
        <v>214</v>
      </c>
      <c r="E304" s="214" t="s">
        <v>215</v>
      </c>
      <c r="F304" s="185">
        <v>63</v>
      </c>
      <c r="G304" s="185">
        <v>1</v>
      </c>
      <c r="H304" s="185">
        <v>29</v>
      </c>
      <c r="I304" s="185">
        <v>1</v>
      </c>
      <c r="J304" s="185">
        <v>1</v>
      </c>
      <c r="K304" s="280">
        <f t="shared" si="1518"/>
        <v>2</v>
      </c>
      <c r="L304" s="214">
        <v>6</v>
      </c>
      <c r="M304" s="192">
        <f t="shared" si="1486"/>
        <v>6</v>
      </c>
      <c r="N304" s="187"/>
      <c r="O304" s="35">
        <f t="shared" si="1487"/>
        <v>0</v>
      </c>
      <c r="P304" s="187"/>
      <c r="Q304" s="35">
        <f t="shared" si="1519"/>
        <v>0</v>
      </c>
      <c r="R304" s="187">
        <v>6</v>
      </c>
      <c r="S304" s="186">
        <f t="shared" si="1488"/>
        <v>6</v>
      </c>
      <c r="T304" s="187"/>
      <c r="U304" s="186">
        <f t="shared" si="1526"/>
        <v>0</v>
      </c>
      <c r="V304" s="187"/>
      <c r="W304" s="186">
        <f>SUM(V304)*J304*5</f>
        <v>0</v>
      </c>
      <c r="X304" s="182">
        <v>0</v>
      </c>
      <c r="Y304" s="182">
        <v>0</v>
      </c>
      <c r="Z304" s="187"/>
      <c r="AA304" s="186">
        <f t="shared" si="1520"/>
        <v>0</v>
      </c>
      <c r="AB304" s="187"/>
      <c r="AC304" s="182">
        <f t="shared" si="1489"/>
        <v>0</v>
      </c>
      <c r="AD304" s="187"/>
      <c r="AE304" s="189">
        <f t="shared" si="1490"/>
        <v>0</v>
      </c>
      <c r="AF304" s="187"/>
      <c r="AG304" s="186">
        <f t="shared" si="1491"/>
        <v>0</v>
      </c>
      <c r="AH304" s="187"/>
      <c r="AI304" s="188">
        <f t="shared" si="1492"/>
        <v>0</v>
      </c>
      <c r="AJ304" s="187"/>
      <c r="AK304" s="188">
        <f t="shared" si="1493"/>
        <v>0</v>
      </c>
      <c r="AL304" s="187"/>
      <c r="AM304" s="35">
        <f t="shared" si="1521"/>
        <v>0</v>
      </c>
      <c r="AN304" s="187"/>
      <c r="AO304" s="186">
        <f t="shared" si="1522"/>
        <v>0</v>
      </c>
      <c r="AP304" s="187"/>
      <c r="AQ304" s="188">
        <f t="shared" si="1494"/>
        <v>0</v>
      </c>
      <c r="AR304" s="187"/>
      <c r="AS304" s="188">
        <v>0</v>
      </c>
      <c r="AT304" s="223"/>
      <c r="AU304" s="221">
        <f t="shared" si="1495"/>
        <v>0</v>
      </c>
      <c r="AV304" s="187"/>
      <c r="AW304" s="186">
        <f t="shared" si="1496"/>
        <v>0</v>
      </c>
      <c r="AX304" s="187"/>
      <c r="AY304" s="188">
        <f>AX304*K304*8</f>
        <v>0</v>
      </c>
      <c r="AZ304" s="187"/>
      <c r="BA304" s="182">
        <f t="shared" si="1523"/>
        <v>0</v>
      </c>
      <c r="BB304" s="187"/>
      <c r="BC304" s="188">
        <f t="shared" si="1497"/>
        <v>0</v>
      </c>
      <c r="BD304" s="187"/>
      <c r="BE304" s="190">
        <f t="shared" si="1498"/>
        <v>0</v>
      </c>
      <c r="BF304" s="209"/>
      <c r="BG304" s="309">
        <f t="shared" si="1499"/>
        <v>6</v>
      </c>
      <c r="BH304" s="22">
        <f t="shared" si="1500"/>
        <v>6</v>
      </c>
      <c r="BI304" s="7"/>
      <c r="BJ304" s="1"/>
      <c r="BK304" s="1"/>
      <c r="BL304" s="63"/>
      <c r="BM304" s="2" t="s">
        <v>77</v>
      </c>
      <c r="BN304" s="347" t="s">
        <v>218</v>
      </c>
      <c r="BO304" s="25" t="s">
        <v>213</v>
      </c>
      <c r="BP304" s="25" t="s">
        <v>214</v>
      </c>
      <c r="BQ304" s="25" t="s">
        <v>215</v>
      </c>
      <c r="BR304" s="179">
        <v>38</v>
      </c>
      <c r="BS304" s="207">
        <v>2</v>
      </c>
      <c r="BT304" s="185">
        <v>29</v>
      </c>
      <c r="BU304" s="207"/>
      <c r="BV304" s="207">
        <v>1</v>
      </c>
      <c r="BW304" s="348">
        <f t="shared" si="1501"/>
        <v>2</v>
      </c>
      <c r="BX304" s="178">
        <v>30</v>
      </c>
      <c r="BY304" s="181">
        <f t="shared" si="1502"/>
        <v>22</v>
      </c>
      <c r="BZ304" s="81">
        <v>22</v>
      </c>
      <c r="CA304" s="35">
        <f t="shared" si="1527"/>
        <v>0</v>
      </c>
      <c r="CB304" s="81"/>
      <c r="CC304" s="35">
        <f t="shared" si="1524"/>
        <v>0</v>
      </c>
      <c r="CD304" s="81"/>
      <c r="CE304" s="35">
        <f t="shared" si="1503"/>
        <v>0</v>
      </c>
      <c r="CF304" s="81"/>
      <c r="CG304" s="35">
        <f t="shared" si="1504"/>
        <v>0</v>
      </c>
      <c r="CH304" s="187"/>
      <c r="CI304" s="35">
        <f>SUM(CH304)*BV304*5</f>
        <v>0</v>
      </c>
      <c r="CJ304" s="182"/>
      <c r="CK304" s="182">
        <v>0</v>
      </c>
      <c r="CL304" s="187"/>
      <c r="CM304" s="35">
        <f t="shared" si="1505"/>
        <v>0</v>
      </c>
      <c r="CN304" s="187"/>
      <c r="CO304" s="182">
        <f t="shared" si="1506"/>
        <v>0</v>
      </c>
      <c r="CP304" s="187"/>
      <c r="CQ304" s="183">
        <f t="shared" si="1507"/>
        <v>0</v>
      </c>
      <c r="CR304" s="81"/>
      <c r="CS304" s="35">
        <f t="shared" si="1528"/>
        <v>0</v>
      </c>
      <c r="CT304" s="187"/>
      <c r="CU304" s="182">
        <f t="shared" si="1529"/>
        <v>0</v>
      </c>
      <c r="CV304" s="187"/>
      <c r="CW304" s="182">
        <f t="shared" si="1508"/>
        <v>0</v>
      </c>
      <c r="CX304" s="81"/>
      <c r="CY304" s="35">
        <f t="shared" si="1509"/>
        <v>0</v>
      </c>
      <c r="CZ304" s="187"/>
      <c r="DA304" s="35">
        <f t="shared" si="1510"/>
        <v>0</v>
      </c>
      <c r="DB304" s="187"/>
      <c r="DC304" s="182">
        <f t="shared" si="1511"/>
        <v>0</v>
      </c>
      <c r="DD304" s="81"/>
      <c r="DE304" s="182">
        <f t="shared" si="1525"/>
        <v>0</v>
      </c>
      <c r="DF304" s="223"/>
      <c r="DG304" s="209">
        <f t="shared" si="1512"/>
        <v>0</v>
      </c>
      <c r="DH304" s="187"/>
      <c r="DI304" s="35">
        <f t="shared" si="1513"/>
        <v>0</v>
      </c>
      <c r="DJ304" s="81"/>
      <c r="DK304" s="182">
        <f>DJ304*BW304*8</f>
        <v>0</v>
      </c>
      <c r="DL304" s="81">
        <v>1</v>
      </c>
      <c r="DM304" s="182">
        <f>SUM(DL304*BV304*1*8)</f>
        <v>8</v>
      </c>
      <c r="DN304" s="81"/>
      <c r="DO304" s="182">
        <f t="shared" si="1514"/>
        <v>0</v>
      </c>
      <c r="DP304" s="81"/>
      <c r="DQ304" s="10">
        <f t="shared" si="1515"/>
        <v>0</v>
      </c>
      <c r="DR304" s="345">
        <f t="shared" si="1516"/>
        <v>8</v>
      </c>
      <c r="DS304" s="209">
        <f t="shared" si="1517"/>
        <v>8</v>
      </c>
      <c r="DT304" s="7"/>
      <c r="DU304" s="7"/>
      <c r="DV304" s="7"/>
      <c r="DW304" s="60"/>
      <c r="DX304" s="2" t="s">
        <v>77</v>
      </c>
      <c r="DY304" s="288"/>
      <c r="DZ304" s="25"/>
      <c r="EA304" s="25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M304" s="20">
        <v>0</v>
      </c>
      <c r="EN304" s="7">
        <v>0</v>
      </c>
      <c r="EO304" s="7">
        <v>0</v>
      </c>
      <c r="EP304" s="7">
        <v>6</v>
      </c>
      <c r="EQ304" s="7">
        <v>6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20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20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>
        <v>0</v>
      </c>
      <c r="FQ304" s="7">
        <v>0</v>
      </c>
      <c r="FR304" s="7"/>
      <c r="FS304" s="7">
        <v>0</v>
      </c>
      <c r="FT304" s="7">
        <v>0</v>
      </c>
      <c r="FU304" s="7">
        <v>0</v>
      </c>
      <c r="FV304" s="7">
        <v>0</v>
      </c>
      <c r="FW304" s="7">
        <v>0</v>
      </c>
      <c r="FX304" s="7">
        <v>1</v>
      </c>
      <c r="FY304" s="7">
        <v>8</v>
      </c>
      <c r="FZ304" s="7">
        <v>0</v>
      </c>
      <c r="GA304" s="7">
        <v>0</v>
      </c>
      <c r="GB304" s="7">
        <v>0</v>
      </c>
      <c r="GC304" s="7">
        <v>0</v>
      </c>
      <c r="GD304" s="7" t="e">
        <v>#REF!</v>
      </c>
      <c r="GE304" s="149">
        <v>14</v>
      </c>
      <c r="GF304" s="150">
        <v>14</v>
      </c>
      <c r="GG304" s="7"/>
      <c r="GH304" s="7"/>
      <c r="GI304" s="60"/>
      <c r="GK304" s="20"/>
      <c r="GL304" s="20"/>
      <c r="GM304" s="1"/>
      <c r="GN304" s="25"/>
      <c r="GO304" s="77"/>
      <c r="GP304" s="7"/>
      <c r="GQ304" s="7"/>
    </row>
    <row r="305" spans="1:199" ht="24.95" hidden="1" customHeight="1" x14ac:dyDescent="0.4">
      <c r="A305" s="22" t="s">
        <v>77</v>
      </c>
      <c r="B305" s="283" t="s">
        <v>220</v>
      </c>
      <c r="C305" s="214" t="s">
        <v>213</v>
      </c>
      <c r="D305" s="185" t="s">
        <v>214</v>
      </c>
      <c r="E305" s="214" t="s">
        <v>215</v>
      </c>
      <c r="F305" s="185">
        <v>75</v>
      </c>
      <c r="G305" s="185">
        <v>1</v>
      </c>
      <c r="H305" s="185">
        <v>29</v>
      </c>
      <c r="I305" s="185">
        <v>1</v>
      </c>
      <c r="J305" s="185">
        <v>1</v>
      </c>
      <c r="K305" s="280">
        <f t="shared" si="1518"/>
        <v>2</v>
      </c>
      <c r="L305" s="214">
        <v>6</v>
      </c>
      <c r="M305" s="192">
        <f t="shared" si="1486"/>
        <v>6</v>
      </c>
      <c r="N305" s="187"/>
      <c r="O305" s="35">
        <f t="shared" si="1487"/>
        <v>0</v>
      </c>
      <c r="P305" s="187"/>
      <c r="Q305" s="35">
        <f t="shared" si="1519"/>
        <v>0</v>
      </c>
      <c r="R305" s="187">
        <v>6</v>
      </c>
      <c r="S305" s="186">
        <f t="shared" si="1488"/>
        <v>6</v>
      </c>
      <c r="T305" s="187"/>
      <c r="U305" s="186">
        <f t="shared" si="1526"/>
        <v>0</v>
      </c>
      <c r="V305" s="187"/>
      <c r="W305" s="186">
        <f>SUM(V305)*J305*5</f>
        <v>0</v>
      </c>
      <c r="X305" s="182">
        <v>0</v>
      </c>
      <c r="Y305" s="182">
        <v>0</v>
      </c>
      <c r="Z305" s="187"/>
      <c r="AA305" s="186">
        <f t="shared" si="1520"/>
        <v>0</v>
      </c>
      <c r="AB305" s="187"/>
      <c r="AC305" s="182">
        <f t="shared" si="1489"/>
        <v>0</v>
      </c>
      <c r="AD305" s="187"/>
      <c r="AE305" s="189">
        <f t="shared" si="1490"/>
        <v>0</v>
      </c>
      <c r="AF305" s="187"/>
      <c r="AG305" s="186">
        <f t="shared" si="1491"/>
        <v>0</v>
      </c>
      <c r="AH305" s="187"/>
      <c r="AI305" s="188">
        <f t="shared" si="1492"/>
        <v>0</v>
      </c>
      <c r="AJ305" s="187"/>
      <c r="AK305" s="188">
        <f t="shared" si="1493"/>
        <v>0</v>
      </c>
      <c r="AL305" s="187"/>
      <c r="AM305" s="35">
        <f t="shared" si="1521"/>
        <v>0</v>
      </c>
      <c r="AN305" s="187"/>
      <c r="AO305" s="186">
        <f t="shared" si="1522"/>
        <v>0</v>
      </c>
      <c r="AP305" s="187"/>
      <c r="AQ305" s="188">
        <f t="shared" si="1494"/>
        <v>0</v>
      </c>
      <c r="AR305" s="223"/>
      <c r="AS305" s="221">
        <f>AR305*K305*6</f>
        <v>0</v>
      </c>
      <c r="AT305" s="223"/>
      <c r="AU305" s="221">
        <f t="shared" si="1495"/>
        <v>0</v>
      </c>
      <c r="AV305" s="223"/>
      <c r="AW305" s="224">
        <f t="shared" si="1496"/>
        <v>0</v>
      </c>
      <c r="AX305" s="223"/>
      <c r="AY305" s="221">
        <f>AX305*K305*8</f>
        <v>0</v>
      </c>
      <c r="AZ305" s="187"/>
      <c r="BA305" s="182">
        <f t="shared" si="1523"/>
        <v>0</v>
      </c>
      <c r="BB305" s="223"/>
      <c r="BC305" s="221">
        <f t="shared" si="1497"/>
        <v>0</v>
      </c>
      <c r="BD305" s="223"/>
      <c r="BE305" s="225">
        <f>SUM(BD305*50)</f>
        <v>0</v>
      </c>
      <c r="BF305" s="209"/>
      <c r="BG305" s="309">
        <f t="shared" si="1499"/>
        <v>6</v>
      </c>
      <c r="BH305" s="22">
        <f t="shared" si="1500"/>
        <v>6</v>
      </c>
      <c r="BI305" s="7"/>
      <c r="BJ305" s="1"/>
      <c r="BK305" s="1"/>
      <c r="BL305" s="63"/>
      <c r="BM305" s="2" t="s">
        <v>77</v>
      </c>
      <c r="BN305" s="178" t="s">
        <v>90</v>
      </c>
      <c r="BO305" s="45" t="s">
        <v>91</v>
      </c>
      <c r="BP305" s="207" t="s">
        <v>92</v>
      </c>
      <c r="BQ305" s="207" t="s">
        <v>93</v>
      </c>
      <c r="BR305" s="179" t="s">
        <v>94</v>
      </c>
      <c r="BS305" s="207">
        <v>8</v>
      </c>
      <c r="BT305" s="185">
        <v>15</v>
      </c>
      <c r="BU305" s="25">
        <v>1</v>
      </c>
      <c r="BV305" s="25">
        <v>1</v>
      </c>
      <c r="BW305" s="25">
        <f>BV305*2</f>
        <v>2</v>
      </c>
      <c r="BX305" s="180">
        <v>110</v>
      </c>
      <c r="BY305" s="181">
        <f t="shared" si="1502"/>
        <v>110</v>
      </c>
      <c r="BZ305" s="81">
        <v>38</v>
      </c>
      <c r="CA305" s="35">
        <v>28</v>
      </c>
      <c r="CB305" s="81">
        <v>22</v>
      </c>
      <c r="CC305" s="35">
        <f>CB305*BV305</f>
        <v>22</v>
      </c>
      <c r="CD305" s="81">
        <v>50</v>
      </c>
      <c r="CE305" s="35">
        <f t="shared" si="1503"/>
        <v>50</v>
      </c>
      <c r="CF305" s="81"/>
      <c r="CG305" s="35">
        <f t="shared" si="1504"/>
        <v>0</v>
      </c>
      <c r="CH305" s="169"/>
      <c r="CI305" s="35">
        <f>SUM(CH305)*BV305*5</f>
        <v>0</v>
      </c>
      <c r="CJ305" s="209">
        <f>SUM(BV305*DJ305*2+BW305*DL305*2)</f>
        <v>0</v>
      </c>
      <c r="CK305" s="182"/>
      <c r="CL305" s="169"/>
      <c r="CM305" s="35"/>
      <c r="CN305" s="169"/>
      <c r="CO305" s="182">
        <f t="shared" si="1506"/>
        <v>0</v>
      </c>
      <c r="CP305" s="169"/>
      <c r="CQ305" s="183">
        <f t="shared" si="1507"/>
        <v>0</v>
      </c>
      <c r="CR305" s="81"/>
      <c r="CS305" s="35">
        <f t="shared" si="1528"/>
        <v>0</v>
      </c>
      <c r="CT305" s="169"/>
      <c r="CU305" s="346">
        <f t="shared" si="1529"/>
        <v>0</v>
      </c>
      <c r="CV305" s="169"/>
      <c r="CW305" s="209">
        <f t="shared" si="1508"/>
        <v>0</v>
      </c>
      <c r="CX305" s="81"/>
      <c r="CY305" s="381">
        <f>SUM(CX305*BT305*2)</f>
        <v>0</v>
      </c>
      <c r="CZ305" s="169"/>
      <c r="DA305" s="35">
        <f>SUM(CZ305*BV305)*2</f>
        <v>0</v>
      </c>
      <c r="DB305" s="169"/>
      <c r="DC305" s="182">
        <f t="shared" si="1511"/>
        <v>0</v>
      </c>
      <c r="DD305" s="81"/>
      <c r="DE305" s="209">
        <f>SUM(BV305*DD305*6)</f>
        <v>0</v>
      </c>
      <c r="DF305" s="34"/>
      <c r="DG305" s="209">
        <f t="shared" si="1512"/>
        <v>0</v>
      </c>
      <c r="DH305" s="169"/>
      <c r="DI305" s="28">
        <f>SUM(BV305*DH305*6)</f>
        <v>0</v>
      </c>
      <c r="DJ305" s="81"/>
      <c r="DK305" s="182">
        <f>DJ305*BT305/3</f>
        <v>0</v>
      </c>
      <c r="DL305" s="81"/>
      <c r="DM305" s="209">
        <f>SUM(DL305*BW305*5*6)</f>
        <v>0</v>
      </c>
      <c r="DN305" s="81"/>
      <c r="DO305" s="182">
        <f t="shared" si="1514"/>
        <v>0</v>
      </c>
      <c r="DP305" s="81"/>
      <c r="DQ305" s="22">
        <f t="shared" si="1515"/>
        <v>0</v>
      </c>
      <c r="DR305" s="345">
        <f t="shared" si="1516"/>
        <v>100</v>
      </c>
      <c r="DS305" s="236">
        <f t="shared" si="1517"/>
        <v>100</v>
      </c>
      <c r="DT305" s="7"/>
      <c r="DU305" s="7"/>
      <c r="DV305" s="7"/>
      <c r="DW305" s="60"/>
      <c r="DX305" s="2" t="s">
        <v>77</v>
      </c>
      <c r="DY305" s="288"/>
      <c r="DZ305" s="25"/>
      <c r="EA305" s="25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M305" s="20">
        <v>28</v>
      </c>
      <c r="EN305" s="7">
        <v>22</v>
      </c>
      <c r="EO305" s="7">
        <v>22</v>
      </c>
      <c r="EP305" s="7">
        <v>56</v>
      </c>
      <c r="EQ305" s="7">
        <v>56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20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20">
        <v>0</v>
      </c>
      <c r="FH305" s="7">
        <v>0</v>
      </c>
      <c r="FI305" s="7">
        <v>0</v>
      </c>
      <c r="FJ305" s="7">
        <v>0</v>
      </c>
      <c r="FK305" s="7">
        <v>0</v>
      </c>
      <c r="FL305" s="7">
        <v>0</v>
      </c>
      <c r="FM305" s="7">
        <v>0</v>
      </c>
      <c r="FN305" s="7">
        <v>0</v>
      </c>
      <c r="FO305" s="7">
        <v>0</v>
      </c>
      <c r="FP305" s="7">
        <v>0</v>
      </c>
      <c r="FQ305" s="7">
        <v>0</v>
      </c>
      <c r="FR305" s="7"/>
      <c r="FS305" s="7">
        <v>0</v>
      </c>
      <c r="FT305" s="7">
        <v>0</v>
      </c>
      <c r="FU305" s="7">
        <v>0</v>
      </c>
      <c r="FV305" s="7">
        <v>0</v>
      </c>
      <c r="FW305" s="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D305" s="7" t="e">
        <v>#REF!</v>
      </c>
      <c r="GE305" s="149">
        <v>106</v>
      </c>
      <c r="GF305" s="150">
        <v>106</v>
      </c>
      <c r="GG305" s="7"/>
      <c r="GH305" s="7"/>
      <c r="GI305" s="60"/>
      <c r="GK305" s="20"/>
      <c r="GL305" s="20"/>
      <c r="GM305" s="1"/>
      <c r="GN305" s="25"/>
      <c r="GO305" s="77"/>
      <c r="GP305" s="7"/>
      <c r="GQ305" s="7"/>
    </row>
    <row r="306" spans="1:199" ht="24.95" hidden="1" customHeight="1" x14ac:dyDescent="0.4">
      <c r="A306" s="22" t="s">
        <v>77</v>
      </c>
      <c r="B306" s="7"/>
      <c r="BG306" s="309">
        <f t="shared" si="1499"/>
        <v>0</v>
      </c>
      <c r="BH306" s="22">
        <f t="shared" si="1500"/>
        <v>0</v>
      </c>
      <c r="BM306" s="2" t="s">
        <v>77</v>
      </c>
      <c r="BN306" s="1" t="s">
        <v>90</v>
      </c>
      <c r="BO306" s="45" t="s">
        <v>91</v>
      </c>
      <c r="BP306" s="45" t="s">
        <v>92</v>
      </c>
      <c r="BQ306" s="45" t="s">
        <v>93</v>
      </c>
      <c r="BR306" s="25" t="s">
        <v>262</v>
      </c>
      <c r="BS306" s="45">
        <v>8</v>
      </c>
      <c r="BU306" s="25"/>
      <c r="BV306" s="25">
        <v>1</v>
      </c>
      <c r="BW306" s="25">
        <v>1</v>
      </c>
      <c r="BX306" s="24">
        <v>100</v>
      </c>
      <c r="BY306" s="208">
        <f t="shared" si="1502"/>
        <v>100</v>
      </c>
      <c r="BZ306" s="34">
        <v>30</v>
      </c>
      <c r="CA306" s="28">
        <f t="shared" si="1527"/>
        <v>0</v>
      </c>
      <c r="CB306" s="34">
        <v>30</v>
      </c>
      <c r="CC306" s="28">
        <f>CB306*BV306</f>
        <v>30</v>
      </c>
      <c r="CD306" s="34">
        <v>40</v>
      </c>
      <c r="CE306" s="28">
        <f t="shared" si="1503"/>
        <v>40</v>
      </c>
      <c r="CF306" s="34"/>
      <c r="CG306" s="28">
        <f t="shared" si="1504"/>
        <v>0</v>
      </c>
      <c r="CH306" s="232"/>
      <c r="CI306" s="28">
        <f>SUM(CH306)*BV306*5</f>
        <v>0</v>
      </c>
      <c r="CJ306" s="209">
        <f>SUM(BV306*DJ306*2+BW306*DL306*2)</f>
        <v>0</v>
      </c>
      <c r="CK306" s="182"/>
      <c r="CL306" s="232"/>
      <c r="CM306" s="28"/>
      <c r="CN306" s="232"/>
      <c r="CO306" s="209">
        <f t="shared" si="1506"/>
        <v>0</v>
      </c>
      <c r="CP306" s="232"/>
      <c r="CQ306" s="210">
        <f t="shared" si="1507"/>
        <v>0</v>
      </c>
      <c r="CR306" s="34"/>
      <c r="CS306" s="28">
        <f t="shared" si="1528"/>
        <v>0</v>
      </c>
      <c r="CT306" s="232"/>
      <c r="CU306" s="209">
        <f t="shared" si="1529"/>
        <v>0</v>
      </c>
      <c r="CV306" s="232"/>
      <c r="CW306" s="209">
        <f t="shared" si="1508"/>
        <v>0</v>
      </c>
      <c r="CX306" s="34"/>
      <c r="CY306" s="28">
        <f>SUM(CX306*BT306*2)</f>
        <v>0</v>
      </c>
      <c r="CZ306" s="232"/>
      <c r="DA306" s="28">
        <f>SUM(CZ306*BV306)*2</f>
        <v>0</v>
      </c>
      <c r="DB306" s="232"/>
      <c r="DC306" s="209">
        <f t="shared" si="1511"/>
        <v>0</v>
      </c>
      <c r="DD306" s="34"/>
      <c r="DE306" s="209">
        <f>SUM(BV306*DD306*6)</f>
        <v>0</v>
      </c>
      <c r="DF306" s="34"/>
      <c r="DG306" s="209">
        <f t="shared" si="1512"/>
        <v>0</v>
      </c>
      <c r="DH306" s="232"/>
      <c r="DI306" s="28">
        <f>SUM(BV306*DH306*6)</f>
        <v>0</v>
      </c>
      <c r="DJ306" s="34"/>
      <c r="DK306" s="209">
        <f>SUM(BT306*DJ306/3)</f>
        <v>0</v>
      </c>
      <c r="DL306" s="34"/>
      <c r="DM306" s="209">
        <f>SUM(DL306*BW306*5*6)</f>
        <v>0</v>
      </c>
      <c r="DN306" s="34"/>
      <c r="DO306" s="209">
        <f t="shared" si="1514"/>
        <v>0</v>
      </c>
      <c r="DP306" s="34"/>
      <c r="DQ306" s="22">
        <f t="shared" si="1515"/>
        <v>0</v>
      </c>
      <c r="DR306" s="345">
        <f t="shared" si="1516"/>
        <v>70</v>
      </c>
      <c r="DS306" s="236">
        <f t="shared" si="1517"/>
        <v>70</v>
      </c>
      <c r="DT306" s="7"/>
      <c r="DU306" s="7"/>
      <c r="DV306" s="7"/>
      <c r="DW306" s="60"/>
      <c r="DX306" s="2" t="s">
        <v>77</v>
      </c>
      <c r="DY306" s="288"/>
      <c r="DZ306" s="25"/>
      <c r="EA306" s="25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M306" s="20">
        <v>0</v>
      </c>
      <c r="EN306" s="7">
        <v>30</v>
      </c>
      <c r="EO306" s="7">
        <v>30</v>
      </c>
      <c r="EP306" s="7">
        <v>40</v>
      </c>
      <c r="EQ306" s="7">
        <v>40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20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20">
        <v>0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0</v>
      </c>
      <c r="FN306" s="7">
        <v>0</v>
      </c>
      <c r="FO306" s="7">
        <v>0</v>
      </c>
      <c r="FP306" s="7">
        <v>0</v>
      </c>
      <c r="FQ306" s="7">
        <v>0</v>
      </c>
      <c r="FR306" s="7"/>
      <c r="FS306" s="7">
        <v>0</v>
      </c>
      <c r="FT306" s="7">
        <v>0</v>
      </c>
      <c r="FU306" s="7">
        <v>0</v>
      </c>
      <c r="FV306" s="7">
        <v>0</v>
      </c>
      <c r="FW306" s="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0</v>
      </c>
      <c r="GD306" s="7" t="e">
        <v>#REF!</v>
      </c>
      <c r="GE306" s="149">
        <v>70</v>
      </c>
      <c r="GF306" s="150">
        <v>70</v>
      </c>
      <c r="GG306" s="7"/>
      <c r="GH306" s="7"/>
      <c r="GI306" s="60"/>
      <c r="GK306" s="20"/>
      <c r="GL306" s="20"/>
      <c r="GM306" s="1"/>
      <c r="GN306" s="25"/>
      <c r="GO306" s="77"/>
      <c r="GP306" s="7"/>
      <c r="GQ306" s="7"/>
    </row>
    <row r="307" spans="1:199" ht="24.95" hidden="1" customHeight="1" x14ac:dyDescent="0.4">
      <c r="A307" s="22" t="s">
        <v>77</v>
      </c>
      <c r="B307" s="1"/>
      <c r="C307" s="45"/>
      <c r="D307" s="45"/>
      <c r="E307" s="45"/>
      <c r="F307" s="25"/>
      <c r="G307" s="25"/>
      <c r="H307" s="25"/>
      <c r="I307" s="25"/>
      <c r="J307" s="25"/>
      <c r="K307" s="25"/>
      <c r="L307" s="1"/>
      <c r="M307" s="208"/>
      <c r="N307" s="34"/>
      <c r="O307" s="28"/>
      <c r="P307" s="34"/>
      <c r="Q307" s="28"/>
      <c r="R307" s="34"/>
      <c r="S307" s="28"/>
      <c r="T307" s="34"/>
      <c r="U307" s="28"/>
      <c r="V307" s="34"/>
      <c r="W307" s="28"/>
      <c r="X307" s="209"/>
      <c r="Y307" s="182"/>
      <c r="Z307" s="34"/>
      <c r="AA307" s="28"/>
      <c r="AB307" s="34"/>
      <c r="AC307" s="209"/>
      <c r="AD307" s="34"/>
      <c r="AE307" s="210"/>
      <c r="AF307" s="34"/>
      <c r="AG307" s="28"/>
      <c r="AH307" s="34"/>
      <c r="AI307" s="209"/>
      <c r="AJ307" s="34"/>
      <c r="AK307" s="209"/>
      <c r="AL307" s="34"/>
      <c r="AM307" s="28"/>
      <c r="AN307" s="34"/>
      <c r="AO307" s="28"/>
      <c r="AP307" s="34"/>
      <c r="AQ307" s="209"/>
      <c r="AR307" s="34"/>
      <c r="AS307" s="209"/>
      <c r="AT307" s="34"/>
      <c r="AU307" s="209"/>
      <c r="AV307" s="34"/>
      <c r="AW307" s="28"/>
      <c r="AX307" s="34"/>
      <c r="AY307" s="209"/>
      <c r="AZ307" s="34"/>
      <c r="BA307" s="209"/>
      <c r="BB307" s="34"/>
      <c r="BC307" s="209"/>
      <c r="BD307" s="34"/>
      <c r="BE307" s="22"/>
      <c r="BF307" s="209"/>
      <c r="BG307" s="309">
        <f t="shared" si="1499"/>
        <v>0</v>
      </c>
      <c r="BH307" s="22">
        <f t="shared" si="1500"/>
        <v>0</v>
      </c>
      <c r="BI307" s="7"/>
      <c r="BJ307" s="1"/>
      <c r="BK307" s="1"/>
      <c r="BL307" s="7"/>
      <c r="BM307" s="2" t="s">
        <v>77</v>
      </c>
      <c r="BN307" s="386" t="s">
        <v>113</v>
      </c>
      <c r="BO307" s="387" t="s">
        <v>95</v>
      </c>
      <c r="BP307" s="387" t="s">
        <v>92</v>
      </c>
      <c r="BQ307" s="387" t="s">
        <v>96</v>
      </c>
      <c r="BR307" s="388" t="s">
        <v>195</v>
      </c>
      <c r="BS307" s="388">
        <v>10</v>
      </c>
      <c r="BT307" s="25">
        <v>28</v>
      </c>
      <c r="BU307" s="388"/>
      <c r="BV307" s="388">
        <v>1</v>
      </c>
      <c r="BW307" s="388">
        <f>SUM(BV307)*2</f>
        <v>2</v>
      </c>
      <c r="BX307" s="389"/>
      <c r="BY307" s="390">
        <f>SUM(BZ307+CB307+CD307+CF307+CH307)</f>
        <v>24</v>
      </c>
      <c r="BZ307" s="391">
        <v>2</v>
      </c>
      <c r="CA307" s="28">
        <f>SUM(BZ307)*BU307</f>
        <v>0</v>
      </c>
      <c r="CB307" s="391">
        <v>0</v>
      </c>
      <c r="CC307" s="392">
        <f>CB307*BV307</f>
        <v>0</v>
      </c>
      <c r="CD307" s="391">
        <v>22</v>
      </c>
      <c r="CE307" s="392">
        <f t="shared" si="1503"/>
        <v>22</v>
      </c>
      <c r="CF307" s="391"/>
      <c r="CG307" s="392">
        <f t="shared" si="1504"/>
        <v>0</v>
      </c>
      <c r="CH307" s="391"/>
      <c r="CI307" s="28">
        <f>SUM(CH307)*BV307*5</f>
        <v>0</v>
      </c>
      <c r="CJ307" s="393">
        <f>SUM(BV307*DJ307*2+BW307*DL307*2)</f>
        <v>0</v>
      </c>
      <c r="CK307" s="182">
        <f>SUM(BX307*5/100*BV307)</f>
        <v>0</v>
      </c>
      <c r="CL307" s="391"/>
      <c r="CM307" s="392"/>
      <c r="CN307" s="391"/>
      <c r="CO307" s="209">
        <f t="shared" si="1506"/>
        <v>0</v>
      </c>
      <c r="CP307" s="391"/>
      <c r="CQ307" s="395">
        <f t="shared" si="1507"/>
        <v>0</v>
      </c>
      <c r="CR307" s="391"/>
      <c r="CS307" s="392">
        <f>SUM(CR307*BT307*3)</f>
        <v>0</v>
      </c>
      <c r="CT307" s="391"/>
      <c r="CU307" s="393">
        <f>SUM(CT307*BT307/3)</f>
        <v>0</v>
      </c>
      <c r="CV307" s="391"/>
      <c r="CW307" s="393">
        <f t="shared" si="1508"/>
        <v>0</v>
      </c>
      <c r="CX307" s="391"/>
      <c r="CY307" s="392">
        <f>SUM(CX307*BT307)*2</f>
        <v>0</v>
      </c>
      <c r="CZ307" s="391"/>
      <c r="DA307" s="392">
        <f>SUM(CZ307*BV307)</f>
        <v>0</v>
      </c>
      <c r="DB307" s="391"/>
      <c r="DC307" s="209">
        <f t="shared" si="1511"/>
        <v>0</v>
      </c>
      <c r="DD307" s="391">
        <v>1</v>
      </c>
      <c r="DE307" s="605">
        <f>DD307*BV307*6</f>
        <v>6</v>
      </c>
      <c r="DF307" s="391"/>
      <c r="DG307" s="393">
        <f>DF307*BT307/3</f>
        <v>0</v>
      </c>
      <c r="DH307" s="391"/>
      <c r="DI307" s="392">
        <f>SUM(BV307*DH307*6)</f>
        <v>0</v>
      </c>
      <c r="DJ307" s="391"/>
      <c r="DK307" s="209">
        <f>SUM(DJ307*BT307/3)</f>
        <v>0</v>
      </c>
      <c r="DL307" s="391"/>
      <c r="DM307" s="209">
        <f>SUM(DL307*BW307*5*6)</f>
        <v>0</v>
      </c>
      <c r="DN307" s="391"/>
      <c r="DO307" s="393">
        <f t="shared" si="1514"/>
        <v>0</v>
      </c>
      <c r="DP307" s="391"/>
      <c r="DQ307" s="396">
        <f t="shared" si="1515"/>
        <v>0</v>
      </c>
      <c r="DR307" s="393">
        <f>CA307+CC307+CE307+CG307+CI307+CJ307+CK307+CM307+CO307+CQ307+CS307+CU307+CW307+CY307+DA307+DC307+DE307+DG307+DI307+DK307+DM307+DO307+DQ307</f>
        <v>28</v>
      </c>
      <c r="DS307" s="393">
        <f>DO307+DM307+DK307+DI307+DE307+DC307+CJ307+CI307+CG307+CE307+CC307+CA307</f>
        <v>28</v>
      </c>
      <c r="DT307" s="7"/>
      <c r="DU307" s="7"/>
      <c r="DV307" s="7"/>
      <c r="DW307" s="60" t="s">
        <v>279</v>
      </c>
      <c r="DX307" s="2" t="s">
        <v>77</v>
      </c>
      <c r="DY307" s="288"/>
      <c r="DZ307" s="25"/>
      <c r="EA307" s="25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M307" s="20">
        <v>0</v>
      </c>
      <c r="EN307" s="7" t="e">
        <v>#REF!</v>
      </c>
      <c r="EO307" s="7">
        <v>0</v>
      </c>
      <c r="EP307" s="7">
        <v>22</v>
      </c>
      <c r="EQ307" s="7">
        <v>22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20">
        <v>0</v>
      </c>
      <c r="EX307" s="7">
        <v>0</v>
      </c>
      <c r="EY307" s="7">
        <v>0</v>
      </c>
      <c r="EZ307" s="7">
        <v>17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20">
        <v>0</v>
      </c>
      <c r="FH307" s="7">
        <v>0</v>
      </c>
      <c r="FI307" s="7">
        <v>0</v>
      </c>
      <c r="FJ307" s="7">
        <v>0</v>
      </c>
      <c r="FK307" s="7">
        <v>0</v>
      </c>
      <c r="FL307" s="7">
        <v>0</v>
      </c>
      <c r="FM307" s="7">
        <v>0</v>
      </c>
      <c r="FN307" s="7">
        <v>0</v>
      </c>
      <c r="FO307" s="7">
        <v>0</v>
      </c>
      <c r="FP307" s="7">
        <v>1</v>
      </c>
      <c r="FQ307" s="7">
        <v>6</v>
      </c>
      <c r="FR307" s="7"/>
      <c r="FS307" s="7">
        <v>0</v>
      </c>
      <c r="FT307" s="7">
        <v>0</v>
      </c>
      <c r="FU307" s="7">
        <v>0</v>
      </c>
      <c r="FV307" s="7">
        <v>0</v>
      </c>
      <c r="FW307" s="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>
        <v>0</v>
      </c>
      <c r="GD307" s="7" t="e">
        <v>#REF!</v>
      </c>
      <c r="GE307" s="149">
        <v>28</v>
      </c>
      <c r="GF307" s="150">
        <v>28</v>
      </c>
      <c r="GG307" s="7"/>
      <c r="GH307" s="7"/>
      <c r="GI307" s="60"/>
      <c r="GK307" s="20"/>
      <c r="GL307" s="20"/>
      <c r="GM307" s="1"/>
      <c r="GN307" s="25"/>
      <c r="GO307" s="77"/>
      <c r="GP307" s="7"/>
      <c r="GQ307" s="7"/>
    </row>
    <row r="308" spans="1:199" ht="24.75" hidden="1" customHeight="1" x14ac:dyDescent="0.4">
      <c r="A308" s="22" t="s">
        <v>77</v>
      </c>
      <c r="B308" s="413" t="s">
        <v>261</v>
      </c>
      <c r="C308" s="211" t="s">
        <v>95</v>
      </c>
      <c r="D308" s="211" t="s">
        <v>92</v>
      </c>
      <c r="E308" s="211" t="s">
        <v>96</v>
      </c>
      <c r="F308" s="230" t="s">
        <v>195</v>
      </c>
      <c r="G308" s="230">
        <v>9</v>
      </c>
      <c r="H308" s="607">
        <v>2</v>
      </c>
      <c r="I308" s="230">
        <v>2</v>
      </c>
      <c r="J308" s="230">
        <v>6</v>
      </c>
      <c r="K308" s="230">
        <f>SUM(J308)*2</f>
        <v>12</v>
      </c>
      <c r="L308" s="229"/>
      <c r="M308" s="231">
        <f>SUM(N308+P308+R308+T308+V308)</f>
        <v>0</v>
      </c>
      <c r="N308" s="232"/>
      <c r="O308" s="233">
        <f>SUM(N308)*I308</f>
        <v>0</v>
      </c>
      <c r="P308" s="232"/>
      <c r="Q308" s="233">
        <f>P308*J308</f>
        <v>0</v>
      </c>
      <c r="R308" s="232"/>
      <c r="S308" s="233">
        <f>SUM(R308)*J308</f>
        <v>0</v>
      </c>
      <c r="T308" s="232"/>
      <c r="U308" s="233">
        <f>SUM(T308)*K308</f>
        <v>0</v>
      </c>
      <c r="V308" s="232"/>
      <c r="W308" s="233">
        <f>SUM(V308)*J308*5</f>
        <v>0</v>
      </c>
      <c r="X308" s="209">
        <f>SUM(L308)*J308*5/100+AX308*J308*2+AZ308*J308*2</f>
        <v>0</v>
      </c>
      <c r="Y308" s="171">
        <f>SUM(L308*5/100*J308)</f>
        <v>0</v>
      </c>
      <c r="Z308" s="232"/>
      <c r="AA308" s="233"/>
      <c r="AB308" s="232">
        <v>17</v>
      </c>
      <c r="AC308" s="209">
        <v>68</v>
      </c>
      <c r="AD308" s="232"/>
      <c r="AE308" s="235">
        <f>SUM(AD308*H308*(30+4))</f>
        <v>0</v>
      </c>
      <c r="AF308" s="232"/>
      <c r="AG308" s="233">
        <f>SUM(AF308*H308*3)</f>
        <v>0</v>
      </c>
      <c r="AH308" s="232"/>
      <c r="AI308" s="234">
        <f>SUM(AH308*H308/3)</f>
        <v>0</v>
      </c>
      <c r="AJ308" s="232"/>
      <c r="AK308" s="234">
        <f>SUM(AJ308*H308*2/3)</f>
        <v>0</v>
      </c>
      <c r="AL308" s="232"/>
      <c r="AM308" s="233">
        <f>SUM(AL308*H308)</f>
        <v>0</v>
      </c>
      <c r="AN308" s="232"/>
      <c r="AO308" s="233">
        <f>SUM(AN308*J308)</f>
        <v>0</v>
      </c>
      <c r="AP308" s="232"/>
      <c r="AQ308" s="234">
        <f>AP308*H308/3</f>
        <v>0</v>
      </c>
      <c r="AR308" s="232"/>
      <c r="AS308" s="234">
        <f>SUM(J308*AR308*6)</f>
        <v>0</v>
      </c>
      <c r="AT308" s="34"/>
      <c r="AU308" s="236">
        <f>AT308*H308/3</f>
        <v>0</v>
      </c>
      <c r="AV308" s="232"/>
      <c r="AW308" s="233">
        <f>SUM(AV308*H308/3)</f>
        <v>0</v>
      </c>
      <c r="AX308" s="232"/>
      <c r="AY308" s="234">
        <f>SUM(AX308*H308/3)</f>
        <v>0</v>
      </c>
      <c r="AZ308" s="232"/>
      <c r="BA308" s="209">
        <f>SUM(AZ308*K308*5*6)</f>
        <v>0</v>
      </c>
      <c r="BB308" s="232"/>
      <c r="BC308" s="234">
        <f>SUM(BB308*K308*4*6)</f>
        <v>0</v>
      </c>
      <c r="BD308" s="232"/>
      <c r="BE308" s="237">
        <f>SUM(BD308*50)</f>
        <v>0</v>
      </c>
      <c r="BF308" s="209"/>
      <c r="BG308" s="309">
        <f t="shared" si="1499"/>
        <v>68</v>
      </c>
      <c r="BH308" s="22">
        <f t="shared" si="1500"/>
        <v>0</v>
      </c>
      <c r="BI308" s="7"/>
      <c r="BJ308" s="1"/>
      <c r="BK308" s="1"/>
      <c r="BL308" s="7" t="s">
        <v>287</v>
      </c>
      <c r="BM308" s="304" t="s">
        <v>77</v>
      </c>
      <c r="BN308" s="229" t="s">
        <v>255</v>
      </c>
      <c r="BO308" s="211" t="s">
        <v>95</v>
      </c>
      <c r="BP308" s="211" t="s">
        <v>92</v>
      </c>
      <c r="BQ308" s="211" t="s">
        <v>96</v>
      </c>
      <c r="BR308" s="230" t="s">
        <v>195</v>
      </c>
      <c r="BS308" s="230">
        <v>10</v>
      </c>
      <c r="BT308" s="607">
        <v>2</v>
      </c>
      <c r="BU308" s="230">
        <v>2</v>
      </c>
      <c r="BV308" s="230">
        <v>6</v>
      </c>
      <c r="BW308" s="230">
        <f>SUM(BV308)*2</f>
        <v>12</v>
      </c>
      <c r="BX308" s="229"/>
      <c r="BY308" s="231">
        <f t="shared" ref="BY308" si="1530">SUM(BZ308+CB308+CD308+CF308+CH308)</f>
        <v>0</v>
      </c>
      <c r="BZ308" s="232"/>
      <c r="CA308" s="28">
        <f t="shared" ref="CA308" si="1531">SUM(BZ308)*BU308</f>
        <v>0</v>
      </c>
      <c r="CB308" s="232"/>
      <c r="CC308" s="233">
        <f t="shared" ref="CC308" si="1532">CB308*BV308</f>
        <v>0</v>
      </c>
      <c r="CD308" s="232"/>
      <c r="CE308" s="233">
        <f t="shared" si="1503"/>
        <v>0</v>
      </c>
      <c r="CF308" s="232"/>
      <c r="CG308" s="233">
        <f t="shared" si="1504"/>
        <v>0</v>
      </c>
      <c r="CH308" s="232"/>
      <c r="CI308" s="28">
        <f>SUM(CH308)*BV308*5</f>
        <v>0</v>
      </c>
      <c r="CJ308" s="234">
        <f>SUM(BX308)*BV308*5/100+DJ308*BV308*2+DL308*BV308*2</f>
        <v>0</v>
      </c>
      <c r="CK308" s="182">
        <f t="shared" ref="CK308" si="1533">SUM(BX308*5/100*BV308)</f>
        <v>0</v>
      </c>
      <c r="CL308" s="232"/>
      <c r="CM308" s="233"/>
      <c r="CN308" s="232">
        <v>3</v>
      </c>
      <c r="CO308" s="345">
        <v>12</v>
      </c>
      <c r="CP308" s="232"/>
      <c r="CQ308" s="235">
        <f t="shared" ref="CQ308" si="1534">SUM(CP308*BT308*(30+4))</f>
        <v>0</v>
      </c>
      <c r="CR308" s="232"/>
      <c r="CS308" s="233">
        <f t="shared" ref="CS308" si="1535">SUM(CR308*BT308*3)</f>
        <v>0</v>
      </c>
      <c r="CT308" s="232"/>
      <c r="CU308" s="234">
        <f t="shared" ref="CU308" si="1536">SUM(CT308*BT308/3)</f>
        <v>0</v>
      </c>
      <c r="CV308" s="232"/>
      <c r="CW308" s="234">
        <f t="shared" ref="CW308" si="1537">SUM(CV308*BT308*2/3)</f>
        <v>0</v>
      </c>
      <c r="CX308" s="232"/>
      <c r="CY308" s="233">
        <f>SUM(CX308*BT308)</f>
        <v>0</v>
      </c>
      <c r="CZ308" s="232"/>
      <c r="DA308" s="233">
        <f>SUM(CZ308*BV308)</f>
        <v>0</v>
      </c>
      <c r="DB308" s="232">
        <v>1</v>
      </c>
      <c r="DC308" s="209"/>
      <c r="DD308" s="232"/>
      <c r="DE308" s="234">
        <f>SUM(BV308*DD308*6)</f>
        <v>0</v>
      </c>
      <c r="DF308" s="34"/>
      <c r="DG308" s="236">
        <f t="shared" ref="DG308" si="1538">DF308*BT308/3</f>
        <v>0</v>
      </c>
      <c r="DH308" s="232"/>
      <c r="DI308" s="233">
        <f>SUM(DH308*BT308/3)</f>
        <v>0</v>
      </c>
      <c r="DJ308" s="232"/>
      <c r="DK308" s="209">
        <f>SUM(DJ308*BT308/3)</f>
        <v>0</v>
      </c>
      <c r="DL308" s="232"/>
      <c r="DM308" s="209">
        <f>SUM(DL308*BW308*5*6)</f>
        <v>0</v>
      </c>
      <c r="DN308" s="232"/>
      <c r="DO308" s="234">
        <f t="shared" ref="DO308" si="1539">SUM(DN308*BW308*4*6)</f>
        <v>0</v>
      </c>
      <c r="DP308" s="232"/>
      <c r="DQ308" s="237">
        <f t="shared" si="1515"/>
        <v>0</v>
      </c>
      <c r="DR308" s="236">
        <f>CA308+CC308+CE308+CG308+CI308+CJ308+CK308+CM308+CO308+CQ308+CS308+CU308+CW308+CY308+DA308+DC308+DE308+DG308+DI308+DK308+DM308+DO308+DQ308</f>
        <v>12</v>
      </c>
      <c r="DS308" s="236">
        <f>DO308+DM308+DK308+DI308+DE308+DC308+CJ308+CI308+CG308+CE308+CC308+CA308</f>
        <v>0</v>
      </c>
      <c r="DT308" s="7"/>
      <c r="DU308" s="7"/>
      <c r="DV308" s="7"/>
      <c r="DW308" s="60" t="s">
        <v>297</v>
      </c>
      <c r="DX308" s="2" t="s">
        <v>77</v>
      </c>
      <c r="DY308" s="288"/>
      <c r="DZ308" s="25"/>
      <c r="EA308" s="25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M308" s="20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20">
        <v>0</v>
      </c>
      <c r="EX308" s="7">
        <v>0</v>
      </c>
      <c r="EY308" s="7">
        <v>0</v>
      </c>
      <c r="EZ308" s="7">
        <v>20</v>
      </c>
      <c r="FA308" s="7">
        <v>80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20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1</v>
      </c>
      <c r="FO308" s="7">
        <v>0</v>
      </c>
      <c r="FP308" s="7">
        <v>0</v>
      </c>
      <c r="FQ308" s="7">
        <v>0</v>
      </c>
      <c r="FR308" s="7"/>
      <c r="FS308" s="7">
        <v>0</v>
      </c>
      <c r="FT308" s="7">
        <v>0</v>
      </c>
      <c r="FU308" s="7">
        <v>0</v>
      </c>
      <c r="FV308" s="7">
        <v>0</v>
      </c>
      <c r="FW308" s="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>
        <v>0</v>
      </c>
      <c r="GD308" s="7" t="e">
        <v>#REF!</v>
      </c>
      <c r="GE308" s="149">
        <v>80</v>
      </c>
      <c r="GF308" s="150">
        <v>0</v>
      </c>
      <c r="GG308" s="7"/>
      <c r="GH308" s="7"/>
      <c r="GI308" s="60"/>
      <c r="GK308" s="20"/>
      <c r="GL308" s="20"/>
      <c r="GM308" s="1"/>
      <c r="GN308" s="25"/>
      <c r="GO308" s="77"/>
      <c r="GP308" s="7"/>
      <c r="GQ308" s="7"/>
    </row>
    <row r="309" spans="1:199" ht="24.95" hidden="1" customHeight="1" x14ac:dyDescent="0.4">
      <c r="A309" s="418" t="s">
        <v>77</v>
      </c>
      <c r="B309" s="165" t="s">
        <v>259</v>
      </c>
      <c r="C309" s="211" t="s">
        <v>95</v>
      </c>
      <c r="D309" s="248" t="s">
        <v>92</v>
      </c>
      <c r="E309" s="248" t="s">
        <v>96</v>
      </c>
      <c r="F309" s="166" t="s">
        <v>195</v>
      </c>
      <c r="G309" s="166">
        <v>9</v>
      </c>
      <c r="H309" s="230">
        <v>4</v>
      </c>
      <c r="I309" s="230">
        <v>1</v>
      </c>
      <c r="J309" s="230">
        <v>5</v>
      </c>
      <c r="K309" s="230">
        <v>5</v>
      </c>
      <c r="L309" s="165"/>
      <c r="M309" s="168">
        <f t="shared" ref="M309" si="1540">SUM(N309+P309+R309+T309+V309)</f>
        <v>0</v>
      </c>
      <c r="N309" s="169"/>
      <c r="O309" s="170">
        <f t="shared" ref="O309" si="1541">SUM(N309)*I309</f>
        <v>0</v>
      </c>
      <c r="P309" s="169"/>
      <c r="Q309" s="170">
        <f t="shared" ref="Q309" si="1542">P309*J309</f>
        <v>0</v>
      </c>
      <c r="R309" s="169"/>
      <c r="S309" s="170">
        <f t="shared" ref="S309" si="1543">SUM(R309)*J309</f>
        <v>0</v>
      </c>
      <c r="T309" s="169"/>
      <c r="U309" s="170">
        <f t="shared" ref="U309" si="1544">SUM(T309)*K309</f>
        <v>0</v>
      </c>
      <c r="V309" s="169"/>
      <c r="W309" s="170">
        <f t="shared" ref="W309" si="1545">SUM(V309)*J309*5</f>
        <v>0</v>
      </c>
      <c r="X309" s="209"/>
      <c r="Y309" s="171">
        <f t="shared" ref="Y309" si="1546">SUM(L309*5/100*J309)</f>
        <v>0</v>
      </c>
      <c r="Z309" s="169"/>
      <c r="AA309" s="170"/>
      <c r="AB309" s="169"/>
      <c r="AC309" s="182">
        <f>SUM(AB309)*3*H309/5</f>
        <v>0</v>
      </c>
      <c r="AD309" s="169">
        <v>1</v>
      </c>
      <c r="AE309" s="172">
        <f>SUM(AD309*H309*(15))</f>
        <v>60</v>
      </c>
      <c r="AF309" s="169"/>
      <c r="AG309" s="170">
        <f t="shared" ref="AG309" si="1547">SUM(AF309*H309*3)</f>
        <v>0</v>
      </c>
      <c r="AH309" s="169"/>
      <c r="AI309" s="234">
        <f t="shared" ref="AI309" si="1548">SUM(AH309*H309/3)</f>
        <v>0</v>
      </c>
      <c r="AJ309" s="169"/>
      <c r="AK309" s="234">
        <f t="shared" ref="AK309" si="1549">SUM(AJ309*H309*2/3)</f>
        <v>0</v>
      </c>
      <c r="AL309" s="169"/>
      <c r="AM309" s="170">
        <f>SUM(AL309*H309*2)</f>
        <v>0</v>
      </c>
      <c r="AN309" s="169"/>
      <c r="AO309" s="170">
        <f t="shared" ref="AO309" si="1550">SUM(AN309*J309)</f>
        <v>0</v>
      </c>
      <c r="AP309" s="169"/>
      <c r="AQ309" s="171">
        <f>SUM(AP309*H309*2)</f>
        <v>0</v>
      </c>
      <c r="AR309" s="169"/>
      <c r="AS309" s="234">
        <f>SUM(J309*AR309*6)</f>
        <v>0</v>
      </c>
      <c r="AT309" s="34"/>
      <c r="AU309" s="236">
        <f t="shared" ref="AU309" si="1551">AT309*H309/3</f>
        <v>0</v>
      </c>
      <c r="AV309" s="169"/>
      <c r="AW309" s="233">
        <f>SUM(AV309*H309/3)</f>
        <v>0</v>
      </c>
      <c r="AX309" s="169"/>
      <c r="AY309" s="234">
        <f t="shared" ref="AY309" si="1552">SUM(J309*AX309*8)</f>
        <v>0</v>
      </c>
      <c r="AZ309" s="169"/>
      <c r="BA309" s="209">
        <f t="shared" ref="BA309" si="1553">SUM(AZ309*K309*5*6)</f>
        <v>0</v>
      </c>
      <c r="BB309" s="169"/>
      <c r="BC309" s="171">
        <f t="shared" ref="BC309" si="1554">SUM(BB309*K309*4*6)</f>
        <v>0</v>
      </c>
      <c r="BD309" s="169"/>
      <c r="BE309" s="237">
        <f t="shared" ref="BE309" si="1555">SUM(BD309*50)</f>
        <v>0</v>
      </c>
      <c r="BF309" s="236">
        <f t="shared" ref="BF309" si="1556">O309+Q309+S309+U309+W309+X309+Y309+AA309+AC309+AE309+AG309+AI309+AK309+AM309+AO309+AQ309+AS309+AU309+AW309+AY309+BA309+BC309+BE309</f>
        <v>60</v>
      </c>
      <c r="BG309" s="309">
        <f t="shared" si="1499"/>
        <v>60</v>
      </c>
      <c r="BH309" s="22">
        <f t="shared" si="1500"/>
        <v>0</v>
      </c>
      <c r="BI309" s="7"/>
      <c r="BJ309" s="1"/>
      <c r="BK309" s="1"/>
      <c r="BL309" s="63"/>
      <c r="BM309" s="2" t="s">
        <v>77</v>
      </c>
      <c r="BN309" s="229" t="s">
        <v>254</v>
      </c>
      <c r="BO309" s="211" t="s">
        <v>95</v>
      </c>
      <c r="BP309" s="211" t="s">
        <v>92</v>
      </c>
      <c r="BQ309" s="211" t="s">
        <v>96</v>
      </c>
      <c r="BR309" s="230" t="s">
        <v>195</v>
      </c>
      <c r="BS309" s="230">
        <v>10</v>
      </c>
      <c r="BT309" s="230">
        <v>4</v>
      </c>
      <c r="BU309" s="230">
        <v>1</v>
      </c>
      <c r="BV309" s="230">
        <v>5</v>
      </c>
      <c r="BW309" s="230">
        <v>5</v>
      </c>
      <c r="BX309" s="229"/>
      <c r="BY309" s="231">
        <f t="shared" ref="BY309" si="1557">SUM(BZ309+CB309+CD309+CF309+CH309)</f>
        <v>0</v>
      </c>
      <c r="BZ309" s="232"/>
      <c r="CA309" s="28">
        <f t="shared" ref="CA309" si="1558">SUM(BZ309)*BU309</f>
        <v>0</v>
      </c>
      <c r="CB309" s="232"/>
      <c r="CC309" s="233">
        <f t="shared" ref="CC309" si="1559">CB309*BV309</f>
        <v>0</v>
      </c>
      <c r="CD309" s="232"/>
      <c r="CE309" s="233">
        <f t="shared" si="1503"/>
        <v>0</v>
      </c>
      <c r="CF309" s="232"/>
      <c r="CG309" s="233">
        <f t="shared" si="1504"/>
        <v>0</v>
      </c>
      <c r="CH309" s="232"/>
      <c r="CI309" s="233">
        <f t="shared" ref="CI309" si="1560">SUM(CH309)*BV309*5</f>
        <v>0</v>
      </c>
      <c r="CJ309" s="234"/>
      <c r="CK309" s="182">
        <f t="shared" ref="CK309" si="1561">SUM(BX309*5/100*BV309)</f>
        <v>0</v>
      </c>
      <c r="CL309" s="232"/>
      <c r="CM309" s="233"/>
      <c r="CN309" s="232"/>
      <c r="CO309" s="209">
        <f>SUM(CN309)*3*BT309/5</f>
        <v>0</v>
      </c>
      <c r="CP309" s="232">
        <v>1</v>
      </c>
      <c r="CQ309" s="235">
        <f>SUM(CP309*BT309*(15))</f>
        <v>60</v>
      </c>
      <c r="CR309" s="232"/>
      <c r="CS309" s="233">
        <f t="shared" ref="CS309" si="1562">SUM(CR309*BT309*3)</f>
        <v>0</v>
      </c>
      <c r="CT309" s="232"/>
      <c r="CU309" s="234">
        <f t="shared" ref="CU309" si="1563">SUM(CT309*BT309/3)</f>
        <v>0</v>
      </c>
      <c r="CV309" s="232"/>
      <c r="CW309" s="234">
        <f t="shared" si="1508"/>
        <v>0</v>
      </c>
      <c r="CX309" s="232"/>
      <c r="CY309" s="233">
        <f>SUM(CX309*BT309*2)</f>
        <v>0</v>
      </c>
      <c r="CZ309" s="232"/>
      <c r="DA309" s="233">
        <f t="shared" ref="DA309" si="1564">SUM(CZ309*BV309)</f>
        <v>0</v>
      </c>
      <c r="DB309" s="232"/>
      <c r="DC309" s="209">
        <f t="shared" ref="DC309" si="1565">DB309*BT309/3</f>
        <v>0</v>
      </c>
      <c r="DD309" s="232"/>
      <c r="DE309" s="234">
        <f t="shared" ref="DE309" si="1566">SUM(BV309*DD309*6)</f>
        <v>0</v>
      </c>
      <c r="DF309" s="34"/>
      <c r="DG309" s="236">
        <f t="shared" ref="DG309" si="1567">DF309*BT309/3</f>
        <v>0</v>
      </c>
      <c r="DH309" s="232"/>
      <c r="DI309" s="233">
        <f t="shared" ref="DI309" si="1568">SUM(DH309*BT309/3)</f>
        <v>0</v>
      </c>
      <c r="DJ309" s="232"/>
      <c r="DK309" s="209">
        <f>SUM(BV309*DJ309*8)</f>
        <v>0</v>
      </c>
      <c r="DL309" s="232"/>
      <c r="DM309" s="209">
        <f>SUM(DL309*BW309*3*8)</f>
        <v>0</v>
      </c>
      <c r="DN309" s="232"/>
      <c r="DO309" s="234">
        <f t="shared" ref="DO309" si="1569">SUM(DN309*BW309*4*6)</f>
        <v>0</v>
      </c>
      <c r="DP309" s="232"/>
      <c r="DQ309" s="237">
        <f t="shared" si="1515"/>
        <v>0</v>
      </c>
      <c r="DR309" s="236">
        <f t="shared" ref="DR309" si="1570">CA309+CC309+CE309+CG309+CI309+CJ309+CK309+CM309+CO309+CQ309+CS309+CU309+CW309+CY309+DA309+DC309+DE309+DG309+DI309+DK309+DM309+DO309+DQ309</f>
        <v>60</v>
      </c>
      <c r="DS309" s="236">
        <f t="shared" ref="DS309" si="1571">DO309+DM309+DK309+DI309+DE309+DC309+CJ309+CI309+CG309+CE309+CC309+CA309</f>
        <v>0</v>
      </c>
      <c r="DT309" s="7"/>
      <c r="DU309" s="7"/>
      <c r="DV309" s="7"/>
      <c r="DW309" s="60"/>
      <c r="DX309" s="2" t="s">
        <v>77</v>
      </c>
      <c r="DY309" s="291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M309" s="20">
        <v>0</v>
      </c>
      <c r="EN309" s="7">
        <v>0</v>
      </c>
      <c r="EO309" s="7">
        <v>0</v>
      </c>
      <c r="EP309" s="7">
        <v>0</v>
      </c>
      <c r="EQ309" s="7">
        <v>0</v>
      </c>
      <c r="ER309" s="7">
        <v>0</v>
      </c>
      <c r="ES309" s="7">
        <v>0</v>
      </c>
      <c r="ET309" s="7">
        <v>0</v>
      </c>
      <c r="EU309" s="7">
        <v>0</v>
      </c>
      <c r="EV309" s="7">
        <v>0</v>
      </c>
      <c r="EW309" s="20">
        <v>0</v>
      </c>
      <c r="EX309" s="7">
        <v>0</v>
      </c>
      <c r="EY309" s="7">
        <v>0</v>
      </c>
      <c r="EZ309" s="7">
        <v>0</v>
      </c>
      <c r="FA309" s="7">
        <v>0</v>
      </c>
      <c r="FB309" s="7">
        <v>2</v>
      </c>
      <c r="FC309" s="7">
        <v>120</v>
      </c>
      <c r="FD309" s="7">
        <v>0</v>
      </c>
      <c r="FE309" s="7">
        <v>0</v>
      </c>
      <c r="FF309" s="7">
        <v>0</v>
      </c>
      <c r="FG309" s="20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>
        <v>0</v>
      </c>
      <c r="FQ309" s="7">
        <v>0</v>
      </c>
      <c r="FR309" s="7"/>
      <c r="FS309" s="7">
        <v>0</v>
      </c>
      <c r="FT309" s="7">
        <v>0</v>
      </c>
      <c r="FU309" s="7">
        <v>0</v>
      </c>
      <c r="FV309" s="7">
        <v>0</v>
      </c>
      <c r="FW309" s="7">
        <v>0</v>
      </c>
      <c r="FX309" s="7">
        <v>0</v>
      </c>
      <c r="FY309" s="7">
        <v>0</v>
      </c>
      <c r="FZ309" s="7">
        <v>0</v>
      </c>
      <c r="GA309" s="7">
        <v>0</v>
      </c>
      <c r="GB309" s="7">
        <v>0</v>
      </c>
      <c r="GC309" s="7">
        <v>0</v>
      </c>
      <c r="GD309" s="7" t="e">
        <v>#REF!</v>
      </c>
      <c r="GE309" s="149">
        <v>120</v>
      </c>
      <c r="GF309" s="150">
        <v>0</v>
      </c>
      <c r="GG309" s="7"/>
      <c r="GH309" s="7"/>
      <c r="GI309" s="60"/>
      <c r="GK309" s="20"/>
      <c r="GL309" s="20"/>
      <c r="GM309" s="1"/>
      <c r="GN309" s="25"/>
      <c r="GO309" s="77"/>
      <c r="GP309" s="7"/>
      <c r="GQ309" s="7"/>
    </row>
    <row r="310" spans="1:199" ht="24.95" hidden="1" customHeight="1" x14ac:dyDescent="0.4">
      <c r="A310" s="22" t="s">
        <v>77</v>
      </c>
      <c r="B310" s="22" t="s">
        <v>77</v>
      </c>
      <c r="D310" s="7"/>
      <c r="E310" s="7"/>
      <c r="F310" s="7"/>
      <c r="G310" s="7"/>
      <c r="H310" s="7"/>
      <c r="I310" s="7"/>
      <c r="J310" s="7"/>
      <c r="K310" s="7"/>
      <c r="L310" s="7"/>
      <c r="M310" s="90">
        <f t="shared" ref="M310:M313" si="1572">SUM(N310+P310+T310+V310+AR310*2)</f>
        <v>0</v>
      </c>
      <c r="N310" s="34"/>
      <c r="O310" s="22"/>
      <c r="P310" s="34"/>
      <c r="Q310" s="22"/>
      <c r="R310" s="34"/>
      <c r="S310" s="22"/>
      <c r="T310" s="34"/>
      <c r="U310" s="22"/>
      <c r="V310" s="91"/>
      <c r="W310" s="22"/>
      <c r="X310" s="22"/>
      <c r="Y310" s="22"/>
      <c r="Z310" s="91"/>
      <c r="AA310" s="22"/>
      <c r="AB310" s="91"/>
      <c r="AC310" s="22"/>
      <c r="AD310" s="91"/>
      <c r="AE310" s="26"/>
      <c r="AF310" s="91"/>
      <c r="AG310" s="22"/>
      <c r="AH310" s="91"/>
      <c r="AI310" s="22"/>
      <c r="AJ310" s="91"/>
      <c r="AK310" s="22"/>
      <c r="AL310" s="91"/>
      <c r="AM310" s="22"/>
      <c r="AN310" s="91"/>
      <c r="AO310" s="22"/>
      <c r="AP310" s="91"/>
      <c r="AQ310" s="22"/>
      <c r="AR310" s="91"/>
      <c r="AS310" s="22"/>
      <c r="AT310" s="91"/>
      <c r="AU310" s="22"/>
      <c r="AV310" s="91"/>
      <c r="AW310" s="22"/>
      <c r="AX310" s="91"/>
      <c r="AY310" s="22"/>
      <c r="AZ310" s="91"/>
      <c r="BA310" s="22"/>
      <c r="BB310" s="91"/>
      <c r="BC310" s="22"/>
      <c r="BD310" s="91"/>
      <c r="BE310" s="22"/>
      <c r="BF310" s="22"/>
      <c r="BG310" s="309">
        <f t="shared" si="1499"/>
        <v>0</v>
      </c>
      <c r="BH310" s="22">
        <f t="shared" si="1500"/>
        <v>0</v>
      </c>
      <c r="BI310" s="7"/>
      <c r="BJ310" s="1"/>
      <c r="BK310" s="1"/>
      <c r="BL310" s="63"/>
      <c r="BM310" s="2" t="s">
        <v>77</v>
      </c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90">
        <f t="shared" ref="BY310:BY313" si="1573">SUM(BZ310+CB310+CF310+CH310+DD310*2)</f>
        <v>0</v>
      </c>
      <c r="BZ310" s="34"/>
      <c r="CA310" s="22"/>
      <c r="CB310" s="34"/>
      <c r="CC310" s="247"/>
      <c r="CD310" s="34"/>
      <c r="CE310" s="22"/>
      <c r="CF310" s="34"/>
      <c r="CG310" s="22"/>
      <c r="CH310" s="91"/>
      <c r="CI310" s="22"/>
      <c r="CJ310" s="22"/>
      <c r="CK310" s="22"/>
      <c r="CL310" s="91"/>
      <c r="CM310" s="22"/>
      <c r="CN310" s="91"/>
      <c r="CO310" s="22"/>
      <c r="CP310" s="91"/>
      <c r="CQ310" s="26"/>
      <c r="CR310" s="91"/>
      <c r="CS310" s="22"/>
      <c r="CT310" s="91"/>
      <c r="CU310" s="22"/>
      <c r="CV310" s="91"/>
      <c r="CW310" s="22"/>
      <c r="CX310" s="91"/>
      <c r="CY310" s="22"/>
      <c r="CZ310" s="91"/>
      <c r="DA310" s="22"/>
      <c r="DB310" s="91"/>
      <c r="DC310" s="22"/>
      <c r="DD310" s="91"/>
      <c r="DE310" s="22"/>
      <c r="DF310" s="91"/>
      <c r="DG310" s="22"/>
      <c r="DH310" s="91"/>
      <c r="DI310" s="22"/>
      <c r="DJ310" s="91"/>
      <c r="DK310" s="22"/>
      <c r="DL310" s="91"/>
      <c r="DM310" s="22"/>
      <c r="DN310" s="91"/>
      <c r="DO310" s="22"/>
      <c r="DP310" s="91"/>
      <c r="DQ310" s="22"/>
      <c r="DR310" s="22">
        <f t="shared" ref="DR310:DR313" si="1574">SUM(DA310+DQ310+DO310+DM310+DK310+DI310+DE310+DC310+CW310+CY310+CU310+CS310+CQ310+CO310+CM310+CK310+CJ310+CI310+CG310+CC310+CA310+CE310+DG310)</f>
        <v>0</v>
      </c>
      <c r="DS310" s="22">
        <f t="shared" ref="DS310:DS313" si="1575">SUM(CA310+CC310+CG310+CI310+CJ310+DE310+DI310+DK310+DM310+DO310+CE310+DC310)</f>
        <v>0</v>
      </c>
      <c r="DT310" s="7"/>
      <c r="DU310" s="7"/>
      <c r="DV310" s="7"/>
      <c r="DW310" s="60"/>
      <c r="DX310" s="2" t="s">
        <v>77</v>
      </c>
      <c r="DY310" s="291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M310" s="20">
        <v>0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20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20">
        <v>0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0</v>
      </c>
      <c r="FN310" s="7">
        <v>0</v>
      </c>
      <c r="FO310" s="7">
        <v>0</v>
      </c>
      <c r="FP310" s="7">
        <v>0</v>
      </c>
      <c r="FQ310" s="7">
        <v>0</v>
      </c>
      <c r="FR310" s="7"/>
      <c r="FS310" s="7">
        <v>0</v>
      </c>
      <c r="FT310" s="7">
        <v>0</v>
      </c>
      <c r="FU310" s="7">
        <v>0</v>
      </c>
      <c r="FV310" s="7">
        <v>0</v>
      </c>
      <c r="FW310" s="7">
        <v>0</v>
      </c>
      <c r="FX310" s="7">
        <v>0</v>
      </c>
      <c r="FY310" s="7">
        <v>0</v>
      </c>
      <c r="FZ310" s="7">
        <v>0</v>
      </c>
      <c r="GA310" s="7">
        <v>0</v>
      </c>
      <c r="GB310" s="7">
        <v>0</v>
      </c>
      <c r="GC310" s="7">
        <v>0</v>
      </c>
      <c r="GD310" s="7" t="e">
        <v>#REF!</v>
      </c>
      <c r="GE310" s="149">
        <v>0</v>
      </c>
      <c r="GF310" s="150">
        <v>0</v>
      </c>
      <c r="GG310" s="7"/>
      <c r="GH310" s="7"/>
      <c r="GI310" s="60"/>
      <c r="GK310" s="20"/>
      <c r="GL310" s="20"/>
      <c r="GM310" s="1"/>
      <c r="GN310" s="25"/>
      <c r="GO310" s="77"/>
      <c r="GP310" s="7"/>
      <c r="GQ310" s="7"/>
    </row>
    <row r="311" spans="1:199" ht="24.95" hidden="1" customHeight="1" x14ac:dyDescent="0.4">
      <c r="A311" s="22" t="s">
        <v>77</v>
      </c>
      <c r="B311" s="22" t="s">
        <v>77</v>
      </c>
      <c r="D311" s="7"/>
      <c r="E311" s="7"/>
      <c r="F311" s="7"/>
      <c r="G311" s="7"/>
      <c r="H311" s="7"/>
      <c r="I311" s="7"/>
      <c r="J311" s="7"/>
      <c r="K311" s="7"/>
      <c r="L311" s="7"/>
      <c r="M311" s="90">
        <f t="shared" si="1572"/>
        <v>0</v>
      </c>
      <c r="N311" s="34"/>
      <c r="O311" s="22"/>
      <c r="P311" s="34"/>
      <c r="Q311" s="22"/>
      <c r="R311" s="34"/>
      <c r="S311" s="22"/>
      <c r="T311" s="34"/>
      <c r="U311" s="22"/>
      <c r="V311" s="91"/>
      <c r="W311" s="22"/>
      <c r="X311" s="22"/>
      <c r="Y311" s="22"/>
      <c r="Z311" s="91"/>
      <c r="AA311" s="22"/>
      <c r="AB311" s="91"/>
      <c r="AC311" s="22"/>
      <c r="AD311" s="91"/>
      <c r="AE311" s="26"/>
      <c r="AF311" s="91"/>
      <c r="AG311" s="22"/>
      <c r="AH311" s="91"/>
      <c r="AI311" s="22"/>
      <c r="AJ311" s="91"/>
      <c r="AK311" s="22"/>
      <c r="AL311" s="91"/>
      <c r="AM311" s="22"/>
      <c r="AN311" s="91"/>
      <c r="AO311" s="22"/>
      <c r="AP311" s="91"/>
      <c r="AQ311" s="22"/>
      <c r="AR311" s="91"/>
      <c r="AS311" s="22"/>
      <c r="AT311" s="91"/>
      <c r="AU311" s="22"/>
      <c r="AV311" s="91"/>
      <c r="AW311" s="22"/>
      <c r="AX311" s="91"/>
      <c r="AY311" s="22"/>
      <c r="AZ311" s="91"/>
      <c r="BA311" s="22"/>
      <c r="BB311" s="91"/>
      <c r="BC311" s="22"/>
      <c r="BD311" s="91"/>
      <c r="BE311" s="22"/>
      <c r="BF311" s="22"/>
      <c r="BG311" s="309">
        <f t="shared" si="1499"/>
        <v>0</v>
      </c>
      <c r="BH311" s="22">
        <f t="shared" si="1500"/>
        <v>0</v>
      </c>
      <c r="BI311" s="7"/>
      <c r="BJ311" s="1"/>
      <c r="BK311" s="1"/>
      <c r="BL311" s="63"/>
      <c r="BM311" s="2" t="s">
        <v>77</v>
      </c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90">
        <f t="shared" si="1573"/>
        <v>0</v>
      </c>
      <c r="BZ311" s="34"/>
      <c r="CA311" s="22"/>
      <c r="CB311" s="34"/>
      <c r="CC311" s="247"/>
      <c r="CD311" s="34"/>
      <c r="CE311" s="22"/>
      <c r="CF311" s="34"/>
      <c r="CG311" s="22"/>
      <c r="CH311" s="91"/>
      <c r="CI311" s="22"/>
      <c r="CJ311" s="22"/>
      <c r="CK311" s="22"/>
      <c r="CL311" s="91"/>
      <c r="CM311" s="22"/>
      <c r="CN311" s="91"/>
      <c r="CO311" s="22"/>
      <c r="CP311" s="91"/>
      <c r="CQ311" s="26"/>
      <c r="CR311" s="91"/>
      <c r="CS311" s="22"/>
      <c r="CT311" s="91"/>
      <c r="CU311" s="22"/>
      <c r="CV311" s="91"/>
      <c r="CW311" s="22"/>
      <c r="CX311" s="91"/>
      <c r="CY311" s="22"/>
      <c r="CZ311" s="91"/>
      <c r="DA311" s="22"/>
      <c r="DB311" s="91"/>
      <c r="DC311" s="22"/>
      <c r="DD311" s="91"/>
      <c r="DE311" s="22"/>
      <c r="DF311" s="91"/>
      <c r="DG311" s="22"/>
      <c r="DH311" s="91"/>
      <c r="DI311" s="22"/>
      <c r="DJ311" s="91"/>
      <c r="DK311" s="22"/>
      <c r="DL311" s="91"/>
      <c r="DM311" s="22"/>
      <c r="DN311" s="91"/>
      <c r="DO311" s="22"/>
      <c r="DP311" s="91"/>
      <c r="DQ311" s="22"/>
      <c r="DR311" s="22">
        <f t="shared" si="1574"/>
        <v>0</v>
      </c>
      <c r="DS311" s="22">
        <f t="shared" si="1575"/>
        <v>0</v>
      </c>
      <c r="DT311" s="7"/>
      <c r="DU311" s="7"/>
      <c r="DV311" s="7"/>
      <c r="DW311" s="60"/>
      <c r="DX311" s="2" t="s">
        <v>77</v>
      </c>
      <c r="DY311" s="291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M311" s="20">
        <v>0</v>
      </c>
      <c r="EN311" s="7">
        <v>0</v>
      </c>
      <c r="EO311" s="7">
        <v>0</v>
      </c>
      <c r="EP311" s="7">
        <v>0</v>
      </c>
      <c r="EQ311" s="7">
        <v>0</v>
      </c>
      <c r="ER311" s="7">
        <v>0</v>
      </c>
      <c r="ES311" s="7">
        <v>0</v>
      </c>
      <c r="ET311" s="7">
        <v>0</v>
      </c>
      <c r="EU311" s="7">
        <v>0</v>
      </c>
      <c r="EV311" s="7">
        <v>0</v>
      </c>
      <c r="EW311" s="20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20">
        <v>0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0</v>
      </c>
      <c r="FN311" s="7">
        <v>0</v>
      </c>
      <c r="FO311" s="7">
        <v>0</v>
      </c>
      <c r="FP311" s="7">
        <v>0</v>
      </c>
      <c r="FQ311" s="7">
        <v>0</v>
      </c>
      <c r="FR311" s="7"/>
      <c r="FS311" s="7">
        <v>0</v>
      </c>
      <c r="FT311" s="7">
        <v>0</v>
      </c>
      <c r="FU311" s="7">
        <v>0</v>
      </c>
      <c r="FV311" s="7">
        <v>0</v>
      </c>
      <c r="FW311" s="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0</v>
      </c>
      <c r="GC311" s="7">
        <v>0</v>
      </c>
      <c r="GD311" s="7" t="e">
        <v>#REF!</v>
      </c>
      <c r="GE311" s="149">
        <v>0</v>
      </c>
      <c r="GF311" s="150">
        <v>0</v>
      </c>
      <c r="GG311" s="7"/>
      <c r="GH311" s="7"/>
      <c r="GI311" s="60"/>
      <c r="GK311" s="20"/>
      <c r="GL311" s="20"/>
      <c r="GM311" s="1"/>
      <c r="GN311" s="25"/>
      <c r="GO311" s="77"/>
      <c r="GP311" s="7"/>
      <c r="GQ311" s="7"/>
    </row>
    <row r="312" spans="1:199" ht="24.95" hidden="1" customHeight="1" x14ac:dyDescent="0.4">
      <c r="A312" s="22" t="s">
        <v>77</v>
      </c>
      <c r="B312" s="22" t="s">
        <v>77</v>
      </c>
      <c r="D312" s="7"/>
      <c r="E312" s="7"/>
      <c r="F312" s="7"/>
      <c r="G312" s="7"/>
      <c r="H312" s="7"/>
      <c r="I312" s="7"/>
      <c r="J312" s="7"/>
      <c r="K312" s="7"/>
      <c r="L312" s="7"/>
      <c r="M312" s="90">
        <f t="shared" si="1572"/>
        <v>0</v>
      </c>
      <c r="N312" s="34"/>
      <c r="O312" s="22"/>
      <c r="P312" s="34"/>
      <c r="Q312" s="22"/>
      <c r="R312" s="34"/>
      <c r="S312" s="22"/>
      <c r="T312" s="34"/>
      <c r="U312" s="22"/>
      <c r="V312" s="91"/>
      <c r="W312" s="22"/>
      <c r="X312" s="22"/>
      <c r="Y312" s="22"/>
      <c r="Z312" s="91"/>
      <c r="AA312" s="22"/>
      <c r="AB312" s="91"/>
      <c r="AC312" s="22"/>
      <c r="AD312" s="91"/>
      <c r="AE312" s="26"/>
      <c r="AF312" s="91"/>
      <c r="AG312" s="22"/>
      <c r="AH312" s="91"/>
      <c r="AI312" s="22"/>
      <c r="AJ312" s="91"/>
      <c r="AK312" s="22"/>
      <c r="AL312" s="91"/>
      <c r="AM312" s="22"/>
      <c r="AN312" s="91"/>
      <c r="AO312" s="22"/>
      <c r="AP312" s="91"/>
      <c r="AQ312" s="22"/>
      <c r="AR312" s="91"/>
      <c r="AS312" s="22"/>
      <c r="AT312" s="91"/>
      <c r="AU312" s="22"/>
      <c r="AV312" s="91"/>
      <c r="AW312" s="22"/>
      <c r="AX312" s="91"/>
      <c r="AY312" s="22"/>
      <c r="AZ312" s="91"/>
      <c r="BA312" s="22"/>
      <c r="BB312" s="91"/>
      <c r="BC312" s="22"/>
      <c r="BD312" s="91"/>
      <c r="BE312" s="22"/>
      <c r="BF312" s="22"/>
      <c r="BG312" s="309">
        <f t="shared" si="1499"/>
        <v>0</v>
      </c>
      <c r="BH312" s="22">
        <f t="shared" si="1500"/>
        <v>0</v>
      </c>
      <c r="BI312" s="7"/>
      <c r="BJ312" s="1"/>
      <c r="BK312" s="1"/>
      <c r="BL312" s="63"/>
      <c r="BM312" s="2" t="s">
        <v>77</v>
      </c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90">
        <f t="shared" si="1573"/>
        <v>0</v>
      </c>
      <c r="BZ312" s="34"/>
      <c r="CA312" s="22"/>
      <c r="CB312" s="34"/>
      <c r="CC312" s="247"/>
      <c r="CD312" s="34"/>
      <c r="CE312" s="22"/>
      <c r="CF312" s="34"/>
      <c r="CG312" s="22"/>
      <c r="CH312" s="91"/>
      <c r="CI312" s="22"/>
      <c r="CJ312" s="22"/>
      <c r="CK312" s="22"/>
      <c r="CL312" s="91"/>
      <c r="CM312" s="22"/>
      <c r="CN312" s="91"/>
      <c r="CO312" s="22"/>
      <c r="CP312" s="91"/>
      <c r="CQ312" s="26"/>
      <c r="CR312" s="91"/>
      <c r="CS312" s="22"/>
      <c r="CT312" s="91"/>
      <c r="CU312" s="22"/>
      <c r="CV312" s="91"/>
      <c r="CW312" s="22"/>
      <c r="CX312" s="91"/>
      <c r="CY312" s="22"/>
      <c r="CZ312" s="91"/>
      <c r="DA312" s="22"/>
      <c r="DB312" s="91"/>
      <c r="DC312" s="22"/>
      <c r="DD312" s="91"/>
      <c r="DE312" s="22"/>
      <c r="DF312" s="91"/>
      <c r="DG312" s="22"/>
      <c r="DH312" s="91"/>
      <c r="DI312" s="22"/>
      <c r="DJ312" s="91"/>
      <c r="DK312" s="22"/>
      <c r="DL312" s="91"/>
      <c r="DM312" s="22"/>
      <c r="DN312" s="91"/>
      <c r="DO312" s="22"/>
      <c r="DP312" s="91"/>
      <c r="DQ312" s="22"/>
      <c r="DR312" s="22">
        <f t="shared" si="1574"/>
        <v>0</v>
      </c>
      <c r="DS312" s="22">
        <f t="shared" si="1575"/>
        <v>0</v>
      </c>
      <c r="DT312" s="7"/>
      <c r="DU312" s="7"/>
      <c r="DV312" s="7"/>
      <c r="DW312" s="60"/>
      <c r="DX312" s="2" t="s">
        <v>77</v>
      </c>
      <c r="DY312" s="291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M312" s="20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20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>
        <v>0</v>
      </c>
      <c r="FF312" s="7">
        <v>0</v>
      </c>
      <c r="FG312" s="20">
        <v>0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0</v>
      </c>
      <c r="FN312" s="7">
        <v>0</v>
      </c>
      <c r="FO312" s="7">
        <v>0</v>
      </c>
      <c r="FP312" s="7">
        <v>0</v>
      </c>
      <c r="FQ312" s="7">
        <v>0</v>
      </c>
      <c r="FR312" s="7"/>
      <c r="FS312" s="7">
        <v>0</v>
      </c>
      <c r="FT312" s="7">
        <v>0</v>
      </c>
      <c r="FU312" s="7">
        <v>0</v>
      </c>
      <c r="FV312" s="7">
        <v>0</v>
      </c>
      <c r="FW312" s="7">
        <v>0</v>
      </c>
      <c r="FX312" s="7">
        <v>0</v>
      </c>
      <c r="FY312" s="7">
        <v>0</v>
      </c>
      <c r="FZ312" s="7">
        <v>0</v>
      </c>
      <c r="GA312" s="7">
        <v>0</v>
      </c>
      <c r="GB312" s="7">
        <v>0</v>
      </c>
      <c r="GC312" s="7">
        <v>0</v>
      </c>
      <c r="GD312" s="7" t="e">
        <v>#REF!</v>
      </c>
      <c r="GE312" s="149">
        <v>0</v>
      </c>
      <c r="GF312" s="150">
        <v>0</v>
      </c>
      <c r="GG312" s="7"/>
      <c r="GH312" s="7"/>
      <c r="GI312" s="60"/>
      <c r="GK312" s="20"/>
      <c r="GL312" s="20"/>
      <c r="GM312" s="1"/>
      <c r="GN312" s="25"/>
      <c r="GO312" s="77"/>
      <c r="GP312" s="7"/>
      <c r="GQ312" s="7"/>
    </row>
    <row r="313" spans="1:199" ht="24.95" hidden="1" customHeight="1" thickBot="1" x14ac:dyDescent="0.4">
      <c r="A313" s="22" t="s">
        <v>77</v>
      </c>
      <c r="B313" s="22" t="s">
        <v>77</v>
      </c>
      <c r="D313" s="7"/>
      <c r="E313" s="7"/>
      <c r="F313" s="7"/>
      <c r="G313" s="7"/>
      <c r="H313" s="7"/>
      <c r="I313" s="7"/>
      <c r="J313" s="7"/>
      <c r="K313" s="7"/>
      <c r="L313" s="7"/>
      <c r="M313" s="90">
        <f t="shared" si="1572"/>
        <v>0</v>
      </c>
      <c r="N313" s="34"/>
      <c r="O313" s="22"/>
      <c r="P313" s="34"/>
      <c r="Q313" s="22"/>
      <c r="R313" s="34"/>
      <c r="S313" s="22"/>
      <c r="T313" s="34"/>
      <c r="U313" s="22"/>
      <c r="V313" s="91"/>
      <c r="W313" s="22"/>
      <c r="X313" s="22"/>
      <c r="Y313" s="22"/>
      <c r="Z313" s="91"/>
      <c r="AA313" s="22"/>
      <c r="AB313" s="91"/>
      <c r="AC313" s="22"/>
      <c r="AD313" s="91"/>
      <c r="AE313" s="26"/>
      <c r="AF313" s="91"/>
      <c r="AG313" s="22"/>
      <c r="AH313" s="91"/>
      <c r="AI313" s="22"/>
      <c r="AJ313" s="91"/>
      <c r="AK313" s="22"/>
      <c r="AL313" s="91"/>
      <c r="AM313" s="22"/>
      <c r="AN313" s="91"/>
      <c r="AO313" s="22"/>
      <c r="AP313" s="91"/>
      <c r="AQ313" s="22"/>
      <c r="AR313" s="91"/>
      <c r="AS313" s="22"/>
      <c r="AT313" s="91"/>
      <c r="AU313" s="22"/>
      <c r="AV313" s="91"/>
      <c r="AW313" s="22"/>
      <c r="AX313" s="91"/>
      <c r="AY313" s="22"/>
      <c r="AZ313" s="91"/>
      <c r="BA313" s="22"/>
      <c r="BB313" s="91"/>
      <c r="BC313" s="22"/>
      <c r="BD313" s="91"/>
      <c r="BE313" s="22"/>
      <c r="BF313" s="22"/>
      <c r="BG313" s="22">
        <f t="shared" si="1499"/>
        <v>0</v>
      </c>
      <c r="BH313" s="22">
        <f t="shared" si="1500"/>
        <v>0</v>
      </c>
      <c r="BI313" s="7"/>
      <c r="BJ313" s="1"/>
      <c r="BK313" s="1"/>
      <c r="BL313" s="63"/>
      <c r="BM313" s="59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90">
        <f t="shared" si="1573"/>
        <v>0</v>
      </c>
      <c r="BZ313" s="34"/>
      <c r="CA313" s="22"/>
      <c r="CB313" s="34"/>
      <c r="CC313" s="247"/>
      <c r="CD313" s="34"/>
      <c r="CE313" s="22"/>
      <c r="CF313" s="34"/>
      <c r="CG313" s="22"/>
      <c r="CH313" s="91"/>
      <c r="CI313" s="22"/>
      <c r="CJ313" s="22"/>
      <c r="CK313" s="22"/>
      <c r="CL313" s="91"/>
      <c r="CM313" s="22"/>
      <c r="CN313" s="91"/>
      <c r="CO313" s="22"/>
      <c r="CP313" s="91"/>
      <c r="CQ313" s="26"/>
      <c r="CR313" s="91"/>
      <c r="CS313" s="22"/>
      <c r="CT313" s="91"/>
      <c r="CU313" s="22"/>
      <c r="CV313" s="91"/>
      <c r="CW313" s="22"/>
      <c r="CX313" s="91"/>
      <c r="CY313" s="22"/>
      <c r="CZ313" s="91"/>
      <c r="DA313" s="22"/>
      <c r="DB313" s="91"/>
      <c r="DC313" s="22"/>
      <c r="DD313" s="91"/>
      <c r="DE313" s="22"/>
      <c r="DF313" s="91"/>
      <c r="DG313" s="22"/>
      <c r="DH313" s="91"/>
      <c r="DI313" s="22"/>
      <c r="DJ313" s="91"/>
      <c r="DK313" s="22"/>
      <c r="DL313" s="91"/>
      <c r="DM313" s="22"/>
      <c r="DN313" s="91"/>
      <c r="DO313" s="22"/>
      <c r="DP313" s="91"/>
      <c r="DQ313" s="22"/>
      <c r="DR313" s="22">
        <f t="shared" si="1574"/>
        <v>0</v>
      </c>
      <c r="DS313" s="22">
        <f t="shared" si="1575"/>
        <v>0</v>
      </c>
      <c r="DT313" s="7"/>
      <c r="DU313" s="7"/>
      <c r="DV313" s="7"/>
      <c r="DW313" s="60"/>
      <c r="DX313" s="59"/>
      <c r="DY313" s="291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M313" s="20">
        <v>0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0</v>
      </c>
      <c r="EV313" s="7">
        <v>0</v>
      </c>
      <c r="EW313" s="20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0</v>
      </c>
      <c r="FD313" s="7">
        <v>0</v>
      </c>
      <c r="FE313" s="7">
        <v>0</v>
      </c>
      <c r="FF313" s="7">
        <v>0</v>
      </c>
      <c r="FG313" s="20">
        <v>0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0</v>
      </c>
      <c r="FN313" s="7">
        <v>0</v>
      </c>
      <c r="FO313" s="7">
        <v>0</v>
      </c>
      <c r="FP313" s="7">
        <v>0</v>
      </c>
      <c r="FQ313" s="7">
        <v>0</v>
      </c>
      <c r="FR313" s="7"/>
      <c r="FS313" s="7">
        <v>0</v>
      </c>
      <c r="FT313" s="7">
        <v>0</v>
      </c>
      <c r="FU313" s="7">
        <v>0</v>
      </c>
      <c r="FV313" s="7">
        <v>0</v>
      </c>
      <c r="FW313" s="7">
        <v>0</v>
      </c>
      <c r="FX313" s="7">
        <v>0</v>
      </c>
      <c r="FY313" s="7">
        <v>0</v>
      </c>
      <c r="FZ313" s="7">
        <v>0</v>
      </c>
      <c r="GA313" s="7">
        <v>0</v>
      </c>
      <c r="GB313" s="7">
        <v>0</v>
      </c>
      <c r="GC313" s="7">
        <v>0</v>
      </c>
      <c r="GD313" s="7" t="e">
        <v>#REF!</v>
      </c>
      <c r="GE313" s="149">
        <v>0</v>
      </c>
      <c r="GF313" s="150">
        <v>0</v>
      </c>
      <c r="GG313" s="7"/>
      <c r="GH313" s="7"/>
      <c r="GI313" s="60"/>
      <c r="GK313" s="20"/>
      <c r="GL313" s="20"/>
      <c r="GM313" s="1"/>
      <c r="GN313" s="25"/>
      <c r="GO313" s="77"/>
      <c r="GP313" s="7"/>
      <c r="GQ313" s="7"/>
    </row>
    <row r="314" spans="1:199" ht="24.75" customHeight="1" thickBot="1" x14ac:dyDescent="0.4">
      <c r="A314" s="61">
        <v>22</v>
      </c>
      <c r="B314" s="659" t="s">
        <v>78</v>
      </c>
      <c r="C314" s="21" t="s">
        <v>69</v>
      </c>
      <c r="D314" s="2"/>
      <c r="E314" s="2"/>
      <c r="F314" s="2"/>
      <c r="G314" s="2"/>
      <c r="H314" s="2"/>
      <c r="I314" s="2"/>
      <c r="J314" s="2"/>
      <c r="K314" s="2"/>
      <c r="L314" s="16">
        <f>SUM(L315:L330)</f>
        <v>126</v>
      </c>
      <c r="M314" s="16">
        <f t="shared" ref="M314:S314" si="1576">SUM(M315:M330)</f>
        <v>102</v>
      </c>
      <c r="N314" s="16">
        <f t="shared" si="1576"/>
        <v>0</v>
      </c>
      <c r="O314" s="16">
        <f>SUM(O315:O330)</f>
        <v>0</v>
      </c>
      <c r="P314" s="16">
        <f t="shared" si="1576"/>
        <v>28</v>
      </c>
      <c r="Q314" s="16">
        <f t="shared" si="1576"/>
        <v>28</v>
      </c>
      <c r="R314" s="16">
        <f t="shared" si="1576"/>
        <v>32</v>
      </c>
      <c r="S314" s="16">
        <f t="shared" si="1576"/>
        <v>32</v>
      </c>
      <c r="T314" s="16">
        <f t="shared" ref="T314:BH314" si="1577">SUM(T315:T330)</f>
        <v>42</v>
      </c>
      <c r="U314" s="16">
        <f t="shared" si="1577"/>
        <v>42</v>
      </c>
      <c r="V314" s="16">
        <f t="shared" si="1577"/>
        <v>0</v>
      </c>
      <c r="W314" s="16">
        <f t="shared" si="1577"/>
        <v>0</v>
      </c>
      <c r="X314" s="16">
        <f t="shared" si="1577"/>
        <v>2</v>
      </c>
      <c r="Y314" s="16">
        <f t="shared" si="1577"/>
        <v>6.3</v>
      </c>
      <c r="Z314" s="16">
        <f t="shared" si="1577"/>
        <v>0</v>
      </c>
      <c r="AA314" s="16">
        <f t="shared" si="1577"/>
        <v>0</v>
      </c>
      <c r="AB314" s="16">
        <f t="shared" si="1577"/>
        <v>17</v>
      </c>
      <c r="AC314" s="16">
        <f t="shared" si="1577"/>
        <v>136</v>
      </c>
      <c r="AD314" s="16">
        <f t="shared" si="1577"/>
        <v>1</v>
      </c>
      <c r="AE314" s="16">
        <f t="shared" si="1577"/>
        <v>75</v>
      </c>
      <c r="AF314" s="16">
        <f t="shared" si="1577"/>
        <v>0</v>
      </c>
      <c r="AG314" s="16">
        <f t="shared" si="1577"/>
        <v>0</v>
      </c>
      <c r="AH314" s="16">
        <f t="shared" si="1577"/>
        <v>0</v>
      </c>
      <c r="AI314" s="16">
        <f t="shared" si="1577"/>
        <v>0</v>
      </c>
      <c r="AJ314" s="16">
        <f t="shared" si="1577"/>
        <v>0</v>
      </c>
      <c r="AK314" s="16">
        <f t="shared" si="1577"/>
        <v>0</v>
      </c>
      <c r="AL314" s="16">
        <f t="shared" si="1577"/>
        <v>1</v>
      </c>
      <c r="AM314" s="16">
        <f t="shared" si="1577"/>
        <v>48</v>
      </c>
      <c r="AN314" s="16">
        <f t="shared" si="1577"/>
        <v>0</v>
      </c>
      <c r="AO314" s="16">
        <f t="shared" si="1577"/>
        <v>0</v>
      </c>
      <c r="AP314" s="16">
        <f t="shared" si="1577"/>
        <v>0</v>
      </c>
      <c r="AQ314" s="16">
        <f t="shared" si="1577"/>
        <v>0</v>
      </c>
      <c r="AR314" s="16">
        <f t="shared" si="1577"/>
        <v>0</v>
      </c>
      <c r="AS314" s="16">
        <f t="shared" si="1577"/>
        <v>0</v>
      </c>
      <c r="AT314" s="16">
        <f t="shared" si="1577"/>
        <v>1</v>
      </c>
      <c r="AU314" s="16">
        <f t="shared" si="1577"/>
        <v>8</v>
      </c>
      <c r="AV314" s="16">
        <f t="shared" si="1577"/>
        <v>0</v>
      </c>
      <c r="AW314" s="16">
        <f t="shared" si="1577"/>
        <v>0</v>
      </c>
      <c r="AX314" s="16">
        <f t="shared" si="1577"/>
        <v>1</v>
      </c>
      <c r="AY314" s="16">
        <f t="shared" si="1577"/>
        <v>7.666666666666667</v>
      </c>
      <c r="AZ314" s="16">
        <f t="shared" si="1577"/>
        <v>0</v>
      </c>
      <c r="BA314" s="16">
        <f t="shared" si="1577"/>
        <v>0</v>
      </c>
      <c r="BB314" s="16">
        <f t="shared" si="1577"/>
        <v>0</v>
      </c>
      <c r="BC314" s="16">
        <f t="shared" si="1577"/>
        <v>0</v>
      </c>
      <c r="BD314" s="16">
        <f t="shared" si="1577"/>
        <v>0</v>
      </c>
      <c r="BE314" s="16">
        <f t="shared" si="1577"/>
        <v>0</v>
      </c>
      <c r="BF314" s="16">
        <f t="shared" si="1577"/>
        <v>75</v>
      </c>
      <c r="BG314" s="16">
        <f t="shared" si="1577"/>
        <v>384.9666666666667</v>
      </c>
      <c r="BH314" s="16">
        <f t="shared" si="1577"/>
        <v>111.66666666666666</v>
      </c>
      <c r="BI314" s="2"/>
      <c r="BJ314" s="27"/>
      <c r="BK314" s="27"/>
      <c r="BL314" s="111"/>
      <c r="BM314" s="61">
        <v>22</v>
      </c>
      <c r="BN314" s="2" t="s">
        <v>78</v>
      </c>
      <c r="BO314" s="21" t="s">
        <v>69</v>
      </c>
      <c r="BP314" s="2">
        <v>1</v>
      </c>
      <c r="BQ314" s="2"/>
      <c r="BR314" s="2"/>
      <c r="BS314" s="2"/>
      <c r="BT314" s="2"/>
      <c r="BU314" s="2"/>
      <c r="BV314" s="2"/>
      <c r="BW314" s="2"/>
      <c r="BX314" s="16">
        <f>SUM(BX315:BX330)</f>
        <v>194</v>
      </c>
      <c r="BY314" s="16">
        <f t="shared" ref="BY314:CI314" si="1578">SUM(BY315:BY330)</f>
        <v>234</v>
      </c>
      <c r="BZ314" s="16">
        <f t="shared" si="1578"/>
        <v>58</v>
      </c>
      <c r="CA314" s="16">
        <f t="shared" si="1578"/>
        <v>8</v>
      </c>
      <c r="CB314" s="16">
        <f t="shared" si="1578"/>
        <v>24</v>
      </c>
      <c r="CC314" s="16">
        <f t="shared" si="1578"/>
        <v>28</v>
      </c>
      <c r="CD314" s="16">
        <f t="shared" si="1578"/>
        <v>122</v>
      </c>
      <c r="CE314" s="16">
        <f t="shared" si="1578"/>
        <v>130</v>
      </c>
      <c r="CF314" s="16">
        <f t="shared" si="1578"/>
        <v>30</v>
      </c>
      <c r="CG314" s="16">
        <f t="shared" si="1578"/>
        <v>30</v>
      </c>
      <c r="CH314" s="16">
        <f t="shared" si="1578"/>
        <v>0</v>
      </c>
      <c r="CI314" s="16">
        <f t="shared" si="1578"/>
        <v>0</v>
      </c>
      <c r="CJ314" s="16">
        <f t="shared" ref="CJ314:DS314" si="1579">SUM(CJ315:CJ330)</f>
        <v>2</v>
      </c>
      <c r="CK314" s="16">
        <f t="shared" si="1579"/>
        <v>10.7</v>
      </c>
      <c r="CL314" s="16">
        <f t="shared" si="1579"/>
        <v>0</v>
      </c>
      <c r="CM314" s="16">
        <f t="shared" si="1579"/>
        <v>0</v>
      </c>
      <c r="CN314" s="16">
        <f t="shared" si="1579"/>
        <v>3</v>
      </c>
      <c r="CO314" s="16">
        <f t="shared" si="1579"/>
        <v>24</v>
      </c>
      <c r="CP314" s="16">
        <f t="shared" si="1579"/>
        <v>1</v>
      </c>
      <c r="CQ314" s="16">
        <f t="shared" si="1579"/>
        <v>75</v>
      </c>
      <c r="CR314" s="16">
        <f t="shared" si="1579"/>
        <v>1</v>
      </c>
      <c r="CS314" s="16">
        <f t="shared" si="1579"/>
        <v>72</v>
      </c>
      <c r="CT314" s="16">
        <f t="shared" si="1579"/>
        <v>0</v>
      </c>
      <c r="CU314" s="16">
        <f t="shared" si="1579"/>
        <v>0</v>
      </c>
      <c r="CV314" s="16">
        <f t="shared" si="1579"/>
        <v>0</v>
      </c>
      <c r="CW314" s="16">
        <f t="shared" si="1579"/>
        <v>0</v>
      </c>
      <c r="CX314" s="16">
        <f t="shared" si="1579"/>
        <v>2</v>
      </c>
      <c r="CY314" s="16">
        <f t="shared" si="1579"/>
        <v>76</v>
      </c>
      <c r="CZ314" s="16">
        <f t="shared" si="1579"/>
        <v>0</v>
      </c>
      <c r="DA314" s="16">
        <f t="shared" si="1579"/>
        <v>0</v>
      </c>
      <c r="DB314" s="16">
        <f t="shared" si="1579"/>
        <v>1</v>
      </c>
      <c r="DC314" s="16">
        <f t="shared" si="1579"/>
        <v>0</v>
      </c>
      <c r="DD314" s="16">
        <f t="shared" si="1579"/>
        <v>4</v>
      </c>
      <c r="DE314" s="16">
        <f t="shared" si="1579"/>
        <v>30</v>
      </c>
      <c r="DF314" s="16">
        <f t="shared" si="1579"/>
        <v>0</v>
      </c>
      <c r="DG314" s="16">
        <f t="shared" si="1579"/>
        <v>0</v>
      </c>
      <c r="DH314" s="16">
        <f t="shared" si="1579"/>
        <v>0</v>
      </c>
      <c r="DI314" s="16">
        <f t="shared" si="1579"/>
        <v>0</v>
      </c>
      <c r="DJ314" s="16">
        <f t="shared" si="1579"/>
        <v>1</v>
      </c>
      <c r="DK314" s="16">
        <f t="shared" si="1579"/>
        <v>8</v>
      </c>
      <c r="DL314" s="16">
        <f t="shared" si="1579"/>
        <v>0</v>
      </c>
      <c r="DM314" s="16">
        <f t="shared" si="1579"/>
        <v>0</v>
      </c>
      <c r="DN314" s="16">
        <f t="shared" si="1579"/>
        <v>0</v>
      </c>
      <c r="DO314" s="16">
        <f t="shared" si="1579"/>
        <v>0</v>
      </c>
      <c r="DP314" s="16">
        <f t="shared" si="1579"/>
        <v>0</v>
      </c>
      <c r="DQ314" s="16">
        <f t="shared" si="1579"/>
        <v>0</v>
      </c>
      <c r="DR314" s="16">
        <f t="shared" si="1579"/>
        <v>493.7</v>
      </c>
      <c r="DS314" s="16">
        <f t="shared" si="1579"/>
        <v>236</v>
      </c>
      <c r="DT314" s="2"/>
      <c r="DU314" s="2"/>
      <c r="DV314" s="2"/>
      <c r="DW314" s="62"/>
      <c r="DX314" s="61">
        <v>22</v>
      </c>
      <c r="DY314" s="301" t="s">
        <v>78</v>
      </c>
      <c r="DZ314" s="21" t="s">
        <v>69</v>
      </c>
      <c r="EA314" s="44">
        <v>1</v>
      </c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M314" s="44">
        <v>8</v>
      </c>
      <c r="EN314" s="44">
        <v>52</v>
      </c>
      <c r="EO314" s="44">
        <v>56</v>
      </c>
      <c r="EP314" s="44">
        <v>154</v>
      </c>
      <c r="EQ314" s="44">
        <v>162</v>
      </c>
      <c r="ER314" s="44">
        <v>72</v>
      </c>
      <c r="ES314" s="44">
        <v>72</v>
      </c>
      <c r="ET314" s="44">
        <v>0</v>
      </c>
      <c r="EU314" s="44">
        <v>0</v>
      </c>
      <c r="EV314" s="44">
        <v>4</v>
      </c>
      <c r="EW314" s="50">
        <v>17</v>
      </c>
      <c r="EX314" s="44">
        <v>0</v>
      </c>
      <c r="EY314" s="44">
        <v>0</v>
      </c>
      <c r="EZ314" s="44">
        <v>20</v>
      </c>
      <c r="FA314" s="44">
        <v>160</v>
      </c>
      <c r="FB314" s="44">
        <v>2</v>
      </c>
      <c r="FC314" s="44">
        <v>150</v>
      </c>
      <c r="FD314" s="44">
        <v>1</v>
      </c>
      <c r="FE314" s="44">
        <v>72</v>
      </c>
      <c r="FF314" s="44">
        <v>0</v>
      </c>
      <c r="FG314" s="50">
        <v>0</v>
      </c>
      <c r="FH314" s="44">
        <v>0</v>
      </c>
      <c r="FI314" s="50">
        <v>0</v>
      </c>
      <c r="FJ314" s="44">
        <v>3</v>
      </c>
      <c r="FK314" s="44">
        <v>124</v>
      </c>
      <c r="FL314" s="44">
        <v>0</v>
      </c>
      <c r="FM314" s="44">
        <v>0</v>
      </c>
      <c r="FN314" s="44">
        <v>1</v>
      </c>
      <c r="FO314" s="44">
        <v>0</v>
      </c>
      <c r="FP314" s="44">
        <v>4</v>
      </c>
      <c r="FQ314" s="44">
        <v>30</v>
      </c>
      <c r="FR314" s="44"/>
      <c r="FS314" s="44">
        <v>8</v>
      </c>
      <c r="FT314" s="44">
        <v>0</v>
      </c>
      <c r="FU314" s="44">
        <v>0</v>
      </c>
      <c r="FV314" s="44">
        <v>2</v>
      </c>
      <c r="FW314" s="44">
        <v>15.666666666666668</v>
      </c>
      <c r="FX314" s="44">
        <v>0</v>
      </c>
      <c r="FY314" s="44">
        <v>0</v>
      </c>
      <c r="FZ314" s="44">
        <v>0</v>
      </c>
      <c r="GA314" s="44">
        <v>0</v>
      </c>
      <c r="GB314" s="44">
        <v>0</v>
      </c>
      <c r="GC314" s="44">
        <v>0</v>
      </c>
      <c r="GD314" s="44" t="e">
        <v>#REF!</v>
      </c>
      <c r="GE314" s="117">
        <v>878.66666666666674</v>
      </c>
      <c r="GF314" s="641">
        <v>347.66666666666663</v>
      </c>
      <c r="GG314" s="44"/>
      <c r="GH314" s="44"/>
      <c r="GI314" s="66"/>
      <c r="GK314" s="20"/>
      <c r="GL314" s="20"/>
      <c r="GM314" s="7"/>
      <c r="GN314" s="19"/>
      <c r="GO314" s="78"/>
      <c r="GP314" s="7"/>
      <c r="GQ314" s="87"/>
    </row>
    <row r="315" spans="1:199" ht="24.75" hidden="1" customHeight="1" x14ac:dyDescent="0.4">
      <c r="A315" s="2" t="s">
        <v>78</v>
      </c>
      <c r="B315" s="178" t="s">
        <v>90</v>
      </c>
      <c r="C315" s="179" t="s">
        <v>95</v>
      </c>
      <c r="D315" s="179" t="s">
        <v>92</v>
      </c>
      <c r="E315" s="179" t="s">
        <v>96</v>
      </c>
      <c r="F315" s="179" t="s">
        <v>97</v>
      </c>
      <c r="G315" s="179">
        <v>7</v>
      </c>
      <c r="H315" s="179">
        <v>24</v>
      </c>
      <c r="I315" s="179">
        <v>2</v>
      </c>
      <c r="J315" s="179">
        <v>1</v>
      </c>
      <c r="K315" s="179">
        <f>SUM(J315)*2</f>
        <v>2</v>
      </c>
      <c r="L315" s="180">
        <v>80</v>
      </c>
      <c r="M315" s="191">
        <f>SUM(N315+P315+R315+T315+V315)</f>
        <v>58</v>
      </c>
      <c r="N315" s="180"/>
      <c r="O315" s="180">
        <f>SUM(N315)*I315</f>
        <v>0</v>
      </c>
      <c r="P315" s="180">
        <v>28</v>
      </c>
      <c r="Q315" s="180">
        <f>P315*J315</f>
        <v>28</v>
      </c>
      <c r="R315" s="180">
        <v>30</v>
      </c>
      <c r="S315" s="180">
        <f>SUM(R315)*J315</f>
        <v>30</v>
      </c>
      <c r="T315" s="180"/>
      <c r="U315" s="35">
        <f>SUM(T315)*K315</f>
        <v>0</v>
      </c>
      <c r="V315" s="81"/>
      <c r="W315" s="35">
        <f>SUM(V315)*J315*3</f>
        <v>0</v>
      </c>
      <c r="X315" s="182">
        <f>SUM(J315*AX315*2+K315*AZ315*2)</f>
        <v>0</v>
      </c>
      <c r="Y315" s="182">
        <f>SUM(L315*5/100*J315)</f>
        <v>4</v>
      </c>
      <c r="Z315" s="187"/>
      <c r="AA315" s="35"/>
      <c r="AB315" s="81"/>
      <c r="AC315" s="182">
        <f>SUM(AB315)*3*H315/5</f>
        <v>0</v>
      </c>
      <c r="AD315" s="81"/>
      <c r="AE315" s="183">
        <f>SUM(AD315*H315*(30+4))</f>
        <v>0</v>
      </c>
      <c r="AF315" s="81"/>
      <c r="AG315" s="35">
        <f>SUM(AF315*H315*3)</f>
        <v>0</v>
      </c>
      <c r="AH315" s="81"/>
      <c r="AI315" s="182">
        <f>SUM(AH315*H315/3)</f>
        <v>0</v>
      </c>
      <c r="AJ315" s="187"/>
      <c r="AK315" s="182">
        <f>SUM(AJ315*H315*2/3)</f>
        <v>0</v>
      </c>
      <c r="AL315" s="81">
        <v>1</v>
      </c>
      <c r="AM315" s="35">
        <f>SUM(AL315*H315*2)</f>
        <v>48</v>
      </c>
      <c r="AN315" s="81"/>
      <c r="AO315" s="35">
        <f>SUM(AN315*J315*2)</f>
        <v>0</v>
      </c>
      <c r="AP315" s="81"/>
      <c r="AQ315" s="182">
        <f>SUM(AP315*H315*2)</f>
        <v>0</v>
      </c>
      <c r="AR315" s="81"/>
      <c r="AS315" s="182">
        <f>SUM(J315*AR315*6)</f>
        <v>0</v>
      </c>
      <c r="AT315" s="81">
        <v>1</v>
      </c>
      <c r="AU315" s="182">
        <f>AT315*H315/3</f>
        <v>8</v>
      </c>
      <c r="AV315" s="187"/>
      <c r="AW315" s="35">
        <f>SUM(J315*AV315*6)</f>
        <v>0</v>
      </c>
      <c r="AX315" s="81"/>
      <c r="AY315" s="182">
        <f>SUM(J315*AX315*8)</f>
        <v>0</v>
      </c>
      <c r="AZ315" s="81"/>
      <c r="BA315" s="182">
        <f>SUM(AZ315*K315*5*6)</f>
        <v>0</v>
      </c>
      <c r="BB315" s="81"/>
      <c r="BC315" s="182">
        <f>SUM(BB315*K315*4*6)</f>
        <v>0</v>
      </c>
      <c r="BD315" s="81"/>
      <c r="BE315" s="10">
        <f>SUM(BD315*50)</f>
        <v>0</v>
      </c>
      <c r="BF315" s="22"/>
      <c r="BG315" s="309">
        <f>SUM(AO315+BE315+BC315+BA315+AY315+AW315+AS315+AQ315+AK315+AM315+AI315+AG315+AE315+AC315+AA315+Y315+X315+W315+U315+Q315+O315+S315+AU315)</f>
        <v>118</v>
      </c>
      <c r="BH315" s="22">
        <f>SUM(O315+Q315+U315+W315+X315+AS315+AW315+AY315+BA315+BC315+S315+AQ315)</f>
        <v>58</v>
      </c>
      <c r="BI315" s="7"/>
      <c r="BJ315" s="7"/>
      <c r="BK315" s="7"/>
      <c r="BL315" s="60">
        <v>406</v>
      </c>
      <c r="BM315" s="2" t="s">
        <v>78</v>
      </c>
      <c r="BN315" s="1" t="s">
        <v>90</v>
      </c>
      <c r="BO315" s="45" t="s">
        <v>95</v>
      </c>
      <c r="BP315" s="45" t="s">
        <v>92</v>
      </c>
      <c r="BQ315" s="45" t="s">
        <v>96</v>
      </c>
      <c r="BR315" s="25" t="s">
        <v>97</v>
      </c>
      <c r="BS315" s="25">
        <v>8</v>
      </c>
      <c r="BT315" s="179">
        <v>24</v>
      </c>
      <c r="BU315" s="25"/>
      <c r="BV315" s="25">
        <v>1</v>
      </c>
      <c r="BW315" s="25">
        <f>SUM(BV315)*2</f>
        <v>2</v>
      </c>
      <c r="BX315" s="24">
        <v>70</v>
      </c>
      <c r="BY315" s="226">
        <f>SUM(BZ315+CB315+CD315+CF315+CH315)</f>
        <v>70</v>
      </c>
      <c r="BZ315" s="24">
        <v>28</v>
      </c>
      <c r="CA315" s="24">
        <f>SUM(BZ315)*BU315</f>
        <v>0</v>
      </c>
      <c r="CB315" s="24">
        <v>20</v>
      </c>
      <c r="CC315" s="278">
        <f>CB315*BV315</f>
        <v>20</v>
      </c>
      <c r="CD315" s="216">
        <v>22</v>
      </c>
      <c r="CE315" s="24">
        <f>SUM(CD315)*BV315</f>
        <v>22</v>
      </c>
      <c r="CF315" s="216"/>
      <c r="CG315" s="28">
        <f>SUM(CF315)*BW315</f>
        <v>0</v>
      </c>
      <c r="CH315" s="223"/>
      <c r="CI315" s="28">
        <f>SUM(CH315)*BV315*5</f>
        <v>0</v>
      </c>
      <c r="CJ315" s="209">
        <f>SUM(BV315*DJ315*2+BW315*DL315*2)</f>
        <v>2</v>
      </c>
      <c r="CK315" s="209">
        <f>SUM(BX315*5/100*BV315)</f>
        <v>3.5</v>
      </c>
      <c r="CL315" s="223"/>
      <c r="CM315" s="28"/>
      <c r="CN315" s="223"/>
      <c r="CO315" s="209">
        <f>SUM(CN315)*3*BT315/5</f>
        <v>0</v>
      </c>
      <c r="CP315" s="223"/>
      <c r="CQ315" s="210">
        <f>SUM(CP315*BT315*(30+4))</f>
        <v>0</v>
      </c>
      <c r="CR315" s="34">
        <v>1</v>
      </c>
      <c r="CS315" s="28">
        <f>SUM(CR315*BT315*3)</f>
        <v>72</v>
      </c>
      <c r="CT315" s="223"/>
      <c r="CU315" s="209">
        <f>SUM(CT315*BT315/3)</f>
        <v>0</v>
      </c>
      <c r="CV315" s="223"/>
      <c r="CW315" s="209">
        <f>SUM(CV315*BT315*2/3)</f>
        <v>0</v>
      </c>
      <c r="CX315" s="34"/>
      <c r="CY315" s="28">
        <f>SUM(CX315*BT315*2)</f>
        <v>0</v>
      </c>
      <c r="CZ315" s="223"/>
      <c r="DA315" s="28">
        <f>SUM(CZ315*BV315*2)</f>
        <v>0</v>
      </c>
      <c r="DB315" s="223"/>
      <c r="DC315" s="209">
        <f>SUM(DB315*BT315*2)</f>
        <v>0</v>
      </c>
      <c r="DD315" s="223"/>
      <c r="DE315" s="209">
        <f>SUM(BV315*DD315*6)</f>
        <v>0</v>
      </c>
      <c r="DF315" s="223"/>
      <c r="DG315" s="209">
        <f>DF315*BT315/3</f>
        <v>0</v>
      </c>
      <c r="DH315" s="223"/>
      <c r="DI315" s="28">
        <f>SUM(BV315*DH315*6)</f>
        <v>0</v>
      </c>
      <c r="DJ315" s="34">
        <v>1</v>
      </c>
      <c r="DK315" s="209">
        <f>DJ315*BT315/3</f>
        <v>8</v>
      </c>
      <c r="DL315" s="34"/>
      <c r="DM315" s="209">
        <f>SUM(DL315*BW315*5*6)</f>
        <v>0</v>
      </c>
      <c r="DN315" s="34"/>
      <c r="DO315" s="209">
        <f>SUM(DN315*BW315*4*6)</f>
        <v>0</v>
      </c>
      <c r="DP315" s="34"/>
      <c r="DQ315" s="22">
        <f>SUM(DP315*50)</f>
        <v>0</v>
      </c>
      <c r="DR315" s="345">
        <f>CA315+CC315+CE315+CG315+CI315+CJ315+CK315+CM315+CO315+CQ315+CS315+CU315+CW315+CY315+DA315+DC315+DE315+DG315+DI315+DK315+DM315+DO315+DQ315</f>
        <v>127.5</v>
      </c>
      <c r="DS315" s="209">
        <f>DO315+DM315+DK315+DI315+DE315+DC315+CJ315+CI315+CG315+CE315+CC315+CA315</f>
        <v>52</v>
      </c>
      <c r="DT315" s="7"/>
      <c r="DU315" s="7"/>
      <c r="DV315" s="7"/>
      <c r="DW315" s="60">
        <v>406</v>
      </c>
      <c r="DX315" s="59"/>
      <c r="DY315" s="288"/>
      <c r="DZ315" s="25"/>
      <c r="EA315" s="25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M315" s="20">
        <v>0</v>
      </c>
      <c r="EN315" s="7">
        <v>48</v>
      </c>
      <c r="EO315" s="7">
        <v>48</v>
      </c>
      <c r="EP315" s="7">
        <v>52</v>
      </c>
      <c r="EQ315" s="7">
        <v>52</v>
      </c>
      <c r="ER315" s="7">
        <v>0</v>
      </c>
      <c r="ES315" s="7">
        <v>0</v>
      </c>
      <c r="ET315" s="7">
        <v>0</v>
      </c>
      <c r="EU315" s="7">
        <v>0</v>
      </c>
      <c r="EV315" s="7">
        <v>2</v>
      </c>
      <c r="EW315" s="20">
        <v>7.5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1</v>
      </c>
      <c r="FE315" s="7">
        <v>72</v>
      </c>
      <c r="FF315" s="7">
        <v>0</v>
      </c>
      <c r="FG315" s="20">
        <v>0</v>
      </c>
      <c r="FH315" s="7">
        <v>0</v>
      </c>
      <c r="FI315" s="7">
        <v>0</v>
      </c>
      <c r="FJ315" s="7">
        <v>1</v>
      </c>
      <c r="FK315" s="7">
        <v>48</v>
      </c>
      <c r="FL315" s="7">
        <v>0</v>
      </c>
      <c r="FM315" s="7">
        <v>0</v>
      </c>
      <c r="FN315" s="7">
        <v>0</v>
      </c>
      <c r="FO315" s="7">
        <v>0</v>
      </c>
      <c r="FP315" s="7">
        <v>0</v>
      </c>
      <c r="FQ315" s="7">
        <v>0</v>
      </c>
      <c r="FR315" s="7"/>
      <c r="FS315" s="7">
        <v>8</v>
      </c>
      <c r="FT315" s="7">
        <v>0</v>
      </c>
      <c r="FU315" s="7">
        <v>0</v>
      </c>
      <c r="FV315" s="7">
        <v>1</v>
      </c>
      <c r="FW315" s="7">
        <v>8</v>
      </c>
      <c r="FX315" s="7">
        <v>0</v>
      </c>
      <c r="FY315" s="7">
        <v>0</v>
      </c>
      <c r="FZ315" s="7">
        <v>0</v>
      </c>
      <c r="GA315" s="7">
        <v>0</v>
      </c>
      <c r="GB315" s="7">
        <v>0</v>
      </c>
      <c r="GC315" s="7">
        <v>0</v>
      </c>
      <c r="GD315" s="7" t="e">
        <v>#REF!</v>
      </c>
      <c r="GE315" s="149">
        <v>245.5</v>
      </c>
      <c r="GF315" s="150">
        <v>110</v>
      </c>
      <c r="GG315" s="7"/>
      <c r="GH315" s="7"/>
      <c r="GI315" s="60"/>
      <c r="GK315" s="20"/>
      <c r="GL315" s="20"/>
      <c r="GM315" s="1"/>
      <c r="GN315" s="25"/>
      <c r="GO315" s="77"/>
      <c r="GP315" s="7"/>
      <c r="GQ315" s="7"/>
    </row>
    <row r="316" spans="1:199" ht="32.25" hidden="1" customHeight="1" x14ac:dyDescent="0.4">
      <c r="A316" s="2" t="s">
        <v>78</v>
      </c>
      <c r="B316" s="178" t="s">
        <v>112</v>
      </c>
      <c r="C316" s="179" t="s">
        <v>95</v>
      </c>
      <c r="D316" s="179" t="s">
        <v>92</v>
      </c>
      <c r="E316" s="179" t="s">
        <v>96</v>
      </c>
      <c r="F316" s="179" t="s">
        <v>97</v>
      </c>
      <c r="G316" s="179">
        <v>7</v>
      </c>
      <c r="H316" s="179">
        <v>23</v>
      </c>
      <c r="I316" s="179">
        <v>2</v>
      </c>
      <c r="J316" s="179">
        <v>1</v>
      </c>
      <c r="K316" s="179">
        <v>1</v>
      </c>
      <c r="L316" s="180">
        <v>46</v>
      </c>
      <c r="M316" s="191">
        <f>SUM(N316+P316+R316+T316+V316)</f>
        <v>44</v>
      </c>
      <c r="N316" s="180"/>
      <c r="O316" s="180">
        <f>SUM(N316)*I316</f>
        <v>0</v>
      </c>
      <c r="P316" s="180"/>
      <c r="Q316" s="180">
        <f>P316*J316</f>
        <v>0</v>
      </c>
      <c r="R316" s="180">
        <v>2</v>
      </c>
      <c r="S316" s="180">
        <f>SUM(R316)*J316</f>
        <v>2</v>
      </c>
      <c r="T316" s="180">
        <v>42</v>
      </c>
      <c r="U316" s="180">
        <f>SUM(T316)*K316</f>
        <v>42</v>
      </c>
      <c r="V316" s="81"/>
      <c r="W316" s="35">
        <f>SUM(V316)*J316*5</f>
        <v>0</v>
      </c>
      <c r="X316" s="182">
        <f>SUM(J316*AX316*2+K316*AZ316*2)</f>
        <v>2</v>
      </c>
      <c r="Y316" s="182">
        <f>SUM(L316*5/100*J316)</f>
        <v>2.2999999999999998</v>
      </c>
      <c r="Z316" s="194"/>
      <c r="AA316" s="35"/>
      <c r="AB316" s="81"/>
      <c r="AC316" s="182">
        <f>SUM(AB316)*3*H316/5</f>
        <v>0</v>
      </c>
      <c r="AD316" s="81"/>
      <c r="AE316" s="183">
        <f>SUM(AD316*H316*(30+4))</f>
        <v>0</v>
      </c>
      <c r="AF316" s="81"/>
      <c r="AG316" s="35">
        <f>SUM(AF316*H316*3)</f>
        <v>0</v>
      </c>
      <c r="AH316" s="81"/>
      <c r="AI316" s="182">
        <f>SUM(AH316*H316/3)</f>
        <v>0</v>
      </c>
      <c r="AJ316" s="194"/>
      <c r="AK316" s="182">
        <f>SUM(AJ316*H316/3)</f>
        <v>0</v>
      </c>
      <c r="AL316" s="81"/>
      <c r="AM316" s="35">
        <f>SUM(AL316*H316*2)</f>
        <v>0</v>
      </c>
      <c r="AN316" s="81"/>
      <c r="AO316" s="35">
        <f>SUM(AN316*J316)</f>
        <v>0</v>
      </c>
      <c r="AP316" s="81"/>
      <c r="AQ316" s="182">
        <f>SUM(AP316*H316*2)</f>
        <v>0</v>
      </c>
      <c r="AR316" s="81"/>
      <c r="AS316" s="415">
        <f>SUM(J316*AR316*6)*2</f>
        <v>0</v>
      </c>
      <c r="AT316" s="81"/>
      <c r="AU316" s="182">
        <f>AT316*H316/3</f>
        <v>0</v>
      </c>
      <c r="AV316" s="194"/>
      <c r="AW316" s="35">
        <f>SUM(J316*AV316*6)</f>
        <v>0</v>
      </c>
      <c r="AX316" s="81">
        <v>1</v>
      </c>
      <c r="AY316" s="195">
        <f>AX316*H316/3</f>
        <v>7.666666666666667</v>
      </c>
      <c r="AZ316" s="81"/>
      <c r="BA316" s="182">
        <f>SUM(AZ316*K316*5*6)</f>
        <v>0</v>
      </c>
      <c r="BB316" s="81"/>
      <c r="BC316" s="182">
        <f>SUM(BB316*K316*4*6)</f>
        <v>0</v>
      </c>
      <c r="BD316" s="81"/>
      <c r="BE316" s="10">
        <f>SUM(BD316*50)</f>
        <v>0</v>
      </c>
      <c r="BF316" s="22"/>
      <c r="BG316" s="309">
        <f>SUM(AO316+BE316+BC316+BA316+AY316+AW316+AS316+AQ316+AK316+AM316+AI316+AG316+AE316+AC316+AA316+Y316+X316+W316+U316+Q316+O316+S316+AU316)</f>
        <v>55.966666666666669</v>
      </c>
      <c r="BH316" s="22">
        <f>SUM(O316+Q316+U316+W316+X316+AS316+AW316+AY316+BA316+BC316+S316+AQ316)</f>
        <v>53.666666666666664</v>
      </c>
      <c r="BI316" s="7"/>
      <c r="BJ316" s="7"/>
      <c r="BK316" s="7"/>
      <c r="BL316" s="60">
        <v>406</v>
      </c>
      <c r="BM316" s="2" t="s">
        <v>78</v>
      </c>
      <c r="BN316" s="1" t="s">
        <v>197</v>
      </c>
      <c r="BO316" s="207" t="s">
        <v>95</v>
      </c>
      <c r="BP316" s="207" t="s">
        <v>92</v>
      </c>
      <c r="BQ316" s="207" t="s">
        <v>96</v>
      </c>
      <c r="BR316" s="179" t="s">
        <v>97</v>
      </c>
      <c r="BS316" s="207">
        <v>8</v>
      </c>
      <c r="BT316" s="179">
        <v>24</v>
      </c>
      <c r="BU316" s="179"/>
      <c r="BV316" s="179">
        <v>1</v>
      </c>
      <c r="BW316" s="25">
        <f>SUM(BV316)*2</f>
        <v>2</v>
      </c>
      <c r="BX316" s="1">
        <v>80</v>
      </c>
      <c r="BY316" s="208">
        <f>SUM(BZ316+CB316+CD316+CF316+CH316)</f>
        <v>80</v>
      </c>
      <c r="BZ316" s="34">
        <v>10</v>
      </c>
      <c r="CA316" s="28">
        <f>SUM(BZ316)*BU316</f>
        <v>0</v>
      </c>
      <c r="CB316" s="34"/>
      <c r="CC316" s="28">
        <f>CB316*BV316</f>
        <v>0</v>
      </c>
      <c r="CD316" s="34">
        <v>70</v>
      </c>
      <c r="CE316" s="28">
        <f>SUM(CD316)*BV316</f>
        <v>70</v>
      </c>
      <c r="CF316" s="34"/>
      <c r="CG316" s="28">
        <f>SUM(CF316)*BW316</f>
        <v>0</v>
      </c>
      <c r="CH316" s="200"/>
      <c r="CI316" s="28">
        <f>SUM(CH316)*BV316*4</f>
        <v>0</v>
      </c>
      <c r="CJ316" s="209">
        <f>SUM(BW316*DJ316*2+BW316*DL316*2)</f>
        <v>0</v>
      </c>
      <c r="CK316" s="182">
        <f>SUM(BX316*5/100*BV316)</f>
        <v>4</v>
      </c>
      <c r="CL316" s="200"/>
      <c r="CM316" s="28"/>
      <c r="CN316" s="200"/>
      <c r="CO316" s="209">
        <f>SUM(CN316)*3*BT316/5</f>
        <v>0</v>
      </c>
      <c r="CP316" s="200"/>
      <c r="CQ316" s="210">
        <f>SUM(CP316*BT316*(30+4))</f>
        <v>0</v>
      </c>
      <c r="CR316" s="34"/>
      <c r="CS316" s="28">
        <f>SUM(CR316*BT316*3)</f>
        <v>0</v>
      </c>
      <c r="CT316" s="200"/>
      <c r="CU316" s="209">
        <f>SUM(CT316*BT316/3)</f>
        <v>0</v>
      </c>
      <c r="CV316" s="200"/>
      <c r="CW316" s="209">
        <f>SUM(CV316*BT316*2/3)</f>
        <v>0</v>
      </c>
      <c r="CX316" s="34">
        <v>1</v>
      </c>
      <c r="CY316" s="201">
        <f>SUM(CX316*BT316)*2</f>
        <v>48</v>
      </c>
      <c r="CZ316" s="200"/>
      <c r="DA316" s="28">
        <f>SUM(CZ316*BV316)</f>
        <v>0</v>
      </c>
      <c r="DB316" s="200"/>
      <c r="DC316" s="209">
        <f>SUM(DB316*BT316*2)</f>
        <v>0</v>
      </c>
      <c r="DD316" s="34">
        <v>1</v>
      </c>
      <c r="DE316" s="605">
        <f>DD316*BV316*6</f>
        <v>6</v>
      </c>
      <c r="DF316" s="200"/>
      <c r="DG316" s="209">
        <f>DF316*BT316/3</f>
        <v>0</v>
      </c>
      <c r="DH316" s="200"/>
      <c r="DI316" s="28">
        <f>SUM(DH316*BT316/3)</f>
        <v>0</v>
      </c>
      <c r="DJ316" s="34"/>
      <c r="DK316" s="209">
        <f>SUM(BV316*DJ316*8)</f>
        <v>0</v>
      </c>
      <c r="DL316" s="34"/>
      <c r="DM316" s="209">
        <f>SUM(DL316*BW316*5*6)</f>
        <v>0</v>
      </c>
      <c r="DN316" s="34"/>
      <c r="DO316" s="209">
        <f>SUM(DN316*BW316*4*6)</f>
        <v>0</v>
      </c>
      <c r="DP316" s="34"/>
      <c r="DQ316" s="22">
        <f>SUM(DP316*50)</f>
        <v>0</v>
      </c>
      <c r="DR316" s="345">
        <f>CA316+CC316+CE316+CG316+CI316+CJ316+CK316+CM316+CO316+CQ316+CS316+CU316+CW316+CY316+DA316+DC316+DE316+DG316+DI316+DK316+DM316+DO316+DQ316</f>
        <v>128</v>
      </c>
      <c r="DS316" s="209">
        <f>DO316+DM316+DK316+DI316+DE316+DC316+CJ316+CI316+CG316+CE316+CC316+CA316</f>
        <v>76</v>
      </c>
      <c r="DT316" s="7"/>
      <c r="DU316" s="7"/>
      <c r="DV316" s="7"/>
      <c r="DW316" s="60">
        <v>406</v>
      </c>
      <c r="DX316" s="59"/>
      <c r="DY316" s="288"/>
      <c r="DZ316" s="25"/>
      <c r="EA316" s="25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M316" s="20">
        <v>0</v>
      </c>
      <c r="EN316" s="7">
        <v>0</v>
      </c>
      <c r="EO316" s="7">
        <v>0</v>
      </c>
      <c r="EP316" s="7">
        <v>72</v>
      </c>
      <c r="EQ316" s="7">
        <v>72</v>
      </c>
      <c r="ER316" s="7">
        <v>42</v>
      </c>
      <c r="ES316" s="7">
        <v>42</v>
      </c>
      <c r="ET316" s="7">
        <v>0</v>
      </c>
      <c r="EU316" s="7">
        <v>0</v>
      </c>
      <c r="EV316" s="7">
        <v>2</v>
      </c>
      <c r="EW316" s="20">
        <v>6.3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0</v>
      </c>
      <c r="FD316" s="7">
        <v>0</v>
      </c>
      <c r="FE316" s="7">
        <v>0</v>
      </c>
      <c r="FF316" s="7">
        <v>0</v>
      </c>
      <c r="FG316" s="20">
        <v>0</v>
      </c>
      <c r="FH316" s="7">
        <v>0</v>
      </c>
      <c r="FI316" s="7">
        <v>0</v>
      </c>
      <c r="FJ316" s="7">
        <v>1</v>
      </c>
      <c r="FK316" s="7">
        <v>48</v>
      </c>
      <c r="FL316" s="7">
        <v>0</v>
      </c>
      <c r="FM316" s="7">
        <v>0</v>
      </c>
      <c r="FN316" s="7">
        <v>0</v>
      </c>
      <c r="FO316" s="7">
        <v>0</v>
      </c>
      <c r="FP316" s="7">
        <v>1</v>
      </c>
      <c r="FQ316" s="7">
        <v>6</v>
      </c>
      <c r="FR316" s="7"/>
      <c r="FS316" s="7">
        <v>0</v>
      </c>
      <c r="FT316" s="7">
        <v>0</v>
      </c>
      <c r="FU316" s="7">
        <v>0</v>
      </c>
      <c r="FV316" s="7">
        <v>1</v>
      </c>
      <c r="FW316" s="7">
        <v>7.666666666666667</v>
      </c>
      <c r="FX316" s="7">
        <v>0</v>
      </c>
      <c r="FY316" s="7">
        <v>0</v>
      </c>
      <c r="FZ316" s="7">
        <v>0</v>
      </c>
      <c r="GA316" s="7">
        <v>0</v>
      </c>
      <c r="GB316" s="7">
        <v>0</v>
      </c>
      <c r="GC316" s="7">
        <v>0</v>
      </c>
      <c r="GD316" s="7" t="e">
        <v>#REF!</v>
      </c>
      <c r="GE316" s="149">
        <v>183.96666666666667</v>
      </c>
      <c r="GF316" s="150">
        <v>129.66666666666666</v>
      </c>
      <c r="GG316" s="7"/>
      <c r="GH316" s="7"/>
      <c r="GI316" s="60"/>
      <c r="GK316" s="20"/>
      <c r="GL316" s="20"/>
      <c r="GM316" s="1"/>
      <c r="GN316" s="25"/>
      <c r="GO316" s="77"/>
      <c r="GP316" s="7"/>
      <c r="GQ316" s="7"/>
    </row>
    <row r="317" spans="1:199" ht="24.95" hidden="1" customHeight="1" x14ac:dyDescent="0.4">
      <c r="A317" s="2" t="s">
        <v>78</v>
      </c>
      <c r="B317" s="1"/>
      <c r="C317" s="45"/>
      <c r="D317" s="45"/>
      <c r="E317" s="45"/>
      <c r="F317" s="25"/>
      <c r="G317" s="25"/>
      <c r="H317" s="25"/>
      <c r="I317" s="25"/>
      <c r="J317" s="25"/>
      <c r="K317" s="25"/>
      <c r="L317" s="1"/>
      <c r="M317" s="208"/>
      <c r="N317" s="34"/>
      <c r="O317" s="28"/>
      <c r="P317" s="34"/>
      <c r="Q317" s="28"/>
      <c r="R317" s="34"/>
      <c r="S317" s="28"/>
      <c r="T317" s="34"/>
      <c r="U317" s="28"/>
      <c r="V317" s="34"/>
      <c r="W317" s="28"/>
      <c r="X317" s="209"/>
      <c r="Y317" s="182"/>
      <c r="Z317" s="34"/>
      <c r="AA317" s="28"/>
      <c r="AB317" s="34"/>
      <c r="AC317" s="209"/>
      <c r="AD317" s="34"/>
      <c r="AE317" s="210"/>
      <c r="AF317" s="34"/>
      <c r="AG317" s="28"/>
      <c r="AH317" s="34"/>
      <c r="AI317" s="209"/>
      <c r="AJ317" s="34"/>
      <c r="AK317" s="209"/>
      <c r="AL317" s="34"/>
      <c r="AM317" s="28"/>
      <c r="AN317" s="34"/>
      <c r="AO317" s="28"/>
      <c r="AP317" s="34"/>
      <c r="AQ317" s="209"/>
      <c r="AR317" s="34"/>
      <c r="AS317" s="209"/>
      <c r="AT317" s="34"/>
      <c r="AU317" s="209"/>
      <c r="AV317" s="34"/>
      <c r="AW317" s="28"/>
      <c r="AX317" s="34"/>
      <c r="AY317" s="209"/>
      <c r="AZ317" s="34"/>
      <c r="BA317" s="209"/>
      <c r="BB317" s="34"/>
      <c r="BC317" s="209"/>
      <c r="BD317" s="34"/>
      <c r="BE317" s="22"/>
      <c r="BF317" s="209"/>
      <c r="BG317" s="309">
        <f t="shared" ref="BG317:BG318" si="1580">SUM(AO317+BE317+BC317+BA317+AY317+AW317+AS317+AQ317+AK317+AM317+AI317+AG317+AE317+AC317+AA317+Y317+X317+W317+U317+Q317+O317+S317+AU317)</f>
        <v>0</v>
      </c>
      <c r="BH317" s="22"/>
      <c r="BI317" s="1"/>
      <c r="BJ317" s="7"/>
      <c r="BK317" s="7"/>
      <c r="BL317" s="7"/>
      <c r="BM317" s="2" t="s">
        <v>78</v>
      </c>
      <c r="BN317" s="274" t="s">
        <v>113</v>
      </c>
      <c r="BO317" s="45" t="s">
        <v>95</v>
      </c>
      <c r="BP317" s="45" t="s">
        <v>92</v>
      </c>
      <c r="BQ317" s="45" t="s">
        <v>96</v>
      </c>
      <c r="BR317" s="25" t="s">
        <v>195</v>
      </c>
      <c r="BS317" s="25">
        <v>10</v>
      </c>
      <c r="BT317" s="25">
        <v>28</v>
      </c>
      <c r="BU317" s="25"/>
      <c r="BV317" s="25">
        <v>1</v>
      </c>
      <c r="BW317" s="25">
        <f>SUM(BV317)*2</f>
        <v>2</v>
      </c>
      <c r="BX317" s="1">
        <v>24</v>
      </c>
      <c r="BY317" s="208">
        <f>SUM(BZ317+CB317+CD317+CF317+CH317)</f>
        <v>24</v>
      </c>
      <c r="BZ317" s="34">
        <v>2</v>
      </c>
      <c r="CA317" s="28">
        <f>SUM(BZ317)*BU317</f>
        <v>0</v>
      </c>
      <c r="CB317" s="34">
        <v>0</v>
      </c>
      <c r="CC317" s="28">
        <f>CB317*BV317</f>
        <v>0</v>
      </c>
      <c r="CD317" s="34">
        <v>22</v>
      </c>
      <c r="CE317" s="28">
        <f>SUM(CD317)*BV317</f>
        <v>22</v>
      </c>
      <c r="CF317" s="34"/>
      <c r="CG317" s="28">
        <f>SUM(CF317)*BW317</f>
        <v>0</v>
      </c>
      <c r="CH317" s="223"/>
      <c r="CI317" s="28">
        <f>SUM(CH317)*BV317*5</f>
        <v>0</v>
      </c>
      <c r="CJ317" s="209">
        <f>SUM(BV317*DJ317*2+BW317*DL317*2)</f>
        <v>0</v>
      </c>
      <c r="CK317" s="182">
        <f>SUM(BX317*5/100*BV317)</f>
        <v>1.2</v>
      </c>
      <c r="CL317" s="223"/>
      <c r="CM317" s="28"/>
      <c r="CN317" s="223"/>
      <c r="CO317" s="209">
        <f>SUM(CN317)*3*BT317/5</f>
        <v>0</v>
      </c>
      <c r="CP317" s="223"/>
      <c r="CQ317" s="210">
        <f>SUM(CP317*BT317*(30+4))</f>
        <v>0</v>
      </c>
      <c r="CR317" s="34"/>
      <c r="CS317" s="28">
        <f>SUM(CR317*BT317*3)</f>
        <v>0</v>
      </c>
      <c r="CT317" s="223"/>
      <c r="CU317" s="209">
        <f>SUM(CT317*BT317/3)</f>
        <v>0</v>
      </c>
      <c r="CV317" s="223"/>
      <c r="CW317" s="209">
        <f>SUM(CV317*BT317*2/3)</f>
        <v>0</v>
      </c>
      <c r="CX317" s="34"/>
      <c r="CY317" s="28">
        <f>SUM(CX317*BT317)*2</f>
        <v>0</v>
      </c>
      <c r="CZ317" s="223"/>
      <c r="DA317" s="28">
        <f>SUM(CZ317*BV317)</f>
        <v>0</v>
      </c>
      <c r="DB317" s="223"/>
      <c r="DC317" s="209">
        <f>SUM(DB317*BT317*2)</f>
        <v>0</v>
      </c>
      <c r="DD317" s="34">
        <v>1</v>
      </c>
      <c r="DE317" s="605">
        <f>DD317*BV317*6</f>
        <v>6</v>
      </c>
      <c r="DF317" s="223"/>
      <c r="DG317" s="209">
        <f>DF317*BT317/3</f>
        <v>0</v>
      </c>
      <c r="DH317" s="223"/>
      <c r="DI317" s="28">
        <f>SUM(BV317*DH317*6)</f>
        <v>0</v>
      </c>
      <c r="DJ317" s="34"/>
      <c r="DK317" s="209">
        <f>SUM(DJ317*BT317/3)</f>
        <v>0</v>
      </c>
      <c r="DL317" s="34"/>
      <c r="DM317" s="209">
        <f>SUM(DL317*BW317*5*6)</f>
        <v>0</v>
      </c>
      <c r="DN317" s="34"/>
      <c r="DO317" s="209">
        <f>SUM(DN317*BW317*4*6)</f>
        <v>0</v>
      </c>
      <c r="DP317" s="34"/>
      <c r="DQ317" s="22">
        <f>SUM(DP317*50)</f>
        <v>0</v>
      </c>
      <c r="DR317" s="345">
        <f>CA317+CC317+CE317+CG317+CI317+CJ317+CK317+CM317+CO317+CQ317+CS317+CU317+CW317+CY317+DA317+DC317+DE317+DG317+DI317+DK317+DM317+DO317+DQ317</f>
        <v>29.2</v>
      </c>
      <c r="DS317" s="221">
        <f>DO317+DM317+DK317+DI317+DE317+DC317+CJ317+CI317+CG317+CE317+CC317+CA317</f>
        <v>28</v>
      </c>
      <c r="DT317" s="7"/>
      <c r="DU317" s="7"/>
      <c r="DV317" s="7"/>
      <c r="DW317" s="60">
        <v>506</v>
      </c>
      <c r="DX317" s="59"/>
      <c r="DY317" s="288"/>
      <c r="DZ317" s="25"/>
      <c r="EA317" s="25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M317" s="20">
        <v>0</v>
      </c>
      <c r="EN317" s="7">
        <v>0</v>
      </c>
      <c r="EO317" s="7">
        <v>0</v>
      </c>
      <c r="EP317" s="7">
        <v>22</v>
      </c>
      <c r="EQ317" s="7">
        <v>22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20">
        <v>1.2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20">
        <v>0</v>
      </c>
      <c r="FH317" s="7">
        <v>0</v>
      </c>
      <c r="FI317" s="7">
        <v>0</v>
      </c>
      <c r="FJ317" s="7">
        <v>0</v>
      </c>
      <c r="FK317" s="7">
        <v>0</v>
      </c>
      <c r="FL317" s="7">
        <v>0</v>
      </c>
      <c r="FM317" s="7">
        <v>0</v>
      </c>
      <c r="FN317" s="7">
        <v>0</v>
      </c>
      <c r="FO317" s="7">
        <v>0</v>
      </c>
      <c r="FP317" s="7">
        <v>1</v>
      </c>
      <c r="FQ317" s="7">
        <v>6</v>
      </c>
      <c r="FR317" s="7"/>
      <c r="FS317" s="7">
        <v>0</v>
      </c>
      <c r="FT317" s="7">
        <v>0</v>
      </c>
      <c r="FU317" s="7">
        <v>0</v>
      </c>
      <c r="FV317" s="7">
        <v>0</v>
      </c>
      <c r="FW317" s="7">
        <v>0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0</v>
      </c>
      <c r="GD317" s="7" t="e">
        <v>#REF!</v>
      </c>
      <c r="GE317" s="149">
        <v>29.2</v>
      </c>
      <c r="GF317" s="150">
        <v>28</v>
      </c>
      <c r="GG317" s="7"/>
      <c r="GH317" s="7"/>
      <c r="GI317" s="60"/>
      <c r="GK317" s="20"/>
      <c r="GL317" s="20"/>
      <c r="GM317" s="1"/>
      <c r="GN317" s="25"/>
      <c r="GO317" s="77"/>
      <c r="GP317" s="7"/>
      <c r="GQ317" s="7"/>
    </row>
    <row r="318" spans="1:199" ht="24.95" hidden="1" customHeight="1" x14ac:dyDescent="0.4">
      <c r="A318" s="2" t="s">
        <v>78</v>
      </c>
      <c r="B318" s="178"/>
      <c r="C318" s="45"/>
      <c r="D318" s="207"/>
      <c r="E318" s="207"/>
      <c r="F318" s="179"/>
      <c r="G318" s="179"/>
      <c r="H318" s="25"/>
      <c r="I318" s="25"/>
      <c r="J318" s="25"/>
      <c r="K318" s="25"/>
      <c r="L318" s="178"/>
      <c r="M318" s="181"/>
      <c r="N318" s="81"/>
      <c r="O318" s="35"/>
      <c r="P318" s="81"/>
      <c r="Q318" s="35"/>
      <c r="R318" s="81"/>
      <c r="S318" s="35"/>
      <c r="T318" s="81"/>
      <c r="U318" s="35"/>
      <c r="V318" s="81"/>
      <c r="W318" s="35"/>
      <c r="X318" s="209"/>
      <c r="Y318" s="182"/>
      <c r="Z318" s="81"/>
      <c r="AA318" s="35"/>
      <c r="AB318" s="81"/>
      <c r="AC318" s="182"/>
      <c r="AD318" s="81"/>
      <c r="AE318" s="183"/>
      <c r="AF318" s="81"/>
      <c r="AG318" s="35"/>
      <c r="AH318" s="81"/>
      <c r="AI318" s="209"/>
      <c r="AJ318" s="81"/>
      <c r="AK318" s="209"/>
      <c r="AL318" s="81"/>
      <c r="AM318" s="35"/>
      <c r="AN318" s="81"/>
      <c r="AO318" s="35"/>
      <c r="AP318" s="81"/>
      <c r="AQ318" s="182"/>
      <c r="AR318" s="81"/>
      <c r="AS318" s="209"/>
      <c r="AT318" s="34"/>
      <c r="AU318" s="209"/>
      <c r="AV318" s="81"/>
      <c r="AW318" s="28"/>
      <c r="AX318" s="81"/>
      <c r="AY318" s="209"/>
      <c r="AZ318" s="81"/>
      <c r="BA318" s="209"/>
      <c r="BB318" s="81"/>
      <c r="BC318" s="182"/>
      <c r="BD318" s="81"/>
      <c r="BE318" s="22"/>
      <c r="BF318" s="209"/>
      <c r="BG318" s="309">
        <f t="shared" si="1580"/>
        <v>0</v>
      </c>
      <c r="BH318" s="22"/>
      <c r="BI318" s="1"/>
      <c r="BJ318" s="1"/>
      <c r="BK318" s="1"/>
      <c r="BL318" s="63"/>
      <c r="BM318" s="2" t="s">
        <v>78</v>
      </c>
      <c r="BN318" s="274" t="s">
        <v>198</v>
      </c>
      <c r="BO318" s="45" t="s">
        <v>95</v>
      </c>
      <c r="BP318" s="45" t="s">
        <v>92</v>
      </c>
      <c r="BQ318" s="45" t="s">
        <v>96</v>
      </c>
      <c r="BR318" s="25" t="s">
        <v>195</v>
      </c>
      <c r="BS318" s="25">
        <v>10</v>
      </c>
      <c r="BT318" s="25">
        <v>14</v>
      </c>
      <c r="BU318" s="25"/>
      <c r="BV318" s="25">
        <v>1</v>
      </c>
      <c r="BW318" s="25">
        <v>1</v>
      </c>
      <c r="BX318" s="1"/>
      <c r="BY318" s="208">
        <f>SUM(BZ318+CB318+CD318+CF318+CH318)</f>
        <v>40</v>
      </c>
      <c r="BZ318" s="34">
        <v>10</v>
      </c>
      <c r="CA318" s="28">
        <f>SUM(BZ318)*BU318</f>
        <v>0</v>
      </c>
      <c r="CB318" s="34">
        <v>0</v>
      </c>
      <c r="CC318" s="28">
        <f>CB318*BV318</f>
        <v>0</v>
      </c>
      <c r="CD318" s="34"/>
      <c r="CE318" s="28">
        <f>SUM(CD318)*BV318</f>
        <v>0</v>
      </c>
      <c r="CF318" s="34">
        <v>30</v>
      </c>
      <c r="CG318" s="28">
        <f>SUM(CF318)*BW318</f>
        <v>30</v>
      </c>
      <c r="CH318" s="200"/>
      <c r="CI318" s="28">
        <f>SUM(CH318)*BV318*5</f>
        <v>0</v>
      </c>
      <c r="CJ318" s="209">
        <f>SUM(BV318*DJ318*2+BW318*DL318*2)</f>
        <v>0</v>
      </c>
      <c r="CK318" s="182">
        <f>SUM(BX318*5/100*BV318)</f>
        <v>0</v>
      </c>
      <c r="CL318" s="200"/>
      <c r="CM318" s="28"/>
      <c r="CN318" s="200"/>
      <c r="CO318" s="209">
        <f>SUM(CN318)*3*BT318/5</f>
        <v>0</v>
      </c>
      <c r="CP318" s="200"/>
      <c r="CQ318" s="210">
        <f>SUM(CP318*BT318*(30+4))</f>
        <v>0</v>
      </c>
      <c r="CR318" s="34"/>
      <c r="CS318" s="28">
        <f>SUM(CR318*BT318*3)</f>
        <v>0</v>
      </c>
      <c r="CT318" s="200"/>
      <c r="CU318" s="209">
        <f>SUM(CT318*BT318/3)</f>
        <v>0</v>
      </c>
      <c r="CV318" s="200"/>
      <c r="CW318" s="209">
        <f>SUM(CV318*BT318*2/3)</f>
        <v>0</v>
      </c>
      <c r="CX318" s="34">
        <v>1</v>
      </c>
      <c r="CY318" s="201">
        <f>SUM(CX318*BT318)*2</f>
        <v>28</v>
      </c>
      <c r="CZ318" s="200"/>
      <c r="DA318" s="28">
        <f>SUM(CZ318*BV318)</f>
        <v>0</v>
      </c>
      <c r="DB318" s="200"/>
      <c r="DC318" s="209">
        <f>SUM(DB318*BT318*2)</f>
        <v>0</v>
      </c>
      <c r="DD318" s="34">
        <v>1</v>
      </c>
      <c r="DE318" s="605">
        <f>DD318*BV318*6</f>
        <v>6</v>
      </c>
      <c r="DF318" s="200"/>
      <c r="DG318" s="209">
        <f>DF318*BT318/3</f>
        <v>0</v>
      </c>
      <c r="DH318" s="200"/>
      <c r="DI318" s="28">
        <f>SUM(BV318*DH318*6)</f>
        <v>0</v>
      </c>
      <c r="DJ318" s="34"/>
      <c r="DK318" s="209">
        <f>SUM(DJ318*BT318/3)</f>
        <v>0</v>
      </c>
      <c r="DL318" s="34"/>
      <c r="DM318" s="209">
        <f>SUM(DL318*BW318*5*6)</f>
        <v>0</v>
      </c>
      <c r="DN318" s="34"/>
      <c r="DO318" s="209">
        <f>SUM(DN318*BW318*4*6)</f>
        <v>0</v>
      </c>
      <c r="DP318" s="34"/>
      <c r="DQ318" s="22">
        <f>SUM(DP318*50)</f>
        <v>0</v>
      </c>
      <c r="DR318" s="345">
        <f>CA318+CC318+CE318+CG318+CI318+CJ318+CK318+CM318+CO318+CQ318+CS318+CU318+CW318+CY318+DA318+DC318+DE318+DG318+DI318+DK318+DM318+DO318+DQ318</f>
        <v>64</v>
      </c>
      <c r="DS318" s="209">
        <f>DO318+DM318+DK318+DI318+DE318+DC318+CJ318+CI318+CG318+CE318+CC318+CA318</f>
        <v>36</v>
      </c>
      <c r="DT318" s="7"/>
      <c r="DU318" s="7"/>
      <c r="DV318" s="7"/>
      <c r="DW318" s="60">
        <v>506</v>
      </c>
      <c r="DX318" s="59"/>
      <c r="DY318" s="288"/>
      <c r="DZ318" s="25"/>
      <c r="EA318" s="25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M318" s="20">
        <v>0</v>
      </c>
      <c r="EN318" s="7">
        <v>0</v>
      </c>
      <c r="EO318" s="7">
        <v>0</v>
      </c>
      <c r="EP318" s="7">
        <v>0</v>
      </c>
      <c r="EQ318" s="7">
        <v>0</v>
      </c>
      <c r="ER318" s="7">
        <v>30</v>
      </c>
      <c r="ES318" s="7">
        <v>30</v>
      </c>
      <c r="ET318" s="7">
        <v>0</v>
      </c>
      <c r="EU318" s="7">
        <v>0</v>
      </c>
      <c r="EV318" s="7">
        <v>0</v>
      </c>
      <c r="EW318" s="20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20">
        <v>0</v>
      </c>
      <c r="FH318" s="7">
        <v>0</v>
      </c>
      <c r="FI318" s="7">
        <v>0</v>
      </c>
      <c r="FJ318" s="7">
        <v>1</v>
      </c>
      <c r="FK318" s="7">
        <v>28</v>
      </c>
      <c r="FL318" s="7">
        <v>0</v>
      </c>
      <c r="FM318" s="7">
        <v>0</v>
      </c>
      <c r="FN318" s="7">
        <v>0</v>
      </c>
      <c r="FO318" s="7">
        <v>0</v>
      </c>
      <c r="FP318" s="7">
        <v>1</v>
      </c>
      <c r="FQ318" s="7">
        <v>6</v>
      </c>
      <c r="FR318" s="7"/>
      <c r="FS318" s="7">
        <v>0</v>
      </c>
      <c r="FT318" s="7">
        <v>0</v>
      </c>
      <c r="FU318" s="7">
        <v>0</v>
      </c>
      <c r="FV318" s="7">
        <v>0</v>
      </c>
      <c r="FW318" s="7">
        <v>0</v>
      </c>
      <c r="FX318" s="7">
        <v>0</v>
      </c>
      <c r="FY318" s="7">
        <v>0</v>
      </c>
      <c r="FZ318" s="7">
        <v>0</v>
      </c>
      <c r="GA318" s="7">
        <v>0</v>
      </c>
      <c r="GB318" s="7">
        <v>0</v>
      </c>
      <c r="GC318" s="7">
        <v>0</v>
      </c>
      <c r="GD318" s="7" t="e">
        <v>#REF!</v>
      </c>
      <c r="GE318" s="149">
        <v>64</v>
      </c>
      <c r="GF318" s="150">
        <v>36</v>
      </c>
      <c r="GG318" s="7"/>
      <c r="GH318" s="7"/>
      <c r="GI318" s="60"/>
      <c r="GK318" s="20"/>
      <c r="GL318" s="20"/>
      <c r="GM318" s="1"/>
      <c r="GN318" s="25"/>
      <c r="GO318" s="77"/>
      <c r="GP318" s="7"/>
      <c r="GQ318" s="7"/>
    </row>
    <row r="319" spans="1:199" ht="24.95" hidden="1" customHeight="1" x14ac:dyDescent="0.4">
      <c r="A319" s="2" t="s">
        <v>78</v>
      </c>
      <c r="B319" s="413" t="s">
        <v>261</v>
      </c>
      <c r="C319" s="211" t="s">
        <v>95</v>
      </c>
      <c r="D319" s="211" t="s">
        <v>92</v>
      </c>
      <c r="E319" s="211" t="s">
        <v>96</v>
      </c>
      <c r="F319" s="230" t="s">
        <v>195</v>
      </c>
      <c r="G319" s="230">
        <v>9</v>
      </c>
      <c r="H319" s="607">
        <v>4</v>
      </c>
      <c r="I319" s="230">
        <v>2</v>
      </c>
      <c r="J319" s="230">
        <v>6</v>
      </c>
      <c r="K319" s="230">
        <f>SUM(J319)*2</f>
        <v>12</v>
      </c>
      <c r="L319" s="229"/>
      <c r="M319" s="231">
        <f>SUM(N319+P319+R319+T319+V319)</f>
        <v>0</v>
      </c>
      <c r="N319" s="232"/>
      <c r="O319" s="233">
        <f>SUM(N319)*I319</f>
        <v>0</v>
      </c>
      <c r="P319" s="232"/>
      <c r="Q319" s="233">
        <f>P319*J319</f>
        <v>0</v>
      </c>
      <c r="R319" s="232"/>
      <c r="S319" s="233">
        <f>SUM(R319)*J319</f>
        <v>0</v>
      </c>
      <c r="T319" s="232"/>
      <c r="U319" s="233">
        <f>SUM(T319)*K319</f>
        <v>0</v>
      </c>
      <c r="V319" s="232"/>
      <c r="W319" s="233">
        <f>SUM(V319)*J319*5</f>
        <v>0</v>
      </c>
      <c r="X319" s="209">
        <f>SUM(L319)*J319*5/100+AX319*J319*2+AZ319*J319*2</f>
        <v>0</v>
      </c>
      <c r="Y319" s="171">
        <f>SUM(L319*5/100*J319)</f>
        <v>0</v>
      </c>
      <c r="Z319" s="232"/>
      <c r="AA319" s="233"/>
      <c r="AB319" s="232">
        <v>17</v>
      </c>
      <c r="AC319" s="209">
        <f>AB319*H319*2</f>
        <v>136</v>
      </c>
      <c r="AD319" s="232"/>
      <c r="AE319" s="235">
        <f>SUM(AD319*H319*(30+4))</f>
        <v>0</v>
      </c>
      <c r="AF319" s="232"/>
      <c r="AG319" s="233">
        <f>SUM(AF319*H319*3)</f>
        <v>0</v>
      </c>
      <c r="AH319" s="232"/>
      <c r="AI319" s="234">
        <f>SUM(AH319*H319/3)</f>
        <v>0</v>
      </c>
      <c r="AJ319" s="232"/>
      <c r="AK319" s="234">
        <f>SUM(AJ319*H319*2/3)</f>
        <v>0</v>
      </c>
      <c r="AL319" s="232"/>
      <c r="AM319" s="233">
        <f>SUM(AL319*H319)</f>
        <v>0</v>
      </c>
      <c r="AN319" s="232"/>
      <c r="AO319" s="233">
        <f>SUM(AN319*J319)</f>
        <v>0</v>
      </c>
      <c r="AP319" s="232"/>
      <c r="AQ319" s="234">
        <f>AP319*H319/3</f>
        <v>0</v>
      </c>
      <c r="AR319" s="232"/>
      <c r="AS319" s="234">
        <f>SUM(J319*AR319*6)</f>
        <v>0</v>
      </c>
      <c r="AT319" s="34"/>
      <c r="AU319" s="236">
        <f>AT319*H319/3</f>
        <v>0</v>
      </c>
      <c r="AV319" s="232"/>
      <c r="AW319" s="233">
        <f>SUM(AV319*H319/3)</f>
        <v>0</v>
      </c>
      <c r="AX319" s="232"/>
      <c r="AY319" s="234">
        <f>SUM(AX319*H319/3)</f>
        <v>0</v>
      </c>
      <c r="AZ319" s="232"/>
      <c r="BA319" s="209">
        <f>SUM(AZ319*K319*5*6)</f>
        <v>0</v>
      </c>
      <c r="BB319" s="232"/>
      <c r="BC319" s="234">
        <f>SUM(BB319*K319*4*6)</f>
        <v>0</v>
      </c>
      <c r="BD319" s="232"/>
      <c r="BE319" s="237">
        <f>SUM(BD319*50)</f>
        <v>0</v>
      </c>
      <c r="BF319" s="209"/>
      <c r="BG319" s="309">
        <f>SUM(AO319+BE319+BC319+BA319+AY319+AW319+AS319+AQ319+AK319+AM319+AI319+AG319+AE319+AC319+AA319+Y319+X319+W319+U319+Q319+O319+S319+AU319)</f>
        <v>136</v>
      </c>
      <c r="BH319" s="22">
        <f>SUM(O319+Q319+U319+W319+X319+AS319+AW319+AY319+BA319+BC319+S319+AQ319)</f>
        <v>0</v>
      </c>
      <c r="BI319" s="1"/>
      <c r="BJ319" s="7"/>
      <c r="BK319" s="7"/>
      <c r="BL319" s="7" t="s">
        <v>308</v>
      </c>
      <c r="BM319" s="304" t="s">
        <v>78</v>
      </c>
      <c r="BN319" s="229" t="s">
        <v>255</v>
      </c>
      <c r="BO319" s="211" t="s">
        <v>95</v>
      </c>
      <c r="BP319" s="211" t="s">
        <v>92</v>
      </c>
      <c r="BQ319" s="211" t="s">
        <v>96</v>
      </c>
      <c r="BR319" s="230" t="s">
        <v>195</v>
      </c>
      <c r="BS319" s="230">
        <v>10</v>
      </c>
      <c r="BT319" s="607">
        <v>4</v>
      </c>
      <c r="BU319" s="230">
        <v>2</v>
      </c>
      <c r="BV319" s="230">
        <v>6</v>
      </c>
      <c r="BW319" s="230">
        <f>SUM(BV319)*2</f>
        <v>12</v>
      </c>
      <c r="BX319" s="229"/>
      <c r="BY319" s="231">
        <f>SUM(BZ319+CB319+CD319+CF319+CH319)</f>
        <v>0</v>
      </c>
      <c r="BZ319" s="232"/>
      <c r="CA319" s="28">
        <f>SUM(BZ319)*BU319</f>
        <v>0</v>
      </c>
      <c r="CB319" s="232"/>
      <c r="CC319" s="233">
        <f>CB319*BV319</f>
        <v>0</v>
      </c>
      <c r="CD319" s="232"/>
      <c r="CE319" s="233">
        <f>SUM(CD319)*BV319</f>
        <v>0</v>
      </c>
      <c r="CF319" s="232"/>
      <c r="CG319" s="233">
        <f>SUM(CF319)*BW319</f>
        <v>0</v>
      </c>
      <c r="CH319" s="232"/>
      <c r="CI319" s="28">
        <f>SUM(CH319)*BV319*5</f>
        <v>0</v>
      </c>
      <c r="CJ319" s="234">
        <f>SUM(BX319)*BV319*5/100+DJ319*BV319*2+DL319*BV319*2</f>
        <v>0</v>
      </c>
      <c r="CK319" s="182">
        <f>SUM(BX319*5/100*BV319)</f>
        <v>0</v>
      </c>
      <c r="CL319" s="232"/>
      <c r="CM319" s="233"/>
      <c r="CN319" s="232">
        <v>3</v>
      </c>
      <c r="CO319" s="345">
        <v>24</v>
      </c>
      <c r="CP319" s="232"/>
      <c r="CQ319" s="235">
        <f>SUM(CP319*BT319*(30+4))</f>
        <v>0</v>
      </c>
      <c r="CR319" s="232"/>
      <c r="CS319" s="233">
        <f>SUM(CR319*BT319*3)</f>
        <v>0</v>
      </c>
      <c r="CT319" s="232"/>
      <c r="CU319" s="234">
        <f>SUM(CT319*BT319/3)</f>
        <v>0</v>
      </c>
      <c r="CV319" s="232"/>
      <c r="CW319" s="234">
        <f>SUM(CV319*BT319*2/3)</f>
        <v>0</v>
      </c>
      <c r="CX319" s="232"/>
      <c r="CY319" s="233">
        <f>SUM(CX319*BT319)</f>
        <v>0</v>
      </c>
      <c r="CZ319" s="232"/>
      <c r="DA319" s="233">
        <f>SUM(CZ319*BV319)</f>
        <v>0</v>
      </c>
      <c r="DB319" s="232">
        <v>1</v>
      </c>
      <c r="DC319" s="209"/>
      <c r="DD319" s="232"/>
      <c r="DE319" s="234">
        <f>SUM(BV319*DD319*6)</f>
        <v>0</v>
      </c>
      <c r="DF319" s="34"/>
      <c r="DG319" s="236">
        <f>DF319*BT319/3</f>
        <v>0</v>
      </c>
      <c r="DH319" s="232"/>
      <c r="DI319" s="233">
        <f>SUM(DH319*BT319/3)</f>
        <v>0</v>
      </c>
      <c r="DJ319" s="232"/>
      <c r="DK319" s="209">
        <f>SUM(DJ319*BT319/3)</f>
        <v>0</v>
      </c>
      <c r="DL319" s="232"/>
      <c r="DM319" s="209">
        <f>SUM(DL319*BW319*5*6)</f>
        <v>0</v>
      </c>
      <c r="DN319" s="232"/>
      <c r="DO319" s="234">
        <f>SUM(DN319*BW319*4*6)</f>
        <v>0</v>
      </c>
      <c r="DP319" s="232"/>
      <c r="DQ319" s="237">
        <f>SUM(DP319*50)</f>
        <v>0</v>
      </c>
      <c r="DR319" s="236">
        <f>CA319+CC319+CE319+CG319+CI319+CJ319+CK319+CM319+CO319+CQ319+CS319+CU319+CW319+CY319+DA319+DC319+DE319+DG319+DI319+DK319+DM319+DO319+DQ319</f>
        <v>24</v>
      </c>
      <c r="DS319" s="236">
        <f>DO319+DM319+DK319+DI319+DE319+DC319+CJ319+CI319+CG319+CE319+CC319+CA319</f>
        <v>0</v>
      </c>
      <c r="DT319" s="7"/>
      <c r="DU319" s="7"/>
      <c r="DV319" s="7"/>
      <c r="DW319" s="60"/>
      <c r="DX319" s="59"/>
      <c r="DY319" s="288"/>
      <c r="DZ319" s="25"/>
      <c r="EA319" s="25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M319" s="20">
        <v>0</v>
      </c>
      <c r="EN319" s="7">
        <v>0</v>
      </c>
      <c r="EO319" s="7">
        <v>0</v>
      </c>
      <c r="EP319" s="7">
        <v>0</v>
      </c>
      <c r="EQ319" s="7">
        <v>0</v>
      </c>
      <c r="ER319" s="7">
        <v>0</v>
      </c>
      <c r="ES319" s="7">
        <v>0</v>
      </c>
      <c r="ET319" s="7">
        <v>0</v>
      </c>
      <c r="EU319" s="7">
        <v>0</v>
      </c>
      <c r="EV319" s="7">
        <v>0</v>
      </c>
      <c r="EW319" s="20">
        <v>0</v>
      </c>
      <c r="EX319" s="7">
        <v>0</v>
      </c>
      <c r="EY319" s="7">
        <v>0</v>
      </c>
      <c r="EZ319" s="7">
        <v>20</v>
      </c>
      <c r="FA319" s="7">
        <v>160</v>
      </c>
      <c r="FB319" s="7">
        <v>0</v>
      </c>
      <c r="FC319" s="7">
        <v>0</v>
      </c>
      <c r="FD319" s="7">
        <v>0</v>
      </c>
      <c r="FE319" s="7">
        <v>0</v>
      </c>
      <c r="FF319" s="7">
        <v>0</v>
      </c>
      <c r="FG319" s="20">
        <v>0</v>
      </c>
      <c r="FH319" s="7">
        <v>0</v>
      </c>
      <c r="FI319" s="7">
        <v>0</v>
      </c>
      <c r="FJ319" s="7">
        <v>0</v>
      </c>
      <c r="FK319" s="7">
        <v>0</v>
      </c>
      <c r="FL319" s="7">
        <v>0</v>
      </c>
      <c r="FM319" s="7">
        <v>0</v>
      </c>
      <c r="FN319" s="7">
        <v>1</v>
      </c>
      <c r="FO319" s="7">
        <v>0</v>
      </c>
      <c r="FP319" s="7">
        <v>0</v>
      </c>
      <c r="FQ319" s="7">
        <v>0</v>
      </c>
      <c r="FR319" s="7"/>
      <c r="FS319" s="7">
        <v>0</v>
      </c>
      <c r="FT319" s="7">
        <v>0</v>
      </c>
      <c r="FU319" s="7">
        <v>0</v>
      </c>
      <c r="FV319" s="7">
        <v>0</v>
      </c>
      <c r="FW319" s="7">
        <v>0</v>
      </c>
      <c r="FX319" s="7">
        <v>0</v>
      </c>
      <c r="FY319" s="7">
        <v>0</v>
      </c>
      <c r="FZ319" s="7">
        <v>0</v>
      </c>
      <c r="GA319" s="7">
        <v>0</v>
      </c>
      <c r="GB319" s="7">
        <v>0</v>
      </c>
      <c r="GC319" s="7">
        <v>0</v>
      </c>
      <c r="GD319" s="7" t="e">
        <v>#REF!</v>
      </c>
      <c r="GE319" s="149">
        <v>160</v>
      </c>
      <c r="GF319" s="150">
        <v>0</v>
      </c>
      <c r="GG319" s="7"/>
      <c r="GH319" s="7"/>
      <c r="GI319" s="60"/>
      <c r="GK319" s="20"/>
      <c r="GL319" s="20"/>
      <c r="GM319" s="1"/>
      <c r="GN319" s="25"/>
      <c r="GO319" s="77"/>
      <c r="GP319" s="7"/>
      <c r="GQ319" s="7"/>
    </row>
    <row r="320" spans="1:199" ht="24.95" hidden="1" customHeight="1" x14ac:dyDescent="0.4">
      <c r="A320" s="438" t="s">
        <v>78</v>
      </c>
      <c r="B320" s="165" t="s">
        <v>259</v>
      </c>
      <c r="C320" s="211" t="s">
        <v>95</v>
      </c>
      <c r="D320" s="248" t="s">
        <v>92</v>
      </c>
      <c r="E320" s="248" t="s">
        <v>96</v>
      </c>
      <c r="F320" s="166" t="s">
        <v>195</v>
      </c>
      <c r="G320" s="166">
        <v>9</v>
      </c>
      <c r="H320" s="230">
        <v>5</v>
      </c>
      <c r="I320" s="230">
        <v>1</v>
      </c>
      <c r="J320" s="230">
        <v>5</v>
      </c>
      <c r="K320" s="230">
        <v>5</v>
      </c>
      <c r="L320" s="165"/>
      <c r="M320" s="168">
        <f t="shared" ref="M320" si="1581">SUM(N320+P320+R320+T320+V320)</f>
        <v>0</v>
      </c>
      <c r="N320" s="169"/>
      <c r="O320" s="170">
        <f t="shared" ref="O320" si="1582">SUM(N320)*I320</f>
        <v>0</v>
      </c>
      <c r="P320" s="169"/>
      <c r="Q320" s="170">
        <f t="shared" ref="Q320" si="1583">P320*J320</f>
        <v>0</v>
      </c>
      <c r="R320" s="169"/>
      <c r="S320" s="170">
        <f t="shared" ref="S320" si="1584">SUM(R320)*J320</f>
        <v>0</v>
      </c>
      <c r="T320" s="169"/>
      <c r="U320" s="170">
        <f t="shared" ref="U320" si="1585">SUM(T320)*K320</f>
        <v>0</v>
      </c>
      <c r="V320" s="169"/>
      <c r="W320" s="170">
        <f t="shared" ref="W320" si="1586">SUM(V320)*J320*5</f>
        <v>0</v>
      </c>
      <c r="X320" s="209"/>
      <c r="Y320" s="171">
        <f t="shared" ref="Y320" si="1587">SUM(L320*5/100*J320)</f>
        <v>0</v>
      </c>
      <c r="Z320" s="169"/>
      <c r="AA320" s="170"/>
      <c r="AB320" s="169"/>
      <c r="AC320" s="182">
        <f>SUM(AB320)*3*H320/5</f>
        <v>0</v>
      </c>
      <c r="AD320" s="169">
        <v>1</v>
      </c>
      <c r="AE320" s="172">
        <f>SUM(AD320*H320*(15))</f>
        <v>75</v>
      </c>
      <c r="AF320" s="169"/>
      <c r="AG320" s="170">
        <f t="shared" ref="AG320" si="1588">SUM(AF320*H320*3)</f>
        <v>0</v>
      </c>
      <c r="AH320" s="169"/>
      <c r="AI320" s="234">
        <f t="shared" ref="AI320" si="1589">SUM(AH320*H320/3)</f>
        <v>0</v>
      </c>
      <c r="AJ320" s="169"/>
      <c r="AK320" s="234">
        <f t="shared" ref="AK320" si="1590">SUM(AJ320*H320*2/3)</f>
        <v>0</v>
      </c>
      <c r="AL320" s="169"/>
      <c r="AM320" s="170">
        <f>SUM(AL320*H320*2)</f>
        <v>0</v>
      </c>
      <c r="AN320" s="169"/>
      <c r="AO320" s="170">
        <f t="shared" ref="AO320" si="1591">SUM(AN320*J320)</f>
        <v>0</v>
      </c>
      <c r="AP320" s="169"/>
      <c r="AQ320" s="171">
        <f>SUM(AP320*H320*2)</f>
        <v>0</v>
      </c>
      <c r="AR320" s="169"/>
      <c r="AS320" s="234">
        <f>SUM(J320*AR320*6)</f>
        <v>0</v>
      </c>
      <c r="AT320" s="34"/>
      <c r="AU320" s="236">
        <f t="shared" ref="AU320" si="1592">AT320*H320/3</f>
        <v>0</v>
      </c>
      <c r="AV320" s="169"/>
      <c r="AW320" s="233">
        <f>SUM(AV320*H320/3)</f>
        <v>0</v>
      </c>
      <c r="AX320" s="169"/>
      <c r="AY320" s="234">
        <f t="shared" ref="AY320" si="1593">SUM(J320*AX320*8)</f>
        <v>0</v>
      </c>
      <c r="AZ320" s="169"/>
      <c r="BA320" s="209">
        <f t="shared" ref="BA320" si="1594">SUM(AZ320*K320*5*6)</f>
        <v>0</v>
      </c>
      <c r="BB320" s="169"/>
      <c r="BC320" s="171">
        <f t="shared" ref="BC320" si="1595">SUM(BB320*K320*4*6)</f>
        <v>0</v>
      </c>
      <c r="BD320" s="169"/>
      <c r="BE320" s="237">
        <f t="shared" ref="BE320" si="1596">SUM(BD320*50)</f>
        <v>0</v>
      </c>
      <c r="BF320" s="236">
        <f t="shared" ref="BF320" si="1597">O320+Q320+S320+U320+W320+X320+Y320+AA320+AC320+AE320+AG320+AI320+AK320+AM320+AO320+AQ320+AS320+AU320+AW320+AY320+BA320+BC320+BE320</f>
        <v>75</v>
      </c>
      <c r="BG320" s="22">
        <f>SUM(AO320+BE320+BC320+BA320+AY320+AW320+AS320+AQ320+AK320+AM320+AI320+AG320+AE320+AC320+AA320+Y320+X320+W320+U320+Q320+O320+S320+AU320)</f>
        <v>75</v>
      </c>
      <c r="BH320" s="22">
        <f t="shared" ref="BH320:BH330" si="1598">SUM(O320+Q320+U320+W320+X320+AS320+AW320+AY320+BA320+BC320+S320+AQ320)</f>
        <v>0</v>
      </c>
      <c r="BI320" s="1"/>
      <c r="BJ320" s="1"/>
      <c r="BK320" s="1"/>
      <c r="BL320" s="63"/>
      <c r="BM320" s="2" t="s">
        <v>78</v>
      </c>
      <c r="BN320" s="229" t="s">
        <v>254</v>
      </c>
      <c r="BO320" s="211" t="s">
        <v>95</v>
      </c>
      <c r="BP320" s="211" t="s">
        <v>92</v>
      </c>
      <c r="BQ320" s="211" t="s">
        <v>96</v>
      </c>
      <c r="BR320" s="230" t="s">
        <v>195</v>
      </c>
      <c r="BS320" s="230">
        <v>10</v>
      </c>
      <c r="BT320" s="230">
        <v>5</v>
      </c>
      <c r="BU320" s="230">
        <v>1</v>
      </c>
      <c r="BV320" s="230">
        <v>5</v>
      </c>
      <c r="BW320" s="230">
        <v>5</v>
      </c>
      <c r="BX320" s="229"/>
      <c r="BY320" s="231">
        <f t="shared" ref="BY320:BY321" si="1599">SUM(BZ320+CB320+CD320+CF320+CH320)</f>
        <v>0</v>
      </c>
      <c r="BZ320" s="232"/>
      <c r="CA320" s="28">
        <f t="shared" ref="CA320:CA321" si="1600">SUM(BZ320)*BU320</f>
        <v>0</v>
      </c>
      <c r="CB320" s="232"/>
      <c r="CC320" s="233">
        <f t="shared" ref="CC320:CC321" si="1601">CB320*BV320</f>
        <v>0</v>
      </c>
      <c r="CD320" s="232"/>
      <c r="CE320" s="233">
        <f t="shared" ref="CE320:CE321" si="1602">SUM(CD320)*BV320</f>
        <v>0</v>
      </c>
      <c r="CF320" s="232"/>
      <c r="CG320" s="233">
        <f t="shared" ref="CG320:CG321" si="1603">SUM(CF320)*BW320</f>
        <v>0</v>
      </c>
      <c r="CH320" s="232"/>
      <c r="CI320" s="233">
        <f t="shared" ref="CI320:CI321" si="1604">SUM(CH320)*BV320*5</f>
        <v>0</v>
      </c>
      <c r="CJ320" s="234"/>
      <c r="CK320" s="182">
        <f t="shared" ref="CK320" si="1605">SUM(BX320*5/100*BV320)</f>
        <v>0</v>
      </c>
      <c r="CL320" s="232"/>
      <c r="CM320" s="233"/>
      <c r="CN320" s="232"/>
      <c r="CO320" s="209">
        <f>SUM(CN320)*3*BT320/5</f>
        <v>0</v>
      </c>
      <c r="CP320" s="232">
        <v>1</v>
      </c>
      <c r="CQ320" s="235">
        <f>SUM(CP320*BT320*(15))</f>
        <v>75</v>
      </c>
      <c r="CR320" s="232"/>
      <c r="CS320" s="233">
        <f t="shared" ref="CS320" si="1606">SUM(CR320*BT320*3)</f>
        <v>0</v>
      </c>
      <c r="CT320" s="232"/>
      <c r="CU320" s="234">
        <f t="shared" ref="CU320:CU321" si="1607">SUM(CT320*BT320/3)</f>
        <v>0</v>
      </c>
      <c r="CV320" s="232"/>
      <c r="CW320" s="234">
        <f t="shared" ref="CW320" si="1608">SUM(CV320*BT320*2/3)</f>
        <v>0</v>
      </c>
      <c r="CX320" s="232"/>
      <c r="CY320" s="233">
        <f>SUM(CX320*BT320*2)</f>
        <v>0</v>
      </c>
      <c r="CZ320" s="232"/>
      <c r="DA320" s="233">
        <f t="shared" ref="DA320" si="1609">SUM(CZ320*BV320)</f>
        <v>0</v>
      </c>
      <c r="DB320" s="232"/>
      <c r="DC320" s="209">
        <f t="shared" ref="DC320" si="1610">DB320*BT320/3</f>
        <v>0</v>
      </c>
      <c r="DD320" s="232"/>
      <c r="DE320" s="234">
        <f t="shared" ref="DE320" si="1611">SUM(BV320*DD320*6)</f>
        <v>0</v>
      </c>
      <c r="DF320" s="34"/>
      <c r="DG320" s="236">
        <f t="shared" ref="DG320" si="1612">DF320*BT320/3</f>
        <v>0</v>
      </c>
      <c r="DH320" s="232"/>
      <c r="DI320" s="233">
        <f t="shared" ref="DI320" si="1613">SUM(DH320*BT320/3)</f>
        <v>0</v>
      </c>
      <c r="DJ320" s="232"/>
      <c r="DK320" s="209">
        <f>SUM(BV320*DJ320*8)</f>
        <v>0</v>
      </c>
      <c r="DL320" s="232"/>
      <c r="DM320" s="209">
        <f>SUM(DL320*BW320*3*8)</f>
        <v>0</v>
      </c>
      <c r="DN320" s="232"/>
      <c r="DO320" s="234">
        <f t="shared" ref="DO320" si="1614">SUM(DN320*BW320*4*6)</f>
        <v>0</v>
      </c>
      <c r="DP320" s="232"/>
      <c r="DQ320" s="237">
        <f t="shared" ref="DQ320:DQ321" si="1615">SUM(DP320*50)</f>
        <v>0</v>
      </c>
      <c r="DR320" s="236">
        <f t="shared" ref="DR320" si="1616">CA320+CC320+CE320+CG320+CI320+CJ320+CK320+CM320+CO320+CQ320+CS320+CU320+CW320+CY320+DA320+DC320+DE320+DG320+DI320+DK320+DM320+DO320+DQ320</f>
        <v>75</v>
      </c>
      <c r="DS320" s="236">
        <f t="shared" ref="DS320" si="1617">DO320+DM320+DK320+DI320+DE320+DC320+CJ320+CI320+CG320+CE320+CC320+CA320</f>
        <v>0</v>
      </c>
      <c r="DT320" s="7"/>
      <c r="DU320" s="7"/>
      <c r="DV320" s="7"/>
      <c r="DW320" s="60"/>
      <c r="DX320" s="59"/>
      <c r="DY320" s="288"/>
      <c r="DZ320" s="25"/>
      <c r="EA320" s="25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M320" s="20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0</v>
      </c>
      <c r="EV320" s="7">
        <v>0</v>
      </c>
      <c r="EW320" s="20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2</v>
      </c>
      <c r="FC320" s="7">
        <v>150</v>
      </c>
      <c r="FD320" s="7">
        <v>0</v>
      </c>
      <c r="FE320" s="7">
        <v>0</v>
      </c>
      <c r="FF320" s="7">
        <v>0</v>
      </c>
      <c r="FG320" s="20">
        <v>0</v>
      </c>
      <c r="FH320" s="7">
        <v>0</v>
      </c>
      <c r="FI320" s="7">
        <v>0</v>
      </c>
      <c r="FJ320" s="7">
        <v>0</v>
      </c>
      <c r="FK320" s="7">
        <v>0</v>
      </c>
      <c r="FL320" s="7">
        <v>0</v>
      </c>
      <c r="FM320" s="7">
        <v>0</v>
      </c>
      <c r="FN320" s="7">
        <v>0</v>
      </c>
      <c r="FO320" s="7">
        <v>0</v>
      </c>
      <c r="FP320" s="7">
        <v>0</v>
      </c>
      <c r="FQ320" s="7">
        <v>0</v>
      </c>
      <c r="FR320" s="7"/>
      <c r="FS320" s="7">
        <v>0</v>
      </c>
      <c r="FT320" s="7">
        <v>0</v>
      </c>
      <c r="FU320" s="7">
        <v>0</v>
      </c>
      <c r="FV320" s="7">
        <v>0</v>
      </c>
      <c r="FW320" s="7">
        <v>0</v>
      </c>
      <c r="FX320" s="7">
        <v>0</v>
      </c>
      <c r="FY320" s="7">
        <v>0</v>
      </c>
      <c r="FZ320" s="7">
        <v>0</v>
      </c>
      <c r="GA320" s="7">
        <v>0</v>
      </c>
      <c r="GB320" s="7">
        <v>0</v>
      </c>
      <c r="GC320" s="7">
        <v>0</v>
      </c>
      <c r="GD320" s="7" t="e">
        <v>#REF!</v>
      </c>
      <c r="GE320" s="149">
        <v>150</v>
      </c>
      <c r="GF320" s="150">
        <v>0</v>
      </c>
      <c r="GG320" s="7"/>
      <c r="GH320" s="7"/>
      <c r="GI320" s="60"/>
      <c r="GK320" s="20"/>
      <c r="GL320" s="20"/>
      <c r="GM320" s="1"/>
      <c r="GN320" s="25"/>
      <c r="GO320" s="77"/>
      <c r="GP320" s="7"/>
      <c r="GQ320" s="7"/>
    </row>
    <row r="321" spans="1:199" ht="24.95" hidden="1" customHeight="1" x14ac:dyDescent="0.4">
      <c r="A321" s="2" t="s">
        <v>78</v>
      </c>
      <c r="B321" s="1"/>
      <c r="C321" s="25"/>
      <c r="D321" s="25"/>
      <c r="E321" s="25"/>
      <c r="F321" s="25"/>
      <c r="G321" s="25"/>
      <c r="H321" s="25"/>
      <c r="I321" s="54"/>
      <c r="J321" s="25"/>
      <c r="K321" s="25"/>
      <c r="L321" s="1"/>
      <c r="M321" s="90">
        <f t="shared" ref="M321:M330" si="1618">SUM(N321+P321+T321+V321+AR321*2)</f>
        <v>0</v>
      </c>
      <c r="N321" s="34"/>
      <c r="O321" s="22"/>
      <c r="P321" s="34"/>
      <c r="Q321" s="22"/>
      <c r="R321" s="34"/>
      <c r="S321" s="22"/>
      <c r="T321" s="34"/>
      <c r="U321" s="22"/>
      <c r="V321" s="91"/>
      <c r="W321" s="22"/>
      <c r="X321" s="22"/>
      <c r="Y321" s="22"/>
      <c r="Z321" s="91"/>
      <c r="AA321" s="22"/>
      <c r="AB321" s="91"/>
      <c r="AC321" s="22"/>
      <c r="AD321" s="91"/>
      <c r="AE321" s="26"/>
      <c r="AF321" s="91"/>
      <c r="AG321" s="22"/>
      <c r="AH321" s="91"/>
      <c r="AI321" s="22"/>
      <c r="AJ321" s="91"/>
      <c r="AK321" s="22"/>
      <c r="AL321" s="91"/>
      <c r="AM321" s="22"/>
      <c r="AN321" s="91"/>
      <c r="AO321" s="22"/>
      <c r="AP321" s="91"/>
      <c r="AQ321" s="22"/>
      <c r="AR321" s="91"/>
      <c r="AS321" s="22"/>
      <c r="AT321" s="91"/>
      <c r="AU321" s="22"/>
      <c r="AV321" s="91"/>
      <c r="AW321" s="22"/>
      <c r="AX321" s="91"/>
      <c r="AY321" s="22"/>
      <c r="AZ321" s="91"/>
      <c r="BA321" s="22"/>
      <c r="BB321" s="91"/>
      <c r="BC321" s="22"/>
      <c r="BD321" s="91"/>
      <c r="BE321" s="22"/>
      <c r="BF321" s="22"/>
      <c r="BG321" s="22">
        <f t="shared" ref="BG321:BG330" si="1619">SUM(AO321+BE321+BC321+BA321+AY321+AW321+AS321+AQ321+AK321+AM321+AI321+AG321+AE321+AC321+AA321+Y321+X321+W321+U321+Q321+O321+S321+AU321)</f>
        <v>0</v>
      </c>
      <c r="BH321" s="22">
        <f t="shared" si="1598"/>
        <v>0</v>
      </c>
      <c r="BI321" s="7"/>
      <c r="BJ321" s="1"/>
      <c r="BK321" s="1"/>
      <c r="BL321" s="63"/>
      <c r="BM321" s="2" t="s">
        <v>78</v>
      </c>
      <c r="BN321" s="178" t="s">
        <v>116</v>
      </c>
      <c r="BO321" s="179" t="s">
        <v>99</v>
      </c>
      <c r="BP321" s="207" t="s">
        <v>92</v>
      </c>
      <c r="BQ321" s="179" t="s">
        <v>121</v>
      </c>
      <c r="BR321" s="179" t="s">
        <v>122</v>
      </c>
      <c r="BS321" s="179">
        <v>2</v>
      </c>
      <c r="BT321" s="25"/>
      <c r="BU321" s="25">
        <v>1</v>
      </c>
      <c r="BV321" s="25">
        <v>2</v>
      </c>
      <c r="BW321" s="25">
        <f t="shared" ref="BW321" si="1620">SUM(BV321)*2</f>
        <v>4</v>
      </c>
      <c r="BX321" s="1">
        <v>20</v>
      </c>
      <c r="BY321" s="208">
        <f t="shared" si="1599"/>
        <v>20</v>
      </c>
      <c r="BZ321" s="34">
        <v>8</v>
      </c>
      <c r="CA321" s="28">
        <f t="shared" si="1600"/>
        <v>8</v>
      </c>
      <c r="CB321" s="34">
        <v>4</v>
      </c>
      <c r="CC321" s="28">
        <f t="shared" si="1601"/>
        <v>8</v>
      </c>
      <c r="CD321" s="34">
        <v>8</v>
      </c>
      <c r="CE321" s="1">
        <f t="shared" si="1602"/>
        <v>16</v>
      </c>
      <c r="CF321" s="53"/>
      <c r="CG321" s="34">
        <f t="shared" si="1603"/>
        <v>0</v>
      </c>
      <c r="CH321" s="194"/>
      <c r="CI321" s="35">
        <f t="shared" si="1604"/>
        <v>0</v>
      </c>
      <c r="CJ321" s="209">
        <f t="shared" ref="CJ321" si="1621">SUM(BV321*DJ321*2+BW321*DL321*2)</f>
        <v>0</v>
      </c>
      <c r="CK321" s="182">
        <f>SUM(BX321*5/100*BV321)</f>
        <v>2</v>
      </c>
      <c r="CL321" s="194"/>
      <c r="CM321" s="35"/>
      <c r="CN321" s="194"/>
      <c r="CO321" s="182">
        <f t="shared" ref="CO321" si="1622">SUM(CN321)*3*BT321/5</f>
        <v>0</v>
      </c>
      <c r="CP321" s="194"/>
      <c r="CQ321" s="183">
        <f t="shared" ref="CQ321" si="1623">SUM(CP321*BT321*(30+4))</f>
        <v>0</v>
      </c>
      <c r="CR321" s="81"/>
      <c r="CS321" s="35">
        <f t="shared" ref="CS321" si="1624">SUM(CR321*BT321*3)</f>
        <v>0</v>
      </c>
      <c r="CT321" s="194"/>
      <c r="CU321" s="209">
        <f t="shared" si="1607"/>
        <v>0</v>
      </c>
      <c r="CV321" s="194"/>
      <c r="CW321" s="209">
        <f t="shared" ref="CW321" si="1625">SUM(CV321*BT321*2/3)</f>
        <v>0</v>
      </c>
      <c r="CX321" s="81"/>
      <c r="CY321" s="35">
        <f t="shared" ref="CY321" si="1626">SUM(CX321*BT321)</f>
        <v>0</v>
      </c>
      <c r="CZ321" s="194"/>
      <c r="DA321" s="35">
        <f t="shared" ref="DA321" si="1627">SUM(CZ321*BV321)</f>
        <v>0</v>
      </c>
      <c r="DB321" s="194"/>
      <c r="DC321" s="182">
        <f t="shared" ref="DC321" si="1628">SUM(DB321*BT321*2)</f>
        <v>0</v>
      </c>
      <c r="DD321" s="81">
        <v>1</v>
      </c>
      <c r="DE321" s="605">
        <f>DD321*BV321*6</f>
        <v>12</v>
      </c>
      <c r="DF321" s="200"/>
      <c r="DG321" s="209">
        <f>DF321*BT321/3</f>
        <v>0</v>
      </c>
      <c r="DH321" s="194"/>
      <c r="DI321" s="28">
        <f t="shared" ref="DI321" si="1629">SUM(BV321*DH321*6)</f>
        <v>0</v>
      </c>
      <c r="DJ321" s="81"/>
      <c r="DK321" s="209">
        <f t="shared" ref="DK321" si="1630">SUM(DJ321*BT321/3)</f>
        <v>0</v>
      </c>
      <c r="DL321" s="81"/>
      <c r="DM321" s="209">
        <f t="shared" ref="DM321" si="1631">SUM(DL321*BW321*5*6)</f>
        <v>0</v>
      </c>
      <c r="DN321" s="81"/>
      <c r="DO321" s="182">
        <f t="shared" ref="DO321" si="1632">SUM(DN321*BW321*4*6)</f>
        <v>0</v>
      </c>
      <c r="DP321" s="81"/>
      <c r="DQ321" s="22">
        <f t="shared" si="1615"/>
        <v>0</v>
      </c>
      <c r="DR321" s="309">
        <f t="shared" ref="DR321" si="1633">SUM(DA321+DQ321+DO321+DM321+DK321+DI321+DE321+DC321+CW321+CY321+CU321+CS321+CQ321+CO321+CM321+CK321+CJ321+CI321+CG321+CC321+CA321+CE321+DG321)</f>
        <v>46</v>
      </c>
      <c r="DS321" s="284">
        <f t="shared" ref="DS321" si="1634">SUM(CA321+CC321+CG321+CI321+CJ321+DE321+DI321+DK321+DM321+DO321+CE321+DC321)</f>
        <v>44</v>
      </c>
      <c r="DT321" s="7"/>
      <c r="DU321" s="7"/>
      <c r="DV321" s="7"/>
      <c r="DW321" s="60"/>
      <c r="DX321" s="59"/>
      <c r="DY321" s="288"/>
      <c r="DZ321" s="25"/>
      <c r="EA321" s="25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M321" s="20">
        <v>8</v>
      </c>
      <c r="EN321" s="7">
        <v>4</v>
      </c>
      <c r="EO321" s="7">
        <v>8</v>
      </c>
      <c r="EP321" s="7">
        <v>8</v>
      </c>
      <c r="EQ321" s="7">
        <v>16</v>
      </c>
      <c r="ER321" s="7">
        <v>0</v>
      </c>
      <c r="ES321" s="7">
        <v>0</v>
      </c>
      <c r="ET321" s="7">
        <v>0</v>
      </c>
      <c r="EU321" s="7">
        <v>0</v>
      </c>
      <c r="EV321" s="7">
        <v>0</v>
      </c>
      <c r="EW321" s="20">
        <v>2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20">
        <v>0</v>
      </c>
      <c r="FH321" s="7">
        <v>0</v>
      </c>
      <c r="FI321" s="7">
        <v>0</v>
      </c>
      <c r="FJ321" s="7">
        <v>0</v>
      </c>
      <c r="FK321" s="7">
        <v>0</v>
      </c>
      <c r="FL321" s="7">
        <v>0</v>
      </c>
      <c r="FM321" s="7">
        <v>0</v>
      </c>
      <c r="FN321" s="7">
        <v>0</v>
      </c>
      <c r="FO321" s="7">
        <v>0</v>
      </c>
      <c r="FP321" s="7">
        <v>1</v>
      </c>
      <c r="FQ321" s="7">
        <v>12</v>
      </c>
      <c r="FR321" s="7"/>
      <c r="FS321" s="7">
        <v>0</v>
      </c>
      <c r="FT321" s="7">
        <v>0</v>
      </c>
      <c r="FU321" s="7">
        <v>0</v>
      </c>
      <c r="FV321" s="7">
        <v>0</v>
      </c>
      <c r="FW321" s="7">
        <v>0</v>
      </c>
      <c r="FX321" s="7">
        <v>0</v>
      </c>
      <c r="FY321" s="7">
        <v>0</v>
      </c>
      <c r="FZ321" s="7">
        <v>0</v>
      </c>
      <c r="GA321" s="7">
        <v>0</v>
      </c>
      <c r="GB321" s="7">
        <v>0</v>
      </c>
      <c r="GC321" s="7">
        <v>0</v>
      </c>
      <c r="GD321" s="7" t="e">
        <v>#REF!</v>
      </c>
      <c r="GE321" s="149">
        <v>46</v>
      </c>
      <c r="GF321" s="150">
        <v>44</v>
      </c>
      <c r="GG321" s="7"/>
      <c r="GH321" s="7"/>
      <c r="GI321" s="60"/>
      <c r="GK321" s="20"/>
      <c r="GL321" s="20"/>
      <c r="GM321" s="1"/>
      <c r="GN321" s="25"/>
      <c r="GO321" s="77"/>
      <c r="GP321" s="7"/>
      <c r="GQ321" s="7"/>
    </row>
    <row r="322" spans="1:199" ht="24.95" hidden="1" customHeight="1" x14ac:dyDescent="0.4">
      <c r="A322" s="2" t="s">
        <v>78</v>
      </c>
      <c r="B322" s="1"/>
      <c r="C322" s="25"/>
      <c r="D322" s="25"/>
      <c r="E322" s="25"/>
      <c r="F322" s="25"/>
      <c r="G322" s="25"/>
      <c r="H322" s="25"/>
      <c r="I322" s="25"/>
      <c r="J322" s="25"/>
      <c r="K322" s="25"/>
      <c r="L322" s="24"/>
      <c r="M322" s="90">
        <f t="shared" si="1618"/>
        <v>0</v>
      </c>
      <c r="N322" s="34"/>
      <c r="O322" s="22"/>
      <c r="P322" s="34"/>
      <c r="Q322" s="22"/>
      <c r="R322" s="34"/>
      <c r="S322" s="22"/>
      <c r="T322" s="34"/>
      <c r="U322" s="22"/>
      <c r="V322" s="91"/>
      <c r="W322" s="22"/>
      <c r="X322" s="22"/>
      <c r="Y322" s="22"/>
      <c r="Z322" s="91"/>
      <c r="AA322" s="22"/>
      <c r="AB322" s="91"/>
      <c r="AC322" s="22"/>
      <c r="AD322" s="91"/>
      <c r="AE322" s="26"/>
      <c r="AF322" s="91"/>
      <c r="AG322" s="22"/>
      <c r="AH322" s="91"/>
      <c r="AI322" s="22"/>
      <c r="AJ322" s="91"/>
      <c r="AK322" s="22"/>
      <c r="AL322" s="91"/>
      <c r="AM322" s="22"/>
      <c r="AN322" s="91"/>
      <c r="AO322" s="22"/>
      <c r="AP322" s="91"/>
      <c r="AQ322" s="22"/>
      <c r="AR322" s="91"/>
      <c r="AS322" s="22"/>
      <c r="AT322" s="91"/>
      <c r="AU322" s="22"/>
      <c r="AV322" s="91"/>
      <c r="AW322" s="22"/>
      <c r="AX322" s="91"/>
      <c r="AY322" s="22"/>
      <c r="AZ322" s="91"/>
      <c r="BA322" s="22"/>
      <c r="BB322" s="91"/>
      <c r="BC322" s="22"/>
      <c r="BD322" s="91"/>
      <c r="BE322" s="22"/>
      <c r="BF322" s="22"/>
      <c r="BG322" s="22">
        <f t="shared" si="1619"/>
        <v>0</v>
      </c>
      <c r="BH322" s="22">
        <f t="shared" si="1598"/>
        <v>0</v>
      </c>
      <c r="BI322" s="7"/>
      <c r="BJ322" s="1"/>
      <c r="BK322" s="1"/>
      <c r="BL322" s="63"/>
      <c r="BM322" s="2" t="s">
        <v>78</v>
      </c>
      <c r="BN322" s="1"/>
      <c r="BO322" s="25"/>
      <c r="BP322" s="25"/>
      <c r="BQ322" s="25"/>
      <c r="BR322" s="25"/>
      <c r="BS322" s="25"/>
      <c r="BT322" s="25"/>
      <c r="BU322" s="25"/>
      <c r="BV322" s="25"/>
      <c r="BW322" s="25"/>
      <c r="BX322" s="24"/>
      <c r="BY322" s="90">
        <f t="shared" ref="BY322:BY330" si="1635">SUM(BZ322+CB322+CF322+CH322+DD322*2)</f>
        <v>0</v>
      </c>
      <c r="BZ322" s="34"/>
      <c r="CA322" s="22"/>
      <c r="CB322" s="34"/>
      <c r="CC322" s="247"/>
      <c r="CD322" s="34"/>
      <c r="CE322" s="22"/>
      <c r="CF322" s="34"/>
      <c r="CG322" s="22"/>
      <c r="CH322" s="91"/>
      <c r="CI322" s="22"/>
      <c r="CJ322" s="22"/>
      <c r="CK322" s="22"/>
      <c r="CL322" s="91"/>
      <c r="CM322" s="22"/>
      <c r="CN322" s="91"/>
      <c r="CO322" s="22"/>
      <c r="CP322" s="91"/>
      <c r="CQ322" s="26"/>
      <c r="CR322" s="91"/>
      <c r="CS322" s="22"/>
      <c r="CT322" s="91"/>
      <c r="CU322" s="22"/>
      <c r="CV322" s="91"/>
      <c r="CW322" s="22"/>
      <c r="CX322" s="91"/>
      <c r="CY322" s="22"/>
      <c r="CZ322" s="91"/>
      <c r="DA322" s="22"/>
      <c r="DB322" s="91"/>
      <c r="DC322" s="22"/>
      <c r="DD322" s="91"/>
      <c r="DE322" s="22"/>
      <c r="DF322" s="91"/>
      <c r="DG322" s="22"/>
      <c r="DH322" s="91"/>
      <c r="DI322" s="22"/>
      <c r="DJ322" s="91"/>
      <c r="DK322" s="22"/>
      <c r="DL322" s="91"/>
      <c r="DM322" s="22"/>
      <c r="DN322" s="91"/>
      <c r="DO322" s="22"/>
      <c r="DP322" s="91"/>
      <c r="DQ322" s="22"/>
      <c r="DR322" s="22">
        <f t="shared" ref="DR322:DR330" si="1636">SUM(DA322+DQ322+DO322+DM322+DK322+DI322+DE322+DC322+CW322+CY322+CU322+CS322+CQ322+CO322+CM322+CK322+CJ322+CI322+CG322+CC322+CA322+CE322+DG322)</f>
        <v>0</v>
      </c>
      <c r="DS322" s="22">
        <f t="shared" ref="DS322:DS330" si="1637">SUM(CA322+CC322+CG322+CI322+CJ322+DE322+DI322+DK322+DM322+DO322+CE322+DC322)</f>
        <v>0</v>
      </c>
      <c r="DT322" s="7"/>
      <c r="DU322" s="7"/>
      <c r="DV322" s="7"/>
      <c r="DW322" s="60"/>
      <c r="DX322" s="59"/>
      <c r="DY322" s="288"/>
      <c r="DZ322" s="25"/>
      <c r="EA322" s="25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M322" s="20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20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20">
        <v>0</v>
      </c>
      <c r="FH322" s="7">
        <v>0</v>
      </c>
      <c r="FI322" s="7">
        <v>0</v>
      </c>
      <c r="FJ322" s="7">
        <v>0</v>
      </c>
      <c r="FK322" s="7">
        <v>0</v>
      </c>
      <c r="FL322" s="7">
        <v>0</v>
      </c>
      <c r="FM322" s="7">
        <v>0</v>
      </c>
      <c r="FN322" s="7">
        <v>0</v>
      </c>
      <c r="FO322" s="7">
        <v>0</v>
      </c>
      <c r="FP322" s="7">
        <v>0</v>
      </c>
      <c r="FQ322" s="7">
        <v>0</v>
      </c>
      <c r="FR322" s="7"/>
      <c r="FS322" s="7">
        <v>0</v>
      </c>
      <c r="FT322" s="7">
        <v>0</v>
      </c>
      <c r="FU322" s="7">
        <v>0</v>
      </c>
      <c r="FV322" s="7">
        <v>0</v>
      </c>
      <c r="FW322" s="7">
        <v>0</v>
      </c>
      <c r="FX322" s="7">
        <v>0</v>
      </c>
      <c r="FY322" s="7">
        <v>0</v>
      </c>
      <c r="FZ322" s="7">
        <v>0</v>
      </c>
      <c r="GA322" s="7">
        <v>0</v>
      </c>
      <c r="GB322" s="7">
        <v>0</v>
      </c>
      <c r="GC322" s="7">
        <v>0</v>
      </c>
      <c r="GD322" s="7" t="e">
        <v>#REF!</v>
      </c>
      <c r="GE322" s="149">
        <v>0</v>
      </c>
      <c r="GF322" s="150">
        <v>0</v>
      </c>
      <c r="GG322" s="7"/>
      <c r="GH322" s="7"/>
      <c r="GI322" s="60"/>
      <c r="GK322" s="20"/>
      <c r="GL322" s="20"/>
      <c r="GM322" s="1"/>
      <c r="GN322" s="25"/>
      <c r="GO322" s="77"/>
      <c r="GP322" s="7"/>
      <c r="GQ322" s="7"/>
    </row>
    <row r="323" spans="1:199" ht="24.95" hidden="1" customHeight="1" x14ac:dyDescent="0.4">
      <c r="A323" s="2" t="s">
        <v>78</v>
      </c>
      <c r="B323" s="1"/>
      <c r="C323" s="25"/>
      <c r="D323" s="25"/>
      <c r="E323" s="25"/>
      <c r="F323" s="25"/>
      <c r="G323" s="25"/>
      <c r="H323" s="25"/>
      <c r="I323" s="25"/>
      <c r="J323" s="25"/>
      <c r="K323" s="25"/>
      <c r="L323" s="1"/>
      <c r="M323" s="90">
        <f t="shared" si="1618"/>
        <v>0</v>
      </c>
      <c r="N323" s="34"/>
      <c r="O323" s="22"/>
      <c r="P323" s="34"/>
      <c r="Q323" s="22"/>
      <c r="R323" s="34"/>
      <c r="S323" s="22"/>
      <c r="T323" s="34"/>
      <c r="U323" s="22"/>
      <c r="V323" s="91"/>
      <c r="W323" s="22"/>
      <c r="X323" s="22"/>
      <c r="Y323" s="22"/>
      <c r="Z323" s="91"/>
      <c r="AA323" s="22"/>
      <c r="AB323" s="91"/>
      <c r="AC323" s="22"/>
      <c r="AD323" s="91"/>
      <c r="AE323" s="26"/>
      <c r="AF323" s="91"/>
      <c r="AG323" s="22"/>
      <c r="AH323" s="91"/>
      <c r="AI323" s="22"/>
      <c r="AJ323" s="91"/>
      <c r="AK323" s="22"/>
      <c r="AL323" s="91"/>
      <c r="AM323" s="22"/>
      <c r="AN323" s="91"/>
      <c r="AO323" s="22"/>
      <c r="AP323" s="91"/>
      <c r="AQ323" s="22"/>
      <c r="AR323" s="91"/>
      <c r="AS323" s="22"/>
      <c r="AT323" s="91"/>
      <c r="AU323" s="22"/>
      <c r="AV323" s="91"/>
      <c r="AW323" s="22"/>
      <c r="AX323" s="91"/>
      <c r="AY323" s="22"/>
      <c r="AZ323" s="91"/>
      <c r="BA323" s="22"/>
      <c r="BB323" s="91"/>
      <c r="BC323" s="22"/>
      <c r="BD323" s="91"/>
      <c r="BE323" s="22"/>
      <c r="BF323" s="22"/>
      <c r="BG323" s="22">
        <f t="shared" si="1619"/>
        <v>0</v>
      </c>
      <c r="BH323" s="22">
        <f t="shared" si="1598"/>
        <v>0</v>
      </c>
      <c r="BI323" s="7"/>
      <c r="BJ323" s="1"/>
      <c r="BK323" s="1"/>
      <c r="BL323" s="63"/>
      <c r="BM323" s="2" t="s">
        <v>78</v>
      </c>
      <c r="BN323" s="1"/>
      <c r="BO323" s="25"/>
      <c r="BP323" s="25"/>
      <c r="BQ323" s="25"/>
      <c r="BR323" s="25"/>
      <c r="BS323" s="25"/>
      <c r="BT323" s="25"/>
      <c r="BU323" s="25"/>
      <c r="BV323" s="25"/>
      <c r="BW323" s="25"/>
      <c r="BX323" s="1"/>
      <c r="BY323" s="90">
        <f t="shared" si="1635"/>
        <v>0</v>
      </c>
      <c r="BZ323" s="34"/>
      <c r="CA323" s="22"/>
      <c r="CB323" s="34"/>
      <c r="CC323" s="247"/>
      <c r="CD323" s="34"/>
      <c r="CE323" s="22"/>
      <c r="CF323" s="34"/>
      <c r="CG323" s="22"/>
      <c r="CH323" s="91"/>
      <c r="CI323" s="22"/>
      <c r="CJ323" s="22"/>
      <c r="CK323" s="22"/>
      <c r="CL323" s="91"/>
      <c r="CM323" s="22"/>
      <c r="CN323" s="91"/>
      <c r="CO323" s="22"/>
      <c r="CP323" s="91"/>
      <c r="CQ323" s="26"/>
      <c r="CR323" s="91"/>
      <c r="CS323" s="22"/>
      <c r="CT323" s="91"/>
      <c r="CU323" s="22"/>
      <c r="CV323" s="91"/>
      <c r="CW323" s="22"/>
      <c r="CX323" s="91"/>
      <c r="CY323" s="22"/>
      <c r="CZ323" s="91"/>
      <c r="DA323" s="22"/>
      <c r="DB323" s="91"/>
      <c r="DC323" s="22"/>
      <c r="DD323" s="91"/>
      <c r="DE323" s="22"/>
      <c r="DF323" s="91"/>
      <c r="DG323" s="22"/>
      <c r="DH323" s="91"/>
      <c r="DI323" s="22"/>
      <c r="DJ323" s="91"/>
      <c r="DK323" s="22"/>
      <c r="DL323" s="91"/>
      <c r="DM323" s="22"/>
      <c r="DN323" s="91"/>
      <c r="DO323" s="22"/>
      <c r="DP323" s="91"/>
      <c r="DQ323" s="22"/>
      <c r="DR323" s="22">
        <f t="shared" si="1636"/>
        <v>0</v>
      </c>
      <c r="DS323" s="22">
        <f t="shared" si="1637"/>
        <v>0</v>
      </c>
      <c r="DT323" s="7"/>
      <c r="DU323" s="7"/>
      <c r="DV323" s="7"/>
      <c r="DW323" s="60"/>
      <c r="DX323" s="59"/>
      <c r="DY323" s="288"/>
      <c r="DZ323" s="25"/>
      <c r="EA323" s="25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M323" s="20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0</v>
      </c>
      <c r="EW323" s="20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0</v>
      </c>
      <c r="FC323" s="7">
        <v>0</v>
      </c>
      <c r="FD323" s="7">
        <v>0</v>
      </c>
      <c r="FE323" s="7">
        <v>0</v>
      </c>
      <c r="FF323" s="7">
        <v>0</v>
      </c>
      <c r="FG323" s="20">
        <v>0</v>
      </c>
      <c r="FH323" s="7">
        <v>0</v>
      </c>
      <c r="FI323" s="7">
        <v>0</v>
      </c>
      <c r="FJ323" s="7">
        <v>0</v>
      </c>
      <c r="FK323" s="7">
        <v>0</v>
      </c>
      <c r="FL323" s="7">
        <v>0</v>
      </c>
      <c r="FM323" s="7">
        <v>0</v>
      </c>
      <c r="FN323" s="7">
        <v>0</v>
      </c>
      <c r="FO323" s="7">
        <v>0</v>
      </c>
      <c r="FP323" s="7">
        <v>0</v>
      </c>
      <c r="FQ323" s="7">
        <v>0</v>
      </c>
      <c r="FR323" s="7"/>
      <c r="FS323" s="7">
        <v>0</v>
      </c>
      <c r="FT323" s="7">
        <v>0</v>
      </c>
      <c r="FU323" s="7">
        <v>0</v>
      </c>
      <c r="FV323" s="7">
        <v>0</v>
      </c>
      <c r="FW323" s="7">
        <v>0</v>
      </c>
      <c r="FX323" s="7">
        <v>0</v>
      </c>
      <c r="FY323" s="7">
        <v>0</v>
      </c>
      <c r="FZ323" s="7">
        <v>0</v>
      </c>
      <c r="GA323" s="7">
        <v>0</v>
      </c>
      <c r="GB323" s="7">
        <v>0</v>
      </c>
      <c r="GC323" s="7">
        <v>0</v>
      </c>
      <c r="GD323" s="7" t="e">
        <v>#REF!</v>
      </c>
      <c r="GE323" s="149">
        <v>0</v>
      </c>
      <c r="GF323" s="150">
        <v>0</v>
      </c>
      <c r="GG323" s="7"/>
      <c r="GH323" s="7"/>
      <c r="GI323" s="60"/>
      <c r="GK323" s="20"/>
      <c r="GL323" s="20"/>
      <c r="GM323" s="1"/>
      <c r="GN323" s="25"/>
      <c r="GO323" s="77"/>
      <c r="GP323" s="7"/>
      <c r="GQ323" s="7"/>
    </row>
    <row r="324" spans="1:199" ht="24.95" hidden="1" customHeight="1" x14ac:dyDescent="0.4">
      <c r="A324" s="2" t="s">
        <v>78</v>
      </c>
      <c r="B324" s="1"/>
      <c r="C324" s="25"/>
      <c r="D324" s="25"/>
      <c r="E324" s="25"/>
      <c r="F324" s="25"/>
      <c r="G324" s="25"/>
      <c r="H324" s="25"/>
      <c r="I324" s="25"/>
      <c r="J324" s="25"/>
      <c r="K324" s="25"/>
      <c r="L324" s="24"/>
      <c r="M324" s="90">
        <f t="shared" si="1618"/>
        <v>0</v>
      </c>
      <c r="N324" s="34"/>
      <c r="O324" s="22"/>
      <c r="P324" s="34"/>
      <c r="Q324" s="22"/>
      <c r="R324" s="34"/>
      <c r="S324" s="22"/>
      <c r="T324" s="34"/>
      <c r="U324" s="22"/>
      <c r="V324" s="91"/>
      <c r="W324" s="22"/>
      <c r="X324" s="22"/>
      <c r="Y324" s="22"/>
      <c r="Z324" s="91"/>
      <c r="AA324" s="22"/>
      <c r="AB324" s="91"/>
      <c r="AC324" s="22"/>
      <c r="AD324" s="91"/>
      <c r="AE324" s="26"/>
      <c r="AF324" s="91"/>
      <c r="AG324" s="22"/>
      <c r="AH324" s="91"/>
      <c r="AI324" s="22"/>
      <c r="AJ324" s="91"/>
      <c r="AK324" s="22"/>
      <c r="AL324" s="91"/>
      <c r="AM324" s="22"/>
      <c r="AN324" s="91"/>
      <c r="AO324" s="22"/>
      <c r="AP324" s="91"/>
      <c r="AQ324" s="22"/>
      <c r="AR324" s="91"/>
      <c r="AS324" s="22"/>
      <c r="AT324" s="91"/>
      <c r="AU324" s="22"/>
      <c r="AV324" s="91"/>
      <c r="AW324" s="22"/>
      <c r="AX324" s="91"/>
      <c r="AY324" s="22"/>
      <c r="AZ324" s="91"/>
      <c r="BA324" s="22"/>
      <c r="BB324" s="91"/>
      <c r="BC324" s="22"/>
      <c r="BD324" s="91"/>
      <c r="BE324" s="22"/>
      <c r="BF324" s="22"/>
      <c r="BG324" s="22">
        <f t="shared" si="1619"/>
        <v>0</v>
      </c>
      <c r="BH324" s="22">
        <f t="shared" si="1598"/>
        <v>0</v>
      </c>
      <c r="BI324" s="7"/>
      <c r="BJ324" s="1"/>
      <c r="BK324" s="1"/>
      <c r="BL324" s="63"/>
      <c r="BM324" s="2" t="s">
        <v>78</v>
      </c>
      <c r="BN324" s="1"/>
      <c r="BO324" s="25"/>
      <c r="BP324" s="25"/>
      <c r="BQ324" s="25"/>
      <c r="BR324" s="25"/>
      <c r="BS324" s="25"/>
      <c r="BT324" s="25"/>
      <c r="BU324" s="25"/>
      <c r="BV324" s="25"/>
      <c r="BW324" s="25"/>
      <c r="BX324" s="24"/>
      <c r="BY324" s="90">
        <f t="shared" si="1635"/>
        <v>0</v>
      </c>
      <c r="BZ324" s="34"/>
      <c r="CA324" s="22"/>
      <c r="CB324" s="34"/>
      <c r="CC324" s="247"/>
      <c r="CD324" s="34"/>
      <c r="CE324" s="22"/>
      <c r="CF324" s="34"/>
      <c r="CG324" s="22"/>
      <c r="CH324" s="91"/>
      <c r="CI324" s="22"/>
      <c r="CJ324" s="22"/>
      <c r="CK324" s="22"/>
      <c r="CL324" s="91"/>
      <c r="CM324" s="22"/>
      <c r="CN324" s="91"/>
      <c r="CO324" s="22"/>
      <c r="CP324" s="91"/>
      <c r="CQ324" s="26"/>
      <c r="CR324" s="91"/>
      <c r="CS324" s="22"/>
      <c r="CT324" s="91"/>
      <c r="CU324" s="22"/>
      <c r="CV324" s="91"/>
      <c r="CW324" s="22"/>
      <c r="CX324" s="91"/>
      <c r="CY324" s="22"/>
      <c r="CZ324" s="91"/>
      <c r="DA324" s="22"/>
      <c r="DB324" s="91"/>
      <c r="DC324" s="22"/>
      <c r="DD324" s="91"/>
      <c r="DE324" s="22"/>
      <c r="DF324" s="91"/>
      <c r="DG324" s="22"/>
      <c r="DH324" s="91"/>
      <c r="DI324" s="22"/>
      <c r="DJ324" s="91"/>
      <c r="DK324" s="22"/>
      <c r="DL324" s="91"/>
      <c r="DM324" s="22"/>
      <c r="DN324" s="91"/>
      <c r="DO324" s="22"/>
      <c r="DP324" s="91"/>
      <c r="DQ324" s="22"/>
      <c r="DR324" s="22">
        <f t="shared" si="1636"/>
        <v>0</v>
      </c>
      <c r="DS324" s="22">
        <f t="shared" si="1637"/>
        <v>0</v>
      </c>
      <c r="DT324" s="7"/>
      <c r="DU324" s="7"/>
      <c r="DV324" s="7"/>
      <c r="DW324" s="60"/>
      <c r="DX324" s="59"/>
      <c r="DY324" s="288"/>
      <c r="DZ324" s="25"/>
      <c r="EA324" s="25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M324" s="20">
        <v>0</v>
      </c>
      <c r="EN324" s="7">
        <v>0</v>
      </c>
      <c r="EO324" s="7">
        <v>0</v>
      </c>
      <c r="EP324" s="7">
        <v>0</v>
      </c>
      <c r="EQ324" s="7">
        <v>0</v>
      </c>
      <c r="ER324" s="7">
        <v>0</v>
      </c>
      <c r="ES324" s="7">
        <v>0</v>
      </c>
      <c r="ET324" s="7">
        <v>0</v>
      </c>
      <c r="EU324" s="7">
        <v>0</v>
      </c>
      <c r="EV324" s="7">
        <v>0</v>
      </c>
      <c r="EW324" s="20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0</v>
      </c>
      <c r="FC324" s="7">
        <v>0</v>
      </c>
      <c r="FD324" s="7">
        <v>0</v>
      </c>
      <c r="FE324" s="7">
        <v>0</v>
      </c>
      <c r="FF324" s="7">
        <v>0</v>
      </c>
      <c r="FG324" s="20">
        <v>0</v>
      </c>
      <c r="FH324" s="7">
        <v>0</v>
      </c>
      <c r="FI324" s="7">
        <v>0</v>
      </c>
      <c r="FJ324" s="7">
        <v>0</v>
      </c>
      <c r="FK324" s="7">
        <v>0</v>
      </c>
      <c r="FL324" s="7">
        <v>0</v>
      </c>
      <c r="FM324" s="7">
        <v>0</v>
      </c>
      <c r="FN324" s="7">
        <v>0</v>
      </c>
      <c r="FO324" s="7">
        <v>0</v>
      </c>
      <c r="FP324" s="7">
        <v>0</v>
      </c>
      <c r="FQ324" s="7">
        <v>0</v>
      </c>
      <c r="FR324" s="7"/>
      <c r="FS324" s="7">
        <v>0</v>
      </c>
      <c r="FT324" s="7">
        <v>0</v>
      </c>
      <c r="FU324" s="7">
        <v>0</v>
      </c>
      <c r="FV324" s="7">
        <v>0</v>
      </c>
      <c r="FW324" s="7">
        <v>0</v>
      </c>
      <c r="FX324" s="7">
        <v>0</v>
      </c>
      <c r="FY324" s="7">
        <v>0</v>
      </c>
      <c r="FZ324" s="7">
        <v>0</v>
      </c>
      <c r="GA324" s="7">
        <v>0</v>
      </c>
      <c r="GB324" s="7">
        <v>0</v>
      </c>
      <c r="GC324" s="7">
        <v>0</v>
      </c>
      <c r="GD324" s="7" t="e">
        <v>#REF!</v>
      </c>
      <c r="GE324" s="149">
        <v>0</v>
      </c>
      <c r="GF324" s="150">
        <v>0</v>
      </c>
      <c r="GG324" s="7"/>
      <c r="GH324" s="7"/>
      <c r="GI324" s="60"/>
      <c r="GK324" s="20"/>
      <c r="GL324" s="20"/>
      <c r="GM324" s="1"/>
      <c r="GN324" s="25"/>
      <c r="GO324" s="77"/>
      <c r="GP324" s="7"/>
      <c r="GQ324" s="7"/>
    </row>
    <row r="325" spans="1:199" ht="24.95" hidden="1" customHeight="1" x14ac:dyDescent="0.4">
      <c r="A325" s="2" t="s">
        <v>78</v>
      </c>
      <c r="B325" s="1"/>
      <c r="C325" s="25"/>
      <c r="D325" s="25"/>
      <c r="E325" s="25"/>
      <c r="F325" s="25"/>
      <c r="G325" s="25"/>
      <c r="H325" s="25"/>
      <c r="I325" s="25"/>
      <c r="J325" s="25"/>
      <c r="K325" s="25"/>
      <c r="L325" s="1"/>
      <c r="M325" s="90">
        <f t="shared" si="1618"/>
        <v>0</v>
      </c>
      <c r="N325" s="34"/>
      <c r="O325" s="22"/>
      <c r="P325" s="34"/>
      <c r="Q325" s="22"/>
      <c r="R325" s="34"/>
      <c r="S325" s="22"/>
      <c r="T325" s="34"/>
      <c r="U325" s="22"/>
      <c r="V325" s="91"/>
      <c r="W325" s="22"/>
      <c r="X325" s="22"/>
      <c r="Y325" s="22"/>
      <c r="Z325" s="91"/>
      <c r="AA325" s="22"/>
      <c r="AB325" s="91"/>
      <c r="AC325" s="22"/>
      <c r="AD325" s="91"/>
      <c r="AE325" s="26"/>
      <c r="AF325" s="91"/>
      <c r="AG325" s="22"/>
      <c r="AH325" s="91"/>
      <c r="AI325" s="22"/>
      <c r="AJ325" s="91"/>
      <c r="AK325" s="22"/>
      <c r="AL325" s="91"/>
      <c r="AM325" s="22"/>
      <c r="AN325" s="91"/>
      <c r="AO325" s="22"/>
      <c r="AP325" s="91"/>
      <c r="AQ325" s="22"/>
      <c r="AR325" s="91"/>
      <c r="AS325" s="22"/>
      <c r="AT325" s="91"/>
      <c r="AU325" s="22"/>
      <c r="AV325" s="91"/>
      <c r="AW325" s="22"/>
      <c r="AX325" s="91"/>
      <c r="AY325" s="22"/>
      <c r="AZ325" s="91"/>
      <c r="BA325" s="22"/>
      <c r="BB325" s="91"/>
      <c r="BC325" s="22"/>
      <c r="BD325" s="91"/>
      <c r="BE325" s="22"/>
      <c r="BF325" s="22"/>
      <c r="BG325" s="22">
        <f t="shared" si="1619"/>
        <v>0</v>
      </c>
      <c r="BH325" s="22">
        <f t="shared" si="1598"/>
        <v>0</v>
      </c>
      <c r="BI325" s="7"/>
      <c r="BJ325" s="1"/>
      <c r="BK325" s="1"/>
      <c r="BL325" s="63"/>
      <c r="BM325" s="2" t="s">
        <v>78</v>
      </c>
      <c r="BN325" s="1"/>
      <c r="BO325" s="25"/>
      <c r="BP325" s="25"/>
      <c r="BQ325" s="25"/>
      <c r="BR325" s="25"/>
      <c r="BS325" s="25"/>
      <c r="BT325" s="25"/>
      <c r="BU325" s="25"/>
      <c r="BV325" s="25"/>
      <c r="BW325" s="25"/>
      <c r="BX325" s="1"/>
      <c r="BY325" s="90">
        <f t="shared" si="1635"/>
        <v>0</v>
      </c>
      <c r="BZ325" s="34"/>
      <c r="CA325" s="22"/>
      <c r="CB325" s="34"/>
      <c r="CC325" s="247"/>
      <c r="CD325" s="34"/>
      <c r="CE325" s="22"/>
      <c r="CF325" s="34"/>
      <c r="CG325" s="22"/>
      <c r="CH325" s="91"/>
      <c r="CI325" s="22"/>
      <c r="CJ325" s="22"/>
      <c r="CK325" s="22"/>
      <c r="CL325" s="91"/>
      <c r="CM325" s="22"/>
      <c r="CN325" s="91"/>
      <c r="CO325" s="22"/>
      <c r="CP325" s="91"/>
      <c r="CQ325" s="26"/>
      <c r="CR325" s="91"/>
      <c r="CS325" s="22"/>
      <c r="CT325" s="91"/>
      <c r="CU325" s="22"/>
      <c r="CV325" s="91"/>
      <c r="CW325" s="22"/>
      <c r="CX325" s="91"/>
      <c r="CY325" s="22"/>
      <c r="CZ325" s="91"/>
      <c r="DA325" s="22"/>
      <c r="DB325" s="91"/>
      <c r="DC325" s="22"/>
      <c r="DD325" s="91"/>
      <c r="DE325" s="22"/>
      <c r="DF325" s="91"/>
      <c r="DG325" s="22"/>
      <c r="DH325" s="91"/>
      <c r="DI325" s="22"/>
      <c r="DJ325" s="91"/>
      <c r="DK325" s="22"/>
      <c r="DL325" s="91"/>
      <c r="DM325" s="22"/>
      <c r="DN325" s="91"/>
      <c r="DO325" s="22"/>
      <c r="DP325" s="91"/>
      <c r="DQ325" s="22"/>
      <c r="DR325" s="22">
        <f t="shared" si="1636"/>
        <v>0</v>
      </c>
      <c r="DS325" s="22">
        <f t="shared" si="1637"/>
        <v>0</v>
      </c>
      <c r="DT325" s="7"/>
      <c r="DU325" s="7"/>
      <c r="DV325" s="7"/>
      <c r="DW325" s="60"/>
      <c r="DX325" s="59"/>
      <c r="DY325" s="288"/>
      <c r="DZ325" s="25"/>
      <c r="EA325" s="25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M325" s="20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0</v>
      </c>
      <c r="EV325" s="7">
        <v>0</v>
      </c>
      <c r="EW325" s="20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0</v>
      </c>
      <c r="FC325" s="7">
        <v>0</v>
      </c>
      <c r="FD325" s="7">
        <v>0</v>
      </c>
      <c r="FE325" s="7">
        <v>0</v>
      </c>
      <c r="FF325" s="7">
        <v>0</v>
      </c>
      <c r="FG325" s="20">
        <v>0</v>
      </c>
      <c r="FH325" s="7">
        <v>0</v>
      </c>
      <c r="FI325" s="7">
        <v>0</v>
      </c>
      <c r="FJ325" s="7">
        <v>0</v>
      </c>
      <c r="FK325" s="7">
        <v>0</v>
      </c>
      <c r="FL325" s="7">
        <v>0</v>
      </c>
      <c r="FM325" s="7">
        <v>0</v>
      </c>
      <c r="FN325" s="7">
        <v>0</v>
      </c>
      <c r="FO325" s="7">
        <v>0</v>
      </c>
      <c r="FP325" s="7">
        <v>0</v>
      </c>
      <c r="FQ325" s="7">
        <v>0</v>
      </c>
      <c r="FR325" s="7"/>
      <c r="FS325" s="7">
        <v>0</v>
      </c>
      <c r="FT325" s="7">
        <v>0</v>
      </c>
      <c r="FU325" s="7">
        <v>0</v>
      </c>
      <c r="FV325" s="7">
        <v>0</v>
      </c>
      <c r="FW325" s="7">
        <v>0</v>
      </c>
      <c r="FX325" s="7">
        <v>0</v>
      </c>
      <c r="FY325" s="7">
        <v>0</v>
      </c>
      <c r="FZ325" s="7">
        <v>0</v>
      </c>
      <c r="GA325" s="7">
        <v>0</v>
      </c>
      <c r="GB325" s="7">
        <v>0</v>
      </c>
      <c r="GC325" s="7">
        <v>0</v>
      </c>
      <c r="GD325" s="7" t="e">
        <v>#REF!</v>
      </c>
      <c r="GE325" s="149">
        <v>0</v>
      </c>
      <c r="GF325" s="150">
        <v>0</v>
      </c>
      <c r="GG325" s="7"/>
      <c r="GH325" s="7"/>
      <c r="GI325" s="60"/>
      <c r="GK325" s="20"/>
      <c r="GL325" s="20"/>
      <c r="GM325" s="1"/>
      <c r="GN325" s="25"/>
      <c r="GO325" s="77"/>
      <c r="GP325" s="7"/>
      <c r="GQ325" s="7"/>
    </row>
    <row r="326" spans="1:199" ht="24.95" hidden="1" customHeight="1" x14ac:dyDescent="0.4">
      <c r="A326" s="2" t="s">
        <v>78</v>
      </c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90">
        <f t="shared" si="1618"/>
        <v>0</v>
      </c>
      <c r="N326" s="34"/>
      <c r="O326" s="22"/>
      <c r="P326" s="34"/>
      <c r="Q326" s="22"/>
      <c r="R326" s="34"/>
      <c r="S326" s="22"/>
      <c r="T326" s="34"/>
      <c r="U326" s="22"/>
      <c r="V326" s="91"/>
      <c r="W326" s="22"/>
      <c r="X326" s="22"/>
      <c r="Y326" s="22"/>
      <c r="Z326" s="91"/>
      <c r="AA326" s="22"/>
      <c r="AB326" s="91"/>
      <c r="AC326" s="22"/>
      <c r="AD326" s="91"/>
      <c r="AE326" s="26"/>
      <c r="AF326" s="91"/>
      <c r="AG326" s="22"/>
      <c r="AH326" s="91"/>
      <c r="AI326" s="22"/>
      <c r="AJ326" s="91"/>
      <c r="AK326" s="22"/>
      <c r="AL326" s="91"/>
      <c r="AM326" s="22"/>
      <c r="AN326" s="91"/>
      <c r="AO326" s="22"/>
      <c r="AP326" s="91"/>
      <c r="AQ326" s="22"/>
      <c r="AR326" s="91"/>
      <c r="AS326" s="22"/>
      <c r="AT326" s="91"/>
      <c r="AU326" s="22"/>
      <c r="AV326" s="91"/>
      <c r="AW326" s="22"/>
      <c r="AX326" s="91"/>
      <c r="AY326" s="22"/>
      <c r="AZ326" s="91"/>
      <c r="BA326" s="22"/>
      <c r="BB326" s="91"/>
      <c r="BC326" s="22"/>
      <c r="BD326" s="91"/>
      <c r="BE326" s="22"/>
      <c r="BF326" s="22"/>
      <c r="BG326" s="22">
        <f t="shared" si="1619"/>
        <v>0</v>
      </c>
      <c r="BH326" s="22">
        <f t="shared" si="1598"/>
        <v>0</v>
      </c>
      <c r="BI326" s="7"/>
      <c r="BJ326" s="1"/>
      <c r="BK326" s="1"/>
      <c r="BL326" s="63"/>
      <c r="BM326" s="2" t="s">
        <v>78</v>
      </c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90">
        <f t="shared" si="1635"/>
        <v>0</v>
      </c>
      <c r="BZ326" s="34"/>
      <c r="CA326" s="22"/>
      <c r="CB326" s="34"/>
      <c r="CC326" s="247"/>
      <c r="CD326" s="34"/>
      <c r="CE326" s="22"/>
      <c r="CF326" s="34"/>
      <c r="CG326" s="22"/>
      <c r="CH326" s="91"/>
      <c r="CI326" s="22"/>
      <c r="CJ326" s="22"/>
      <c r="CK326" s="22"/>
      <c r="CL326" s="91"/>
      <c r="CM326" s="22"/>
      <c r="CN326" s="91"/>
      <c r="CO326" s="22"/>
      <c r="CP326" s="91"/>
      <c r="CQ326" s="26"/>
      <c r="CR326" s="91"/>
      <c r="CS326" s="22"/>
      <c r="CT326" s="91"/>
      <c r="CU326" s="22"/>
      <c r="CV326" s="91"/>
      <c r="CW326" s="22"/>
      <c r="CX326" s="91"/>
      <c r="CY326" s="22"/>
      <c r="CZ326" s="91"/>
      <c r="DA326" s="22"/>
      <c r="DB326" s="91"/>
      <c r="DC326" s="22"/>
      <c r="DD326" s="91"/>
      <c r="DE326" s="22"/>
      <c r="DF326" s="91"/>
      <c r="DG326" s="22"/>
      <c r="DH326" s="91"/>
      <c r="DI326" s="22"/>
      <c r="DJ326" s="91"/>
      <c r="DK326" s="22"/>
      <c r="DL326" s="91"/>
      <c r="DM326" s="22"/>
      <c r="DN326" s="91"/>
      <c r="DO326" s="22"/>
      <c r="DP326" s="91"/>
      <c r="DQ326" s="22"/>
      <c r="DR326" s="22">
        <f t="shared" si="1636"/>
        <v>0</v>
      </c>
      <c r="DS326" s="22">
        <f t="shared" si="1637"/>
        <v>0</v>
      </c>
      <c r="DT326" s="7"/>
      <c r="DU326" s="7"/>
      <c r="DV326" s="7"/>
      <c r="DW326" s="60"/>
      <c r="DX326" s="59"/>
      <c r="DY326" s="291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M326" s="20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0</v>
      </c>
      <c r="EU326" s="7">
        <v>0</v>
      </c>
      <c r="EV326" s="7">
        <v>0</v>
      </c>
      <c r="EW326" s="20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0</v>
      </c>
      <c r="FF326" s="7">
        <v>0</v>
      </c>
      <c r="FG326" s="20">
        <v>0</v>
      </c>
      <c r="FH326" s="7">
        <v>0</v>
      </c>
      <c r="FI326" s="7">
        <v>0</v>
      </c>
      <c r="FJ326" s="7">
        <v>0</v>
      </c>
      <c r="FK326" s="7">
        <v>0</v>
      </c>
      <c r="FL326" s="7">
        <v>0</v>
      </c>
      <c r="FM326" s="7">
        <v>0</v>
      </c>
      <c r="FN326" s="7">
        <v>0</v>
      </c>
      <c r="FO326" s="7">
        <v>0</v>
      </c>
      <c r="FP326" s="7">
        <v>0</v>
      </c>
      <c r="FQ326" s="7">
        <v>0</v>
      </c>
      <c r="FR326" s="7"/>
      <c r="FS326" s="7">
        <v>0</v>
      </c>
      <c r="FT326" s="7">
        <v>0</v>
      </c>
      <c r="FU326" s="7">
        <v>0</v>
      </c>
      <c r="FV326" s="7">
        <v>0</v>
      </c>
      <c r="FW326" s="7">
        <v>0</v>
      </c>
      <c r="FX326" s="7">
        <v>0</v>
      </c>
      <c r="FY326" s="7">
        <v>0</v>
      </c>
      <c r="FZ326" s="7">
        <v>0</v>
      </c>
      <c r="GA326" s="7">
        <v>0</v>
      </c>
      <c r="GB326" s="7">
        <v>0</v>
      </c>
      <c r="GC326" s="7">
        <v>0</v>
      </c>
      <c r="GD326" s="7" t="e">
        <v>#REF!</v>
      </c>
      <c r="GE326" s="149">
        <v>0</v>
      </c>
      <c r="GF326" s="150">
        <v>0</v>
      </c>
      <c r="GG326" s="7"/>
      <c r="GH326" s="7"/>
      <c r="GI326" s="60"/>
      <c r="GK326" s="20"/>
      <c r="GL326" s="20"/>
      <c r="GM326" s="1"/>
      <c r="GN326" s="25"/>
      <c r="GO326" s="77"/>
      <c r="GP326" s="7"/>
      <c r="GQ326" s="7"/>
    </row>
    <row r="327" spans="1:199" ht="24.95" hidden="1" customHeight="1" x14ac:dyDescent="0.4">
      <c r="A327" s="2" t="s">
        <v>78</v>
      </c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90">
        <f t="shared" si="1618"/>
        <v>0</v>
      </c>
      <c r="N327" s="34"/>
      <c r="O327" s="22"/>
      <c r="P327" s="34"/>
      <c r="Q327" s="22"/>
      <c r="R327" s="34"/>
      <c r="S327" s="22"/>
      <c r="T327" s="34"/>
      <c r="U327" s="22"/>
      <c r="V327" s="91"/>
      <c r="W327" s="22"/>
      <c r="X327" s="22"/>
      <c r="Y327" s="22"/>
      <c r="Z327" s="91"/>
      <c r="AA327" s="22"/>
      <c r="AB327" s="91"/>
      <c r="AC327" s="22"/>
      <c r="AD327" s="91"/>
      <c r="AE327" s="26"/>
      <c r="AF327" s="91"/>
      <c r="AG327" s="22"/>
      <c r="AH327" s="91"/>
      <c r="AI327" s="22"/>
      <c r="AJ327" s="91"/>
      <c r="AK327" s="22"/>
      <c r="AL327" s="91"/>
      <c r="AM327" s="22"/>
      <c r="AN327" s="91"/>
      <c r="AO327" s="22"/>
      <c r="AP327" s="91"/>
      <c r="AQ327" s="22"/>
      <c r="AR327" s="91"/>
      <c r="AS327" s="22"/>
      <c r="AT327" s="91"/>
      <c r="AU327" s="22"/>
      <c r="AV327" s="91"/>
      <c r="AW327" s="22"/>
      <c r="AX327" s="91"/>
      <c r="AY327" s="22"/>
      <c r="AZ327" s="91"/>
      <c r="BA327" s="22"/>
      <c r="BB327" s="91"/>
      <c r="BC327" s="22"/>
      <c r="BD327" s="91"/>
      <c r="BE327" s="22"/>
      <c r="BF327" s="22"/>
      <c r="BG327" s="22">
        <f t="shared" si="1619"/>
        <v>0</v>
      </c>
      <c r="BH327" s="22">
        <f t="shared" si="1598"/>
        <v>0</v>
      </c>
      <c r="BI327" s="7"/>
      <c r="BJ327" s="1"/>
      <c r="BK327" s="1"/>
      <c r="BL327" s="63"/>
      <c r="BM327" s="2" t="s">
        <v>78</v>
      </c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90">
        <f t="shared" si="1635"/>
        <v>0</v>
      </c>
      <c r="BZ327" s="34"/>
      <c r="CA327" s="22"/>
      <c r="CB327" s="34"/>
      <c r="CC327" s="247"/>
      <c r="CD327" s="34"/>
      <c r="CE327" s="22"/>
      <c r="CF327" s="34"/>
      <c r="CG327" s="22"/>
      <c r="CH327" s="91"/>
      <c r="CI327" s="22"/>
      <c r="CJ327" s="22"/>
      <c r="CK327" s="22"/>
      <c r="CL327" s="91"/>
      <c r="CM327" s="22"/>
      <c r="CN327" s="91"/>
      <c r="CO327" s="22"/>
      <c r="CP327" s="91"/>
      <c r="CQ327" s="26"/>
      <c r="CR327" s="91"/>
      <c r="CS327" s="22"/>
      <c r="CT327" s="91"/>
      <c r="CU327" s="22"/>
      <c r="CV327" s="91"/>
      <c r="CW327" s="22"/>
      <c r="CX327" s="91"/>
      <c r="CY327" s="22"/>
      <c r="CZ327" s="91"/>
      <c r="DA327" s="22"/>
      <c r="DB327" s="91"/>
      <c r="DC327" s="22"/>
      <c r="DD327" s="91"/>
      <c r="DE327" s="22"/>
      <c r="DF327" s="91"/>
      <c r="DG327" s="22"/>
      <c r="DH327" s="91"/>
      <c r="DI327" s="22"/>
      <c r="DJ327" s="91"/>
      <c r="DK327" s="22"/>
      <c r="DL327" s="91"/>
      <c r="DM327" s="22"/>
      <c r="DN327" s="91"/>
      <c r="DO327" s="22"/>
      <c r="DP327" s="91"/>
      <c r="DQ327" s="22"/>
      <c r="DR327" s="22">
        <f t="shared" si="1636"/>
        <v>0</v>
      </c>
      <c r="DS327" s="22">
        <f t="shared" si="1637"/>
        <v>0</v>
      </c>
      <c r="DT327" s="7"/>
      <c r="DU327" s="7"/>
      <c r="DV327" s="7"/>
      <c r="DW327" s="60"/>
      <c r="DX327" s="59"/>
      <c r="DY327" s="291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M327" s="20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0</v>
      </c>
      <c r="ES327" s="7">
        <v>0</v>
      </c>
      <c r="ET327" s="7">
        <v>0</v>
      </c>
      <c r="EU327" s="7">
        <v>0</v>
      </c>
      <c r="EV327" s="7">
        <v>0</v>
      </c>
      <c r="EW327" s="20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20">
        <v>0</v>
      </c>
      <c r="FH327" s="7">
        <v>0</v>
      </c>
      <c r="FI327" s="7">
        <v>0</v>
      </c>
      <c r="FJ327" s="7">
        <v>0</v>
      </c>
      <c r="FK327" s="7">
        <v>0</v>
      </c>
      <c r="FL327" s="7">
        <v>0</v>
      </c>
      <c r="FM327" s="7">
        <v>0</v>
      </c>
      <c r="FN327" s="7">
        <v>0</v>
      </c>
      <c r="FO327" s="7">
        <v>0</v>
      </c>
      <c r="FP327" s="7">
        <v>0</v>
      </c>
      <c r="FQ327" s="7">
        <v>0</v>
      </c>
      <c r="FR327" s="7"/>
      <c r="FS327" s="7">
        <v>0</v>
      </c>
      <c r="FT327" s="7">
        <v>0</v>
      </c>
      <c r="FU327" s="7">
        <v>0</v>
      </c>
      <c r="FV327" s="7">
        <v>0</v>
      </c>
      <c r="FW327" s="7">
        <v>0</v>
      </c>
      <c r="FX327" s="7">
        <v>0</v>
      </c>
      <c r="FY327" s="7">
        <v>0</v>
      </c>
      <c r="FZ327" s="7">
        <v>0</v>
      </c>
      <c r="GA327" s="7">
        <v>0</v>
      </c>
      <c r="GB327" s="7">
        <v>0</v>
      </c>
      <c r="GC327" s="7">
        <v>0</v>
      </c>
      <c r="GD327" s="7" t="e">
        <v>#REF!</v>
      </c>
      <c r="GE327" s="149">
        <v>0</v>
      </c>
      <c r="GF327" s="150">
        <v>0</v>
      </c>
      <c r="GG327" s="7"/>
      <c r="GH327" s="7"/>
      <c r="GI327" s="60"/>
      <c r="GK327" s="20"/>
      <c r="GL327" s="20"/>
      <c r="GM327" s="1"/>
      <c r="GN327" s="25"/>
      <c r="GO327" s="77"/>
      <c r="GP327" s="7"/>
      <c r="GQ327" s="7"/>
    </row>
    <row r="328" spans="1:199" ht="24.95" hidden="1" customHeight="1" x14ac:dyDescent="0.4">
      <c r="A328" s="2" t="s">
        <v>78</v>
      </c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90">
        <f t="shared" si="1618"/>
        <v>0</v>
      </c>
      <c r="N328" s="34"/>
      <c r="O328" s="22"/>
      <c r="P328" s="34"/>
      <c r="Q328" s="22"/>
      <c r="R328" s="34"/>
      <c r="S328" s="22"/>
      <c r="T328" s="34"/>
      <c r="U328" s="22"/>
      <c r="V328" s="91"/>
      <c r="W328" s="22"/>
      <c r="X328" s="22"/>
      <c r="Y328" s="22"/>
      <c r="Z328" s="91"/>
      <c r="AA328" s="22"/>
      <c r="AB328" s="91"/>
      <c r="AC328" s="22"/>
      <c r="AD328" s="91"/>
      <c r="AE328" s="26"/>
      <c r="AF328" s="91"/>
      <c r="AG328" s="22"/>
      <c r="AH328" s="91"/>
      <c r="AI328" s="22"/>
      <c r="AJ328" s="91"/>
      <c r="AK328" s="22"/>
      <c r="AL328" s="91"/>
      <c r="AM328" s="22"/>
      <c r="AN328" s="91"/>
      <c r="AO328" s="22"/>
      <c r="AP328" s="91"/>
      <c r="AQ328" s="22"/>
      <c r="AR328" s="91"/>
      <c r="AS328" s="22"/>
      <c r="AT328" s="91"/>
      <c r="AU328" s="22"/>
      <c r="AV328" s="91"/>
      <c r="AW328" s="22"/>
      <c r="AX328" s="91"/>
      <c r="AY328" s="22"/>
      <c r="AZ328" s="91"/>
      <c r="BA328" s="22"/>
      <c r="BB328" s="91"/>
      <c r="BC328" s="22"/>
      <c r="BD328" s="91"/>
      <c r="BE328" s="22"/>
      <c r="BF328" s="22"/>
      <c r="BG328" s="22">
        <f t="shared" si="1619"/>
        <v>0</v>
      </c>
      <c r="BH328" s="22">
        <f t="shared" si="1598"/>
        <v>0</v>
      </c>
      <c r="BI328" s="7"/>
      <c r="BJ328" s="1"/>
      <c r="BK328" s="1"/>
      <c r="BL328" s="63"/>
      <c r="BM328" s="2" t="s">
        <v>78</v>
      </c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90">
        <f t="shared" si="1635"/>
        <v>0</v>
      </c>
      <c r="BZ328" s="34"/>
      <c r="CA328" s="22"/>
      <c r="CB328" s="34"/>
      <c r="CC328" s="247"/>
      <c r="CD328" s="34"/>
      <c r="CE328" s="22"/>
      <c r="CF328" s="34"/>
      <c r="CG328" s="22"/>
      <c r="CH328" s="91"/>
      <c r="CI328" s="22"/>
      <c r="CJ328" s="22"/>
      <c r="CK328" s="22"/>
      <c r="CL328" s="91"/>
      <c r="CM328" s="22"/>
      <c r="CN328" s="91"/>
      <c r="CO328" s="22"/>
      <c r="CP328" s="91"/>
      <c r="CQ328" s="26"/>
      <c r="CR328" s="91"/>
      <c r="CS328" s="22"/>
      <c r="CT328" s="91"/>
      <c r="CU328" s="22"/>
      <c r="CV328" s="91"/>
      <c r="CW328" s="22"/>
      <c r="CX328" s="91"/>
      <c r="CY328" s="22"/>
      <c r="CZ328" s="91"/>
      <c r="DA328" s="22"/>
      <c r="DB328" s="91"/>
      <c r="DC328" s="22"/>
      <c r="DD328" s="91"/>
      <c r="DE328" s="22"/>
      <c r="DF328" s="91"/>
      <c r="DG328" s="22"/>
      <c r="DH328" s="91"/>
      <c r="DI328" s="22"/>
      <c r="DJ328" s="91"/>
      <c r="DK328" s="22"/>
      <c r="DL328" s="91"/>
      <c r="DM328" s="22"/>
      <c r="DN328" s="91"/>
      <c r="DO328" s="22"/>
      <c r="DP328" s="91"/>
      <c r="DQ328" s="22"/>
      <c r="DR328" s="22">
        <f t="shared" si="1636"/>
        <v>0</v>
      </c>
      <c r="DS328" s="22">
        <f t="shared" si="1637"/>
        <v>0</v>
      </c>
      <c r="DT328" s="7"/>
      <c r="DU328" s="7"/>
      <c r="DV328" s="7"/>
      <c r="DW328" s="60"/>
      <c r="DX328" s="59"/>
      <c r="DY328" s="291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M328" s="20">
        <v>0</v>
      </c>
      <c r="EN328" s="7">
        <v>0</v>
      </c>
      <c r="EO328" s="7">
        <v>0</v>
      </c>
      <c r="EP328" s="7">
        <v>0</v>
      </c>
      <c r="EQ328" s="7">
        <v>0</v>
      </c>
      <c r="ER328" s="7">
        <v>0</v>
      </c>
      <c r="ES328" s="7">
        <v>0</v>
      </c>
      <c r="ET328" s="7">
        <v>0</v>
      </c>
      <c r="EU328" s="7">
        <v>0</v>
      </c>
      <c r="EV328" s="7">
        <v>0</v>
      </c>
      <c r="EW328" s="20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20">
        <v>0</v>
      </c>
      <c r="FH328" s="7">
        <v>0</v>
      </c>
      <c r="FI328" s="7">
        <v>0</v>
      </c>
      <c r="FJ328" s="7">
        <v>0</v>
      </c>
      <c r="FK328" s="7">
        <v>0</v>
      </c>
      <c r="FL328" s="7">
        <v>0</v>
      </c>
      <c r="FM328" s="7">
        <v>0</v>
      </c>
      <c r="FN328" s="7">
        <v>0</v>
      </c>
      <c r="FO328" s="7">
        <v>0</v>
      </c>
      <c r="FP328" s="7">
        <v>0</v>
      </c>
      <c r="FQ328" s="7">
        <v>0</v>
      </c>
      <c r="FR328" s="7"/>
      <c r="FS328" s="7">
        <v>0</v>
      </c>
      <c r="FT328" s="7">
        <v>0</v>
      </c>
      <c r="FU328" s="7">
        <v>0</v>
      </c>
      <c r="FV328" s="7">
        <v>0</v>
      </c>
      <c r="FW328" s="7">
        <v>0</v>
      </c>
      <c r="FX328" s="7">
        <v>0</v>
      </c>
      <c r="FY328" s="7">
        <v>0</v>
      </c>
      <c r="FZ328" s="7">
        <v>0</v>
      </c>
      <c r="GA328" s="7">
        <v>0</v>
      </c>
      <c r="GB328" s="7">
        <v>0</v>
      </c>
      <c r="GC328" s="7">
        <v>0</v>
      </c>
      <c r="GD328" s="7" t="e">
        <v>#REF!</v>
      </c>
      <c r="GE328" s="149">
        <v>0</v>
      </c>
      <c r="GF328" s="150">
        <v>0</v>
      </c>
      <c r="GG328" s="7"/>
      <c r="GH328" s="7"/>
      <c r="GI328" s="60"/>
      <c r="GK328" s="20"/>
      <c r="GL328" s="20"/>
      <c r="GM328" s="1"/>
      <c r="GN328" s="25"/>
      <c r="GO328" s="77"/>
      <c r="GP328" s="7"/>
      <c r="GQ328" s="7"/>
    </row>
    <row r="329" spans="1:199" ht="24.95" hidden="1" customHeight="1" x14ac:dyDescent="0.4">
      <c r="A329" s="2" t="s">
        <v>78</v>
      </c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90">
        <f t="shared" si="1618"/>
        <v>0</v>
      </c>
      <c r="N329" s="34"/>
      <c r="O329" s="22"/>
      <c r="P329" s="34"/>
      <c r="Q329" s="22"/>
      <c r="R329" s="34"/>
      <c r="S329" s="22"/>
      <c r="T329" s="34"/>
      <c r="U329" s="22"/>
      <c r="V329" s="91"/>
      <c r="W329" s="22"/>
      <c r="X329" s="22"/>
      <c r="Y329" s="22"/>
      <c r="Z329" s="91"/>
      <c r="AA329" s="22"/>
      <c r="AB329" s="91"/>
      <c r="AC329" s="22"/>
      <c r="AD329" s="91"/>
      <c r="AE329" s="26"/>
      <c r="AF329" s="91"/>
      <c r="AG329" s="22"/>
      <c r="AH329" s="91"/>
      <c r="AI329" s="22"/>
      <c r="AJ329" s="91"/>
      <c r="AK329" s="22"/>
      <c r="AL329" s="91"/>
      <c r="AM329" s="22"/>
      <c r="AN329" s="91"/>
      <c r="AO329" s="22"/>
      <c r="AP329" s="91"/>
      <c r="AQ329" s="22"/>
      <c r="AR329" s="91"/>
      <c r="AS329" s="22"/>
      <c r="AT329" s="91"/>
      <c r="AU329" s="22"/>
      <c r="AV329" s="91"/>
      <c r="AW329" s="22"/>
      <c r="AX329" s="91"/>
      <c r="AY329" s="22"/>
      <c r="AZ329" s="91"/>
      <c r="BA329" s="22"/>
      <c r="BB329" s="91"/>
      <c r="BC329" s="22"/>
      <c r="BD329" s="91"/>
      <c r="BE329" s="22"/>
      <c r="BF329" s="22"/>
      <c r="BG329" s="22">
        <f t="shared" si="1619"/>
        <v>0</v>
      </c>
      <c r="BH329" s="22">
        <f t="shared" si="1598"/>
        <v>0</v>
      </c>
      <c r="BI329" s="7"/>
      <c r="BJ329" s="1"/>
      <c r="BK329" s="1"/>
      <c r="BL329" s="63"/>
      <c r="BM329" s="2" t="s">
        <v>78</v>
      </c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90">
        <f t="shared" si="1635"/>
        <v>0</v>
      </c>
      <c r="BZ329" s="34"/>
      <c r="CA329" s="22"/>
      <c r="CB329" s="34"/>
      <c r="CC329" s="247"/>
      <c r="CD329" s="34"/>
      <c r="CE329" s="22"/>
      <c r="CF329" s="34"/>
      <c r="CG329" s="22"/>
      <c r="CH329" s="91"/>
      <c r="CI329" s="22"/>
      <c r="CJ329" s="22"/>
      <c r="CK329" s="22"/>
      <c r="CL329" s="91"/>
      <c r="CM329" s="22"/>
      <c r="CN329" s="91"/>
      <c r="CO329" s="22"/>
      <c r="CP329" s="91"/>
      <c r="CQ329" s="26"/>
      <c r="CR329" s="91"/>
      <c r="CS329" s="22"/>
      <c r="CT329" s="91"/>
      <c r="CU329" s="22"/>
      <c r="CV329" s="91"/>
      <c r="CW329" s="22"/>
      <c r="CX329" s="91"/>
      <c r="CY329" s="22"/>
      <c r="CZ329" s="91"/>
      <c r="DA329" s="22"/>
      <c r="DB329" s="91"/>
      <c r="DC329" s="22"/>
      <c r="DD329" s="91"/>
      <c r="DE329" s="22"/>
      <c r="DF329" s="91"/>
      <c r="DG329" s="22"/>
      <c r="DH329" s="91"/>
      <c r="DI329" s="22"/>
      <c r="DJ329" s="91"/>
      <c r="DK329" s="22"/>
      <c r="DL329" s="91"/>
      <c r="DM329" s="22"/>
      <c r="DN329" s="91"/>
      <c r="DO329" s="22"/>
      <c r="DP329" s="91"/>
      <c r="DQ329" s="22"/>
      <c r="DR329" s="22">
        <f t="shared" si="1636"/>
        <v>0</v>
      </c>
      <c r="DS329" s="22">
        <f t="shared" si="1637"/>
        <v>0</v>
      </c>
      <c r="DT329" s="7"/>
      <c r="DU329" s="7"/>
      <c r="DV329" s="7"/>
      <c r="DW329" s="60"/>
      <c r="DX329" s="59"/>
      <c r="DY329" s="291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M329" s="20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0</v>
      </c>
      <c r="EV329" s="7">
        <v>0</v>
      </c>
      <c r="EW329" s="20">
        <v>0</v>
      </c>
      <c r="EX329" s="7">
        <v>0</v>
      </c>
      <c r="EY329" s="7">
        <v>0</v>
      </c>
      <c r="EZ329" s="7">
        <v>0</v>
      </c>
      <c r="FA329" s="7">
        <v>0</v>
      </c>
      <c r="FB329" s="7">
        <v>0</v>
      </c>
      <c r="FC329" s="7">
        <v>0</v>
      </c>
      <c r="FD329" s="7">
        <v>0</v>
      </c>
      <c r="FE329" s="7">
        <v>0</v>
      </c>
      <c r="FF329" s="7">
        <v>0</v>
      </c>
      <c r="FG329" s="20">
        <v>0</v>
      </c>
      <c r="FH329" s="7">
        <v>0</v>
      </c>
      <c r="FI329" s="7">
        <v>0</v>
      </c>
      <c r="FJ329" s="7">
        <v>0</v>
      </c>
      <c r="FK329" s="7">
        <v>0</v>
      </c>
      <c r="FL329" s="7">
        <v>0</v>
      </c>
      <c r="FM329" s="7">
        <v>0</v>
      </c>
      <c r="FN329" s="7">
        <v>0</v>
      </c>
      <c r="FO329" s="7">
        <v>0</v>
      </c>
      <c r="FP329" s="7">
        <v>0</v>
      </c>
      <c r="FQ329" s="7">
        <v>0</v>
      </c>
      <c r="FR329" s="7"/>
      <c r="FS329" s="7">
        <v>0</v>
      </c>
      <c r="FT329" s="7">
        <v>0</v>
      </c>
      <c r="FU329" s="7">
        <v>0</v>
      </c>
      <c r="FV329" s="7">
        <v>0</v>
      </c>
      <c r="FW329" s="7">
        <v>0</v>
      </c>
      <c r="FX329" s="7">
        <v>0</v>
      </c>
      <c r="FY329" s="7">
        <v>0</v>
      </c>
      <c r="FZ329" s="7">
        <v>0</v>
      </c>
      <c r="GA329" s="7">
        <v>0</v>
      </c>
      <c r="GB329" s="7">
        <v>0</v>
      </c>
      <c r="GC329" s="7">
        <v>0</v>
      </c>
      <c r="GD329" s="7" t="e">
        <v>#REF!</v>
      </c>
      <c r="GE329" s="149">
        <v>0</v>
      </c>
      <c r="GF329" s="150">
        <v>0</v>
      </c>
      <c r="GG329" s="7"/>
      <c r="GH329" s="7"/>
      <c r="GI329" s="60"/>
      <c r="GK329" s="20"/>
      <c r="GL329" s="20"/>
      <c r="GM329" s="1"/>
      <c r="GN329" s="25"/>
      <c r="GO329" s="77"/>
      <c r="GP329" s="7"/>
      <c r="GQ329" s="7"/>
    </row>
    <row r="330" spans="1:199" ht="24.95" hidden="1" customHeight="1" thickBot="1" x14ac:dyDescent="0.4">
      <c r="A330" s="2" t="s">
        <v>78</v>
      </c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90">
        <f t="shared" si="1618"/>
        <v>0</v>
      </c>
      <c r="N330" s="34"/>
      <c r="O330" s="22"/>
      <c r="P330" s="34"/>
      <c r="Q330" s="22"/>
      <c r="R330" s="34"/>
      <c r="S330" s="22"/>
      <c r="T330" s="34"/>
      <c r="U330" s="22"/>
      <c r="V330" s="91"/>
      <c r="W330" s="22"/>
      <c r="X330" s="22"/>
      <c r="Y330" s="22"/>
      <c r="Z330" s="91"/>
      <c r="AA330" s="22"/>
      <c r="AB330" s="91"/>
      <c r="AC330" s="22"/>
      <c r="AD330" s="91"/>
      <c r="AE330" s="26"/>
      <c r="AF330" s="91"/>
      <c r="AG330" s="22"/>
      <c r="AH330" s="91"/>
      <c r="AI330" s="22"/>
      <c r="AJ330" s="91"/>
      <c r="AK330" s="22"/>
      <c r="AL330" s="91"/>
      <c r="AM330" s="22"/>
      <c r="AN330" s="91"/>
      <c r="AO330" s="22"/>
      <c r="AP330" s="91"/>
      <c r="AQ330" s="22"/>
      <c r="AR330" s="91"/>
      <c r="AS330" s="22"/>
      <c r="AT330" s="91"/>
      <c r="AU330" s="22"/>
      <c r="AV330" s="91"/>
      <c r="AW330" s="22"/>
      <c r="AX330" s="91"/>
      <c r="AY330" s="22"/>
      <c r="AZ330" s="91"/>
      <c r="BA330" s="22"/>
      <c r="BB330" s="91"/>
      <c r="BC330" s="22"/>
      <c r="BD330" s="91"/>
      <c r="BE330" s="22"/>
      <c r="BF330" s="22"/>
      <c r="BG330" s="22">
        <f t="shared" si="1619"/>
        <v>0</v>
      </c>
      <c r="BH330" s="22">
        <f t="shared" si="1598"/>
        <v>0</v>
      </c>
      <c r="BI330" s="7"/>
      <c r="BJ330" s="1"/>
      <c r="BK330" s="1"/>
      <c r="BL330" s="63"/>
      <c r="BM330" s="59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90">
        <f t="shared" si="1635"/>
        <v>0</v>
      </c>
      <c r="BZ330" s="34"/>
      <c r="CA330" s="22"/>
      <c r="CB330" s="34"/>
      <c r="CC330" s="247"/>
      <c r="CD330" s="34"/>
      <c r="CE330" s="22"/>
      <c r="CF330" s="34"/>
      <c r="CG330" s="22"/>
      <c r="CH330" s="91"/>
      <c r="CI330" s="22"/>
      <c r="CJ330" s="22"/>
      <c r="CK330" s="22"/>
      <c r="CL330" s="91"/>
      <c r="CM330" s="22"/>
      <c r="CN330" s="91"/>
      <c r="CO330" s="22"/>
      <c r="CP330" s="91"/>
      <c r="CQ330" s="26"/>
      <c r="CR330" s="91"/>
      <c r="CS330" s="22"/>
      <c r="CT330" s="91"/>
      <c r="CU330" s="22"/>
      <c r="CV330" s="91"/>
      <c r="CW330" s="22"/>
      <c r="CX330" s="91"/>
      <c r="CY330" s="22"/>
      <c r="CZ330" s="91"/>
      <c r="DA330" s="22"/>
      <c r="DB330" s="91"/>
      <c r="DC330" s="22"/>
      <c r="DD330" s="91"/>
      <c r="DE330" s="22"/>
      <c r="DF330" s="91"/>
      <c r="DG330" s="22"/>
      <c r="DH330" s="91"/>
      <c r="DI330" s="22"/>
      <c r="DJ330" s="91"/>
      <c r="DK330" s="22"/>
      <c r="DL330" s="91"/>
      <c r="DM330" s="22"/>
      <c r="DN330" s="91"/>
      <c r="DO330" s="22"/>
      <c r="DP330" s="91"/>
      <c r="DQ330" s="22"/>
      <c r="DR330" s="22">
        <f t="shared" si="1636"/>
        <v>0</v>
      </c>
      <c r="DS330" s="22">
        <f t="shared" si="1637"/>
        <v>0</v>
      </c>
      <c r="DT330" s="7"/>
      <c r="DU330" s="7"/>
      <c r="DV330" s="7"/>
      <c r="DW330" s="60"/>
      <c r="DX330" s="59"/>
      <c r="DY330" s="291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M330" s="20">
        <v>0</v>
      </c>
      <c r="EN330" s="7">
        <v>0</v>
      </c>
      <c r="EO330" s="7">
        <v>0</v>
      </c>
      <c r="EP330" s="7">
        <v>0</v>
      </c>
      <c r="EQ330" s="7">
        <v>0</v>
      </c>
      <c r="ER330" s="7">
        <v>0</v>
      </c>
      <c r="ES330" s="7">
        <v>0</v>
      </c>
      <c r="ET330" s="7">
        <v>0</v>
      </c>
      <c r="EU330" s="7">
        <v>0</v>
      </c>
      <c r="EV330" s="7">
        <v>0</v>
      </c>
      <c r="EW330" s="20">
        <v>0</v>
      </c>
      <c r="EX330" s="7">
        <v>0</v>
      </c>
      <c r="EY330" s="7">
        <v>0</v>
      </c>
      <c r="EZ330" s="7">
        <v>0</v>
      </c>
      <c r="FA330" s="7">
        <v>0</v>
      </c>
      <c r="FB330" s="7">
        <v>0</v>
      </c>
      <c r="FC330" s="7">
        <v>0</v>
      </c>
      <c r="FD330" s="7">
        <v>0</v>
      </c>
      <c r="FE330" s="7">
        <v>0</v>
      </c>
      <c r="FF330" s="7">
        <v>0</v>
      </c>
      <c r="FG330" s="20">
        <v>0</v>
      </c>
      <c r="FH330" s="7">
        <v>0</v>
      </c>
      <c r="FI330" s="7">
        <v>0</v>
      </c>
      <c r="FJ330" s="7">
        <v>0</v>
      </c>
      <c r="FK330" s="7">
        <v>0</v>
      </c>
      <c r="FL330" s="7">
        <v>0</v>
      </c>
      <c r="FM330" s="7">
        <v>0</v>
      </c>
      <c r="FN330" s="7">
        <v>0</v>
      </c>
      <c r="FO330" s="7">
        <v>0</v>
      </c>
      <c r="FP330" s="7">
        <v>0</v>
      </c>
      <c r="FQ330" s="7">
        <v>0</v>
      </c>
      <c r="FR330" s="7"/>
      <c r="FS330" s="7">
        <v>0</v>
      </c>
      <c r="FT330" s="7">
        <v>0</v>
      </c>
      <c r="FU330" s="7">
        <v>0</v>
      </c>
      <c r="FV330" s="7">
        <v>0</v>
      </c>
      <c r="FW330" s="7">
        <v>0</v>
      </c>
      <c r="FX330" s="7">
        <v>0</v>
      </c>
      <c r="FY330" s="7">
        <v>0</v>
      </c>
      <c r="FZ330" s="7">
        <v>0</v>
      </c>
      <c r="GA330" s="7">
        <v>0</v>
      </c>
      <c r="GB330" s="7">
        <v>0</v>
      </c>
      <c r="GC330" s="7">
        <v>0</v>
      </c>
      <c r="GD330" s="7" t="e">
        <v>#REF!</v>
      </c>
      <c r="GE330" s="149">
        <v>0</v>
      </c>
      <c r="GF330" s="150">
        <v>0</v>
      </c>
      <c r="GG330" s="7"/>
      <c r="GH330" s="7"/>
      <c r="GI330" s="60"/>
      <c r="GK330" s="20"/>
      <c r="GL330" s="20"/>
      <c r="GM330" s="1"/>
      <c r="GN330" s="25"/>
      <c r="GO330" s="77"/>
      <c r="GP330" s="7"/>
      <c r="GQ330" s="7"/>
    </row>
    <row r="331" spans="1:199" ht="24.75" customHeight="1" thickBot="1" x14ac:dyDescent="0.4">
      <c r="A331" s="61">
        <v>23</v>
      </c>
      <c r="B331" s="659" t="s">
        <v>79</v>
      </c>
      <c r="C331" s="21" t="s">
        <v>66</v>
      </c>
      <c r="D331" s="2"/>
      <c r="E331" s="2"/>
      <c r="F331" s="2"/>
      <c r="G331" s="2"/>
      <c r="H331" s="2"/>
      <c r="I331" s="2"/>
      <c r="J331" s="2"/>
      <c r="K331" s="2"/>
      <c r="L331" s="16">
        <f>SUM(L332:L347)</f>
        <v>88</v>
      </c>
      <c r="M331" s="16">
        <f t="shared" ref="M331:S331" si="1638">SUM(M332:M347)</f>
        <v>78</v>
      </c>
      <c r="N331" s="16">
        <f t="shared" si="1638"/>
        <v>18</v>
      </c>
      <c r="O331" s="16">
        <f>SUM(O332:O347)</f>
        <v>20</v>
      </c>
      <c r="P331" s="16">
        <f t="shared" si="1638"/>
        <v>8</v>
      </c>
      <c r="Q331" s="16">
        <f t="shared" si="1638"/>
        <v>32</v>
      </c>
      <c r="R331" s="16">
        <f t="shared" si="1638"/>
        <v>52</v>
      </c>
      <c r="S331" s="16">
        <f t="shared" si="1638"/>
        <v>178</v>
      </c>
      <c r="T331" s="16">
        <f t="shared" ref="T331:BH331" si="1639">SUM(T332:T347)</f>
        <v>0</v>
      </c>
      <c r="U331" s="16">
        <f t="shared" si="1639"/>
        <v>0</v>
      </c>
      <c r="V331" s="16">
        <f t="shared" si="1639"/>
        <v>0</v>
      </c>
      <c r="W331" s="16">
        <f t="shared" si="1639"/>
        <v>0</v>
      </c>
      <c r="X331" s="16">
        <f t="shared" si="1639"/>
        <v>0</v>
      </c>
      <c r="Y331" s="16">
        <f t="shared" si="1639"/>
        <v>15.2</v>
      </c>
      <c r="Z331" s="16">
        <f t="shared" si="1639"/>
        <v>0</v>
      </c>
      <c r="AA331" s="16">
        <f t="shared" si="1639"/>
        <v>0</v>
      </c>
      <c r="AB331" s="16">
        <f t="shared" si="1639"/>
        <v>17</v>
      </c>
      <c r="AC331" s="16">
        <f t="shared" si="1639"/>
        <v>136</v>
      </c>
      <c r="AD331" s="16">
        <f t="shared" si="1639"/>
        <v>0</v>
      </c>
      <c r="AE331" s="16">
        <f t="shared" si="1639"/>
        <v>0</v>
      </c>
      <c r="AF331" s="16">
        <f t="shared" si="1639"/>
        <v>0</v>
      </c>
      <c r="AG331" s="16">
        <f t="shared" si="1639"/>
        <v>0</v>
      </c>
      <c r="AH331" s="16">
        <f t="shared" si="1639"/>
        <v>0</v>
      </c>
      <c r="AI331" s="16">
        <f t="shared" si="1639"/>
        <v>0</v>
      </c>
      <c r="AJ331" s="16">
        <f t="shared" si="1639"/>
        <v>0</v>
      </c>
      <c r="AK331" s="16">
        <f t="shared" si="1639"/>
        <v>0</v>
      </c>
      <c r="AL331" s="16">
        <f t="shared" si="1639"/>
        <v>0</v>
      </c>
      <c r="AM331" s="16">
        <f t="shared" si="1639"/>
        <v>0</v>
      </c>
      <c r="AN331" s="16">
        <f t="shared" si="1639"/>
        <v>0</v>
      </c>
      <c r="AO331" s="16">
        <f t="shared" si="1639"/>
        <v>0</v>
      </c>
      <c r="AP331" s="16">
        <f t="shared" si="1639"/>
        <v>0</v>
      </c>
      <c r="AQ331" s="16">
        <f t="shared" si="1639"/>
        <v>0</v>
      </c>
      <c r="AR331" s="16">
        <f t="shared" si="1639"/>
        <v>1</v>
      </c>
      <c r="AS331" s="16">
        <f t="shared" si="1639"/>
        <v>24</v>
      </c>
      <c r="AT331" s="16">
        <f t="shared" si="1639"/>
        <v>0</v>
      </c>
      <c r="AU331" s="16">
        <f t="shared" si="1639"/>
        <v>0</v>
      </c>
      <c r="AV331" s="16">
        <f t="shared" si="1639"/>
        <v>0</v>
      </c>
      <c r="AW331" s="16">
        <f t="shared" si="1639"/>
        <v>0</v>
      </c>
      <c r="AX331" s="16">
        <f t="shared" si="1639"/>
        <v>0</v>
      </c>
      <c r="AY331" s="16">
        <f t="shared" si="1639"/>
        <v>0</v>
      </c>
      <c r="AZ331" s="16">
        <f t="shared" si="1639"/>
        <v>0</v>
      </c>
      <c r="BA331" s="16">
        <f t="shared" si="1639"/>
        <v>0</v>
      </c>
      <c r="BB331" s="16">
        <f t="shared" si="1639"/>
        <v>0</v>
      </c>
      <c r="BC331" s="16">
        <f t="shared" si="1639"/>
        <v>0</v>
      </c>
      <c r="BD331" s="16">
        <f t="shared" si="1639"/>
        <v>0</v>
      </c>
      <c r="BE331" s="16">
        <f t="shared" si="1639"/>
        <v>0</v>
      </c>
      <c r="BF331" s="16">
        <f t="shared" si="1639"/>
        <v>0</v>
      </c>
      <c r="BG331" s="16">
        <f t="shared" si="1639"/>
        <v>405.2</v>
      </c>
      <c r="BH331" s="16">
        <f t="shared" si="1639"/>
        <v>254</v>
      </c>
      <c r="BI331" s="2"/>
      <c r="BJ331" s="27"/>
      <c r="BK331" s="27"/>
      <c r="BL331" s="111"/>
      <c r="BM331" s="61">
        <v>23</v>
      </c>
      <c r="BN331" s="2" t="s">
        <v>79</v>
      </c>
      <c r="BO331" s="21" t="s">
        <v>66</v>
      </c>
      <c r="BP331" s="2">
        <v>1</v>
      </c>
      <c r="BQ331" s="2"/>
      <c r="BR331" s="2"/>
      <c r="BS331" s="2"/>
      <c r="BT331" s="2"/>
      <c r="BU331" s="2"/>
      <c r="BV331" s="2"/>
      <c r="BW331" s="2"/>
      <c r="BX331" s="16">
        <f>SUM(BX332:BX347)</f>
        <v>102</v>
      </c>
      <c r="BY331" s="16">
        <f t="shared" ref="BY331:CS331" si="1640">SUM(BY332:BY347)</f>
        <v>102</v>
      </c>
      <c r="BZ331" s="16">
        <f t="shared" si="1640"/>
        <v>24</v>
      </c>
      <c r="CA331" s="16">
        <f t="shared" si="1640"/>
        <v>28</v>
      </c>
      <c r="CB331" s="16">
        <f t="shared" si="1640"/>
        <v>18</v>
      </c>
      <c r="CC331" s="16">
        <f t="shared" si="1640"/>
        <v>48</v>
      </c>
      <c r="CD331" s="16">
        <f t="shared" si="1640"/>
        <v>22</v>
      </c>
      <c r="CE331" s="16">
        <f t="shared" si="1640"/>
        <v>22</v>
      </c>
      <c r="CF331" s="16">
        <f t="shared" si="1640"/>
        <v>26</v>
      </c>
      <c r="CG331" s="16">
        <f t="shared" si="1640"/>
        <v>208</v>
      </c>
      <c r="CH331" s="16">
        <f t="shared" si="1640"/>
        <v>12</v>
      </c>
      <c r="CI331" s="16">
        <f t="shared" si="1640"/>
        <v>42</v>
      </c>
      <c r="CJ331" s="16">
        <f t="shared" si="1640"/>
        <v>8</v>
      </c>
      <c r="CK331" s="16">
        <f t="shared" si="1640"/>
        <v>14.1</v>
      </c>
      <c r="CL331" s="16">
        <f t="shared" si="1640"/>
        <v>0</v>
      </c>
      <c r="CM331" s="16">
        <f t="shared" si="1640"/>
        <v>0</v>
      </c>
      <c r="CN331" s="16">
        <f t="shared" si="1640"/>
        <v>3</v>
      </c>
      <c r="CO331" s="16">
        <f t="shared" si="1640"/>
        <v>24</v>
      </c>
      <c r="CP331" s="16">
        <f t="shared" si="1640"/>
        <v>1</v>
      </c>
      <c r="CQ331" s="16">
        <f t="shared" si="1640"/>
        <v>0</v>
      </c>
      <c r="CR331" s="16">
        <f t="shared" si="1640"/>
        <v>0</v>
      </c>
      <c r="CS331" s="16">
        <f t="shared" si="1640"/>
        <v>0</v>
      </c>
      <c r="CT331" s="16">
        <f t="shared" ref="CT331:DS331" si="1641">SUM(CT332:CT347)</f>
        <v>0</v>
      </c>
      <c r="CU331" s="16">
        <f t="shared" si="1641"/>
        <v>0</v>
      </c>
      <c r="CV331" s="16">
        <f t="shared" si="1641"/>
        <v>0</v>
      </c>
      <c r="CW331" s="16">
        <f t="shared" si="1641"/>
        <v>0</v>
      </c>
      <c r="CX331" s="16">
        <f t="shared" si="1641"/>
        <v>0</v>
      </c>
      <c r="CY331" s="16">
        <f t="shared" si="1641"/>
        <v>0</v>
      </c>
      <c r="CZ331" s="16">
        <f t="shared" si="1641"/>
        <v>0</v>
      </c>
      <c r="DA331" s="16">
        <f t="shared" si="1641"/>
        <v>0</v>
      </c>
      <c r="DB331" s="16">
        <f t="shared" si="1641"/>
        <v>1</v>
      </c>
      <c r="DC331" s="16">
        <f t="shared" si="1641"/>
        <v>18</v>
      </c>
      <c r="DD331" s="16">
        <f t="shared" si="1641"/>
        <v>1</v>
      </c>
      <c r="DE331" s="16">
        <f t="shared" si="1641"/>
        <v>6</v>
      </c>
      <c r="DF331" s="16">
        <f t="shared" si="1641"/>
        <v>0</v>
      </c>
      <c r="DG331" s="16">
        <f t="shared" si="1641"/>
        <v>0</v>
      </c>
      <c r="DH331" s="16">
        <f t="shared" si="1641"/>
        <v>0</v>
      </c>
      <c r="DI331" s="16">
        <f t="shared" si="1641"/>
        <v>0</v>
      </c>
      <c r="DJ331" s="16">
        <f t="shared" si="1641"/>
        <v>1</v>
      </c>
      <c r="DK331" s="16">
        <f t="shared" si="1641"/>
        <v>30.333333333333332</v>
      </c>
      <c r="DL331" s="16">
        <f t="shared" si="1641"/>
        <v>0</v>
      </c>
      <c r="DM331" s="16">
        <f t="shared" si="1641"/>
        <v>0</v>
      </c>
      <c r="DN331" s="16">
        <f t="shared" si="1641"/>
        <v>0</v>
      </c>
      <c r="DO331" s="16">
        <f t="shared" si="1641"/>
        <v>0</v>
      </c>
      <c r="DP331" s="16">
        <f t="shared" si="1641"/>
        <v>0</v>
      </c>
      <c r="DQ331" s="16">
        <f t="shared" si="1641"/>
        <v>0</v>
      </c>
      <c r="DR331" s="16">
        <f t="shared" si="1641"/>
        <v>448.43333333333328</v>
      </c>
      <c r="DS331" s="16">
        <f t="shared" si="1641"/>
        <v>410.33333333333331</v>
      </c>
      <c r="DT331" s="2"/>
      <c r="DU331" s="2"/>
      <c r="DV331" s="2"/>
      <c r="DW331" s="62"/>
      <c r="DX331" s="61">
        <v>23</v>
      </c>
      <c r="DY331" s="301" t="s">
        <v>79</v>
      </c>
      <c r="DZ331" s="21" t="s">
        <v>66</v>
      </c>
      <c r="EA331" s="44">
        <v>1</v>
      </c>
      <c r="EB331" s="44"/>
      <c r="EC331" s="44"/>
      <c r="ED331" s="44"/>
      <c r="EE331" s="44"/>
      <c r="EF331" s="44"/>
      <c r="EG331" s="44"/>
      <c r="EH331" s="44"/>
      <c r="EI331" s="44"/>
      <c r="EJ331" s="44"/>
      <c r="EK331" s="44"/>
      <c r="EM331" s="50">
        <v>48</v>
      </c>
      <c r="EN331" s="44">
        <v>26</v>
      </c>
      <c r="EO331" s="44">
        <v>80</v>
      </c>
      <c r="EP331" s="44">
        <v>74</v>
      </c>
      <c r="EQ331" s="44">
        <v>200</v>
      </c>
      <c r="ER331" s="44">
        <v>26</v>
      </c>
      <c r="ES331" s="44">
        <v>208</v>
      </c>
      <c r="ET331" s="44">
        <v>12</v>
      </c>
      <c r="EU331" s="44">
        <v>42</v>
      </c>
      <c r="EV331" s="44">
        <v>8</v>
      </c>
      <c r="EW331" s="50">
        <v>29.299999999999997</v>
      </c>
      <c r="EX331" s="44">
        <v>0</v>
      </c>
      <c r="EY331" s="44">
        <v>0</v>
      </c>
      <c r="EZ331" s="44">
        <v>20</v>
      </c>
      <c r="FA331" s="44">
        <v>160</v>
      </c>
      <c r="FB331" s="44">
        <v>1</v>
      </c>
      <c r="FC331" s="44">
        <v>0</v>
      </c>
      <c r="FD331" s="44">
        <v>0</v>
      </c>
      <c r="FE331" s="44">
        <v>0</v>
      </c>
      <c r="FF331" s="44">
        <v>0</v>
      </c>
      <c r="FG331" s="50">
        <v>0</v>
      </c>
      <c r="FH331" s="44">
        <v>0</v>
      </c>
      <c r="FI331" s="50">
        <v>0</v>
      </c>
      <c r="FJ331" s="44">
        <v>0</v>
      </c>
      <c r="FK331" s="44">
        <v>0</v>
      </c>
      <c r="FL331" s="44">
        <v>0</v>
      </c>
      <c r="FM331" s="44">
        <v>0</v>
      </c>
      <c r="FN331" s="44">
        <v>1</v>
      </c>
      <c r="FO331" s="44">
        <v>18</v>
      </c>
      <c r="FP331" s="44">
        <v>2</v>
      </c>
      <c r="FQ331" s="44">
        <v>30</v>
      </c>
      <c r="FR331" s="44"/>
      <c r="FS331" s="44">
        <v>0</v>
      </c>
      <c r="FT331" s="44">
        <v>0</v>
      </c>
      <c r="FU331" s="44">
        <v>0</v>
      </c>
      <c r="FV331" s="44">
        <v>1</v>
      </c>
      <c r="FW331" s="44">
        <v>30.333333333333332</v>
      </c>
      <c r="FX331" s="44">
        <v>0</v>
      </c>
      <c r="FY331" s="44">
        <v>0</v>
      </c>
      <c r="FZ331" s="44">
        <v>0</v>
      </c>
      <c r="GA331" s="44">
        <v>0</v>
      </c>
      <c r="GB331" s="44">
        <v>0</v>
      </c>
      <c r="GC331" s="44">
        <v>0</v>
      </c>
      <c r="GD331" s="44" t="e">
        <v>#REF!</v>
      </c>
      <c r="GE331" s="117">
        <v>853.63333333333333</v>
      </c>
      <c r="GF331" s="641">
        <v>664.33333333333326</v>
      </c>
      <c r="GG331" s="44"/>
      <c r="GH331" s="44"/>
      <c r="GI331" s="66"/>
      <c r="GK331" s="20"/>
      <c r="GL331" s="20"/>
      <c r="GM331" s="7"/>
      <c r="GN331" s="19"/>
      <c r="GO331" s="78"/>
      <c r="GP331" s="7"/>
      <c r="GQ331" s="87"/>
    </row>
    <row r="332" spans="1:199" ht="24.75" hidden="1" customHeight="1" x14ac:dyDescent="0.4">
      <c r="A332" s="2" t="s">
        <v>79</v>
      </c>
      <c r="B332" s="1" t="s">
        <v>133</v>
      </c>
      <c r="C332" s="25" t="s">
        <v>95</v>
      </c>
      <c r="D332" s="45" t="s">
        <v>92</v>
      </c>
      <c r="E332" s="25" t="s">
        <v>129</v>
      </c>
      <c r="F332" s="25" t="s">
        <v>137</v>
      </c>
      <c r="G332" s="25">
        <v>7</v>
      </c>
      <c r="H332" s="25">
        <v>87</v>
      </c>
      <c r="I332" s="25">
        <v>1</v>
      </c>
      <c r="J332" s="25">
        <v>4</v>
      </c>
      <c r="K332" s="25">
        <f>SUM(J332)*2</f>
        <v>8</v>
      </c>
      <c r="L332" s="24">
        <v>40</v>
      </c>
      <c r="M332" s="208">
        <f>SUM(N332+P332+R332+T332+V332)</f>
        <v>30</v>
      </c>
      <c r="N332" s="34"/>
      <c r="O332" s="28">
        <f>SUM(N332)*I332</f>
        <v>0</v>
      </c>
      <c r="P332" s="34">
        <v>8</v>
      </c>
      <c r="Q332" s="28">
        <f>P332*J332</f>
        <v>32</v>
      </c>
      <c r="R332" s="34">
        <v>22</v>
      </c>
      <c r="S332" s="28">
        <f>SUM(R332)*J332</f>
        <v>88</v>
      </c>
      <c r="T332" s="34"/>
      <c r="U332" s="28">
        <f>SUM(T332)*K332</f>
        <v>0</v>
      </c>
      <c r="V332" s="34"/>
      <c r="W332" s="28">
        <f>SUM(V332)*J332*2</f>
        <v>0</v>
      </c>
      <c r="X332" s="209">
        <f>SUM(J332*AX332*2+K332*AZ332*2)</f>
        <v>0</v>
      </c>
      <c r="Y332" s="182">
        <f>SUM(L332*5/100*J332)</f>
        <v>8</v>
      </c>
      <c r="Z332" s="200"/>
      <c r="AA332" s="28"/>
      <c r="AB332" s="34"/>
      <c r="AC332" s="209">
        <f>SUM(AB332)*3*H332/5</f>
        <v>0</v>
      </c>
      <c r="AD332" s="34"/>
      <c r="AE332" s="210">
        <f>SUM(AD332*H332*(30+4))</f>
        <v>0</v>
      </c>
      <c r="AF332" s="34"/>
      <c r="AG332" s="28">
        <f>SUM(AF332*H332*3)</f>
        <v>0</v>
      </c>
      <c r="AH332" s="34"/>
      <c r="AI332" s="209">
        <f>SUM(AH332*H332/3)</f>
        <v>0</v>
      </c>
      <c r="AJ332" s="200"/>
      <c r="AK332" s="209">
        <f>SUM(AJ332*H332*2/3)</f>
        <v>0</v>
      </c>
      <c r="AL332" s="34"/>
      <c r="AM332" s="28">
        <f>SUM(AL332*H332*2)</f>
        <v>0</v>
      </c>
      <c r="AN332" s="34"/>
      <c r="AO332" s="28">
        <f>SUM(AN332*J332*2)</f>
        <v>0</v>
      </c>
      <c r="AP332" s="34"/>
      <c r="AQ332" s="209">
        <f>SUM(AP332*H332*2)</f>
        <v>0</v>
      </c>
      <c r="AR332" s="34">
        <v>1</v>
      </c>
      <c r="AS332" s="345">
        <f>AR332*J332*6</f>
        <v>24</v>
      </c>
      <c r="AT332" s="34"/>
      <c r="AU332" s="209">
        <f>AT332*H332/3</f>
        <v>0</v>
      </c>
      <c r="AV332" s="200"/>
      <c r="AW332" s="28">
        <f>SUM(J332*AV332*6)</f>
        <v>0</v>
      </c>
      <c r="AX332" s="34"/>
      <c r="AY332" s="209">
        <f>AX332*H332/3</f>
        <v>0</v>
      </c>
      <c r="AZ332" s="34"/>
      <c r="BA332" s="209">
        <f>SUM(AZ332*K332*5*6)</f>
        <v>0</v>
      </c>
      <c r="BB332" s="34"/>
      <c r="BC332" s="209">
        <f>SUM(BB332*K332*4*6)</f>
        <v>0</v>
      </c>
      <c r="BD332" s="34"/>
      <c r="BE332" s="22">
        <f>SUM(BD332*50)</f>
        <v>0</v>
      </c>
      <c r="BF332" s="22"/>
      <c r="BG332" s="309">
        <f t="shared" ref="BG332:BG347" si="1642">SUM(AO332+BE332+BC332+BA332+AY332+AW332+AS332+AQ332+AK332+AM332+AI332+AG332+AE332+AC332+AA332+Y332+X332+W332+U332+Q332+O332+S332+AU332)</f>
        <v>152</v>
      </c>
      <c r="BH332" s="22">
        <f t="shared" ref="BH332:BH347" si="1643">SUM(O332+Q332+U332+W332+X332+AS332+AW332+AY332+BA332+BC332+S332+AQ332)</f>
        <v>144</v>
      </c>
      <c r="BI332" s="7"/>
      <c r="BJ332" s="7"/>
      <c r="BK332" s="7"/>
      <c r="BL332" s="60"/>
      <c r="BM332" s="2" t="s">
        <v>79</v>
      </c>
      <c r="BN332" s="198" t="s">
        <v>133</v>
      </c>
      <c r="BO332" s="205" t="s">
        <v>95</v>
      </c>
      <c r="BP332" s="205" t="s">
        <v>92</v>
      </c>
      <c r="BQ332" s="205" t="s">
        <v>96</v>
      </c>
      <c r="BR332" s="197" t="s">
        <v>97</v>
      </c>
      <c r="BS332" s="197">
        <v>8</v>
      </c>
      <c r="BT332" s="25">
        <v>91</v>
      </c>
      <c r="BU332" s="197">
        <v>2</v>
      </c>
      <c r="BV332" s="197">
        <v>4</v>
      </c>
      <c r="BW332" s="197">
        <f>SUM(BV332)*2</f>
        <v>8</v>
      </c>
      <c r="BX332" s="206">
        <v>50</v>
      </c>
      <c r="BY332" s="275">
        <f>SUM(BZ332+CB332+CD332+CF332+CH332)</f>
        <v>50</v>
      </c>
      <c r="BZ332" s="206">
        <v>14</v>
      </c>
      <c r="CA332" s="24">
        <f>SUM(BZ332)*BU332</f>
        <v>28</v>
      </c>
      <c r="CB332" s="206">
        <v>10</v>
      </c>
      <c r="CC332" s="278">
        <f>CB332*BV332</f>
        <v>40</v>
      </c>
      <c r="CD332" s="206"/>
      <c r="CE332" s="206">
        <f>SUM(CD332)*BV332</f>
        <v>0</v>
      </c>
      <c r="CF332" s="206">
        <v>26</v>
      </c>
      <c r="CG332" s="206">
        <f>SUM(CF332)*BW332</f>
        <v>208</v>
      </c>
      <c r="CH332" s="200"/>
      <c r="CI332" s="28">
        <f>SUM(CH332)*BV332*2</f>
        <v>0</v>
      </c>
      <c r="CJ332" s="202">
        <f>SUM(BV332*DJ332*2+BW332*DL332*2)</f>
        <v>8</v>
      </c>
      <c r="CK332" s="209">
        <f>SUM(BX332*5/100*BV332)</f>
        <v>10</v>
      </c>
      <c r="CL332" s="200"/>
      <c r="CM332" s="201"/>
      <c r="CN332" s="200"/>
      <c r="CO332" s="209">
        <f>SUM(CN332)*3*BT332/5</f>
        <v>0</v>
      </c>
      <c r="CP332" s="200"/>
      <c r="CQ332" s="204">
        <f>SUM(CP332*BT332*(30+4))</f>
        <v>0</v>
      </c>
      <c r="CR332" s="200"/>
      <c r="CS332" s="201">
        <f>SUM(CR332*BT332*3)</f>
        <v>0</v>
      </c>
      <c r="CT332" s="200"/>
      <c r="CU332" s="202">
        <f>SUM(CT332*BT332/3)</f>
        <v>0</v>
      </c>
      <c r="CV332" s="200"/>
      <c r="CW332" s="202">
        <f>SUM(CV332*BT332*2/3)</f>
        <v>0</v>
      </c>
      <c r="CX332" s="200"/>
      <c r="CY332" s="201">
        <f>SUM(CX332*BT332*2)</f>
        <v>0</v>
      </c>
      <c r="CZ332" s="200"/>
      <c r="DA332" s="201">
        <f>SUM(CZ332*BV332*2)</f>
        <v>0</v>
      </c>
      <c r="DB332" s="200"/>
      <c r="DC332" s="209">
        <f>SUM(DB332*BT332*2)</f>
        <v>0</v>
      </c>
      <c r="DD332" s="200"/>
      <c r="DE332" s="202">
        <f>DD332*BV332*6</f>
        <v>0</v>
      </c>
      <c r="DF332" s="200"/>
      <c r="DG332" s="202">
        <f>DF332*BT332/3</f>
        <v>0</v>
      </c>
      <c r="DH332" s="200"/>
      <c r="DI332" s="201">
        <f>SUM(BV332*DH332*6)</f>
        <v>0</v>
      </c>
      <c r="DJ332" s="200">
        <v>1</v>
      </c>
      <c r="DK332" s="209">
        <f>DJ332*BT332/3</f>
        <v>30.333333333333332</v>
      </c>
      <c r="DL332" s="200"/>
      <c r="DM332" s="209">
        <f>SUM(DL332*BW332*5*6)</f>
        <v>0</v>
      </c>
      <c r="DN332" s="200"/>
      <c r="DO332" s="202">
        <f>SUM(DN332*BW332*4*6)</f>
        <v>0</v>
      </c>
      <c r="DP332" s="200"/>
      <c r="DQ332" s="203">
        <f>SUM(DP332*50)</f>
        <v>0</v>
      </c>
      <c r="DR332" s="345">
        <f>CA332+CC332+CE332+CG332+CI332+CJ332+CK332+CM332+CO332+CQ332+CS332+CU332+CW332+CY332+DA332+DC332+DE332+DG332+DI332+DK332+DM332+DO332+DQ332</f>
        <v>324.33333333333331</v>
      </c>
      <c r="DS332" s="202">
        <f>DO332+DM332+DK332+DI332+DE332+DC332+CJ332+CI332+CG332+CE332+CC332+CA332</f>
        <v>314.33333333333331</v>
      </c>
      <c r="DT332" s="7"/>
      <c r="DU332" s="7"/>
      <c r="DV332" s="7"/>
      <c r="DW332" s="60" t="s">
        <v>275</v>
      </c>
      <c r="DX332" s="301" t="s">
        <v>79</v>
      </c>
      <c r="DY332" s="288"/>
      <c r="DZ332" s="25"/>
      <c r="EA332" s="25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M332" s="20">
        <v>28</v>
      </c>
      <c r="EN332" s="7">
        <v>18</v>
      </c>
      <c r="EO332" s="7">
        <v>72</v>
      </c>
      <c r="EP332" s="7">
        <v>22</v>
      </c>
      <c r="EQ332" s="7">
        <v>88</v>
      </c>
      <c r="ER332" s="7">
        <v>26</v>
      </c>
      <c r="ES332" s="7">
        <v>208</v>
      </c>
      <c r="ET332" s="7">
        <v>0</v>
      </c>
      <c r="EU332" s="7">
        <v>0</v>
      </c>
      <c r="EV332" s="7">
        <v>8</v>
      </c>
      <c r="EW332" s="20">
        <v>18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20">
        <v>0</v>
      </c>
      <c r="FH332" s="7">
        <v>0</v>
      </c>
      <c r="FI332" s="7">
        <v>0</v>
      </c>
      <c r="FJ332" s="7">
        <v>0</v>
      </c>
      <c r="FK332" s="7">
        <v>0</v>
      </c>
      <c r="FL332" s="7">
        <v>0</v>
      </c>
      <c r="FM332" s="7">
        <v>0</v>
      </c>
      <c r="FN332" s="7">
        <v>0</v>
      </c>
      <c r="FO332" s="7">
        <v>0</v>
      </c>
      <c r="FP332" s="7">
        <v>1</v>
      </c>
      <c r="FQ332" s="7">
        <v>24</v>
      </c>
      <c r="FR332" s="7"/>
      <c r="FS332" s="7">
        <v>0</v>
      </c>
      <c r="FT332" s="7">
        <v>0</v>
      </c>
      <c r="FU332" s="7">
        <v>0</v>
      </c>
      <c r="FV332" s="7">
        <v>1</v>
      </c>
      <c r="FW332" s="7">
        <v>30.333333333333332</v>
      </c>
      <c r="FX332" s="7">
        <v>0</v>
      </c>
      <c r="FY332" s="7">
        <v>0</v>
      </c>
      <c r="FZ332" s="7">
        <v>0</v>
      </c>
      <c r="GA332" s="7">
        <v>0</v>
      </c>
      <c r="GB332" s="7">
        <v>0</v>
      </c>
      <c r="GC332" s="7">
        <v>0</v>
      </c>
      <c r="GD332" s="7" t="e">
        <v>#REF!</v>
      </c>
      <c r="GE332" s="149">
        <v>476.33333333333331</v>
      </c>
      <c r="GF332" s="150">
        <v>458.33333333333331</v>
      </c>
      <c r="GG332" s="7"/>
      <c r="GH332" s="7"/>
      <c r="GI332" s="60"/>
      <c r="GK332" s="20"/>
      <c r="GL332" s="20"/>
      <c r="GM332" s="1"/>
      <c r="GN332" s="25"/>
      <c r="GO332" s="77"/>
      <c r="GP332" s="7"/>
      <c r="GQ332" s="7"/>
    </row>
    <row r="333" spans="1:199" ht="24.95" hidden="1" customHeight="1" x14ac:dyDescent="0.4">
      <c r="A333" s="2" t="s">
        <v>79</v>
      </c>
      <c r="B333" s="1" t="s">
        <v>144</v>
      </c>
      <c r="C333" s="382" t="s">
        <v>91</v>
      </c>
      <c r="D333" s="45" t="s">
        <v>92</v>
      </c>
      <c r="E333" s="45" t="s">
        <v>93</v>
      </c>
      <c r="F333" s="25" t="s">
        <v>145</v>
      </c>
      <c r="G333" s="207">
        <v>1</v>
      </c>
      <c r="H333" s="25">
        <v>52</v>
      </c>
      <c r="I333" s="25">
        <v>1</v>
      </c>
      <c r="J333" s="25">
        <v>2</v>
      </c>
      <c r="K333" s="45">
        <f>SUM(J333)*2</f>
        <v>4</v>
      </c>
      <c r="L333" s="24">
        <v>16</v>
      </c>
      <c r="M333" s="226">
        <f>SUM(N333+P333+R333+T333+V333)</f>
        <v>16</v>
      </c>
      <c r="N333" s="24">
        <v>6</v>
      </c>
      <c r="O333" s="24">
        <f>SUM(N333)*I333</f>
        <v>6</v>
      </c>
      <c r="P333" s="24"/>
      <c r="Q333" s="94">
        <f>J333*P333</f>
        <v>0</v>
      </c>
      <c r="R333" s="24">
        <v>10</v>
      </c>
      <c r="S333" s="94">
        <f>SUM(R333)*J333</f>
        <v>20</v>
      </c>
      <c r="T333" s="227"/>
      <c r="U333" s="53">
        <f>SUM(T333)*K333</f>
        <v>0</v>
      </c>
      <c r="V333" s="227"/>
      <c r="W333" s="53">
        <f>SUM(V333)*J333*3</f>
        <v>0</v>
      </c>
      <c r="X333" s="209">
        <f>2/8*J333*AX333</f>
        <v>0</v>
      </c>
      <c r="Y333" s="209">
        <f>SUM(L333*5/100*J333)</f>
        <v>1.6</v>
      </c>
      <c r="Z333" s="219"/>
      <c r="AA333" s="53"/>
      <c r="AB333" s="227"/>
      <c r="AC333" s="228">
        <f>SUM(AB333)*3*H333/5</f>
        <v>0</v>
      </c>
      <c r="AD333" s="227"/>
      <c r="AE333" s="53">
        <f>SUM(AD333*H333*(30+4))</f>
        <v>0</v>
      </c>
      <c r="AF333" s="227"/>
      <c r="AG333" s="53">
        <f>SUM(AF333*H333*3)</f>
        <v>0</v>
      </c>
      <c r="AH333" s="227"/>
      <c r="AI333" s="209">
        <f>SUM(AH333*H333/3)</f>
        <v>0</v>
      </c>
      <c r="AJ333" s="219"/>
      <c r="AK333" s="209">
        <f>SUM(AJ333*H333*2/3)</f>
        <v>0</v>
      </c>
      <c r="AL333" s="227"/>
      <c r="AM333" s="53">
        <f>SUM(AL333*H333)</f>
        <v>0</v>
      </c>
      <c r="AN333" s="227"/>
      <c r="AO333" s="53">
        <f>SUM(AN333*J333)</f>
        <v>0</v>
      </c>
      <c r="AP333" s="227"/>
      <c r="AQ333" s="228">
        <f>SUM(AP333*H333*2)</f>
        <v>0</v>
      </c>
      <c r="AR333" s="227"/>
      <c r="AS333" s="209">
        <f>SUM(J333*AR333*6)</f>
        <v>0</v>
      </c>
      <c r="AT333" s="34"/>
      <c r="AU333" s="209">
        <f>AT333*H333/3</f>
        <v>0</v>
      </c>
      <c r="AV333" s="219"/>
      <c r="AW333" s="28">
        <f>SUM(AV333*H333/3)</f>
        <v>0</v>
      </c>
      <c r="AX333" s="34"/>
      <c r="AY333" s="209">
        <f>AX333*J333*8/2</f>
        <v>0</v>
      </c>
      <c r="AZ333" s="227"/>
      <c r="BA333" s="209">
        <f>SUM(AZ333*K333*5*6)</f>
        <v>0</v>
      </c>
      <c r="BB333" s="227"/>
      <c r="BC333" s="228">
        <f>SUM(BB333*K333*4*6)</f>
        <v>0</v>
      </c>
      <c r="BD333" s="227"/>
      <c r="BE333" s="22">
        <f>SUM(BD333*50)</f>
        <v>0</v>
      </c>
      <c r="BF333" s="22"/>
      <c r="BG333" s="309">
        <f t="shared" si="1642"/>
        <v>27.6</v>
      </c>
      <c r="BH333" s="22">
        <f t="shared" si="1643"/>
        <v>26</v>
      </c>
      <c r="BI333" s="7"/>
      <c r="BJ333" s="7"/>
      <c r="BK333" s="7"/>
      <c r="BL333" s="60"/>
      <c r="BM333" s="2" t="s">
        <v>79</v>
      </c>
      <c r="BN333" s="1" t="s">
        <v>204</v>
      </c>
      <c r="BO333" s="45" t="s">
        <v>95</v>
      </c>
      <c r="BP333" s="45" t="s">
        <v>92</v>
      </c>
      <c r="BQ333" s="25" t="s">
        <v>129</v>
      </c>
      <c r="BR333" s="25" t="s">
        <v>137</v>
      </c>
      <c r="BS333" s="45">
        <v>8</v>
      </c>
      <c r="BT333" s="25">
        <v>52</v>
      </c>
      <c r="BU333" s="25">
        <v>1</v>
      </c>
      <c r="BV333" s="25">
        <v>4</v>
      </c>
      <c r="BW333" s="25">
        <f>SUM(BV333)*2</f>
        <v>8</v>
      </c>
      <c r="BX333" s="24">
        <v>6</v>
      </c>
      <c r="BY333" s="208">
        <f>SUM(BZ333+CB333+CD333+CF333+CH333)</f>
        <v>6</v>
      </c>
      <c r="BZ333" s="34"/>
      <c r="CA333" s="28">
        <f>SUM(BZ333)*BU333</f>
        <v>0</v>
      </c>
      <c r="CB333" s="34"/>
      <c r="CC333" s="28">
        <f>CB333*BV333</f>
        <v>0</v>
      </c>
      <c r="CD333" s="34"/>
      <c r="CE333" s="28">
        <f>SUM(CD333)*BV333</f>
        <v>0</v>
      </c>
      <c r="CF333" s="34"/>
      <c r="CG333" s="28">
        <f>SUM(CF333)*BW333</f>
        <v>0</v>
      </c>
      <c r="CH333" s="200">
        <v>6</v>
      </c>
      <c r="CI333" s="28">
        <f>SUM(CH333)*BV333*1</f>
        <v>24</v>
      </c>
      <c r="CJ333" s="209">
        <f>SUM(BW333*DJ333*2+BW333*DL333*2)</f>
        <v>0</v>
      </c>
      <c r="CK333" s="182">
        <f>SUM(BX333*5/100*BV333)</f>
        <v>1.2</v>
      </c>
      <c r="CL333" s="200"/>
      <c r="CM333" s="28"/>
      <c r="CN333" s="200"/>
      <c r="CO333" s="209">
        <f>SUM(CN333)*3*BT333/5</f>
        <v>0</v>
      </c>
      <c r="CP333" s="200"/>
      <c r="CQ333" s="210">
        <f>SUM(CP333*BT333*(30+4))</f>
        <v>0</v>
      </c>
      <c r="CR333" s="34"/>
      <c r="CS333" s="28">
        <f>SUM(CR333*BT333*3)</f>
        <v>0</v>
      </c>
      <c r="CT333" s="200"/>
      <c r="CU333" s="209">
        <f>SUM(CT333*BT333/3)</f>
        <v>0</v>
      </c>
      <c r="CV333" s="200"/>
      <c r="CW333" s="209">
        <f>SUM(CV333*BT333*2/3)</f>
        <v>0</v>
      </c>
      <c r="CX333" s="34"/>
      <c r="CY333" s="28">
        <f>SUM(CX333*BT333)</f>
        <v>0</v>
      </c>
      <c r="CZ333" s="200"/>
      <c r="DA333" s="28">
        <f>SUM(CZ333*BV333)</f>
        <v>0</v>
      </c>
      <c r="DB333" s="200"/>
      <c r="DC333" s="209">
        <f>SUM(DB333*BT333*2)</f>
        <v>0</v>
      </c>
      <c r="DD333" s="34"/>
      <c r="DE333" s="209">
        <f>SUM(BW333*DD333*6)</f>
        <v>0</v>
      </c>
      <c r="DF333" s="200"/>
      <c r="DG333" s="209">
        <f>DF333*BT333/3</f>
        <v>0</v>
      </c>
      <c r="DH333" s="200"/>
      <c r="DI333" s="28">
        <f>SUM(DH333*BT333/3)</f>
        <v>0</v>
      </c>
      <c r="DJ333" s="34"/>
      <c r="DK333" s="209">
        <f>SUM(BV333*DJ333*8)</f>
        <v>0</v>
      </c>
      <c r="DL333" s="34"/>
      <c r="DM333" s="209">
        <f>SUM(DL333*BW333*5*6)</f>
        <v>0</v>
      </c>
      <c r="DN333" s="34"/>
      <c r="DO333" s="209">
        <f>SUM(DN333*BW333*4*6)</f>
        <v>0</v>
      </c>
      <c r="DP333" s="34"/>
      <c r="DQ333" s="22">
        <f>SUM(DP333*50)</f>
        <v>0</v>
      </c>
      <c r="DR333" s="345">
        <f>CA333+CC333+CE333+CG333+CI333+CJ333+CK333+CM333+CO333+CQ333+CS333+CU333+CW333+CY333+DA333+DC333+DE333+DG333+DI333+DK333+DM333+DO333+DQ333</f>
        <v>25.2</v>
      </c>
      <c r="DS333" s="209">
        <f>DO333+DM333+DK333+DI333+DE333+DC333+CJ333+CI333+CG333+CE333+CC333+CA333</f>
        <v>24</v>
      </c>
      <c r="DT333" s="7"/>
      <c r="DU333" s="7"/>
      <c r="DV333" s="7"/>
      <c r="DW333" s="60"/>
      <c r="DX333" s="301" t="s">
        <v>79</v>
      </c>
      <c r="DY333" s="288"/>
      <c r="DZ333" s="25"/>
      <c r="EA333" s="25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M333" s="20">
        <v>6</v>
      </c>
      <c r="EN333" s="7">
        <v>0</v>
      </c>
      <c r="EO333" s="7">
        <v>0</v>
      </c>
      <c r="EP333" s="7">
        <v>10</v>
      </c>
      <c r="EQ333" s="7">
        <v>20</v>
      </c>
      <c r="ER333" s="7">
        <v>0</v>
      </c>
      <c r="ES333" s="7">
        <v>0</v>
      </c>
      <c r="ET333" s="7">
        <v>6</v>
      </c>
      <c r="EU333" s="7">
        <v>24</v>
      </c>
      <c r="EV333" s="7">
        <v>0</v>
      </c>
      <c r="EW333" s="20">
        <v>2.8</v>
      </c>
      <c r="EX333" s="7">
        <v>0</v>
      </c>
      <c r="EY333" s="7">
        <v>0</v>
      </c>
      <c r="EZ333" s="7">
        <v>0</v>
      </c>
      <c r="FA333" s="7">
        <v>0</v>
      </c>
      <c r="FB333" s="7">
        <v>0</v>
      </c>
      <c r="FC333" s="7">
        <v>0</v>
      </c>
      <c r="FD333" s="7">
        <v>0</v>
      </c>
      <c r="FE333" s="7">
        <v>0</v>
      </c>
      <c r="FF333" s="7">
        <v>0</v>
      </c>
      <c r="FG333" s="20">
        <v>0</v>
      </c>
      <c r="FH333" s="7">
        <v>0</v>
      </c>
      <c r="FI333" s="7">
        <v>0</v>
      </c>
      <c r="FJ333" s="7">
        <v>0</v>
      </c>
      <c r="FK333" s="7">
        <v>0</v>
      </c>
      <c r="FL333" s="7">
        <v>0</v>
      </c>
      <c r="FM333" s="7">
        <v>0</v>
      </c>
      <c r="FN333" s="7">
        <v>0</v>
      </c>
      <c r="FO333" s="7">
        <v>0</v>
      </c>
      <c r="FP333" s="7">
        <v>0</v>
      </c>
      <c r="FQ333" s="7">
        <v>0</v>
      </c>
      <c r="FR333" s="7"/>
      <c r="FS333" s="7">
        <v>0</v>
      </c>
      <c r="FT333" s="7">
        <v>0</v>
      </c>
      <c r="FU333" s="7">
        <v>0</v>
      </c>
      <c r="FV333" s="7">
        <v>0</v>
      </c>
      <c r="FW333" s="7">
        <v>0</v>
      </c>
      <c r="FX333" s="7">
        <v>0</v>
      </c>
      <c r="FY333" s="7">
        <v>0</v>
      </c>
      <c r="FZ333" s="7">
        <v>0</v>
      </c>
      <c r="GA333" s="7">
        <v>0</v>
      </c>
      <c r="GB333" s="7">
        <v>0</v>
      </c>
      <c r="GC333" s="7">
        <v>0</v>
      </c>
      <c r="GD333" s="7" t="e">
        <v>#REF!</v>
      </c>
      <c r="GE333" s="149">
        <v>52.8</v>
      </c>
      <c r="GF333" s="150">
        <v>50</v>
      </c>
      <c r="GG333" s="7"/>
      <c r="GH333" s="7"/>
      <c r="GI333" s="60"/>
      <c r="GK333" s="20"/>
      <c r="GL333" s="20"/>
      <c r="GM333" s="1"/>
      <c r="GN333" s="25"/>
      <c r="GO333" s="77"/>
      <c r="GP333" s="7"/>
      <c r="GQ333" s="7"/>
    </row>
    <row r="334" spans="1:199" ht="24.95" hidden="1" customHeight="1" x14ac:dyDescent="0.4">
      <c r="A334" s="2" t="s">
        <v>79</v>
      </c>
      <c r="B334" s="213"/>
      <c r="C334" s="215"/>
      <c r="D334" s="215"/>
      <c r="E334" s="215"/>
      <c r="F334" s="215"/>
      <c r="G334" s="215"/>
      <c r="H334" s="214"/>
      <c r="I334" s="214"/>
      <c r="J334" s="214"/>
      <c r="K334" s="214"/>
      <c r="L334" s="216"/>
      <c r="M334" s="217"/>
      <c r="N334" s="216"/>
      <c r="O334" s="24"/>
      <c r="P334" s="216"/>
      <c r="Q334" s="94"/>
      <c r="R334" s="216"/>
      <c r="S334" s="218"/>
      <c r="T334" s="219"/>
      <c r="U334" s="220"/>
      <c r="V334" s="219"/>
      <c r="W334" s="220"/>
      <c r="X334" s="209"/>
      <c r="Y334" s="209"/>
      <c r="Z334" s="219"/>
      <c r="AA334" s="220"/>
      <c r="AB334" s="219"/>
      <c r="AC334" s="228"/>
      <c r="AD334" s="219"/>
      <c r="AE334" s="220"/>
      <c r="AF334" s="219"/>
      <c r="AG334" s="220"/>
      <c r="AH334" s="219"/>
      <c r="AI334" s="221"/>
      <c r="AJ334" s="219"/>
      <c r="AK334" s="221"/>
      <c r="AL334" s="219"/>
      <c r="AM334" s="53"/>
      <c r="AN334" s="219"/>
      <c r="AO334" s="220"/>
      <c r="AP334" s="219"/>
      <c r="AQ334" s="222"/>
      <c r="AR334" s="219"/>
      <c r="AS334" s="221"/>
      <c r="AT334" s="223"/>
      <c r="AU334" s="221"/>
      <c r="AV334" s="219"/>
      <c r="AW334" s="224"/>
      <c r="AX334" s="223"/>
      <c r="AY334" s="221"/>
      <c r="AZ334" s="219"/>
      <c r="BA334" s="209"/>
      <c r="BB334" s="219"/>
      <c r="BC334" s="222"/>
      <c r="BD334" s="219"/>
      <c r="BE334" s="225"/>
      <c r="BF334" s="22"/>
      <c r="BG334" s="22">
        <f t="shared" si="1642"/>
        <v>0</v>
      </c>
      <c r="BH334" s="22">
        <f t="shared" si="1643"/>
        <v>0</v>
      </c>
      <c r="BI334" s="1"/>
      <c r="BJ334" s="7"/>
      <c r="BK334" s="7"/>
      <c r="BL334" s="60"/>
      <c r="BM334" s="2" t="s">
        <v>79</v>
      </c>
      <c r="BN334" s="1" t="s">
        <v>204</v>
      </c>
      <c r="BO334" s="25" t="s">
        <v>109</v>
      </c>
      <c r="BP334" s="45" t="s">
        <v>92</v>
      </c>
      <c r="BQ334" s="25" t="s">
        <v>110</v>
      </c>
      <c r="BR334" s="25" t="s">
        <v>111</v>
      </c>
      <c r="BS334" s="45">
        <v>8</v>
      </c>
      <c r="BT334" s="214"/>
      <c r="BU334" s="25">
        <v>1</v>
      </c>
      <c r="BV334" s="25">
        <v>3</v>
      </c>
      <c r="BW334" s="25">
        <f>SUM(BV334)*2</f>
        <v>6</v>
      </c>
      <c r="BX334" s="1">
        <v>6</v>
      </c>
      <c r="BY334" s="208">
        <f>SUM(BZ334+CB334+CD334+CF334+CH334)</f>
        <v>6</v>
      </c>
      <c r="BZ334" s="34"/>
      <c r="CA334" s="28">
        <f>SUM(BZ334)*BU334</f>
        <v>0</v>
      </c>
      <c r="CB334" s="34"/>
      <c r="CC334" s="28">
        <f>CB334*BV334</f>
        <v>0</v>
      </c>
      <c r="CD334" s="34"/>
      <c r="CE334" s="28">
        <f>SUM(CD334)*BV334</f>
        <v>0</v>
      </c>
      <c r="CF334" s="34"/>
      <c r="CG334" s="28">
        <f>SUM(CF334)*BW334</f>
        <v>0</v>
      </c>
      <c r="CH334" s="232">
        <v>6</v>
      </c>
      <c r="CI334" s="28">
        <f>SUM(CH334)*BV334*1</f>
        <v>18</v>
      </c>
      <c r="CJ334" s="209">
        <f>SUM(BW334*DJ334*2+BW334*DL334*2)</f>
        <v>0</v>
      </c>
      <c r="CK334" s="182">
        <f>SUM(BX334*5/100*BV334)</f>
        <v>0.89999999999999991</v>
      </c>
      <c r="CL334" s="232"/>
      <c r="CM334" s="28"/>
      <c r="CN334" s="232"/>
      <c r="CO334" s="209">
        <f>SUM(CN334)*3*BT334/5</f>
        <v>0</v>
      </c>
      <c r="CP334" s="232"/>
      <c r="CQ334" s="210">
        <f>SUM(CP334*BT334*(30+4))</f>
        <v>0</v>
      </c>
      <c r="CR334" s="34"/>
      <c r="CS334" s="28">
        <f>SUM(CR334*BT334*3)</f>
        <v>0</v>
      </c>
      <c r="CT334" s="232"/>
      <c r="CU334" s="209">
        <f>SUM(CT334*BT334/3)</f>
        <v>0</v>
      </c>
      <c r="CV334" s="232"/>
      <c r="CW334" s="209">
        <f>SUM(CV334*BT334*2/3)</f>
        <v>0</v>
      </c>
      <c r="CX334" s="34"/>
      <c r="CY334" s="28">
        <f>SUM(CX334*BT334)</f>
        <v>0</v>
      </c>
      <c r="CZ334" s="232"/>
      <c r="DA334" s="28">
        <f>SUM(CZ334*BV334)</f>
        <v>0</v>
      </c>
      <c r="DB334" s="232"/>
      <c r="DC334" s="209">
        <f>SUM(DB334*BT334*2)</f>
        <v>0</v>
      </c>
      <c r="DD334" s="34"/>
      <c r="DE334" s="209">
        <f>SUM(BW334*DD334*6)</f>
        <v>0</v>
      </c>
      <c r="DF334" s="34"/>
      <c r="DG334" s="209">
        <f>DF334*BT334/3</f>
        <v>0</v>
      </c>
      <c r="DH334" s="232"/>
      <c r="DI334" s="28">
        <f>SUM(DH334*BT334/3)</f>
        <v>0</v>
      </c>
      <c r="DJ334" s="34"/>
      <c r="DK334" s="209">
        <f>SUM(BV334*DJ334*8)</f>
        <v>0</v>
      </c>
      <c r="DL334" s="34"/>
      <c r="DM334" s="209">
        <f>SUM(DL334*BW334*5*6)</f>
        <v>0</v>
      </c>
      <c r="DN334" s="34"/>
      <c r="DO334" s="209">
        <f>SUM(DN334*BW334*4*6)</f>
        <v>0</v>
      </c>
      <c r="DP334" s="34"/>
      <c r="DQ334" s="22">
        <f>SUM(DP334*50)</f>
        <v>0</v>
      </c>
      <c r="DR334" s="345">
        <f>CA334+CC334+CE334+CG334+CI334+CJ334+CK334+CM334+CO334+CQ334+CS334+CU334+CW334+CY334+DA334+DC334+DE334+DG334+DI334+DK334+DM334+DO334+DQ334</f>
        <v>18.899999999999999</v>
      </c>
      <c r="DS334" s="209">
        <f>DO334+DM334+DK334+DI334+DE334+DC334+CJ334+CI334+CG334+CE334+CC334+CA334</f>
        <v>18</v>
      </c>
      <c r="DT334" s="7"/>
      <c r="DU334" s="7"/>
      <c r="DV334" s="7"/>
      <c r="DW334" s="60"/>
      <c r="DX334" s="301" t="s">
        <v>79</v>
      </c>
      <c r="DY334" s="288"/>
      <c r="DZ334" s="25"/>
      <c r="EA334" s="25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M334" s="20">
        <v>0</v>
      </c>
      <c r="EN334" s="7">
        <v>0</v>
      </c>
      <c r="EO334" s="7">
        <v>0</v>
      </c>
      <c r="EP334" s="7">
        <v>0</v>
      </c>
      <c r="EQ334" s="7">
        <v>0</v>
      </c>
      <c r="ER334" s="7">
        <v>0</v>
      </c>
      <c r="ES334" s="7">
        <v>0</v>
      </c>
      <c r="ET334" s="7">
        <v>6</v>
      </c>
      <c r="EU334" s="7">
        <v>18</v>
      </c>
      <c r="EV334" s="7">
        <v>0</v>
      </c>
      <c r="EW334" s="20">
        <v>0.89999999999999991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20">
        <v>0</v>
      </c>
      <c r="FH334" s="7">
        <v>0</v>
      </c>
      <c r="FI334" s="7">
        <v>0</v>
      </c>
      <c r="FJ334" s="7">
        <v>0</v>
      </c>
      <c r="FK334" s="7">
        <v>0</v>
      </c>
      <c r="FL334" s="7">
        <v>0</v>
      </c>
      <c r="FM334" s="7">
        <v>0</v>
      </c>
      <c r="FN334" s="7">
        <v>0</v>
      </c>
      <c r="FO334" s="7">
        <v>0</v>
      </c>
      <c r="FP334" s="7">
        <v>0</v>
      </c>
      <c r="FQ334" s="7">
        <v>0</v>
      </c>
      <c r="FR334" s="7"/>
      <c r="FS334" s="7">
        <v>0</v>
      </c>
      <c r="FT334" s="7">
        <v>0</v>
      </c>
      <c r="FU334" s="7">
        <v>0</v>
      </c>
      <c r="FV334" s="7">
        <v>0</v>
      </c>
      <c r="FW334" s="7">
        <v>0</v>
      </c>
      <c r="FX334" s="7">
        <v>0</v>
      </c>
      <c r="FY334" s="7">
        <v>0</v>
      </c>
      <c r="FZ334" s="7">
        <v>0</v>
      </c>
      <c r="GA334" s="7">
        <v>0</v>
      </c>
      <c r="GB334" s="7">
        <v>0</v>
      </c>
      <c r="GC334" s="7">
        <v>0</v>
      </c>
      <c r="GD334" s="7" t="e">
        <v>#REF!</v>
      </c>
      <c r="GE334" s="149">
        <v>18.899999999999999</v>
      </c>
      <c r="GF334" s="150">
        <v>18</v>
      </c>
      <c r="GG334" s="7"/>
      <c r="GH334" s="7"/>
      <c r="GI334" s="60"/>
      <c r="GK334" s="20"/>
      <c r="GL334" s="20"/>
      <c r="GM334" s="1"/>
      <c r="GN334" s="25"/>
      <c r="GO334" s="77"/>
      <c r="GP334" s="7"/>
      <c r="GQ334" s="7"/>
    </row>
    <row r="335" spans="1:199" ht="24.95" hidden="1" customHeight="1" x14ac:dyDescent="0.4">
      <c r="A335" s="2" t="s">
        <v>79</v>
      </c>
      <c r="B335" s="440" t="s">
        <v>284</v>
      </c>
      <c r="C335" s="441" t="s">
        <v>103</v>
      </c>
      <c r="D335" s="441" t="s">
        <v>92</v>
      </c>
      <c r="E335" s="441" t="s">
        <v>117</v>
      </c>
      <c r="F335" s="442" t="s">
        <v>281</v>
      </c>
      <c r="G335" s="441">
        <v>1</v>
      </c>
      <c r="H335" s="443">
        <v>116</v>
      </c>
      <c r="I335" s="443">
        <v>1</v>
      </c>
      <c r="J335" s="443">
        <v>4</v>
      </c>
      <c r="K335" s="443">
        <f t="shared" ref="K335:K336" si="1644">SUM(J335)*2</f>
        <v>8</v>
      </c>
      <c r="L335" s="444">
        <v>6</v>
      </c>
      <c r="M335" s="445">
        <f t="shared" ref="M335:M336" si="1645">SUM(N335+P335+R335+T335+V335)</f>
        <v>6</v>
      </c>
      <c r="N335" s="444">
        <v>4</v>
      </c>
      <c r="O335" s="444">
        <f t="shared" ref="O335:O336" si="1646">SUM(N335)*I335</f>
        <v>4</v>
      </c>
      <c r="P335" s="444"/>
      <c r="Q335" s="446">
        <f t="shared" ref="Q335:Q336" si="1647">J335*P335</f>
        <v>0</v>
      </c>
      <c r="R335" s="444">
        <v>2</v>
      </c>
      <c r="S335" s="446">
        <f>SUM(R335)*J335</f>
        <v>8</v>
      </c>
      <c r="T335" s="447"/>
      <c r="U335" s="448">
        <f>SUM(T335)*K335</f>
        <v>0</v>
      </c>
      <c r="V335" s="447"/>
      <c r="W335" s="448">
        <f>SUM(V335)*J335*3</f>
        <v>0</v>
      </c>
      <c r="X335" s="209">
        <f>2/8*J335*AX335</f>
        <v>0</v>
      </c>
      <c r="Y335" s="449">
        <f>SUM(L335*5/100*J335)</f>
        <v>1.2</v>
      </c>
      <c r="Z335" s="447"/>
      <c r="AA335" s="448"/>
      <c r="AB335" s="447"/>
      <c r="AC335" s="228">
        <f t="shared" ref="AC335:AC336" si="1648">SUM(AB335)*3*H335/5</f>
        <v>0</v>
      </c>
      <c r="AD335" s="447"/>
      <c r="AE335" s="448">
        <f>SUM(AD335*H335*(30+4))</f>
        <v>0</v>
      </c>
      <c r="AF335" s="447"/>
      <c r="AG335" s="451">
        <f>SUM(AF335*H335*3)</f>
        <v>0</v>
      </c>
      <c r="AH335" s="447"/>
      <c r="AI335" s="449">
        <f>SUM(AH335*H335/3)</f>
        <v>0</v>
      </c>
      <c r="AJ335" s="447"/>
      <c r="AK335" s="449">
        <f>SUM(AJ335*H335*2/3)</f>
        <v>0</v>
      </c>
      <c r="AL335" s="447"/>
      <c r="AM335" s="448">
        <f>SUM(AL335*H335)</f>
        <v>0</v>
      </c>
      <c r="AN335" s="447"/>
      <c r="AO335" s="448">
        <f>SUM(AN335*J335)</f>
        <v>0</v>
      </c>
      <c r="AP335" s="447"/>
      <c r="AQ335" s="450">
        <f>SUM(AP335*H335*2)</f>
        <v>0</v>
      </c>
      <c r="AR335" s="447"/>
      <c r="AS335" s="449">
        <f>SUM(J335*AR335*6)</f>
        <v>0</v>
      </c>
      <c r="AT335" s="452"/>
      <c r="AU335" s="449">
        <f t="shared" ref="AU335:AU336" si="1649">AT335*H335/3</f>
        <v>0</v>
      </c>
      <c r="AV335" s="447"/>
      <c r="AW335" s="453">
        <f>SUM(AV335*H335/3)</f>
        <v>0</v>
      </c>
      <c r="AX335" s="452"/>
      <c r="AY335" s="449">
        <f>AX335*J335*8/2</f>
        <v>0</v>
      </c>
      <c r="AZ335" s="447"/>
      <c r="BA335" s="209">
        <f>SUM(AZ335*K335*5*6)</f>
        <v>0</v>
      </c>
      <c r="BB335" s="447"/>
      <c r="BC335" s="450">
        <f>SUM(BB335*K335*4*6)</f>
        <v>0</v>
      </c>
      <c r="BD335" s="447"/>
      <c r="BE335" s="453">
        <f>SUM(BD335*50)</f>
        <v>0</v>
      </c>
      <c r="BF335" s="22"/>
      <c r="BG335" s="309">
        <f t="shared" si="1642"/>
        <v>13.2</v>
      </c>
      <c r="BH335" s="22">
        <f t="shared" si="1643"/>
        <v>12</v>
      </c>
      <c r="BI335" s="1"/>
      <c r="BJ335" s="1"/>
      <c r="BK335" s="1"/>
      <c r="BL335" s="63"/>
      <c r="BM335" s="2" t="s">
        <v>79</v>
      </c>
      <c r="BN335" s="1" t="s">
        <v>133</v>
      </c>
      <c r="BO335" s="25" t="s">
        <v>103</v>
      </c>
      <c r="BP335" s="45" t="s">
        <v>201</v>
      </c>
      <c r="BQ335" s="45" t="s">
        <v>125</v>
      </c>
      <c r="BR335" s="25" t="s">
        <v>199</v>
      </c>
      <c r="BS335" s="45">
        <v>8</v>
      </c>
      <c r="BT335" s="443">
        <v>116</v>
      </c>
      <c r="BU335" s="25"/>
      <c r="BV335" s="25">
        <v>1</v>
      </c>
      <c r="BW335" s="25">
        <f>SUM(BV335)*2</f>
        <v>2</v>
      </c>
      <c r="BX335" s="319">
        <v>40</v>
      </c>
      <c r="BY335" s="208">
        <f>SUM(BZ335+CB335+CD335+CF335+CH335)</f>
        <v>40</v>
      </c>
      <c r="BZ335" s="34">
        <v>10</v>
      </c>
      <c r="CA335" s="28">
        <f>SUM(BZ335)*BU335</f>
        <v>0</v>
      </c>
      <c r="CB335" s="34">
        <v>8</v>
      </c>
      <c r="CC335" s="28">
        <f>CB335*BV335</f>
        <v>8</v>
      </c>
      <c r="CD335" s="34">
        <v>22</v>
      </c>
      <c r="CE335" s="28">
        <f>SUM(CD335)*BV335</f>
        <v>22</v>
      </c>
      <c r="CF335" s="34"/>
      <c r="CG335" s="28">
        <f>SUM(CF335)*BW335</f>
        <v>0</v>
      </c>
      <c r="CH335" s="200"/>
      <c r="CI335" s="28">
        <f>SUM(CH335)*BV335*2</f>
        <v>0</v>
      </c>
      <c r="CJ335" s="209">
        <f>SUM(BV335*DJ335*2+BW335*DL335*2)</f>
        <v>0</v>
      </c>
      <c r="CK335" s="209">
        <f>SUM(BX335*5/100*BV335)</f>
        <v>2</v>
      </c>
      <c r="CL335" s="200"/>
      <c r="CM335" s="28"/>
      <c r="CN335" s="200"/>
      <c r="CO335" s="209">
        <f>SUM(CN335)*3*BT335/5</f>
        <v>0</v>
      </c>
      <c r="CP335" s="200"/>
      <c r="CQ335" s="210">
        <f>SUM(CP335*BT335*(30+4))</f>
        <v>0</v>
      </c>
      <c r="CR335" s="34"/>
      <c r="CS335" s="28">
        <f>SUM(CR335*BT335*3)</f>
        <v>0</v>
      </c>
      <c r="CT335" s="200"/>
      <c r="CU335" s="209">
        <f>SUM(CT335*BT335/3)</f>
        <v>0</v>
      </c>
      <c r="CV335" s="200"/>
      <c r="CW335" s="209">
        <f>SUM(CV335*BT335*2/3)</f>
        <v>0</v>
      </c>
      <c r="CX335" s="34"/>
      <c r="CY335" s="28">
        <f>SUM(CX335*BT335*2)</f>
        <v>0</v>
      </c>
      <c r="CZ335" s="200"/>
      <c r="DA335" s="28">
        <f>SUM(CZ335*BV335*2)</f>
        <v>0</v>
      </c>
      <c r="DB335" s="200"/>
      <c r="DC335" s="209">
        <f>SUM(DB335*BT335*2)</f>
        <v>0</v>
      </c>
      <c r="DD335" s="34">
        <v>1</v>
      </c>
      <c r="DE335" s="345">
        <f>DD335*BV335*6</f>
        <v>6</v>
      </c>
      <c r="DF335" s="200"/>
      <c r="DG335" s="209">
        <f>DF335*BT335/3</f>
        <v>0</v>
      </c>
      <c r="DH335" s="200"/>
      <c r="DI335" s="28">
        <f>SUM(BV335*DH335*6)</f>
        <v>0</v>
      </c>
      <c r="DJ335" s="34"/>
      <c r="DK335" s="209">
        <f>SUM(BV335*DJ335*8)</f>
        <v>0</v>
      </c>
      <c r="DL335" s="34"/>
      <c r="DM335" s="209">
        <f>SUM(DL335*BW335*5*6)</f>
        <v>0</v>
      </c>
      <c r="DN335" s="34"/>
      <c r="DO335" s="209">
        <f>SUM(DN335*BW335*4*6)</f>
        <v>0</v>
      </c>
      <c r="DP335" s="34"/>
      <c r="DQ335" s="22">
        <f>SUM(DP335*50)</f>
        <v>0</v>
      </c>
      <c r="DR335" s="345">
        <f>CA335+CC335+CE335+CG335+CI335+CJ335+CK335+CM335+CO335+CQ335+CS335+CU335+CW335+CY335+DA335+DC335+DE335+DG335+DI335+DK335+DM335+DO335+DQ335</f>
        <v>38</v>
      </c>
      <c r="DS335" s="209">
        <f>DO335+DM335+DK335+DI335+DE335+DC335+CJ335+CI335+CG335+CE335+CC335+CA335</f>
        <v>36</v>
      </c>
      <c r="DT335" s="7"/>
      <c r="DU335" s="7"/>
      <c r="DV335" s="7"/>
      <c r="DW335" s="60"/>
      <c r="DX335" s="301" t="s">
        <v>79</v>
      </c>
      <c r="DY335" s="288"/>
      <c r="DZ335" s="25"/>
      <c r="EA335" s="25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M335" s="20">
        <v>4</v>
      </c>
      <c r="EN335" s="7">
        <v>8</v>
      </c>
      <c r="EO335" s="7">
        <v>8</v>
      </c>
      <c r="EP335" s="7">
        <v>24</v>
      </c>
      <c r="EQ335" s="7">
        <v>30</v>
      </c>
      <c r="ER335" s="7">
        <v>0</v>
      </c>
      <c r="ES335" s="7">
        <v>0</v>
      </c>
      <c r="ET335" s="7">
        <v>0</v>
      </c>
      <c r="EU335" s="7">
        <v>0</v>
      </c>
      <c r="EV335" s="7">
        <v>0</v>
      </c>
      <c r="EW335" s="20">
        <v>3.2</v>
      </c>
      <c r="EX335" s="7">
        <v>0</v>
      </c>
      <c r="EY335" s="7">
        <v>0</v>
      </c>
      <c r="EZ335" s="7">
        <v>0</v>
      </c>
      <c r="FA335" s="7">
        <v>0</v>
      </c>
      <c r="FB335" s="7">
        <v>0</v>
      </c>
      <c r="FC335" s="7">
        <v>0</v>
      </c>
      <c r="FD335" s="7">
        <v>0</v>
      </c>
      <c r="FE335" s="7">
        <v>0</v>
      </c>
      <c r="FF335" s="7">
        <v>0</v>
      </c>
      <c r="FG335" s="20">
        <v>0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0</v>
      </c>
      <c r="FN335" s="7">
        <v>0</v>
      </c>
      <c r="FO335" s="7">
        <v>0</v>
      </c>
      <c r="FP335" s="7">
        <v>1</v>
      </c>
      <c r="FQ335" s="7">
        <v>6</v>
      </c>
      <c r="FR335" s="7"/>
      <c r="FS335" s="7">
        <v>0</v>
      </c>
      <c r="FT335" s="7">
        <v>0</v>
      </c>
      <c r="FU335" s="7">
        <v>0</v>
      </c>
      <c r="FV335" s="7">
        <v>0</v>
      </c>
      <c r="FW335" s="7">
        <v>0</v>
      </c>
      <c r="FX335" s="7">
        <v>0</v>
      </c>
      <c r="FY335" s="7">
        <v>0</v>
      </c>
      <c r="FZ335" s="7">
        <v>0</v>
      </c>
      <c r="GA335" s="7">
        <v>0</v>
      </c>
      <c r="GB335" s="7">
        <v>0</v>
      </c>
      <c r="GC335" s="7">
        <v>0</v>
      </c>
      <c r="GD335" s="7" t="e">
        <v>#REF!</v>
      </c>
      <c r="GE335" s="149">
        <v>51.2</v>
      </c>
      <c r="GF335" s="150">
        <v>48</v>
      </c>
      <c r="GG335" s="7"/>
      <c r="GH335" s="7"/>
      <c r="GI335" s="60"/>
      <c r="GK335" s="20"/>
      <c r="GL335" s="20"/>
      <c r="GM335" s="1"/>
      <c r="GN335" s="25"/>
      <c r="GO335" s="77"/>
      <c r="GP335" s="7"/>
      <c r="GQ335" s="7"/>
    </row>
    <row r="336" spans="1:199" ht="24.95" hidden="1" customHeight="1" x14ac:dyDescent="0.4">
      <c r="A336" s="2" t="s">
        <v>79</v>
      </c>
      <c r="B336" s="440" t="s">
        <v>144</v>
      </c>
      <c r="C336" s="441" t="s">
        <v>103</v>
      </c>
      <c r="D336" s="441" t="s">
        <v>92</v>
      </c>
      <c r="E336" s="441" t="s">
        <v>117</v>
      </c>
      <c r="F336" s="442" t="s">
        <v>281</v>
      </c>
      <c r="G336" s="441">
        <v>1</v>
      </c>
      <c r="H336" s="443">
        <v>116</v>
      </c>
      <c r="I336" s="443">
        <v>2</v>
      </c>
      <c r="J336" s="443">
        <v>4</v>
      </c>
      <c r="K336" s="443">
        <f t="shared" si="1644"/>
        <v>8</v>
      </c>
      <c r="L336" s="444">
        <v>10</v>
      </c>
      <c r="M336" s="445">
        <f t="shared" si="1645"/>
        <v>10</v>
      </c>
      <c r="N336" s="444">
        <v>2</v>
      </c>
      <c r="O336" s="444">
        <f t="shared" si="1646"/>
        <v>4</v>
      </c>
      <c r="P336" s="444"/>
      <c r="Q336" s="446">
        <f t="shared" si="1647"/>
        <v>0</v>
      </c>
      <c r="R336" s="444">
        <v>8</v>
      </c>
      <c r="S336" s="446">
        <f>SUM(R336)*J336</f>
        <v>32</v>
      </c>
      <c r="T336" s="447"/>
      <c r="U336" s="448">
        <f>SUM(T336)*K336</f>
        <v>0</v>
      </c>
      <c r="V336" s="447"/>
      <c r="W336" s="448">
        <f>SUM(V336)*J336*3</f>
        <v>0</v>
      </c>
      <c r="X336" s="209">
        <f>2/8*J336*AX336</f>
        <v>0</v>
      </c>
      <c r="Y336" s="449">
        <f>SUM(L336*5/100*J336)</f>
        <v>2</v>
      </c>
      <c r="Z336" s="447"/>
      <c r="AA336" s="448"/>
      <c r="AB336" s="447"/>
      <c r="AC336" s="228">
        <f t="shared" si="1648"/>
        <v>0</v>
      </c>
      <c r="AD336" s="447"/>
      <c r="AE336" s="448">
        <f>SUM(AD336*H336*(30+4))</f>
        <v>0</v>
      </c>
      <c r="AF336" s="447"/>
      <c r="AG336" s="451">
        <f>SUM(AF336*H336*3)</f>
        <v>0</v>
      </c>
      <c r="AH336" s="447"/>
      <c r="AI336" s="449">
        <f>SUM(AH336*H336/3)</f>
        <v>0</v>
      </c>
      <c r="AJ336" s="447"/>
      <c r="AK336" s="449">
        <f>SUM(AJ336*H336*2/3)</f>
        <v>0</v>
      </c>
      <c r="AL336" s="447"/>
      <c r="AM336" s="448">
        <f>SUM(AL336*H336)</f>
        <v>0</v>
      </c>
      <c r="AN336" s="447"/>
      <c r="AO336" s="448">
        <f>SUM(AN336*J336)</f>
        <v>0</v>
      </c>
      <c r="AP336" s="447"/>
      <c r="AQ336" s="450">
        <f>SUM(AP336*H336*2)</f>
        <v>0</v>
      </c>
      <c r="AR336" s="447"/>
      <c r="AS336" s="449">
        <f>SUM(J336*AR336*6)</f>
        <v>0</v>
      </c>
      <c r="AT336" s="452"/>
      <c r="AU336" s="449">
        <f t="shared" si="1649"/>
        <v>0</v>
      </c>
      <c r="AV336" s="447"/>
      <c r="AW336" s="453">
        <f>SUM(AV336*H336/3)</f>
        <v>0</v>
      </c>
      <c r="AX336" s="452"/>
      <c r="AY336" s="449">
        <f>AX336*J336*8/2</f>
        <v>0</v>
      </c>
      <c r="AZ336" s="447"/>
      <c r="BA336" s="209">
        <f>SUM(AZ336*K336*5*6)</f>
        <v>0</v>
      </c>
      <c r="BB336" s="447"/>
      <c r="BC336" s="450">
        <f>SUM(BB336*K336*4*6)</f>
        <v>0</v>
      </c>
      <c r="BD336" s="447"/>
      <c r="BE336" s="453">
        <f>SUM(BD336*50)</f>
        <v>0</v>
      </c>
      <c r="BF336" s="22"/>
      <c r="BG336" s="309">
        <f t="shared" si="1642"/>
        <v>38</v>
      </c>
      <c r="BH336" s="22">
        <f t="shared" si="1643"/>
        <v>36</v>
      </c>
      <c r="BI336" s="1"/>
      <c r="BJ336" s="1"/>
      <c r="BK336" s="1"/>
      <c r="BL336" s="63"/>
      <c r="BM336" s="304" t="s">
        <v>79</v>
      </c>
      <c r="BN336" s="1"/>
      <c r="BO336" s="45"/>
      <c r="BP336" s="45"/>
      <c r="BQ336" s="45"/>
      <c r="BR336" s="25"/>
      <c r="BS336" s="25"/>
      <c r="BT336" s="443">
        <v>116</v>
      </c>
      <c r="BU336" s="25"/>
      <c r="BV336" s="25"/>
      <c r="BW336" s="25"/>
      <c r="BX336" s="1"/>
      <c r="BY336" s="208"/>
      <c r="BZ336" s="34"/>
      <c r="CA336" s="28"/>
      <c r="CB336" s="34"/>
      <c r="CC336" s="28"/>
      <c r="CD336" s="34"/>
      <c r="CE336" s="28"/>
      <c r="CF336" s="34"/>
      <c r="CG336" s="28"/>
      <c r="CH336" s="34"/>
      <c r="CI336" s="28"/>
      <c r="CJ336" s="209"/>
      <c r="CK336" s="182"/>
      <c r="CL336" s="34"/>
      <c r="CM336" s="28"/>
      <c r="CN336" s="34"/>
      <c r="CO336" s="209"/>
      <c r="CP336" s="34"/>
      <c r="CQ336" s="210"/>
      <c r="CR336" s="34"/>
      <c r="CS336" s="28"/>
      <c r="CT336" s="34"/>
      <c r="CU336" s="209"/>
      <c r="CV336" s="34"/>
      <c r="CW336" s="209"/>
      <c r="CX336" s="34"/>
      <c r="CY336" s="28"/>
      <c r="CZ336" s="34"/>
      <c r="DA336" s="28"/>
      <c r="DB336" s="34"/>
      <c r="DC336" s="209"/>
      <c r="DD336" s="34"/>
      <c r="DE336" s="209"/>
      <c r="DF336" s="34"/>
      <c r="DG336" s="209"/>
      <c r="DH336" s="34"/>
      <c r="DI336" s="28"/>
      <c r="DJ336" s="34"/>
      <c r="DK336" s="209"/>
      <c r="DL336" s="34"/>
      <c r="DM336" s="209"/>
      <c r="DN336" s="34"/>
      <c r="DO336" s="209"/>
      <c r="DP336" s="34"/>
      <c r="DQ336" s="22"/>
      <c r="DR336" s="209"/>
      <c r="DS336" s="209"/>
      <c r="DT336" s="7"/>
      <c r="DU336" s="7"/>
      <c r="DV336" s="7"/>
      <c r="DW336" s="60"/>
      <c r="DX336" s="301" t="s">
        <v>79</v>
      </c>
      <c r="DY336" s="288"/>
      <c r="DZ336" s="25"/>
      <c r="EA336" s="25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M336" s="20">
        <v>4</v>
      </c>
      <c r="EN336" s="7">
        <v>0</v>
      </c>
      <c r="EO336" s="7">
        <v>0</v>
      </c>
      <c r="EP336" s="7">
        <v>8</v>
      </c>
      <c r="EQ336" s="7">
        <v>32</v>
      </c>
      <c r="ER336" s="7">
        <v>0</v>
      </c>
      <c r="ES336" s="7">
        <v>0</v>
      </c>
      <c r="ET336" s="7">
        <v>0</v>
      </c>
      <c r="EU336" s="7">
        <v>0</v>
      </c>
      <c r="EV336" s="7">
        <v>0</v>
      </c>
      <c r="EW336" s="20">
        <v>2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0</v>
      </c>
      <c r="FD336" s="7">
        <v>0</v>
      </c>
      <c r="FE336" s="7">
        <v>0</v>
      </c>
      <c r="FF336" s="7">
        <v>0</v>
      </c>
      <c r="FG336" s="20">
        <v>0</v>
      </c>
      <c r="FH336" s="7">
        <v>0</v>
      </c>
      <c r="FI336" s="7">
        <v>0</v>
      </c>
      <c r="FJ336" s="7">
        <v>0</v>
      </c>
      <c r="FK336" s="7">
        <v>0</v>
      </c>
      <c r="FL336" s="7">
        <v>0</v>
      </c>
      <c r="FM336" s="7">
        <v>0</v>
      </c>
      <c r="FN336" s="7">
        <v>0</v>
      </c>
      <c r="FO336" s="7">
        <v>0</v>
      </c>
      <c r="FP336" s="7">
        <v>0</v>
      </c>
      <c r="FQ336" s="7">
        <v>0</v>
      </c>
      <c r="FR336" s="7"/>
      <c r="FS336" s="7">
        <v>0</v>
      </c>
      <c r="FT336" s="7">
        <v>0</v>
      </c>
      <c r="FU336" s="7">
        <v>0</v>
      </c>
      <c r="FV336" s="7">
        <v>0</v>
      </c>
      <c r="FW336" s="7">
        <v>0</v>
      </c>
      <c r="FX336" s="7">
        <v>0</v>
      </c>
      <c r="FY336" s="7">
        <v>0</v>
      </c>
      <c r="FZ336" s="7">
        <v>0</v>
      </c>
      <c r="GA336" s="7">
        <v>0</v>
      </c>
      <c r="GB336" s="7">
        <v>0</v>
      </c>
      <c r="GC336" s="7">
        <v>0</v>
      </c>
      <c r="GD336" s="7" t="e">
        <v>#REF!</v>
      </c>
      <c r="GE336" s="149">
        <v>38</v>
      </c>
      <c r="GF336" s="150">
        <v>36</v>
      </c>
      <c r="GG336" s="7"/>
      <c r="GH336" s="7"/>
      <c r="GI336" s="60"/>
      <c r="GK336" s="20"/>
      <c r="GL336" s="20"/>
      <c r="GM336" s="1"/>
      <c r="GN336" s="25"/>
      <c r="GO336" s="77"/>
      <c r="GP336" s="7"/>
      <c r="GQ336" s="7"/>
    </row>
    <row r="337" spans="1:199" ht="24.95" hidden="1" customHeight="1" x14ac:dyDescent="0.4">
      <c r="A337" s="2" t="s">
        <v>79</v>
      </c>
      <c r="B337" s="213" t="s">
        <v>144</v>
      </c>
      <c r="C337" s="185" t="s">
        <v>103</v>
      </c>
      <c r="D337" s="215" t="s">
        <v>92</v>
      </c>
      <c r="E337" s="185" t="s">
        <v>117</v>
      </c>
      <c r="F337" s="193" t="s">
        <v>282</v>
      </c>
      <c r="G337" s="215">
        <v>1</v>
      </c>
      <c r="H337" s="214">
        <v>80</v>
      </c>
      <c r="I337" s="214">
        <v>1</v>
      </c>
      <c r="J337" s="214">
        <v>3</v>
      </c>
      <c r="K337" s="214">
        <f>SUM(J337)*2</f>
        <v>6</v>
      </c>
      <c r="L337" s="216">
        <v>16</v>
      </c>
      <c r="M337" s="217">
        <f>SUM(N337+P337+R337+T337+V337)</f>
        <v>16</v>
      </c>
      <c r="N337" s="216">
        <v>6</v>
      </c>
      <c r="O337" s="216">
        <f>SUM(N337)*I337</f>
        <v>6</v>
      </c>
      <c r="P337" s="216"/>
      <c r="Q337" s="218">
        <f>J337*P337</f>
        <v>0</v>
      </c>
      <c r="R337" s="216">
        <v>10</v>
      </c>
      <c r="S337" s="218">
        <f>SUM(R337)*J337</f>
        <v>30</v>
      </c>
      <c r="T337" s="219"/>
      <c r="U337" s="220">
        <f>SUM(T337)*K337</f>
        <v>0</v>
      </c>
      <c r="V337" s="219"/>
      <c r="W337" s="220">
        <f>SUM(V337)*J337*3</f>
        <v>0</v>
      </c>
      <c r="X337" s="209">
        <f>2/8*J337*AX337</f>
        <v>0</v>
      </c>
      <c r="Y337" s="221">
        <f>SUM(L337*5/100*J337)</f>
        <v>2.4000000000000004</v>
      </c>
      <c r="Z337" s="219"/>
      <c r="AA337" s="220"/>
      <c r="AB337" s="219"/>
      <c r="AC337" s="228">
        <f>SUM(AB337)*3*H337/5</f>
        <v>0</v>
      </c>
      <c r="AD337" s="219"/>
      <c r="AE337" s="220">
        <f>SUM(AD337*H337*(30+4))</f>
        <v>0</v>
      </c>
      <c r="AF337" s="219"/>
      <c r="AG337" s="220">
        <f>SUM(AF337*H337*3)</f>
        <v>0</v>
      </c>
      <c r="AH337" s="219"/>
      <c r="AI337" s="221">
        <f>SUM(AH337*H337/3)</f>
        <v>0</v>
      </c>
      <c r="AJ337" s="219"/>
      <c r="AK337" s="221">
        <f>SUM(AJ337*H337*2/3)</f>
        <v>0</v>
      </c>
      <c r="AL337" s="219"/>
      <c r="AM337" s="220">
        <f>SUM(AL337*H337)</f>
        <v>0</v>
      </c>
      <c r="AN337" s="219"/>
      <c r="AO337" s="220">
        <f>SUM(AN337*J337)</f>
        <v>0</v>
      </c>
      <c r="AP337" s="219"/>
      <c r="AQ337" s="222">
        <f>SUM(AP337*H337*2)</f>
        <v>0</v>
      </c>
      <c r="AR337" s="219"/>
      <c r="AS337" s="221">
        <f>SUM(J337*AR337*6)</f>
        <v>0</v>
      </c>
      <c r="AT337" s="223"/>
      <c r="AU337" s="221">
        <f>AT337*H337/3</f>
        <v>0</v>
      </c>
      <c r="AV337" s="219"/>
      <c r="AW337" s="224">
        <f>SUM(AV337*H337/3)</f>
        <v>0</v>
      </c>
      <c r="AX337" s="223"/>
      <c r="AY337" s="221">
        <f>AX337*J337*8/2</f>
        <v>0</v>
      </c>
      <c r="AZ337" s="219"/>
      <c r="BA337" s="209">
        <f>SUM(AZ337*K337*5*6)</f>
        <v>0</v>
      </c>
      <c r="BB337" s="219"/>
      <c r="BC337" s="222">
        <f>SUM(BB337*K337*4*6)</f>
        <v>0</v>
      </c>
      <c r="BD337" s="219"/>
      <c r="BE337" s="225">
        <f>SUM(BD337*50)</f>
        <v>0</v>
      </c>
      <c r="BF337" s="209"/>
      <c r="BG337" s="309">
        <f>SUM(AO337+BE337+BC337+BA337+AY337+AW337+AS337+AQ337+AK337+AM337+AI337+AG337+AE337+AC337+AA337+Y337+X337+W337+U337+Q337+O337+S337+AU337)</f>
        <v>38.4</v>
      </c>
      <c r="BH337" s="22">
        <f>SUM(O337+Q337+U337+W337+X337+AS337+AW337+AY337+BA337+BC337+S337+AQ337)</f>
        <v>36</v>
      </c>
      <c r="BI337" s="1"/>
      <c r="BJ337" s="1"/>
      <c r="BK337" s="1"/>
      <c r="BL337" s="63"/>
      <c r="BM337" s="2" t="s">
        <v>79</v>
      </c>
      <c r="BN337" s="1"/>
      <c r="BO337" s="45"/>
      <c r="BP337" s="45"/>
      <c r="BQ337" s="45"/>
      <c r="BR337" s="25"/>
      <c r="BS337" s="25"/>
      <c r="BT337" s="214">
        <v>80</v>
      </c>
      <c r="BU337" s="25"/>
      <c r="BV337" s="25"/>
      <c r="BW337" s="25"/>
      <c r="BX337" s="1"/>
      <c r="BY337" s="208"/>
      <c r="BZ337" s="34"/>
      <c r="CA337" s="28"/>
      <c r="CB337" s="232"/>
      <c r="CC337" s="28"/>
      <c r="CD337" s="232"/>
      <c r="CE337" s="28"/>
      <c r="CF337" s="34"/>
      <c r="CG337" s="28"/>
      <c r="CH337" s="232"/>
      <c r="CI337" s="28"/>
      <c r="CJ337" s="209"/>
      <c r="CK337" s="182"/>
      <c r="CL337" s="232"/>
      <c r="CM337" s="28"/>
      <c r="CN337" s="232"/>
      <c r="CO337" s="209"/>
      <c r="CP337" s="232">
        <v>1</v>
      </c>
      <c r="CQ337" s="210"/>
      <c r="CR337" s="232"/>
      <c r="CS337" s="28"/>
      <c r="CT337" s="232"/>
      <c r="CU337" s="209"/>
      <c r="CV337" s="232"/>
      <c r="CW337" s="209"/>
      <c r="CX337" s="232"/>
      <c r="CY337" s="28"/>
      <c r="CZ337" s="232"/>
      <c r="DA337" s="28"/>
      <c r="DB337" s="232"/>
      <c r="DC337" s="209"/>
      <c r="DD337" s="232"/>
      <c r="DE337" s="209"/>
      <c r="DF337" s="34"/>
      <c r="DG337" s="209"/>
      <c r="DH337" s="232"/>
      <c r="DI337" s="28"/>
      <c r="DJ337" s="34"/>
      <c r="DK337" s="209"/>
      <c r="DL337" s="34"/>
      <c r="DM337" s="209"/>
      <c r="DN337" s="34"/>
      <c r="DO337" s="209"/>
      <c r="DP337" s="34"/>
      <c r="DQ337" s="22"/>
      <c r="DR337" s="209"/>
      <c r="DS337" s="209"/>
      <c r="DT337" s="7"/>
      <c r="DU337" s="7"/>
      <c r="DV337" s="7"/>
      <c r="DW337" s="60"/>
      <c r="DX337" s="301" t="s">
        <v>79</v>
      </c>
      <c r="DY337" s="288"/>
      <c r="DZ337" s="25"/>
      <c r="EA337" s="25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M337" s="20">
        <v>6</v>
      </c>
      <c r="EN337" s="7">
        <v>0</v>
      </c>
      <c r="EO337" s="7">
        <v>0</v>
      </c>
      <c r="EP337" s="7">
        <v>10</v>
      </c>
      <c r="EQ337" s="7">
        <v>30</v>
      </c>
      <c r="ER337" s="7">
        <v>0</v>
      </c>
      <c r="ES337" s="7">
        <v>0</v>
      </c>
      <c r="ET337" s="7">
        <v>0</v>
      </c>
      <c r="EU337" s="7">
        <v>0</v>
      </c>
      <c r="EV337" s="7">
        <v>0</v>
      </c>
      <c r="EW337" s="20">
        <v>2.4000000000000004</v>
      </c>
      <c r="EX337" s="7">
        <v>0</v>
      </c>
      <c r="EY337" s="7">
        <v>0</v>
      </c>
      <c r="EZ337" s="7">
        <v>0</v>
      </c>
      <c r="FA337" s="7">
        <v>0</v>
      </c>
      <c r="FB337" s="7">
        <v>1</v>
      </c>
      <c r="FC337" s="7">
        <v>0</v>
      </c>
      <c r="FD337" s="7">
        <v>0</v>
      </c>
      <c r="FE337" s="7">
        <v>0</v>
      </c>
      <c r="FF337" s="7">
        <v>0</v>
      </c>
      <c r="FG337" s="20">
        <v>0</v>
      </c>
      <c r="FH337" s="7">
        <v>0</v>
      </c>
      <c r="FI337" s="7">
        <v>0</v>
      </c>
      <c r="FJ337" s="7">
        <v>0</v>
      </c>
      <c r="FK337" s="7">
        <v>0</v>
      </c>
      <c r="FL337" s="7">
        <v>0</v>
      </c>
      <c r="FM337" s="7">
        <v>0</v>
      </c>
      <c r="FN337" s="7">
        <v>0</v>
      </c>
      <c r="FO337" s="7">
        <v>0</v>
      </c>
      <c r="FP337" s="7">
        <v>0</v>
      </c>
      <c r="FQ337" s="7">
        <v>0</v>
      </c>
      <c r="FR337" s="7"/>
      <c r="FS337" s="7">
        <v>0</v>
      </c>
      <c r="FT337" s="7">
        <v>0</v>
      </c>
      <c r="FU337" s="7">
        <v>0</v>
      </c>
      <c r="FV337" s="7">
        <v>0</v>
      </c>
      <c r="FW337" s="7">
        <v>0</v>
      </c>
      <c r="FX337" s="7">
        <v>0</v>
      </c>
      <c r="FY337" s="7">
        <v>0</v>
      </c>
      <c r="FZ337" s="7">
        <v>0</v>
      </c>
      <c r="GA337" s="7">
        <v>0</v>
      </c>
      <c r="GB337" s="7">
        <v>0</v>
      </c>
      <c r="GC337" s="7">
        <v>0</v>
      </c>
      <c r="GD337" s="7" t="e">
        <v>#REF!</v>
      </c>
      <c r="GE337" s="149">
        <v>38.4</v>
      </c>
      <c r="GF337" s="150">
        <v>36</v>
      </c>
      <c r="GG337" s="7"/>
      <c r="GH337" s="7"/>
      <c r="GI337" s="60"/>
      <c r="GK337" s="20"/>
      <c r="GL337" s="20"/>
      <c r="GM337" s="1"/>
      <c r="GN337" s="25"/>
      <c r="GO337" s="77"/>
      <c r="GP337" s="7"/>
      <c r="GQ337" s="7"/>
    </row>
    <row r="338" spans="1:199" ht="24.95" hidden="1" customHeight="1" x14ac:dyDescent="0.4">
      <c r="A338" s="2" t="s">
        <v>79</v>
      </c>
      <c r="B338" s="413" t="s">
        <v>261</v>
      </c>
      <c r="C338" s="211" t="s">
        <v>95</v>
      </c>
      <c r="D338" s="211" t="s">
        <v>92</v>
      </c>
      <c r="E338" s="211" t="s">
        <v>96</v>
      </c>
      <c r="F338" s="230" t="s">
        <v>195</v>
      </c>
      <c r="G338" s="230">
        <v>9</v>
      </c>
      <c r="H338" s="607">
        <v>4</v>
      </c>
      <c r="I338" s="230">
        <v>2</v>
      </c>
      <c r="J338" s="230">
        <v>6</v>
      </c>
      <c r="K338" s="230">
        <f>SUM(J338)*2</f>
        <v>12</v>
      </c>
      <c r="L338" s="229"/>
      <c r="M338" s="231">
        <f>SUM(N338+P338+R338+T338+V338)</f>
        <v>0</v>
      </c>
      <c r="N338" s="232"/>
      <c r="O338" s="233">
        <f>SUM(N338)*I338</f>
        <v>0</v>
      </c>
      <c r="P338" s="232"/>
      <c r="Q338" s="233">
        <f>P338*J338</f>
        <v>0</v>
      </c>
      <c r="R338" s="232"/>
      <c r="S338" s="233">
        <f>SUM(R338)*J338</f>
        <v>0</v>
      </c>
      <c r="T338" s="232"/>
      <c r="U338" s="233">
        <f>SUM(T338)*K338</f>
        <v>0</v>
      </c>
      <c r="V338" s="232"/>
      <c r="W338" s="233">
        <f>SUM(V338)*J338*5</f>
        <v>0</v>
      </c>
      <c r="X338" s="209">
        <f>SUM(L338)*J338*5/100+AX338*J338*2+AZ338*J338*2</f>
        <v>0</v>
      </c>
      <c r="Y338" s="171">
        <f>SUM(L338*5/100*J338)</f>
        <v>0</v>
      </c>
      <c r="Z338" s="232"/>
      <c r="AA338" s="233"/>
      <c r="AB338" s="232">
        <v>17</v>
      </c>
      <c r="AC338" s="209">
        <f>AB338*H338*2</f>
        <v>136</v>
      </c>
      <c r="AD338" s="232"/>
      <c r="AE338" s="235">
        <f>SUM(AD338*H338*(30+4))</f>
        <v>0</v>
      </c>
      <c r="AF338" s="232"/>
      <c r="AG338" s="233">
        <f>SUM(AF338*H338*3)</f>
        <v>0</v>
      </c>
      <c r="AH338" s="232"/>
      <c r="AI338" s="234">
        <f>SUM(AH338*H338/3)</f>
        <v>0</v>
      </c>
      <c r="AJ338" s="232"/>
      <c r="AK338" s="234">
        <f>SUM(AJ338*H338*2/3)</f>
        <v>0</v>
      </c>
      <c r="AL338" s="232"/>
      <c r="AM338" s="233">
        <f>SUM(AL338*H338)</f>
        <v>0</v>
      </c>
      <c r="AN338" s="232"/>
      <c r="AO338" s="233">
        <f>SUM(AN338*J338)</f>
        <v>0</v>
      </c>
      <c r="AP338" s="232"/>
      <c r="AQ338" s="234">
        <f>AP338*H338/3</f>
        <v>0</v>
      </c>
      <c r="AR338" s="232"/>
      <c r="AS338" s="234">
        <f>SUM(J338*AR338*6)</f>
        <v>0</v>
      </c>
      <c r="AT338" s="34"/>
      <c r="AU338" s="236">
        <f>AT338*H338/3</f>
        <v>0</v>
      </c>
      <c r="AV338" s="232"/>
      <c r="AW338" s="233">
        <f>SUM(AV338*H338/3)</f>
        <v>0</v>
      </c>
      <c r="AX338" s="232"/>
      <c r="AY338" s="234">
        <f>SUM(AX338*H338/3)</f>
        <v>0</v>
      </c>
      <c r="AZ338" s="232"/>
      <c r="BA338" s="209">
        <f>SUM(AZ338*K338*5*6)</f>
        <v>0</v>
      </c>
      <c r="BB338" s="232"/>
      <c r="BC338" s="234">
        <f>SUM(BB338*K338*4*6)</f>
        <v>0</v>
      </c>
      <c r="BD338" s="232"/>
      <c r="BE338" s="237">
        <f>SUM(BD338*50)</f>
        <v>0</v>
      </c>
      <c r="BF338" s="22"/>
      <c r="BG338" s="22">
        <f>SUM(AO338+BE338+BC338+BA338+AY338+AW338+AS338+AQ338+AK338+AM338+AI338+AG338+AE338+AC338+AA338+Y338+X338+W338+U338+Q338+O338+S338+AU338)</f>
        <v>136</v>
      </c>
      <c r="BH338" s="22">
        <f>SUM(O338+Q338+U338+W338+X338+AS338+AW338+AY338+BA338+BC338+S338+AQ338)</f>
        <v>0</v>
      </c>
      <c r="BI338" s="7"/>
      <c r="BJ338" s="1"/>
      <c r="BK338" s="1"/>
      <c r="BL338" s="7" t="s">
        <v>308</v>
      </c>
      <c r="BM338" s="2" t="s">
        <v>79</v>
      </c>
      <c r="BN338" s="229" t="s">
        <v>255</v>
      </c>
      <c r="BO338" s="211" t="s">
        <v>95</v>
      </c>
      <c r="BP338" s="211" t="s">
        <v>92</v>
      </c>
      <c r="BQ338" s="211" t="s">
        <v>96</v>
      </c>
      <c r="BR338" s="230" t="s">
        <v>195</v>
      </c>
      <c r="BS338" s="230">
        <v>10</v>
      </c>
      <c r="BT338" s="607">
        <v>4</v>
      </c>
      <c r="BU338" s="230">
        <v>2</v>
      </c>
      <c r="BV338" s="230">
        <v>6</v>
      </c>
      <c r="BW338" s="230">
        <f>SUM(BV338)*2</f>
        <v>12</v>
      </c>
      <c r="BX338" s="229"/>
      <c r="BY338" s="231">
        <f>SUM(BZ338+CB338+CD338+CF338+CH338)</f>
        <v>0</v>
      </c>
      <c r="BZ338" s="232"/>
      <c r="CA338" s="28">
        <f>SUM(BZ338)*BU338</f>
        <v>0</v>
      </c>
      <c r="CB338" s="232"/>
      <c r="CC338" s="233">
        <f>CB338*BV338</f>
        <v>0</v>
      </c>
      <c r="CD338" s="232"/>
      <c r="CE338" s="233">
        <f>SUM(CD338)*BV338</f>
        <v>0</v>
      </c>
      <c r="CF338" s="232"/>
      <c r="CG338" s="233">
        <f>SUM(CF338)*BW338</f>
        <v>0</v>
      </c>
      <c r="CH338" s="232"/>
      <c r="CI338" s="28">
        <f>SUM(CH338)*BV338*5</f>
        <v>0</v>
      </c>
      <c r="CJ338" s="234">
        <f>SUM(BX338)*BV338*5/100+DJ338*BV338*2+DL338*BV338*2</f>
        <v>0</v>
      </c>
      <c r="CK338" s="182">
        <f>SUM(BX338*5/100*BV338)</f>
        <v>0</v>
      </c>
      <c r="CL338" s="232"/>
      <c r="CM338" s="233"/>
      <c r="CN338" s="232">
        <v>3</v>
      </c>
      <c r="CO338" s="345">
        <v>24</v>
      </c>
      <c r="CP338" s="232"/>
      <c r="CQ338" s="235">
        <f>SUM(CP338*BT338*(30+4))</f>
        <v>0</v>
      </c>
      <c r="CR338" s="232"/>
      <c r="CS338" s="233">
        <f>SUM(CR338*BT338*3)</f>
        <v>0</v>
      </c>
      <c r="CT338" s="232"/>
      <c r="CU338" s="234">
        <f>SUM(CT338*BT338/3)</f>
        <v>0</v>
      </c>
      <c r="CV338" s="232"/>
      <c r="CW338" s="234">
        <f>SUM(CV338*BT338*2/3)</f>
        <v>0</v>
      </c>
      <c r="CX338" s="232"/>
      <c r="CY338" s="233">
        <f>SUM(CX338*BT338)</f>
        <v>0</v>
      </c>
      <c r="CZ338" s="232"/>
      <c r="DA338" s="233">
        <f>SUM(CZ338*BV338)</f>
        <v>0</v>
      </c>
      <c r="DB338" s="232">
        <v>1</v>
      </c>
      <c r="DC338" s="209">
        <v>18</v>
      </c>
      <c r="DD338" s="232"/>
      <c r="DE338" s="234">
        <f>SUM(BV338*DD338*6)</f>
        <v>0</v>
      </c>
      <c r="DF338" s="34"/>
      <c r="DG338" s="236">
        <f>DF338*BT338/3</f>
        <v>0</v>
      </c>
      <c r="DH338" s="232"/>
      <c r="DI338" s="233">
        <f>SUM(DH338*BT338/3)</f>
        <v>0</v>
      </c>
      <c r="DJ338" s="232"/>
      <c r="DK338" s="209">
        <f>SUM(DJ338*BT338/3)</f>
        <v>0</v>
      </c>
      <c r="DL338" s="232"/>
      <c r="DM338" s="209">
        <f>SUM(DL338*BW338*5*6)</f>
        <v>0</v>
      </c>
      <c r="DN338" s="232"/>
      <c r="DO338" s="234">
        <f>SUM(DN338*BW338*4*6)</f>
        <v>0</v>
      </c>
      <c r="DP338" s="232"/>
      <c r="DQ338" s="237">
        <f>SUM(DP338*50)</f>
        <v>0</v>
      </c>
      <c r="DR338" s="236">
        <f>CA338+CC338+CE338+CG338+CI338+CJ338+CK338+CM338+CO338+CQ338+CS338+CU338+CW338+CY338+DA338+DC338+DE338+DG338+DI338+DK338+DM338+DO338+DQ338</f>
        <v>42</v>
      </c>
      <c r="DS338" s="236">
        <f>DO338+DM338+DK338+DI338+DE338+DC338+CJ338+CI338+CG338+CE338+CC338+CA338</f>
        <v>18</v>
      </c>
      <c r="DT338" s="7"/>
      <c r="DU338" s="7"/>
      <c r="DV338" s="7"/>
      <c r="DW338" s="60" t="s">
        <v>322</v>
      </c>
      <c r="DX338" s="301" t="s">
        <v>79</v>
      </c>
      <c r="DY338" s="288"/>
      <c r="DZ338" s="25"/>
      <c r="EA338" s="25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M338" s="20">
        <v>0</v>
      </c>
      <c r="EN338" s="7">
        <v>0</v>
      </c>
      <c r="EO338" s="7">
        <v>0</v>
      </c>
      <c r="EP338" s="7">
        <v>0</v>
      </c>
      <c r="EQ338" s="7">
        <v>0</v>
      </c>
      <c r="ER338" s="7">
        <v>0</v>
      </c>
      <c r="ES338" s="7">
        <v>0</v>
      </c>
      <c r="ET338" s="7">
        <v>0</v>
      </c>
      <c r="EU338" s="7">
        <v>0</v>
      </c>
      <c r="EV338" s="7">
        <v>0</v>
      </c>
      <c r="EW338" s="20">
        <v>0</v>
      </c>
      <c r="EX338" s="7">
        <v>0</v>
      </c>
      <c r="EY338" s="7">
        <v>0</v>
      </c>
      <c r="EZ338" s="7">
        <v>20</v>
      </c>
      <c r="FA338" s="7">
        <v>160</v>
      </c>
      <c r="FB338" s="7">
        <v>0</v>
      </c>
      <c r="FC338" s="7">
        <v>0</v>
      </c>
      <c r="FD338" s="7">
        <v>0</v>
      </c>
      <c r="FE338" s="7">
        <v>0</v>
      </c>
      <c r="FF338" s="7">
        <v>0</v>
      </c>
      <c r="FG338" s="20">
        <v>0</v>
      </c>
      <c r="FH338" s="7">
        <v>0</v>
      </c>
      <c r="FI338" s="7">
        <v>0</v>
      </c>
      <c r="FJ338" s="7">
        <v>0</v>
      </c>
      <c r="FK338" s="7">
        <v>0</v>
      </c>
      <c r="FL338" s="7">
        <v>0</v>
      </c>
      <c r="FM338" s="7">
        <v>0</v>
      </c>
      <c r="FN338" s="7">
        <v>1</v>
      </c>
      <c r="FO338" s="7">
        <v>18</v>
      </c>
      <c r="FP338" s="7">
        <v>0</v>
      </c>
      <c r="FQ338" s="7">
        <v>0</v>
      </c>
      <c r="FR338" s="7"/>
      <c r="FS338" s="7">
        <v>0</v>
      </c>
      <c r="FT338" s="7">
        <v>0</v>
      </c>
      <c r="FU338" s="7">
        <v>0</v>
      </c>
      <c r="FV338" s="7">
        <v>0</v>
      </c>
      <c r="FW338" s="7">
        <v>0</v>
      </c>
      <c r="FX338" s="7">
        <v>0</v>
      </c>
      <c r="FY338" s="7">
        <v>0</v>
      </c>
      <c r="FZ338" s="7">
        <v>0</v>
      </c>
      <c r="GA338" s="7">
        <v>0</v>
      </c>
      <c r="GB338" s="7">
        <v>0</v>
      </c>
      <c r="GC338" s="7">
        <v>0</v>
      </c>
      <c r="GD338" s="7" t="e">
        <v>#REF!</v>
      </c>
      <c r="GE338" s="149">
        <v>178</v>
      </c>
      <c r="GF338" s="150">
        <v>18</v>
      </c>
      <c r="GG338" s="7"/>
      <c r="GH338" s="7"/>
      <c r="GI338" s="60"/>
      <c r="GK338" s="20"/>
      <c r="GL338" s="20"/>
      <c r="GM338" s="1"/>
      <c r="GN338" s="25"/>
      <c r="GO338" s="77"/>
      <c r="GP338" s="7"/>
      <c r="GQ338" s="7"/>
    </row>
    <row r="339" spans="1:199" ht="24.95" hidden="1" customHeight="1" x14ac:dyDescent="0.4">
      <c r="A339" s="2" t="s">
        <v>79</v>
      </c>
      <c r="B339" s="1"/>
      <c r="C339" s="25"/>
      <c r="D339" s="25"/>
      <c r="E339" s="25"/>
      <c r="F339" s="25"/>
      <c r="G339" s="25"/>
      <c r="H339" s="25"/>
      <c r="I339" s="25"/>
      <c r="J339" s="25"/>
      <c r="K339" s="25"/>
      <c r="L339" s="24"/>
      <c r="M339" s="90">
        <f t="shared" ref="M339:M347" si="1650">SUM(N339+P339+T339+V339+AR339*2)</f>
        <v>0</v>
      </c>
      <c r="N339" s="34"/>
      <c r="O339" s="22"/>
      <c r="P339" s="34"/>
      <c r="Q339" s="22"/>
      <c r="R339" s="34"/>
      <c r="S339" s="22"/>
      <c r="T339" s="34"/>
      <c r="U339" s="22"/>
      <c r="V339" s="91"/>
      <c r="W339" s="22"/>
      <c r="X339" s="22"/>
      <c r="Y339" s="22"/>
      <c r="Z339" s="91"/>
      <c r="AA339" s="22"/>
      <c r="AB339" s="91"/>
      <c r="AC339" s="22"/>
      <c r="AD339" s="91"/>
      <c r="AE339" s="26"/>
      <c r="AF339" s="91"/>
      <c r="AG339" s="22"/>
      <c r="AH339" s="91"/>
      <c r="AI339" s="22"/>
      <c r="AJ339" s="91"/>
      <c r="AK339" s="22"/>
      <c r="AL339" s="91"/>
      <c r="AM339" s="22"/>
      <c r="AN339" s="91"/>
      <c r="AO339" s="22"/>
      <c r="AP339" s="91"/>
      <c r="AQ339" s="22"/>
      <c r="AR339" s="91"/>
      <c r="AS339" s="22"/>
      <c r="AT339" s="91"/>
      <c r="AU339" s="22"/>
      <c r="AV339" s="91"/>
      <c r="AW339" s="22"/>
      <c r="AX339" s="91"/>
      <c r="AY339" s="22"/>
      <c r="AZ339" s="91"/>
      <c r="BA339" s="22"/>
      <c r="BB339" s="91"/>
      <c r="BC339" s="22"/>
      <c r="BD339" s="91"/>
      <c r="BE339" s="22"/>
      <c r="BF339" s="22"/>
      <c r="BG339" s="22">
        <f t="shared" si="1642"/>
        <v>0</v>
      </c>
      <c r="BH339" s="22">
        <f t="shared" si="1643"/>
        <v>0</v>
      </c>
      <c r="BI339" s="7"/>
      <c r="BJ339" s="1"/>
      <c r="BK339" s="1"/>
      <c r="BL339" s="63"/>
      <c r="BM339" s="2" t="s">
        <v>79</v>
      </c>
      <c r="BN339" s="1"/>
      <c r="BO339" s="25"/>
      <c r="BP339" s="25"/>
      <c r="BQ339" s="25"/>
      <c r="BR339" s="25"/>
      <c r="BS339" s="25"/>
      <c r="BT339" s="25"/>
      <c r="BU339" s="25"/>
      <c r="BV339" s="25"/>
      <c r="BW339" s="25"/>
      <c r="BX339" s="24"/>
      <c r="BY339" s="90">
        <f t="shared" ref="BY339:BY347" si="1651">SUM(BZ339+CB339+CF339+CH339+DD339*2)</f>
        <v>0</v>
      </c>
      <c r="BZ339" s="34"/>
      <c r="CA339" s="22"/>
      <c r="CB339" s="34"/>
      <c r="CC339" s="247"/>
      <c r="CD339" s="34"/>
      <c r="CE339" s="22"/>
      <c r="CF339" s="34"/>
      <c r="CG339" s="22"/>
      <c r="CH339" s="91"/>
      <c r="CI339" s="22"/>
      <c r="CJ339" s="22"/>
      <c r="CK339" s="22"/>
      <c r="CL339" s="91"/>
      <c r="CM339" s="22"/>
      <c r="CN339" s="91"/>
      <c r="CO339" s="22"/>
      <c r="CP339" s="91"/>
      <c r="CQ339" s="26"/>
      <c r="CR339" s="91"/>
      <c r="CS339" s="22"/>
      <c r="CT339" s="91"/>
      <c r="CU339" s="22"/>
      <c r="CV339" s="91"/>
      <c r="CW339" s="22"/>
      <c r="CX339" s="91"/>
      <c r="CY339" s="22"/>
      <c r="CZ339" s="91"/>
      <c r="DA339" s="22"/>
      <c r="DB339" s="91"/>
      <c r="DC339" s="22"/>
      <c r="DD339" s="91"/>
      <c r="DE339" s="22"/>
      <c r="DF339" s="91"/>
      <c r="DG339" s="22"/>
      <c r="DH339" s="91"/>
      <c r="DI339" s="22"/>
      <c r="DJ339" s="91"/>
      <c r="DK339" s="22"/>
      <c r="DL339" s="91"/>
      <c r="DM339" s="22"/>
      <c r="DN339" s="91"/>
      <c r="DO339" s="22"/>
      <c r="DP339" s="91"/>
      <c r="DQ339" s="22"/>
      <c r="DR339" s="22">
        <f t="shared" ref="DR339:DR347" si="1652">SUM(DA339+DQ339+DO339+DM339+DK339+DI339+DE339+DC339+CW339+CY339+CU339+CS339+CQ339+CO339+CM339+CK339+CJ339+CI339+CG339+CC339+CA339+CE339+DG339)</f>
        <v>0</v>
      </c>
      <c r="DS339" s="22">
        <f t="shared" ref="DS339:DS347" si="1653">SUM(CA339+CC339+CG339+CI339+CJ339+DE339+DI339+DK339+DM339+DO339+CE339+DC339)</f>
        <v>0</v>
      </c>
      <c r="DT339" s="7"/>
      <c r="DU339" s="7"/>
      <c r="DV339" s="7"/>
      <c r="DW339" s="60"/>
      <c r="DX339" s="301" t="s">
        <v>79</v>
      </c>
      <c r="DY339" s="288"/>
      <c r="DZ339" s="25"/>
      <c r="EA339" s="25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M339" s="20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0</v>
      </c>
      <c r="ES339" s="7">
        <v>0</v>
      </c>
      <c r="ET339" s="7">
        <v>0</v>
      </c>
      <c r="EU339" s="7">
        <v>0</v>
      </c>
      <c r="EV339" s="7">
        <v>0</v>
      </c>
      <c r="EW339" s="20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20">
        <v>0</v>
      </c>
      <c r="FH339" s="7">
        <v>0</v>
      </c>
      <c r="FI339" s="7">
        <v>0</v>
      </c>
      <c r="FJ339" s="7">
        <v>0</v>
      </c>
      <c r="FK339" s="7">
        <v>0</v>
      </c>
      <c r="FL339" s="7">
        <v>0</v>
      </c>
      <c r="FM339" s="7">
        <v>0</v>
      </c>
      <c r="FN339" s="7">
        <v>0</v>
      </c>
      <c r="FO339" s="7">
        <v>0</v>
      </c>
      <c r="FP339" s="7">
        <v>0</v>
      </c>
      <c r="FQ339" s="7">
        <v>0</v>
      </c>
      <c r="FR339" s="7"/>
      <c r="FS339" s="7">
        <v>0</v>
      </c>
      <c r="FT339" s="7">
        <v>0</v>
      </c>
      <c r="FU339" s="7">
        <v>0</v>
      </c>
      <c r="FV339" s="7">
        <v>0</v>
      </c>
      <c r="FW339" s="7">
        <v>0</v>
      </c>
      <c r="FX339" s="7">
        <v>0</v>
      </c>
      <c r="FY339" s="7">
        <v>0</v>
      </c>
      <c r="FZ339" s="7">
        <v>0</v>
      </c>
      <c r="GA339" s="7">
        <v>0</v>
      </c>
      <c r="GB339" s="7">
        <v>0</v>
      </c>
      <c r="GC339" s="7">
        <v>0</v>
      </c>
      <c r="GD339" s="7" t="e">
        <v>#REF!</v>
      </c>
      <c r="GE339" s="149">
        <v>0</v>
      </c>
      <c r="GF339" s="150">
        <v>0</v>
      </c>
      <c r="GG339" s="7"/>
      <c r="GH339" s="7"/>
      <c r="GI339" s="60"/>
      <c r="GK339" s="20"/>
      <c r="GL339" s="20"/>
      <c r="GM339" s="1"/>
      <c r="GN339" s="25"/>
      <c r="GO339" s="77"/>
      <c r="GP339" s="7"/>
      <c r="GQ339" s="7"/>
    </row>
    <row r="340" spans="1:199" ht="24.95" hidden="1" customHeight="1" x14ac:dyDescent="0.4">
      <c r="A340" s="2" t="s">
        <v>79</v>
      </c>
      <c r="B340" s="1"/>
      <c r="C340" s="25"/>
      <c r="D340" s="25"/>
      <c r="E340" s="25"/>
      <c r="F340" s="25"/>
      <c r="G340" s="25"/>
      <c r="H340" s="25"/>
      <c r="I340" s="25"/>
      <c r="J340" s="25"/>
      <c r="K340" s="25"/>
      <c r="L340" s="1"/>
      <c r="M340" s="90">
        <f t="shared" si="1650"/>
        <v>0</v>
      </c>
      <c r="N340" s="34"/>
      <c r="O340" s="22"/>
      <c r="P340" s="34"/>
      <c r="Q340" s="22"/>
      <c r="R340" s="34"/>
      <c r="S340" s="22"/>
      <c r="T340" s="34"/>
      <c r="U340" s="22"/>
      <c r="V340" s="91"/>
      <c r="W340" s="22"/>
      <c r="X340" s="22"/>
      <c r="Y340" s="22"/>
      <c r="Z340" s="91"/>
      <c r="AA340" s="22"/>
      <c r="AB340" s="91"/>
      <c r="AC340" s="22"/>
      <c r="AD340" s="91"/>
      <c r="AE340" s="26"/>
      <c r="AF340" s="91"/>
      <c r="AG340" s="22"/>
      <c r="AH340" s="91"/>
      <c r="AI340" s="22"/>
      <c r="AJ340" s="91"/>
      <c r="AK340" s="22"/>
      <c r="AL340" s="91"/>
      <c r="AM340" s="22"/>
      <c r="AN340" s="91"/>
      <c r="AO340" s="22"/>
      <c r="AP340" s="91"/>
      <c r="AQ340" s="22"/>
      <c r="AR340" s="91"/>
      <c r="AS340" s="22"/>
      <c r="AT340" s="91"/>
      <c r="AU340" s="22"/>
      <c r="AV340" s="91"/>
      <c r="AW340" s="22"/>
      <c r="AX340" s="91"/>
      <c r="AY340" s="22"/>
      <c r="AZ340" s="91"/>
      <c r="BA340" s="22"/>
      <c r="BB340" s="91"/>
      <c r="BC340" s="22"/>
      <c r="BD340" s="91"/>
      <c r="BE340" s="22"/>
      <c r="BF340" s="22"/>
      <c r="BG340" s="22">
        <f t="shared" si="1642"/>
        <v>0</v>
      </c>
      <c r="BH340" s="22">
        <f t="shared" si="1643"/>
        <v>0</v>
      </c>
      <c r="BI340" s="7"/>
      <c r="BJ340" s="1"/>
      <c r="BK340" s="1"/>
      <c r="BL340" s="63"/>
      <c r="BM340" s="2" t="s">
        <v>79</v>
      </c>
      <c r="BN340" s="1"/>
      <c r="BO340" s="25"/>
      <c r="BP340" s="25"/>
      <c r="BQ340" s="25"/>
      <c r="BR340" s="25"/>
      <c r="BS340" s="25"/>
      <c r="BT340" s="25"/>
      <c r="BU340" s="25"/>
      <c r="BV340" s="25"/>
      <c r="BW340" s="25"/>
      <c r="BX340" s="1"/>
      <c r="BY340" s="90">
        <f t="shared" si="1651"/>
        <v>0</v>
      </c>
      <c r="BZ340" s="34"/>
      <c r="CA340" s="22"/>
      <c r="CB340" s="34"/>
      <c r="CC340" s="247"/>
      <c r="CD340" s="34"/>
      <c r="CE340" s="22"/>
      <c r="CF340" s="34"/>
      <c r="CG340" s="22"/>
      <c r="CH340" s="91"/>
      <c r="CI340" s="22"/>
      <c r="CJ340" s="22"/>
      <c r="CK340" s="22"/>
      <c r="CL340" s="91"/>
      <c r="CM340" s="22"/>
      <c r="CN340" s="91"/>
      <c r="CO340" s="22"/>
      <c r="CP340" s="91"/>
      <c r="CQ340" s="26"/>
      <c r="CR340" s="91"/>
      <c r="CS340" s="22"/>
      <c r="CT340" s="91"/>
      <c r="CU340" s="22"/>
      <c r="CV340" s="91"/>
      <c r="CW340" s="22"/>
      <c r="CX340" s="91"/>
      <c r="CY340" s="22"/>
      <c r="CZ340" s="91"/>
      <c r="DA340" s="22"/>
      <c r="DB340" s="91"/>
      <c r="DC340" s="22"/>
      <c r="DD340" s="91"/>
      <c r="DE340" s="22"/>
      <c r="DF340" s="91"/>
      <c r="DG340" s="22"/>
      <c r="DH340" s="91"/>
      <c r="DI340" s="22"/>
      <c r="DJ340" s="91"/>
      <c r="DK340" s="22"/>
      <c r="DL340" s="91"/>
      <c r="DM340" s="22"/>
      <c r="DN340" s="91"/>
      <c r="DO340" s="22"/>
      <c r="DP340" s="91"/>
      <c r="DQ340" s="22"/>
      <c r="DR340" s="22">
        <f t="shared" si="1652"/>
        <v>0</v>
      </c>
      <c r="DS340" s="22">
        <f t="shared" si="1653"/>
        <v>0</v>
      </c>
      <c r="DT340" s="7"/>
      <c r="DU340" s="7"/>
      <c r="DV340" s="7"/>
      <c r="DW340" s="60"/>
      <c r="DX340" s="301" t="s">
        <v>79</v>
      </c>
      <c r="DY340" s="288"/>
      <c r="DZ340" s="25"/>
      <c r="EA340" s="25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M340" s="20">
        <v>0</v>
      </c>
      <c r="EN340" s="7">
        <v>0</v>
      </c>
      <c r="EO340" s="7">
        <v>0</v>
      </c>
      <c r="EP340" s="7">
        <v>0</v>
      </c>
      <c r="EQ340" s="7">
        <v>0</v>
      </c>
      <c r="ER340" s="7">
        <v>0</v>
      </c>
      <c r="ES340" s="7">
        <v>0</v>
      </c>
      <c r="ET340" s="7">
        <v>0</v>
      </c>
      <c r="EU340" s="7">
        <v>0</v>
      </c>
      <c r="EV340" s="7">
        <v>0</v>
      </c>
      <c r="EW340" s="20">
        <v>0</v>
      </c>
      <c r="EX340" s="7">
        <v>0</v>
      </c>
      <c r="EY340" s="7">
        <v>0</v>
      </c>
      <c r="EZ340" s="7">
        <v>0</v>
      </c>
      <c r="FA340" s="7">
        <v>0</v>
      </c>
      <c r="FB340" s="7">
        <v>0</v>
      </c>
      <c r="FC340" s="7">
        <v>0</v>
      </c>
      <c r="FD340" s="7">
        <v>0</v>
      </c>
      <c r="FE340" s="7">
        <v>0</v>
      </c>
      <c r="FF340" s="7">
        <v>0</v>
      </c>
      <c r="FG340" s="20">
        <v>0</v>
      </c>
      <c r="FH340" s="7">
        <v>0</v>
      </c>
      <c r="FI340" s="7">
        <v>0</v>
      </c>
      <c r="FJ340" s="7">
        <v>0</v>
      </c>
      <c r="FK340" s="7">
        <v>0</v>
      </c>
      <c r="FL340" s="7">
        <v>0</v>
      </c>
      <c r="FM340" s="7">
        <v>0</v>
      </c>
      <c r="FN340" s="7">
        <v>0</v>
      </c>
      <c r="FO340" s="7">
        <v>0</v>
      </c>
      <c r="FP340" s="7">
        <v>0</v>
      </c>
      <c r="FQ340" s="7">
        <v>0</v>
      </c>
      <c r="FR340" s="7"/>
      <c r="FS340" s="7">
        <v>0</v>
      </c>
      <c r="FT340" s="7">
        <v>0</v>
      </c>
      <c r="FU340" s="7">
        <v>0</v>
      </c>
      <c r="FV340" s="7">
        <v>0</v>
      </c>
      <c r="FW340" s="7">
        <v>0</v>
      </c>
      <c r="FX340" s="7">
        <v>0</v>
      </c>
      <c r="FY340" s="7">
        <v>0</v>
      </c>
      <c r="FZ340" s="7">
        <v>0</v>
      </c>
      <c r="GA340" s="7">
        <v>0</v>
      </c>
      <c r="GB340" s="7">
        <v>0</v>
      </c>
      <c r="GC340" s="7">
        <v>0</v>
      </c>
      <c r="GD340" s="7" t="e">
        <v>#REF!</v>
      </c>
      <c r="GE340" s="149">
        <v>0</v>
      </c>
      <c r="GF340" s="150">
        <v>0</v>
      </c>
      <c r="GG340" s="7"/>
      <c r="GH340" s="7"/>
      <c r="GI340" s="60"/>
      <c r="GK340" s="20"/>
      <c r="GL340" s="20"/>
      <c r="GM340" s="1"/>
      <c r="GN340" s="25"/>
      <c r="GO340" s="77"/>
      <c r="GP340" s="7"/>
      <c r="GQ340" s="7"/>
    </row>
    <row r="341" spans="1:199" ht="24.95" hidden="1" customHeight="1" x14ac:dyDescent="0.4">
      <c r="A341" s="2" t="s">
        <v>79</v>
      </c>
      <c r="B341" s="1"/>
      <c r="C341" s="25"/>
      <c r="D341" s="25"/>
      <c r="E341" s="25"/>
      <c r="F341" s="25"/>
      <c r="G341" s="25"/>
      <c r="H341" s="25"/>
      <c r="I341" s="25"/>
      <c r="J341" s="25"/>
      <c r="K341" s="25"/>
      <c r="L341" s="24"/>
      <c r="M341" s="90">
        <f t="shared" si="1650"/>
        <v>0</v>
      </c>
      <c r="N341" s="34"/>
      <c r="O341" s="22"/>
      <c r="P341" s="34"/>
      <c r="Q341" s="22"/>
      <c r="R341" s="34"/>
      <c r="S341" s="22"/>
      <c r="T341" s="34"/>
      <c r="U341" s="22"/>
      <c r="V341" s="91"/>
      <c r="W341" s="22"/>
      <c r="X341" s="22"/>
      <c r="Y341" s="22"/>
      <c r="Z341" s="91"/>
      <c r="AA341" s="22"/>
      <c r="AB341" s="91"/>
      <c r="AC341" s="22"/>
      <c r="AD341" s="91"/>
      <c r="AE341" s="26"/>
      <c r="AF341" s="91"/>
      <c r="AG341" s="22"/>
      <c r="AH341" s="91"/>
      <c r="AI341" s="22"/>
      <c r="AJ341" s="91"/>
      <c r="AK341" s="22"/>
      <c r="AL341" s="91"/>
      <c r="AM341" s="22"/>
      <c r="AN341" s="91"/>
      <c r="AO341" s="22"/>
      <c r="AP341" s="91"/>
      <c r="AQ341" s="22"/>
      <c r="AR341" s="91"/>
      <c r="AS341" s="22"/>
      <c r="AT341" s="91"/>
      <c r="AU341" s="22"/>
      <c r="AV341" s="91"/>
      <c r="AW341" s="22"/>
      <c r="AX341" s="91"/>
      <c r="AY341" s="22"/>
      <c r="AZ341" s="91"/>
      <c r="BA341" s="22"/>
      <c r="BB341" s="91"/>
      <c r="BC341" s="22"/>
      <c r="BD341" s="91"/>
      <c r="BE341" s="22"/>
      <c r="BF341" s="22"/>
      <c r="BG341" s="22">
        <f t="shared" si="1642"/>
        <v>0</v>
      </c>
      <c r="BH341" s="22">
        <f t="shared" si="1643"/>
        <v>0</v>
      </c>
      <c r="BI341" s="7"/>
      <c r="BJ341" s="1"/>
      <c r="BK341" s="1"/>
      <c r="BL341" s="63"/>
      <c r="BM341" s="2" t="s">
        <v>79</v>
      </c>
      <c r="BN341" s="1"/>
      <c r="BO341" s="25"/>
      <c r="BP341" s="25"/>
      <c r="BQ341" s="25"/>
      <c r="BR341" s="25"/>
      <c r="BS341" s="25"/>
      <c r="BT341" s="25"/>
      <c r="BU341" s="25"/>
      <c r="BV341" s="25"/>
      <c r="BW341" s="25"/>
      <c r="BX341" s="24"/>
      <c r="BY341" s="90">
        <f t="shared" si="1651"/>
        <v>0</v>
      </c>
      <c r="BZ341" s="34"/>
      <c r="CA341" s="22"/>
      <c r="CB341" s="34"/>
      <c r="CC341" s="247"/>
      <c r="CD341" s="34"/>
      <c r="CE341" s="22"/>
      <c r="CF341" s="34"/>
      <c r="CG341" s="22"/>
      <c r="CH341" s="91"/>
      <c r="CI341" s="22"/>
      <c r="CJ341" s="22"/>
      <c r="CK341" s="22"/>
      <c r="CL341" s="91"/>
      <c r="CM341" s="22"/>
      <c r="CN341" s="91"/>
      <c r="CO341" s="22"/>
      <c r="CP341" s="91"/>
      <c r="CQ341" s="26"/>
      <c r="CR341" s="91"/>
      <c r="CS341" s="22"/>
      <c r="CT341" s="91"/>
      <c r="CU341" s="22"/>
      <c r="CV341" s="91"/>
      <c r="CW341" s="22"/>
      <c r="CX341" s="91"/>
      <c r="CY341" s="22"/>
      <c r="CZ341" s="91"/>
      <c r="DA341" s="22"/>
      <c r="DB341" s="91"/>
      <c r="DC341" s="22"/>
      <c r="DD341" s="91"/>
      <c r="DE341" s="22"/>
      <c r="DF341" s="91"/>
      <c r="DG341" s="22"/>
      <c r="DH341" s="91"/>
      <c r="DI341" s="22"/>
      <c r="DJ341" s="91"/>
      <c r="DK341" s="22"/>
      <c r="DL341" s="91"/>
      <c r="DM341" s="22"/>
      <c r="DN341" s="91"/>
      <c r="DO341" s="22"/>
      <c r="DP341" s="91"/>
      <c r="DQ341" s="22"/>
      <c r="DR341" s="22">
        <f t="shared" si="1652"/>
        <v>0</v>
      </c>
      <c r="DS341" s="22">
        <f t="shared" si="1653"/>
        <v>0</v>
      </c>
      <c r="DT341" s="7"/>
      <c r="DU341" s="7"/>
      <c r="DV341" s="7"/>
      <c r="DW341" s="60"/>
      <c r="DX341" s="301" t="s">
        <v>79</v>
      </c>
      <c r="DY341" s="288"/>
      <c r="DZ341" s="25"/>
      <c r="EA341" s="25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M341" s="20">
        <v>0</v>
      </c>
      <c r="EN341" s="7">
        <v>0</v>
      </c>
      <c r="EO341" s="7">
        <v>0</v>
      </c>
      <c r="EP341" s="7">
        <v>0</v>
      </c>
      <c r="EQ341" s="7">
        <v>0</v>
      </c>
      <c r="ER341" s="7">
        <v>0</v>
      </c>
      <c r="ES341" s="7">
        <v>0</v>
      </c>
      <c r="ET341" s="7">
        <v>0</v>
      </c>
      <c r="EU341" s="7">
        <v>0</v>
      </c>
      <c r="EV341" s="7">
        <v>0</v>
      </c>
      <c r="EW341" s="20">
        <v>0</v>
      </c>
      <c r="EX341" s="7">
        <v>0</v>
      </c>
      <c r="EY341" s="7">
        <v>0</v>
      </c>
      <c r="EZ341" s="7">
        <v>0</v>
      </c>
      <c r="FA341" s="7">
        <v>0</v>
      </c>
      <c r="FB341" s="7">
        <v>0</v>
      </c>
      <c r="FC341" s="7">
        <v>0</v>
      </c>
      <c r="FD341" s="7">
        <v>0</v>
      </c>
      <c r="FE341" s="7">
        <v>0</v>
      </c>
      <c r="FF341" s="7">
        <v>0</v>
      </c>
      <c r="FG341" s="20">
        <v>0</v>
      </c>
      <c r="FH341" s="7">
        <v>0</v>
      </c>
      <c r="FI341" s="7">
        <v>0</v>
      </c>
      <c r="FJ341" s="7">
        <v>0</v>
      </c>
      <c r="FK341" s="7">
        <v>0</v>
      </c>
      <c r="FL341" s="7">
        <v>0</v>
      </c>
      <c r="FM341" s="7">
        <v>0</v>
      </c>
      <c r="FN341" s="7">
        <v>0</v>
      </c>
      <c r="FO341" s="7">
        <v>0</v>
      </c>
      <c r="FP341" s="7">
        <v>0</v>
      </c>
      <c r="FQ341" s="7">
        <v>0</v>
      </c>
      <c r="FR341" s="7"/>
      <c r="FS341" s="7">
        <v>0</v>
      </c>
      <c r="FT341" s="7">
        <v>0</v>
      </c>
      <c r="FU341" s="7">
        <v>0</v>
      </c>
      <c r="FV341" s="7">
        <v>0</v>
      </c>
      <c r="FW341" s="7">
        <v>0</v>
      </c>
      <c r="FX341" s="7">
        <v>0</v>
      </c>
      <c r="FY341" s="7">
        <v>0</v>
      </c>
      <c r="FZ341" s="7">
        <v>0</v>
      </c>
      <c r="GA341" s="7">
        <v>0</v>
      </c>
      <c r="GB341" s="7">
        <v>0</v>
      </c>
      <c r="GC341" s="7">
        <v>0</v>
      </c>
      <c r="GD341" s="7" t="e">
        <v>#REF!</v>
      </c>
      <c r="GE341" s="149">
        <v>0</v>
      </c>
      <c r="GF341" s="150">
        <v>0</v>
      </c>
      <c r="GG341" s="7"/>
      <c r="GH341" s="7"/>
      <c r="GI341" s="60"/>
      <c r="GK341" s="20"/>
      <c r="GL341" s="20"/>
      <c r="GM341" s="1"/>
      <c r="GN341" s="25"/>
      <c r="GO341" s="77"/>
      <c r="GP341" s="7"/>
      <c r="GQ341" s="7"/>
    </row>
    <row r="342" spans="1:199" ht="24.95" hidden="1" customHeight="1" x14ac:dyDescent="0.4">
      <c r="A342" s="2" t="s">
        <v>79</v>
      </c>
      <c r="B342" s="1"/>
      <c r="C342" s="25"/>
      <c r="D342" s="25"/>
      <c r="E342" s="25"/>
      <c r="F342" s="25"/>
      <c r="G342" s="25"/>
      <c r="H342" s="25"/>
      <c r="I342" s="25"/>
      <c r="J342" s="25"/>
      <c r="K342" s="25"/>
      <c r="L342" s="1"/>
      <c r="M342" s="90">
        <f t="shared" si="1650"/>
        <v>0</v>
      </c>
      <c r="N342" s="34"/>
      <c r="O342" s="22"/>
      <c r="P342" s="34"/>
      <c r="Q342" s="22"/>
      <c r="R342" s="34"/>
      <c r="S342" s="22"/>
      <c r="T342" s="34"/>
      <c r="U342" s="22"/>
      <c r="V342" s="91"/>
      <c r="W342" s="22"/>
      <c r="X342" s="22"/>
      <c r="Y342" s="22"/>
      <c r="Z342" s="91"/>
      <c r="AA342" s="22"/>
      <c r="AB342" s="91"/>
      <c r="AC342" s="22"/>
      <c r="AD342" s="91"/>
      <c r="AE342" s="26"/>
      <c r="AF342" s="91"/>
      <c r="AG342" s="22"/>
      <c r="AH342" s="91"/>
      <c r="AI342" s="22"/>
      <c r="AJ342" s="91"/>
      <c r="AK342" s="22"/>
      <c r="AL342" s="91"/>
      <c r="AM342" s="22"/>
      <c r="AN342" s="91"/>
      <c r="AO342" s="22"/>
      <c r="AP342" s="91"/>
      <c r="AQ342" s="22"/>
      <c r="AR342" s="91"/>
      <c r="AS342" s="22"/>
      <c r="AT342" s="91"/>
      <c r="AU342" s="22"/>
      <c r="AV342" s="91"/>
      <c r="AW342" s="22"/>
      <c r="AX342" s="91"/>
      <c r="AY342" s="22"/>
      <c r="AZ342" s="91"/>
      <c r="BA342" s="22"/>
      <c r="BB342" s="91"/>
      <c r="BC342" s="22"/>
      <c r="BD342" s="91"/>
      <c r="BE342" s="22"/>
      <c r="BF342" s="22"/>
      <c r="BG342" s="22">
        <f t="shared" si="1642"/>
        <v>0</v>
      </c>
      <c r="BH342" s="22">
        <f t="shared" si="1643"/>
        <v>0</v>
      </c>
      <c r="BI342" s="7"/>
      <c r="BJ342" s="1"/>
      <c r="BK342" s="1"/>
      <c r="BL342" s="63"/>
      <c r="BM342" s="2" t="s">
        <v>79</v>
      </c>
      <c r="BN342" s="1"/>
      <c r="BO342" s="25"/>
      <c r="BP342" s="25"/>
      <c r="BQ342" s="25"/>
      <c r="BR342" s="25"/>
      <c r="BS342" s="25"/>
      <c r="BT342" s="25"/>
      <c r="BU342" s="25"/>
      <c r="BV342" s="25"/>
      <c r="BW342" s="25"/>
      <c r="BX342" s="1"/>
      <c r="BY342" s="90">
        <f t="shared" si="1651"/>
        <v>0</v>
      </c>
      <c r="BZ342" s="34"/>
      <c r="CA342" s="22"/>
      <c r="CB342" s="34"/>
      <c r="CC342" s="247"/>
      <c r="CD342" s="34"/>
      <c r="CE342" s="22"/>
      <c r="CF342" s="34"/>
      <c r="CG342" s="22"/>
      <c r="CH342" s="91"/>
      <c r="CI342" s="22"/>
      <c r="CJ342" s="22"/>
      <c r="CK342" s="22"/>
      <c r="CL342" s="91"/>
      <c r="CM342" s="22"/>
      <c r="CN342" s="91"/>
      <c r="CO342" s="22"/>
      <c r="CP342" s="91"/>
      <c r="CQ342" s="26"/>
      <c r="CR342" s="91"/>
      <c r="CS342" s="22"/>
      <c r="CT342" s="91"/>
      <c r="CU342" s="22"/>
      <c r="CV342" s="91"/>
      <c r="CW342" s="22"/>
      <c r="CX342" s="91"/>
      <c r="CY342" s="22"/>
      <c r="CZ342" s="91"/>
      <c r="DA342" s="22"/>
      <c r="DB342" s="91"/>
      <c r="DC342" s="22"/>
      <c r="DD342" s="91"/>
      <c r="DE342" s="22"/>
      <c r="DF342" s="91"/>
      <c r="DG342" s="22"/>
      <c r="DH342" s="91"/>
      <c r="DI342" s="22"/>
      <c r="DJ342" s="91"/>
      <c r="DK342" s="22"/>
      <c r="DL342" s="91"/>
      <c r="DM342" s="22"/>
      <c r="DN342" s="91"/>
      <c r="DO342" s="22"/>
      <c r="DP342" s="91"/>
      <c r="DQ342" s="22"/>
      <c r="DR342" s="22">
        <f t="shared" si="1652"/>
        <v>0</v>
      </c>
      <c r="DS342" s="22">
        <f t="shared" si="1653"/>
        <v>0</v>
      </c>
      <c r="DT342" s="7"/>
      <c r="DU342" s="7"/>
      <c r="DV342" s="7"/>
      <c r="DW342" s="60"/>
      <c r="DX342" s="301" t="s">
        <v>79</v>
      </c>
      <c r="DY342" s="288"/>
      <c r="DZ342" s="25"/>
      <c r="EA342" s="25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M342" s="20">
        <v>0</v>
      </c>
      <c r="EN342" s="7">
        <v>0</v>
      </c>
      <c r="EO342" s="7">
        <v>0</v>
      </c>
      <c r="EP342" s="7">
        <v>0</v>
      </c>
      <c r="EQ342" s="7">
        <v>0</v>
      </c>
      <c r="ER342" s="7">
        <v>0</v>
      </c>
      <c r="ES342" s="7">
        <v>0</v>
      </c>
      <c r="ET342" s="7">
        <v>0</v>
      </c>
      <c r="EU342" s="7">
        <v>0</v>
      </c>
      <c r="EV342" s="7">
        <v>0</v>
      </c>
      <c r="EW342" s="20">
        <v>0</v>
      </c>
      <c r="EX342" s="7">
        <v>0</v>
      </c>
      <c r="EY342" s="7">
        <v>0</v>
      </c>
      <c r="EZ342" s="7">
        <v>0</v>
      </c>
      <c r="FA342" s="7">
        <v>0</v>
      </c>
      <c r="FB342" s="7">
        <v>0</v>
      </c>
      <c r="FC342" s="7">
        <v>0</v>
      </c>
      <c r="FD342" s="7">
        <v>0</v>
      </c>
      <c r="FE342" s="7">
        <v>0</v>
      </c>
      <c r="FF342" s="7">
        <v>0</v>
      </c>
      <c r="FG342" s="20">
        <v>0</v>
      </c>
      <c r="FH342" s="7">
        <v>0</v>
      </c>
      <c r="FI342" s="7">
        <v>0</v>
      </c>
      <c r="FJ342" s="7">
        <v>0</v>
      </c>
      <c r="FK342" s="7">
        <v>0</v>
      </c>
      <c r="FL342" s="7">
        <v>0</v>
      </c>
      <c r="FM342" s="7">
        <v>0</v>
      </c>
      <c r="FN342" s="7">
        <v>0</v>
      </c>
      <c r="FO342" s="7">
        <v>0</v>
      </c>
      <c r="FP342" s="7">
        <v>0</v>
      </c>
      <c r="FQ342" s="7">
        <v>0</v>
      </c>
      <c r="FR342" s="7"/>
      <c r="FS342" s="7">
        <v>0</v>
      </c>
      <c r="FT342" s="7">
        <v>0</v>
      </c>
      <c r="FU342" s="7">
        <v>0</v>
      </c>
      <c r="FV342" s="7">
        <v>0</v>
      </c>
      <c r="FW342" s="7">
        <v>0</v>
      </c>
      <c r="FX342" s="7">
        <v>0</v>
      </c>
      <c r="FY342" s="7">
        <v>0</v>
      </c>
      <c r="FZ342" s="7">
        <v>0</v>
      </c>
      <c r="GA342" s="7">
        <v>0</v>
      </c>
      <c r="GB342" s="7">
        <v>0</v>
      </c>
      <c r="GC342" s="7">
        <v>0</v>
      </c>
      <c r="GD342" s="7" t="e">
        <v>#REF!</v>
      </c>
      <c r="GE342" s="149">
        <v>0</v>
      </c>
      <c r="GF342" s="150">
        <v>0</v>
      </c>
      <c r="GG342" s="7"/>
      <c r="GH342" s="7"/>
      <c r="GI342" s="60"/>
      <c r="GK342" s="20"/>
      <c r="GL342" s="20"/>
      <c r="GM342" s="1"/>
      <c r="GN342" s="25"/>
      <c r="GO342" s="77"/>
      <c r="GP342" s="7"/>
      <c r="GQ342" s="7"/>
    </row>
    <row r="343" spans="1:199" ht="24.95" hidden="1" customHeight="1" x14ac:dyDescent="0.4">
      <c r="A343" s="2" t="s">
        <v>79</v>
      </c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90">
        <f t="shared" si="1650"/>
        <v>0</v>
      </c>
      <c r="N343" s="34"/>
      <c r="O343" s="22"/>
      <c r="P343" s="34"/>
      <c r="Q343" s="22"/>
      <c r="R343" s="34"/>
      <c r="S343" s="22"/>
      <c r="T343" s="34"/>
      <c r="U343" s="22"/>
      <c r="V343" s="91"/>
      <c r="W343" s="22"/>
      <c r="X343" s="22"/>
      <c r="Y343" s="22"/>
      <c r="Z343" s="91"/>
      <c r="AA343" s="22"/>
      <c r="AB343" s="91"/>
      <c r="AC343" s="22"/>
      <c r="AD343" s="91"/>
      <c r="AE343" s="26"/>
      <c r="AF343" s="91"/>
      <c r="AG343" s="22"/>
      <c r="AH343" s="91"/>
      <c r="AI343" s="22"/>
      <c r="AJ343" s="91"/>
      <c r="AK343" s="22"/>
      <c r="AL343" s="91"/>
      <c r="AM343" s="22"/>
      <c r="AN343" s="91"/>
      <c r="AO343" s="22"/>
      <c r="AP343" s="91"/>
      <c r="AQ343" s="22"/>
      <c r="AR343" s="91"/>
      <c r="AS343" s="22"/>
      <c r="AT343" s="91"/>
      <c r="AU343" s="22"/>
      <c r="AV343" s="91"/>
      <c r="AW343" s="22"/>
      <c r="AX343" s="91"/>
      <c r="AY343" s="22"/>
      <c r="AZ343" s="91"/>
      <c r="BA343" s="22"/>
      <c r="BB343" s="91"/>
      <c r="BC343" s="22"/>
      <c r="BD343" s="91"/>
      <c r="BE343" s="22"/>
      <c r="BF343" s="22"/>
      <c r="BG343" s="22">
        <f t="shared" si="1642"/>
        <v>0</v>
      </c>
      <c r="BH343" s="22">
        <f t="shared" si="1643"/>
        <v>0</v>
      </c>
      <c r="BI343" s="7"/>
      <c r="BJ343" s="1"/>
      <c r="BK343" s="1"/>
      <c r="BL343" s="63"/>
      <c r="BM343" s="2" t="s">
        <v>79</v>
      </c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90">
        <f t="shared" si="1651"/>
        <v>0</v>
      </c>
      <c r="BZ343" s="34"/>
      <c r="CA343" s="22"/>
      <c r="CB343" s="34"/>
      <c r="CC343" s="247"/>
      <c r="CD343" s="34"/>
      <c r="CE343" s="22"/>
      <c r="CF343" s="34"/>
      <c r="CG343" s="22"/>
      <c r="CH343" s="91"/>
      <c r="CI343" s="22"/>
      <c r="CJ343" s="22"/>
      <c r="CK343" s="22"/>
      <c r="CL343" s="91"/>
      <c r="CM343" s="22"/>
      <c r="CN343" s="91"/>
      <c r="CO343" s="22"/>
      <c r="CP343" s="91"/>
      <c r="CQ343" s="26"/>
      <c r="CR343" s="91"/>
      <c r="CS343" s="22"/>
      <c r="CT343" s="91"/>
      <c r="CU343" s="22"/>
      <c r="CV343" s="91"/>
      <c r="CW343" s="22"/>
      <c r="CX343" s="91"/>
      <c r="CY343" s="22"/>
      <c r="CZ343" s="91"/>
      <c r="DA343" s="22"/>
      <c r="DB343" s="91"/>
      <c r="DC343" s="22"/>
      <c r="DD343" s="91"/>
      <c r="DE343" s="22"/>
      <c r="DF343" s="91"/>
      <c r="DG343" s="22"/>
      <c r="DH343" s="91"/>
      <c r="DI343" s="22"/>
      <c r="DJ343" s="91"/>
      <c r="DK343" s="22"/>
      <c r="DL343" s="91"/>
      <c r="DM343" s="22"/>
      <c r="DN343" s="91"/>
      <c r="DO343" s="22"/>
      <c r="DP343" s="91"/>
      <c r="DQ343" s="22"/>
      <c r="DR343" s="22">
        <f t="shared" si="1652"/>
        <v>0</v>
      </c>
      <c r="DS343" s="22">
        <f t="shared" si="1653"/>
        <v>0</v>
      </c>
      <c r="DT343" s="7"/>
      <c r="DU343" s="7"/>
      <c r="DV343" s="7"/>
      <c r="DW343" s="60"/>
      <c r="DX343" s="301" t="s">
        <v>79</v>
      </c>
      <c r="DY343" s="291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M343" s="20">
        <v>0</v>
      </c>
      <c r="EN343" s="7">
        <v>0</v>
      </c>
      <c r="EO343" s="7">
        <v>0</v>
      </c>
      <c r="EP343" s="7">
        <v>0</v>
      </c>
      <c r="EQ343" s="7">
        <v>0</v>
      </c>
      <c r="ER343" s="7">
        <v>0</v>
      </c>
      <c r="ES343" s="7">
        <v>0</v>
      </c>
      <c r="ET343" s="7">
        <v>0</v>
      </c>
      <c r="EU343" s="7">
        <v>0</v>
      </c>
      <c r="EV343" s="7">
        <v>0</v>
      </c>
      <c r="EW343" s="20">
        <v>0</v>
      </c>
      <c r="EX343" s="7">
        <v>0</v>
      </c>
      <c r="EY343" s="7">
        <v>0</v>
      </c>
      <c r="EZ343" s="7">
        <v>0</v>
      </c>
      <c r="FA343" s="7">
        <v>0</v>
      </c>
      <c r="FB343" s="7">
        <v>0</v>
      </c>
      <c r="FC343" s="7">
        <v>0</v>
      </c>
      <c r="FD343" s="7">
        <v>0</v>
      </c>
      <c r="FE343" s="7">
        <v>0</v>
      </c>
      <c r="FF343" s="7">
        <v>0</v>
      </c>
      <c r="FG343" s="20">
        <v>0</v>
      </c>
      <c r="FH343" s="7">
        <v>0</v>
      </c>
      <c r="FI343" s="7">
        <v>0</v>
      </c>
      <c r="FJ343" s="7">
        <v>0</v>
      </c>
      <c r="FK343" s="7">
        <v>0</v>
      </c>
      <c r="FL343" s="7">
        <v>0</v>
      </c>
      <c r="FM343" s="7">
        <v>0</v>
      </c>
      <c r="FN343" s="7">
        <v>0</v>
      </c>
      <c r="FO343" s="7">
        <v>0</v>
      </c>
      <c r="FP343" s="7">
        <v>0</v>
      </c>
      <c r="FQ343" s="7">
        <v>0</v>
      </c>
      <c r="FR343" s="7"/>
      <c r="FS343" s="7">
        <v>0</v>
      </c>
      <c r="FT343" s="7">
        <v>0</v>
      </c>
      <c r="FU343" s="7">
        <v>0</v>
      </c>
      <c r="FV343" s="7">
        <v>0</v>
      </c>
      <c r="FW343" s="7">
        <v>0</v>
      </c>
      <c r="FX343" s="7">
        <v>0</v>
      </c>
      <c r="FY343" s="7">
        <v>0</v>
      </c>
      <c r="FZ343" s="7">
        <v>0</v>
      </c>
      <c r="GA343" s="7">
        <v>0</v>
      </c>
      <c r="GB343" s="7">
        <v>0</v>
      </c>
      <c r="GC343" s="7">
        <v>0</v>
      </c>
      <c r="GD343" s="7" t="e">
        <v>#REF!</v>
      </c>
      <c r="GE343" s="149">
        <v>0</v>
      </c>
      <c r="GF343" s="150">
        <v>0</v>
      </c>
      <c r="GG343" s="7"/>
      <c r="GH343" s="7"/>
      <c r="GI343" s="60"/>
      <c r="GK343" s="20"/>
      <c r="GL343" s="20"/>
      <c r="GM343" s="1"/>
      <c r="GN343" s="25"/>
      <c r="GO343" s="77"/>
      <c r="GP343" s="7"/>
      <c r="GQ343" s="7"/>
    </row>
    <row r="344" spans="1:199" ht="24.95" hidden="1" customHeight="1" x14ac:dyDescent="0.4">
      <c r="A344" s="2" t="s">
        <v>79</v>
      </c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90">
        <f t="shared" si="1650"/>
        <v>0</v>
      </c>
      <c r="N344" s="34"/>
      <c r="O344" s="22"/>
      <c r="P344" s="34"/>
      <c r="Q344" s="22"/>
      <c r="R344" s="34"/>
      <c r="S344" s="22"/>
      <c r="T344" s="34"/>
      <c r="U344" s="22"/>
      <c r="V344" s="91"/>
      <c r="W344" s="22"/>
      <c r="X344" s="22"/>
      <c r="Y344" s="22"/>
      <c r="Z344" s="91"/>
      <c r="AA344" s="22"/>
      <c r="AB344" s="91"/>
      <c r="AC344" s="22"/>
      <c r="AD344" s="91"/>
      <c r="AE344" s="26"/>
      <c r="AF344" s="91"/>
      <c r="AG344" s="22"/>
      <c r="AH344" s="91"/>
      <c r="AI344" s="22"/>
      <c r="AJ344" s="91"/>
      <c r="AK344" s="22"/>
      <c r="AL344" s="91"/>
      <c r="AM344" s="22"/>
      <c r="AN344" s="91"/>
      <c r="AO344" s="22"/>
      <c r="AP344" s="91"/>
      <c r="AQ344" s="22"/>
      <c r="AR344" s="91"/>
      <c r="AS344" s="22"/>
      <c r="AT344" s="91"/>
      <c r="AU344" s="22"/>
      <c r="AV344" s="91"/>
      <c r="AW344" s="22"/>
      <c r="AX344" s="91"/>
      <c r="AY344" s="22"/>
      <c r="AZ344" s="91"/>
      <c r="BA344" s="22"/>
      <c r="BB344" s="91"/>
      <c r="BC344" s="22"/>
      <c r="BD344" s="91"/>
      <c r="BE344" s="22"/>
      <c r="BF344" s="22"/>
      <c r="BG344" s="22">
        <f t="shared" si="1642"/>
        <v>0</v>
      </c>
      <c r="BH344" s="22">
        <f t="shared" si="1643"/>
        <v>0</v>
      </c>
      <c r="BI344" s="7"/>
      <c r="BJ344" s="1"/>
      <c r="BK344" s="1"/>
      <c r="BL344" s="63"/>
      <c r="BM344" s="2" t="s">
        <v>79</v>
      </c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90">
        <f t="shared" si="1651"/>
        <v>0</v>
      </c>
      <c r="BZ344" s="34"/>
      <c r="CA344" s="22"/>
      <c r="CB344" s="34"/>
      <c r="CC344" s="247"/>
      <c r="CD344" s="34"/>
      <c r="CE344" s="22"/>
      <c r="CF344" s="34"/>
      <c r="CG344" s="22"/>
      <c r="CH344" s="91"/>
      <c r="CI344" s="22"/>
      <c r="CJ344" s="22"/>
      <c r="CK344" s="22"/>
      <c r="CL344" s="91"/>
      <c r="CM344" s="22"/>
      <c r="CN344" s="91"/>
      <c r="CO344" s="22"/>
      <c r="CP344" s="91"/>
      <c r="CQ344" s="26"/>
      <c r="CR344" s="91"/>
      <c r="CS344" s="22"/>
      <c r="CT344" s="91"/>
      <c r="CU344" s="22"/>
      <c r="CV344" s="91"/>
      <c r="CW344" s="22"/>
      <c r="CX344" s="91"/>
      <c r="CY344" s="22"/>
      <c r="CZ344" s="91"/>
      <c r="DA344" s="22"/>
      <c r="DB344" s="91"/>
      <c r="DC344" s="22"/>
      <c r="DD344" s="91"/>
      <c r="DE344" s="22"/>
      <c r="DF344" s="91"/>
      <c r="DG344" s="22"/>
      <c r="DH344" s="91"/>
      <c r="DI344" s="22"/>
      <c r="DJ344" s="91"/>
      <c r="DK344" s="22"/>
      <c r="DL344" s="91"/>
      <c r="DM344" s="22"/>
      <c r="DN344" s="91"/>
      <c r="DO344" s="22"/>
      <c r="DP344" s="91"/>
      <c r="DQ344" s="22"/>
      <c r="DR344" s="22">
        <f t="shared" si="1652"/>
        <v>0</v>
      </c>
      <c r="DS344" s="22">
        <f t="shared" si="1653"/>
        <v>0</v>
      </c>
      <c r="DT344" s="7"/>
      <c r="DU344" s="7"/>
      <c r="DV344" s="7"/>
      <c r="DW344" s="60"/>
      <c r="DX344" s="301" t="s">
        <v>79</v>
      </c>
      <c r="DY344" s="291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M344" s="20">
        <v>0</v>
      </c>
      <c r="EN344" s="7">
        <v>0</v>
      </c>
      <c r="EO344" s="7">
        <v>0</v>
      </c>
      <c r="EP344" s="7">
        <v>0</v>
      </c>
      <c r="EQ344" s="7">
        <v>0</v>
      </c>
      <c r="ER344" s="7">
        <v>0</v>
      </c>
      <c r="ES344" s="7">
        <v>0</v>
      </c>
      <c r="ET344" s="7">
        <v>0</v>
      </c>
      <c r="EU344" s="7">
        <v>0</v>
      </c>
      <c r="EV344" s="7">
        <v>0</v>
      </c>
      <c r="EW344" s="20">
        <v>0</v>
      </c>
      <c r="EX344" s="7">
        <v>0</v>
      </c>
      <c r="EY344" s="7">
        <v>0</v>
      </c>
      <c r="EZ344" s="7">
        <v>0</v>
      </c>
      <c r="FA344" s="7">
        <v>0</v>
      </c>
      <c r="FB344" s="7">
        <v>0</v>
      </c>
      <c r="FC344" s="7">
        <v>0</v>
      </c>
      <c r="FD344" s="7">
        <v>0</v>
      </c>
      <c r="FE344" s="7">
        <v>0</v>
      </c>
      <c r="FF344" s="7">
        <v>0</v>
      </c>
      <c r="FG344" s="20">
        <v>0</v>
      </c>
      <c r="FH344" s="7">
        <v>0</v>
      </c>
      <c r="FI344" s="7">
        <v>0</v>
      </c>
      <c r="FJ344" s="7">
        <v>0</v>
      </c>
      <c r="FK344" s="7">
        <v>0</v>
      </c>
      <c r="FL344" s="7">
        <v>0</v>
      </c>
      <c r="FM344" s="7">
        <v>0</v>
      </c>
      <c r="FN344" s="7">
        <v>0</v>
      </c>
      <c r="FO344" s="7">
        <v>0</v>
      </c>
      <c r="FP344" s="7">
        <v>0</v>
      </c>
      <c r="FQ344" s="7">
        <v>0</v>
      </c>
      <c r="FR344" s="7"/>
      <c r="FS344" s="7">
        <v>0</v>
      </c>
      <c r="FT344" s="7">
        <v>0</v>
      </c>
      <c r="FU344" s="7">
        <v>0</v>
      </c>
      <c r="FV344" s="7">
        <v>0</v>
      </c>
      <c r="FW344" s="7">
        <v>0</v>
      </c>
      <c r="FX344" s="7">
        <v>0</v>
      </c>
      <c r="FY344" s="7">
        <v>0</v>
      </c>
      <c r="FZ344" s="7">
        <v>0</v>
      </c>
      <c r="GA344" s="7">
        <v>0</v>
      </c>
      <c r="GB344" s="7">
        <v>0</v>
      </c>
      <c r="GC344" s="7">
        <v>0</v>
      </c>
      <c r="GD344" s="7" t="e">
        <v>#REF!</v>
      </c>
      <c r="GE344" s="149">
        <v>0</v>
      </c>
      <c r="GF344" s="150">
        <v>0</v>
      </c>
      <c r="GG344" s="7"/>
      <c r="GH344" s="7"/>
      <c r="GI344" s="60"/>
      <c r="GK344" s="20"/>
      <c r="GL344" s="20"/>
      <c r="GM344" s="1"/>
      <c r="GN344" s="25"/>
      <c r="GO344" s="77"/>
      <c r="GP344" s="7"/>
      <c r="GQ344" s="7"/>
    </row>
    <row r="345" spans="1:199" ht="24.95" hidden="1" customHeight="1" x14ac:dyDescent="0.4">
      <c r="A345" s="2" t="s">
        <v>79</v>
      </c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90">
        <f t="shared" si="1650"/>
        <v>0</v>
      </c>
      <c r="N345" s="34"/>
      <c r="O345" s="22"/>
      <c r="P345" s="34"/>
      <c r="Q345" s="22"/>
      <c r="R345" s="34"/>
      <c r="S345" s="22"/>
      <c r="T345" s="34"/>
      <c r="U345" s="22"/>
      <c r="V345" s="91"/>
      <c r="W345" s="22"/>
      <c r="X345" s="22"/>
      <c r="Y345" s="22"/>
      <c r="Z345" s="91"/>
      <c r="AA345" s="22"/>
      <c r="AB345" s="91"/>
      <c r="AC345" s="22"/>
      <c r="AD345" s="91"/>
      <c r="AE345" s="26"/>
      <c r="AF345" s="91"/>
      <c r="AG345" s="22"/>
      <c r="AH345" s="91"/>
      <c r="AI345" s="22"/>
      <c r="AJ345" s="91"/>
      <c r="AK345" s="22"/>
      <c r="AL345" s="91"/>
      <c r="AM345" s="22"/>
      <c r="AN345" s="91"/>
      <c r="AO345" s="22"/>
      <c r="AP345" s="91"/>
      <c r="AQ345" s="22"/>
      <c r="AR345" s="91"/>
      <c r="AS345" s="22"/>
      <c r="AT345" s="91"/>
      <c r="AU345" s="22"/>
      <c r="AV345" s="91"/>
      <c r="AW345" s="22"/>
      <c r="AX345" s="91"/>
      <c r="AY345" s="22"/>
      <c r="AZ345" s="91"/>
      <c r="BA345" s="22"/>
      <c r="BB345" s="91"/>
      <c r="BC345" s="22"/>
      <c r="BD345" s="91"/>
      <c r="BE345" s="22"/>
      <c r="BF345" s="22"/>
      <c r="BG345" s="22">
        <f t="shared" si="1642"/>
        <v>0</v>
      </c>
      <c r="BH345" s="22">
        <f t="shared" si="1643"/>
        <v>0</v>
      </c>
      <c r="BI345" s="7"/>
      <c r="BJ345" s="1"/>
      <c r="BK345" s="1"/>
      <c r="BL345" s="63"/>
      <c r="BM345" s="2" t="s">
        <v>79</v>
      </c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90">
        <f t="shared" si="1651"/>
        <v>0</v>
      </c>
      <c r="BZ345" s="34"/>
      <c r="CA345" s="22"/>
      <c r="CB345" s="34"/>
      <c r="CC345" s="247"/>
      <c r="CD345" s="34"/>
      <c r="CE345" s="22"/>
      <c r="CF345" s="34"/>
      <c r="CG345" s="22"/>
      <c r="CH345" s="91"/>
      <c r="CI345" s="22"/>
      <c r="CJ345" s="22"/>
      <c r="CK345" s="22"/>
      <c r="CL345" s="91"/>
      <c r="CM345" s="22"/>
      <c r="CN345" s="91"/>
      <c r="CO345" s="22"/>
      <c r="CP345" s="91"/>
      <c r="CQ345" s="26"/>
      <c r="CR345" s="91"/>
      <c r="CS345" s="22"/>
      <c r="CT345" s="91"/>
      <c r="CU345" s="22"/>
      <c r="CV345" s="91"/>
      <c r="CW345" s="22"/>
      <c r="CX345" s="91"/>
      <c r="CY345" s="22"/>
      <c r="CZ345" s="91"/>
      <c r="DA345" s="22"/>
      <c r="DB345" s="91"/>
      <c r="DC345" s="22"/>
      <c r="DD345" s="91"/>
      <c r="DE345" s="22"/>
      <c r="DF345" s="91"/>
      <c r="DG345" s="22"/>
      <c r="DH345" s="91"/>
      <c r="DI345" s="22"/>
      <c r="DJ345" s="91"/>
      <c r="DK345" s="22"/>
      <c r="DL345" s="91"/>
      <c r="DM345" s="22"/>
      <c r="DN345" s="91"/>
      <c r="DO345" s="22"/>
      <c r="DP345" s="91"/>
      <c r="DQ345" s="22"/>
      <c r="DR345" s="22">
        <f t="shared" si="1652"/>
        <v>0</v>
      </c>
      <c r="DS345" s="22">
        <f t="shared" si="1653"/>
        <v>0</v>
      </c>
      <c r="DT345" s="7"/>
      <c r="DU345" s="7"/>
      <c r="DV345" s="7"/>
      <c r="DW345" s="60"/>
      <c r="DX345" s="301" t="s">
        <v>79</v>
      </c>
      <c r="DY345" s="291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M345" s="20">
        <v>0</v>
      </c>
      <c r="EN345" s="7">
        <v>0</v>
      </c>
      <c r="EO345" s="7">
        <v>0</v>
      </c>
      <c r="EP345" s="7">
        <v>0</v>
      </c>
      <c r="EQ345" s="7">
        <v>0</v>
      </c>
      <c r="ER345" s="7">
        <v>0</v>
      </c>
      <c r="ES345" s="7">
        <v>0</v>
      </c>
      <c r="ET345" s="7">
        <v>0</v>
      </c>
      <c r="EU345" s="7">
        <v>0</v>
      </c>
      <c r="EV345" s="7">
        <v>0</v>
      </c>
      <c r="EW345" s="20">
        <v>0</v>
      </c>
      <c r="EX345" s="7">
        <v>0</v>
      </c>
      <c r="EY345" s="7">
        <v>0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0</v>
      </c>
      <c r="FF345" s="7">
        <v>0</v>
      </c>
      <c r="FG345" s="20">
        <v>0</v>
      </c>
      <c r="FH345" s="7">
        <v>0</v>
      </c>
      <c r="FI345" s="7">
        <v>0</v>
      </c>
      <c r="FJ345" s="7">
        <v>0</v>
      </c>
      <c r="FK345" s="7">
        <v>0</v>
      </c>
      <c r="FL345" s="7">
        <v>0</v>
      </c>
      <c r="FM345" s="7">
        <v>0</v>
      </c>
      <c r="FN345" s="7">
        <v>0</v>
      </c>
      <c r="FO345" s="7">
        <v>0</v>
      </c>
      <c r="FP345" s="7">
        <v>0</v>
      </c>
      <c r="FQ345" s="7">
        <v>0</v>
      </c>
      <c r="FR345" s="7"/>
      <c r="FS345" s="7">
        <v>0</v>
      </c>
      <c r="FT345" s="7">
        <v>0</v>
      </c>
      <c r="FU345" s="7">
        <v>0</v>
      </c>
      <c r="FV345" s="7">
        <v>0</v>
      </c>
      <c r="FW345" s="7">
        <v>0</v>
      </c>
      <c r="FX345" s="7">
        <v>0</v>
      </c>
      <c r="FY345" s="7">
        <v>0</v>
      </c>
      <c r="FZ345" s="7">
        <v>0</v>
      </c>
      <c r="GA345" s="7">
        <v>0</v>
      </c>
      <c r="GB345" s="7">
        <v>0</v>
      </c>
      <c r="GC345" s="7">
        <v>0</v>
      </c>
      <c r="GD345" s="7" t="e">
        <v>#REF!</v>
      </c>
      <c r="GE345" s="149">
        <v>0</v>
      </c>
      <c r="GF345" s="150">
        <v>0</v>
      </c>
      <c r="GG345" s="7"/>
      <c r="GH345" s="7"/>
      <c r="GI345" s="60"/>
      <c r="GK345" s="20"/>
      <c r="GL345" s="20"/>
      <c r="GM345" s="1"/>
      <c r="GN345" s="25"/>
      <c r="GO345" s="77"/>
      <c r="GP345" s="7"/>
      <c r="GQ345" s="7"/>
    </row>
    <row r="346" spans="1:199" ht="24.95" hidden="1" customHeight="1" x14ac:dyDescent="0.4">
      <c r="A346" s="2" t="s">
        <v>79</v>
      </c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90">
        <f t="shared" si="1650"/>
        <v>0</v>
      </c>
      <c r="N346" s="34"/>
      <c r="O346" s="22"/>
      <c r="P346" s="34"/>
      <c r="Q346" s="22"/>
      <c r="R346" s="34"/>
      <c r="S346" s="22"/>
      <c r="T346" s="34"/>
      <c r="U346" s="22"/>
      <c r="V346" s="91"/>
      <c r="W346" s="22"/>
      <c r="X346" s="22"/>
      <c r="Y346" s="22"/>
      <c r="Z346" s="91"/>
      <c r="AA346" s="22"/>
      <c r="AB346" s="91"/>
      <c r="AC346" s="22"/>
      <c r="AD346" s="91"/>
      <c r="AE346" s="26"/>
      <c r="AF346" s="91"/>
      <c r="AG346" s="22"/>
      <c r="AH346" s="91"/>
      <c r="AI346" s="22"/>
      <c r="AJ346" s="91"/>
      <c r="AK346" s="22"/>
      <c r="AL346" s="91"/>
      <c r="AM346" s="22"/>
      <c r="AN346" s="91"/>
      <c r="AO346" s="22"/>
      <c r="AP346" s="91"/>
      <c r="AQ346" s="22"/>
      <c r="AR346" s="91"/>
      <c r="AS346" s="22"/>
      <c r="AT346" s="91"/>
      <c r="AU346" s="22"/>
      <c r="AV346" s="91"/>
      <c r="AW346" s="22"/>
      <c r="AX346" s="91"/>
      <c r="AY346" s="22"/>
      <c r="AZ346" s="91"/>
      <c r="BA346" s="22"/>
      <c r="BB346" s="91"/>
      <c r="BC346" s="22"/>
      <c r="BD346" s="91"/>
      <c r="BE346" s="22"/>
      <c r="BF346" s="22"/>
      <c r="BG346" s="22">
        <f t="shared" si="1642"/>
        <v>0</v>
      </c>
      <c r="BH346" s="22">
        <f t="shared" si="1643"/>
        <v>0</v>
      </c>
      <c r="BI346" s="7"/>
      <c r="BJ346" s="1"/>
      <c r="BK346" s="1"/>
      <c r="BL346" s="63"/>
      <c r="BM346" s="2" t="s">
        <v>79</v>
      </c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90">
        <f t="shared" si="1651"/>
        <v>0</v>
      </c>
      <c r="BZ346" s="34"/>
      <c r="CA346" s="22"/>
      <c r="CB346" s="34"/>
      <c r="CC346" s="247"/>
      <c r="CD346" s="34"/>
      <c r="CE346" s="22"/>
      <c r="CF346" s="34"/>
      <c r="CG346" s="22"/>
      <c r="CH346" s="91"/>
      <c r="CI346" s="22"/>
      <c r="CJ346" s="22"/>
      <c r="CK346" s="22"/>
      <c r="CL346" s="91"/>
      <c r="CM346" s="22"/>
      <c r="CN346" s="91"/>
      <c r="CO346" s="22"/>
      <c r="CP346" s="91"/>
      <c r="CQ346" s="26"/>
      <c r="CR346" s="91"/>
      <c r="CS346" s="22"/>
      <c r="CT346" s="91"/>
      <c r="CU346" s="22"/>
      <c r="CV346" s="91"/>
      <c r="CW346" s="22"/>
      <c r="CX346" s="91"/>
      <c r="CY346" s="22"/>
      <c r="CZ346" s="91"/>
      <c r="DA346" s="22"/>
      <c r="DB346" s="91"/>
      <c r="DC346" s="22"/>
      <c r="DD346" s="91"/>
      <c r="DE346" s="22"/>
      <c r="DF346" s="91"/>
      <c r="DG346" s="22"/>
      <c r="DH346" s="91"/>
      <c r="DI346" s="22"/>
      <c r="DJ346" s="91"/>
      <c r="DK346" s="22"/>
      <c r="DL346" s="91"/>
      <c r="DM346" s="22"/>
      <c r="DN346" s="91"/>
      <c r="DO346" s="22"/>
      <c r="DP346" s="91"/>
      <c r="DQ346" s="22"/>
      <c r="DR346" s="22">
        <f t="shared" si="1652"/>
        <v>0</v>
      </c>
      <c r="DS346" s="22">
        <f t="shared" si="1653"/>
        <v>0</v>
      </c>
      <c r="DT346" s="7"/>
      <c r="DU346" s="7"/>
      <c r="DV346" s="7"/>
      <c r="DW346" s="60"/>
      <c r="DX346" s="301" t="s">
        <v>79</v>
      </c>
      <c r="DY346" s="291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M346" s="20">
        <v>0</v>
      </c>
      <c r="EN346" s="7">
        <v>0</v>
      </c>
      <c r="EO346" s="7">
        <v>0</v>
      </c>
      <c r="EP346" s="7">
        <v>0</v>
      </c>
      <c r="EQ346" s="7">
        <v>0</v>
      </c>
      <c r="ER346" s="7">
        <v>0</v>
      </c>
      <c r="ES346" s="7">
        <v>0</v>
      </c>
      <c r="ET346" s="7">
        <v>0</v>
      </c>
      <c r="EU346" s="7">
        <v>0</v>
      </c>
      <c r="EV346" s="7">
        <v>0</v>
      </c>
      <c r="EW346" s="20">
        <v>0</v>
      </c>
      <c r="EX346" s="7">
        <v>0</v>
      </c>
      <c r="EY346" s="7">
        <v>0</v>
      </c>
      <c r="EZ346" s="7">
        <v>0</v>
      </c>
      <c r="FA346" s="7">
        <v>0</v>
      </c>
      <c r="FB346" s="7">
        <v>0</v>
      </c>
      <c r="FC346" s="7">
        <v>0</v>
      </c>
      <c r="FD346" s="7">
        <v>0</v>
      </c>
      <c r="FE346" s="7">
        <v>0</v>
      </c>
      <c r="FF346" s="7">
        <v>0</v>
      </c>
      <c r="FG346" s="20">
        <v>0</v>
      </c>
      <c r="FH346" s="7">
        <v>0</v>
      </c>
      <c r="FI346" s="7">
        <v>0</v>
      </c>
      <c r="FJ346" s="7">
        <v>0</v>
      </c>
      <c r="FK346" s="7">
        <v>0</v>
      </c>
      <c r="FL346" s="7">
        <v>0</v>
      </c>
      <c r="FM346" s="7">
        <v>0</v>
      </c>
      <c r="FN346" s="7">
        <v>0</v>
      </c>
      <c r="FO346" s="7">
        <v>0</v>
      </c>
      <c r="FP346" s="7">
        <v>0</v>
      </c>
      <c r="FQ346" s="7">
        <v>0</v>
      </c>
      <c r="FR346" s="7"/>
      <c r="FS346" s="7">
        <v>0</v>
      </c>
      <c r="FT346" s="7">
        <v>0</v>
      </c>
      <c r="FU346" s="7">
        <v>0</v>
      </c>
      <c r="FV346" s="7">
        <v>0</v>
      </c>
      <c r="FW346" s="7">
        <v>0</v>
      </c>
      <c r="FX346" s="7">
        <v>0</v>
      </c>
      <c r="FY346" s="7">
        <v>0</v>
      </c>
      <c r="FZ346" s="7">
        <v>0</v>
      </c>
      <c r="GA346" s="7">
        <v>0</v>
      </c>
      <c r="GB346" s="7">
        <v>0</v>
      </c>
      <c r="GC346" s="7">
        <v>0</v>
      </c>
      <c r="GD346" s="7" t="e">
        <v>#REF!</v>
      </c>
      <c r="GE346" s="149">
        <v>0</v>
      </c>
      <c r="GF346" s="150">
        <v>0</v>
      </c>
      <c r="GG346" s="7"/>
      <c r="GH346" s="7"/>
      <c r="GI346" s="60"/>
      <c r="GK346" s="20"/>
      <c r="GL346" s="20"/>
      <c r="GM346" s="1"/>
      <c r="GN346" s="25"/>
      <c r="GO346" s="77"/>
      <c r="GP346" s="7"/>
      <c r="GQ346" s="7"/>
    </row>
    <row r="347" spans="1:199" ht="24.95" hidden="1" customHeight="1" thickBot="1" x14ac:dyDescent="0.4">
      <c r="A347" s="2" t="s">
        <v>79</v>
      </c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90">
        <f t="shared" si="1650"/>
        <v>0</v>
      </c>
      <c r="N347" s="34"/>
      <c r="O347" s="22"/>
      <c r="P347" s="34"/>
      <c r="Q347" s="22"/>
      <c r="R347" s="34"/>
      <c r="S347" s="22"/>
      <c r="T347" s="34"/>
      <c r="U347" s="22"/>
      <c r="V347" s="91"/>
      <c r="W347" s="22"/>
      <c r="X347" s="22"/>
      <c r="Y347" s="22"/>
      <c r="Z347" s="91"/>
      <c r="AA347" s="22"/>
      <c r="AB347" s="91"/>
      <c r="AC347" s="22"/>
      <c r="AD347" s="91"/>
      <c r="AE347" s="26"/>
      <c r="AF347" s="91"/>
      <c r="AG347" s="22"/>
      <c r="AH347" s="91"/>
      <c r="AI347" s="22"/>
      <c r="AJ347" s="91"/>
      <c r="AK347" s="22"/>
      <c r="AL347" s="91"/>
      <c r="AM347" s="22"/>
      <c r="AN347" s="91"/>
      <c r="AO347" s="22"/>
      <c r="AP347" s="91"/>
      <c r="AQ347" s="22"/>
      <c r="AR347" s="91"/>
      <c r="AS347" s="22"/>
      <c r="AT347" s="91"/>
      <c r="AU347" s="22"/>
      <c r="AV347" s="91"/>
      <c r="AW347" s="22"/>
      <c r="AX347" s="91"/>
      <c r="AY347" s="22"/>
      <c r="AZ347" s="91"/>
      <c r="BA347" s="22"/>
      <c r="BB347" s="91"/>
      <c r="BC347" s="22"/>
      <c r="BD347" s="91"/>
      <c r="BE347" s="22"/>
      <c r="BF347" s="22"/>
      <c r="BG347" s="22">
        <f t="shared" si="1642"/>
        <v>0</v>
      </c>
      <c r="BH347" s="22">
        <f t="shared" si="1643"/>
        <v>0</v>
      </c>
      <c r="BI347" s="7"/>
      <c r="BJ347" s="1"/>
      <c r="BK347" s="1"/>
      <c r="BL347" s="63"/>
      <c r="BM347" s="2" t="s">
        <v>79</v>
      </c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90">
        <f t="shared" si="1651"/>
        <v>0</v>
      </c>
      <c r="BZ347" s="34"/>
      <c r="CA347" s="22"/>
      <c r="CB347" s="34"/>
      <c r="CC347" s="247"/>
      <c r="CD347" s="34"/>
      <c r="CE347" s="22"/>
      <c r="CF347" s="34"/>
      <c r="CG347" s="22"/>
      <c r="CH347" s="91"/>
      <c r="CI347" s="22"/>
      <c r="CJ347" s="22"/>
      <c r="CK347" s="22"/>
      <c r="CL347" s="91"/>
      <c r="CM347" s="22"/>
      <c r="CN347" s="91"/>
      <c r="CO347" s="22"/>
      <c r="CP347" s="91"/>
      <c r="CQ347" s="26"/>
      <c r="CR347" s="91"/>
      <c r="CS347" s="22"/>
      <c r="CT347" s="91"/>
      <c r="CU347" s="22"/>
      <c r="CV347" s="91"/>
      <c r="CW347" s="22"/>
      <c r="CX347" s="91"/>
      <c r="CY347" s="22"/>
      <c r="CZ347" s="91"/>
      <c r="DA347" s="22"/>
      <c r="DB347" s="91"/>
      <c r="DC347" s="22"/>
      <c r="DD347" s="91"/>
      <c r="DE347" s="22"/>
      <c r="DF347" s="91"/>
      <c r="DG347" s="22"/>
      <c r="DH347" s="91"/>
      <c r="DI347" s="22"/>
      <c r="DJ347" s="91"/>
      <c r="DK347" s="22"/>
      <c r="DL347" s="91"/>
      <c r="DM347" s="22"/>
      <c r="DN347" s="91"/>
      <c r="DO347" s="22"/>
      <c r="DP347" s="91"/>
      <c r="DQ347" s="22"/>
      <c r="DR347" s="22">
        <f t="shared" si="1652"/>
        <v>0</v>
      </c>
      <c r="DS347" s="22">
        <f t="shared" si="1653"/>
        <v>0</v>
      </c>
      <c r="DT347" s="7"/>
      <c r="DU347" s="7"/>
      <c r="DV347" s="7"/>
      <c r="DW347" s="60"/>
      <c r="DX347" s="301" t="s">
        <v>79</v>
      </c>
      <c r="DY347" s="291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M347" s="20">
        <v>0</v>
      </c>
      <c r="EN347" s="7">
        <v>0</v>
      </c>
      <c r="EO347" s="7">
        <v>0</v>
      </c>
      <c r="EP347" s="7">
        <v>0</v>
      </c>
      <c r="EQ347" s="7">
        <v>0</v>
      </c>
      <c r="ER347" s="7">
        <v>0</v>
      </c>
      <c r="ES347" s="7">
        <v>0</v>
      </c>
      <c r="ET347" s="7">
        <v>0</v>
      </c>
      <c r="EU347" s="7">
        <v>0</v>
      </c>
      <c r="EV347" s="7">
        <v>0</v>
      </c>
      <c r="EW347" s="20">
        <v>0</v>
      </c>
      <c r="EX347" s="7">
        <v>0</v>
      </c>
      <c r="EY347" s="7">
        <v>0</v>
      </c>
      <c r="EZ347" s="7">
        <v>0</v>
      </c>
      <c r="FA347" s="7">
        <v>0</v>
      </c>
      <c r="FB347" s="7">
        <v>0</v>
      </c>
      <c r="FC347" s="7">
        <v>0</v>
      </c>
      <c r="FD347" s="7">
        <v>0</v>
      </c>
      <c r="FE347" s="7">
        <v>0</v>
      </c>
      <c r="FF347" s="7">
        <v>0</v>
      </c>
      <c r="FG347" s="20">
        <v>0</v>
      </c>
      <c r="FH347" s="7">
        <v>0</v>
      </c>
      <c r="FI347" s="7">
        <v>0</v>
      </c>
      <c r="FJ347" s="7">
        <v>0</v>
      </c>
      <c r="FK347" s="7">
        <v>0</v>
      </c>
      <c r="FL347" s="7">
        <v>0</v>
      </c>
      <c r="FM347" s="7">
        <v>0</v>
      </c>
      <c r="FN347" s="7">
        <v>0</v>
      </c>
      <c r="FO347" s="7">
        <v>0</v>
      </c>
      <c r="FP347" s="7">
        <v>0</v>
      </c>
      <c r="FQ347" s="7">
        <v>0</v>
      </c>
      <c r="FR347" s="7"/>
      <c r="FS347" s="7">
        <v>0</v>
      </c>
      <c r="FT347" s="7">
        <v>0</v>
      </c>
      <c r="FU347" s="7">
        <v>0</v>
      </c>
      <c r="FV347" s="7">
        <v>0</v>
      </c>
      <c r="FW347" s="7">
        <v>0</v>
      </c>
      <c r="FX347" s="7">
        <v>0</v>
      </c>
      <c r="FY347" s="7">
        <v>0</v>
      </c>
      <c r="FZ347" s="7">
        <v>0</v>
      </c>
      <c r="GA347" s="7">
        <v>0</v>
      </c>
      <c r="GB347" s="7">
        <v>0</v>
      </c>
      <c r="GC347" s="7">
        <v>0</v>
      </c>
      <c r="GD347" s="7" t="e">
        <v>#REF!</v>
      </c>
      <c r="GE347" s="149">
        <v>0</v>
      </c>
      <c r="GF347" s="150">
        <v>0</v>
      </c>
      <c r="GG347" s="7"/>
      <c r="GH347" s="7"/>
      <c r="GI347" s="60"/>
      <c r="GK347" s="20"/>
      <c r="GL347" s="20"/>
      <c r="GM347" s="1"/>
      <c r="GN347" s="25"/>
      <c r="GO347" s="77"/>
      <c r="GP347" s="7"/>
      <c r="GQ347" s="7"/>
    </row>
    <row r="348" spans="1:199" ht="24.75" customHeight="1" thickBot="1" x14ac:dyDescent="0.4">
      <c r="A348" s="61">
        <v>24</v>
      </c>
      <c r="B348" s="659" t="s">
        <v>80</v>
      </c>
      <c r="C348" s="21" t="s">
        <v>67</v>
      </c>
      <c r="D348" s="2"/>
      <c r="E348" s="2"/>
      <c r="F348" s="2"/>
      <c r="G348" s="2"/>
      <c r="H348" s="2"/>
      <c r="I348" s="2"/>
      <c r="J348" s="2"/>
      <c r="K348" s="2"/>
      <c r="L348" s="16">
        <f>SUM(L349:L365)</f>
        <v>132</v>
      </c>
      <c r="M348" s="16">
        <f>SUM(M349:M365)</f>
        <v>108</v>
      </c>
      <c r="N348" s="16">
        <f t="shared" ref="N348:BF348" si="1654">SUM(N349:N365)</f>
        <v>16</v>
      </c>
      <c r="O348" s="16">
        <f>SUM(O349:O365)</f>
        <v>12</v>
      </c>
      <c r="P348" s="16">
        <f t="shared" si="1654"/>
        <v>74</v>
      </c>
      <c r="Q348" s="16">
        <f t="shared" si="1654"/>
        <v>116</v>
      </c>
      <c r="R348" s="16">
        <f t="shared" si="1654"/>
        <v>18</v>
      </c>
      <c r="S348" s="16">
        <f t="shared" si="1654"/>
        <v>18</v>
      </c>
      <c r="T348" s="16">
        <f t="shared" si="1654"/>
        <v>0</v>
      </c>
      <c r="U348" s="16">
        <f t="shared" si="1654"/>
        <v>0</v>
      </c>
      <c r="V348" s="16">
        <f t="shared" si="1654"/>
        <v>0</v>
      </c>
      <c r="W348" s="16">
        <f t="shared" si="1654"/>
        <v>0</v>
      </c>
      <c r="X348" s="16">
        <f t="shared" si="1654"/>
        <v>2</v>
      </c>
      <c r="Y348" s="16">
        <f t="shared" si="1654"/>
        <v>22.6</v>
      </c>
      <c r="Z348" s="16">
        <f t="shared" si="1654"/>
        <v>0</v>
      </c>
      <c r="AA348" s="16">
        <f t="shared" si="1654"/>
        <v>0</v>
      </c>
      <c r="AB348" s="16">
        <f t="shared" si="1654"/>
        <v>50</v>
      </c>
      <c r="AC348" s="16">
        <f t="shared" si="1654"/>
        <v>332</v>
      </c>
      <c r="AD348" s="16">
        <f t="shared" si="1654"/>
        <v>1</v>
      </c>
      <c r="AE348" s="16">
        <f t="shared" si="1654"/>
        <v>45</v>
      </c>
      <c r="AF348" s="16">
        <f t="shared" si="1654"/>
        <v>1</v>
      </c>
      <c r="AG348" s="16">
        <f t="shared" si="1654"/>
        <v>69</v>
      </c>
      <c r="AH348" s="16">
        <f t="shared" si="1654"/>
        <v>0</v>
      </c>
      <c r="AI348" s="16">
        <f t="shared" si="1654"/>
        <v>0</v>
      </c>
      <c r="AJ348" s="16">
        <f t="shared" si="1654"/>
        <v>0</v>
      </c>
      <c r="AK348" s="16">
        <f t="shared" si="1654"/>
        <v>0</v>
      </c>
      <c r="AL348" s="16">
        <f t="shared" si="1654"/>
        <v>1</v>
      </c>
      <c r="AM348" s="16">
        <f t="shared" si="1654"/>
        <v>48</v>
      </c>
      <c r="AN348" s="16">
        <f t="shared" si="1654"/>
        <v>0</v>
      </c>
      <c r="AO348" s="16">
        <f t="shared" si="1654"/>
        <v>0</v>
      </c>
      <c r="AP348" s="16">
        <f t="shared" si="1654"/>
        <v>0</v>
      </c>
      <c r="AQ348" s="16">
        <f t="shared" si="1654"/>
        <v>0</v>
      </c>
      <c r="AR348" s="16">
        <f t="shared" si="1654"/>
        <v>0</v>
      </c>
      <c r="AS348" s="16">
        <f t="shared" si="1654"/>
        <v>0</v>
      </c>
      <c r="AT348" s="16">
        <f t="shared" si="1654"/>
        <v>0</v>
      </c>
      <c r="AU348" s="16">
        <f t="shared" si="1654"/>
        <v>0</v>
      </c>
      <c r="AV348" s="16">
        <f t="shared" si="1654"/>
        <v>0</v>
      </c>
      <c r="AW348" s="16">
        <f t="shared" si="1654"/>
        <v>0</v>
      </c>
      <c r="AX348" s="16">
        <f t="shared" si="1654"/>
        <v>5</v>
      </c>
      <c r="AY348" s="16">
        <f t="shared" si="1654"/>
        <v>52.333333333333336</v>
      </c>
      <c r="AZ348" s="16">
        <f t="shared" si="1654"/>
        <v>0</v>
      </c>
      <c r="BA348" s="16">
        <f t="shared" si="1654"/>
        <v>0</v>
      </c>
      <c r="BB348" s="16">
        <f t="shared" si="1654"/>
        <v>0</v>
      </c>
      <c r="BC348" s="16">
        <f t="shared" si="1654"/>
        <v>0</v>
      </c>
      <c r="BD348" s="16">
        <f t="shared" si="1654"/>
        <v>0</v>
      </c>
      <c r="BE348" s="16">
        <f t="shared" si="1654"/>
        <v>0</v>
      </c>
      <c r="BF348" s="16">
        <f t="shared" si="1654"/>
        <v>240</v>
      </c>
      <c r="BG348" s="16">
        <f>SUM(BG349:BG365)</f>
        <v>716.93333333333339</v>
      </c>
      <c r="BH348" s="16">
        <f>SUM(BH349:BH365)</f>
        <v>200.33333333333337</v>
      </c>
      <c r="BI348" s="2"/>
      <c r="BJ348" s="27"/>
      <c r="BK348" s="27"/>
      <c r="BL348" s="111"/>
      <c r="BM348" s="61">
        <v>24</v>
      </c>
      <c r="BN348" s="2" t="s">
        <v>80</v>
      </c>
      <c r="BO348" s="21" t="s">
        <v>67</v>
      </c>
      <c r="BP348" s="2">
        <v>1</v>
      </c>
      <c r="BQ348" s="2"/>
      <c r="BR348" s="2"/>
      <c r="BS348" s="2"/>
      <c r="BT348" s="2"/>
      <c r="BU348" s="2"/>
      <c r="BV348" s="2"/>
      <c r="BW348" s="2"/>
      <c r="BX348" s="16">
        <f>SUM(BX349:BX365)</f>
        <v>12</v>
      </c>
      <c r="BY348" s="16">
        <f t="shared" ref="BY348:CG348" si="1655">SUM(BY349:BY365)</f>
        <v>12</v>
      </c>
      <c r="BZ348" s="16">
        <f t="shared" si="1655"/>
        <v>10</v>
      </c>
      <c r="CA348" s="16">
        <f t="shared" si="1655"/>
        <v>10</v>
      </c>
      <c r="CB348" s="16">
        <f t="shared" si="1655"/>
        <v>0</v>
      </c>
      <c r="CC348" s="16">
        <f t="shared" si="1655"/>
        <v>0</v>
      </c>
      <c r="CD348" s="16">
        <f t="shared" si="1655"/>
        <v>2</v>
      </c>
      <c r="CE348" s="16">
        <f t="shared" si="1655"/>
        <v>2</v>
      </c>
      <c r="CF348" s="16">
        <f t="shared" si="1655"/>
        <v>0</v>
      </c>
      <c r="CG348" s="16">
        <f t="shared" si="1655"/>
        <v>0</v>
      </c>
      <c r="CH348" s="16">
        <f t="shared" ref="CH348:DS348" si="1656">SUM(CH349:CH365)</f>
        <v>0</v>
      </c>
      <c r="CI348" s="16">
        <f t="shared" si="1656"/>
        <v>0</v>
      </c>
      <c r="CJ348" s="16">
        <f t="shared" si="1656"/>
        <v>0</v>
      </c>
      <c r="CK348" s="16">
        <f t="shared" si="1656"/>
        <v>4.1999999999999993</v>
      </c>
      <c r="CL348" s="16">
        <f t="shared" si="1656"/>
        <v>0</v>
      </c>
      <c r="CM348" s="16">
        <f t="shared" si="1656"/>
        <v>0</v>
      </c>
      <c r="CN348" s="16">
        <f t="shared" si="1656"/>
        <v>12</v>
      </c>
      <c r="CO348" s="16">
        <f t="shared" si="1656"/>
        <v>48</v>
      </c>
      <c r="CP348" s="16">
        <f t="shared" si="1656"/>
        <v>1</v>
      </c>
      <c r="CQ348" s="16">
        <f t="shared" si="1656"/>
        <v>45</v>
      </c>
      <c r="CR348" s="16">
        <f t="shared" si="1656"/>
        <v>0</v>
      </c>
      <c r="CS348" s="16">
        <f t="shared" si="1656"/>
        <v>0</v>
      </c>
      <c r="CT348" s="16">
        <f t="shared" si="1656"/>
        <v>0</v>
      </c>
      <c r="CU348" s="16">
        <f t="shared" si="1656"/>
        <v>0</v>
      </c>
      <c r="CV348" s="16">
        <f t="shared" si="1656"/>
        <v>0</v>
      </c>
      <c r="CW348" s="16">
        <f t="shared" si="1656"/>
        <v>0</v>
      </c>
      <c r="CX348" s="16">
        <f t="shared" si="1656"/>
        <v>0</v>
      </c>
      <c r="CY348" s="16">
        <f t="shared" si="1656"/>
        <v>0</v>
      </c>
      <c r="CZ348" s="16">
        <f t="shared" si="1656"/>
        <v>0</v>
      </c>
      <c r="DA348" s="16">
        <f t="shared" si="1656"/>
        <v>0</v>
      </c>
      <c r="DB348" s="16">
        <f t="shared" si="1656"/>
        <v>3</v>
      </c>
      <c r="DC348" s="16">
        <f t="shared" si="1656"/>
        <v>12</v>
      </c>
      <c r="DD348" s="16">
        <f t="shared" si="1656"/>
        <v>1</v>
      </c>
      <c r="DE348" s="16">
        <f t="shared" si="1656"/>
        <v>6</v>
      </c>
      <c r="DF348" s="16">
        <f t="shared" si="1656"/>
        <v>0</v>
      </c>
      <c r="DG348" s="16">
        <f t="shared" si="1656"/>
        <v>0</v>
      </c>
      <c r="DH348" s="16">
        <f t="shared" si="1656"/>
        <v>0</v>
      </c>
      <c r="DI348" s="16">
        <f t="shared" si="1656"/>
        <v>0</v>
      </c>
      <c r="DJ348" s="16">
        <f t="shared" si="1656"/>
        <v>0</v>
      </c>
      <c r="DK348" s="16">
        <f t="shared" si="1656"/>
        <v>0</v>
      </c>
      <c r="DL348" s="16">
        <f t="shared" si="1656"/>
        <v>1</v>
      </c>
      <c r="DM348" s="16">
        <f t="shared" si="1656"/>
        <v>8</v>
      </c>
      <c r="DN348" s="16">
        <f t="shared" si="1656"/>
        <v>0</v>
      </c>
      <c r="DO348" s="16">
        <f t="shared" si="1656"/>
        <v>0</v>
      </c>
      <c r="DP348" s="16">
        <f t="shared" si="1656"/>
        <v>0</v>
      </c>
      <c r="DQ348" s="16">
        <f t="shared" si="1656"/>
        <v>0</v>
      </c>
      <c r="DR348" s="16">
        <f t="shared" si="1656"/>
        <v>135.19999999999999</v>
      </c>
      <c r="DS348" s="16">
        <f t="shared" si="1656"/>
        <v>38</v>
      </c>
      <c r="DT348" s="2"/>
      <c r="DU348" s="2"/>
      <c r="DV348" s="2"/>
      <c r="DW348" s="62"/>
      <c r="DX348" s="61">
        <v>24</v>
      </c>
      <c r="DY348" s="301" t="s">
        <v>80</v>
      </c>
      <c r="DZ348" s="21" t="s">
        <v>67</v>
      </c>
      <c r="EA348" s="44">
        <v>1</v>
      </c>
      <c r="EB348" s="44"/>
      <c r="EC348" s="44"/>
      <c r="ED348" s="44"/>
      <c r="EE348" s="44"/>
      <c r="EF348" s="44"/>
      <c r="EG348" s="44"/>
      <c r="EH348" s="44"/>
      <c r="EI348" s="44"/>
      <c r="EJ348" s="44"/>
      <c r="EK348" s="44"/>
      <c r="EM348" s="44">
        <v>22</v>
      </c>
      <c r="EN348" s="44">
        <v>74</v>
      </c>
      <c r="EO348" s="44">
        <v>116</v>
      </c>
      <c r="EP348" s="44">
        <v>20</v>
      </c>
      <c r="EQ348" s="44">
        <v>20</v>
      </c>
      <c r="ER348" s="44">
        <v>0</v>
      </c>
      <c r="ES348" s="44">
        <v>0</v>
      </c>
      <c r="ET348" s="44">
        <v>0</v>
      </c>
      <c r="EU348" s="44">
        <v>0</v>
      </c>
      <c r="EV348" s="44">
        <v>2</v>
      </c>
      <c r="EW348" s="50">
        <v>26.799999999999997</v>
      </c>
      <c r="EX348" s="44">
        <v>0</v>
      </c>
      <c r="EY348" s="44">
        <v>0</v>
      </c>
      <c r="EZ348" s="44">
        <v>62</v>
      </c>
      <c r="FA348" s="44">
        <v>380</v>
      </c>
      <c r="FB348" s="44">
        <v>2</v>
      </c>
      <c r="FC348" s="44">
        <v>90</v>
      </c>
      <c r="FD348" s="44">
        <v>1</v>
      </c>
      <c r="FE348" s="44">
        <v>69</v>
      </c>
      <c r="FF348" s="44">
        <v>0</v>
      </c>
      <c r="FG348" s="50">
        <v>0</v>
      </c>
      <c r="FH348" s="44">
        <v>0</v>
      </c>
      <c r="FI348" s="50">
        <v>0</v>
      </c>
      <c r="FJ348" s="44">
        <v>1</v>
      </c>
      <c r="FK348" s="44">
        <v>48</v>
      </c>
      <c r="FL348" s="44">
        <v>0</v>
      </c>
      <c r="FM348" s="44">
        <v>0</v>
      </c>
      <c r="FN348" s="44">
        <v>3</v>
      </c>
      <c r="FO348" s="44">
        <v>12</v>
      </c>
      <c r="FP348" s="44">
        <v>1</v>
      </c>
      <c r="FQ348" s="44">
        <v>6</v>
      </c>
      <c r="FR348" s="44"/>
      <c r="FS348" s="44">
        <v>0</v>
      </c>
      <c r="FT348" s="44">
        <v>0</v>
      </c>
      <c r="FU348" s="44">
        <v>0</v>
      </c>
      <c r="FV348" s="44">
        <v>5</v>
      </c>
      <c r="FW348" s="44">
        <v>52.333333333333336</v>
      </c>
      <c r="FX348" s="44">
        <v>1</v>
      </c>
      <c r="FY348" s="44">
        <v>8</v>
      </c>
      <c r="FZ348" s="44">
        <v>0</v>
      </c>
      <c r="GA348" s="44">
        <v>0</v>
      </c>
      <c r="GB348" s="44">
        <v>0</v>
      </c>
      <c r="GC348" s="44">
        <v>0</v>
      </c>
      <c r="GD348" s="44" t="e">
        <v>#REF!</v>
      </c>
      <c r="GE348" s="117">
        <v>852.13333333333333</v>
      </c>
      <c r="GF348" s="641">
        <v>238.33333333333337</v>
      </c>
      <c r="GG348" s="44"/>
      <c r="GH348" s="44"/>
      <c r="GI348" s="66"/>
      <c r="GK348" s="20"/>
      <c r="GL348" s="20"/>
      <c r="GM348" s="7"/>
      <c r="GN348" s="19"/>
      <c r="GO348" s="78"/>
      <c r="GP348" s="7"/>
      <c r="GQ348" s="87"/>
    </row>
    <row r="349" spans="1:199" ht="24.75" hidden="1" customHeight="1" x14ac:dyDescent="0.4">
      <c r="A349" s="2" t="s">
        <v>80</v>
      </c>
      <c r="B349" s="358" t="s">
        <v>108</v>
      </c>
      <c r="C349" s="179" t="s">
        <v>109</v>
      </c>
      <c r="D349" s="179" t="s">
        <v>92</v>
      </c>
      <c r="E349" s="179" t="s">
        <v>110</v>
      </c>
      <c r="F349" s="179" t="s">
        <v>111</v>
      </c>
      <c r="G349" s="179">
        <v>7</v>
      </c>
      <c r="H349" s="179">
        <v>24</v>
      </c>
      <c r="I349" s="179">
        <v>1</v>
      </c>
      <c r="J349" s="179">
        <v>1</v>
      </c>
      <c r="K349" s="179">
        <f t="shared" ref="K349:K354" si="1657">SUM(J349)*2</f>
        <v>2</v>
      </c>
      <c r="L349" s="178">
        <v>50</v>
      </c>
      <c r="M349" s="181">
        <f t="shared" ref="M349:M354" si="1658">SUM(N349+P349+R349+T349+V349)</f>
        <v>26</v>
      </c>
      <c r="N349" s="81"/>
      <c r="O349" s="35">
        <f t="shared" ref="O349:O355" si="1659">SUM(N349)*I349</f>
        <v>0</v>
      </c>
      <c r="P349" s="81">
        <v>8</v>
      </c>
      <c r="Q349" s="35">
        <f t="shared" ref="Q349:Q355" si="1660">P349*J349</f>
        <v>8</v>
      </c>
      <c r="R349" s="81">
        <v>18</v>
      </c>
      <c r="S349" s="35">
        <f t="shared" ref="S349:S355" si="1661">SUM(R349)*J349</f>
        <v>18</v>
      </c>
      <c r="T349" s="81"/>
      <c r="U349" s="35">
        <f t="shared" ref="U349:U355" si="1662">SUM(T349)*K349</f>
        <v>0</v>
      </c>
      <c r="V349" s="81"/>
      <c r="W349" s="35">
        <f>SUM(V349)*J349*5</f>
        <v>0</v>
      </c>
      <c r="X349" s="182">
        <f>SUM(J349*AX349*2+K349*AZ349*2)</f>
        <v>2</v>
      </c>
      <c r="Y349" s="182">
        <f>SUM(L349*5/100*J349)</f>
        <v>2.5</v>
      </c>
      <c r="Z349" s="81"/>
      <c r="AA349" s="35"/>
      <c r="AB349" s="81"/>
      <c r="AC349" s="182">
        <f>SUM(AB349)*3*H349/5</f>
        <v>0</v>
      </c>
      <c r="AD349" s="81"/>
      <c r="AE349" s="183">
        <f t="shared" ref="AE349:AE354" si="1663">SUM(AD349*H349*(30+4))</f>
        <v>0</v>
      </c>
      <c r="AF349" s="81"/>
      <c r="AG349" s="35">
        <f t="shared" ref="AG349:AG355" si="1664">SUM(AF349*H349*3)</f>
        <v>0</v>
      </c>
      <c r="AH349" s="81"/>
      <c r="AI349" s="182">
        <f t="shared" ref="AI349:AI355" si="1665">SUM(AH349*H349/3)</f>
        <v>0</v>
      </c>
      <c r="AJ349" s="81"/>
      <c r="AK349" s="182">
        <f t="shared" ref="AK349:AK354" si="1666">SUM(AJ349*H349*2/3)</f>
        <v>0</v>
      </c>
      <c r="AL349" s="81">
        <v>1</v>
      </c>
      <c r="AM349" s="35">
        <f>SUM(AL349*H349)*2</f>
        <v>48</v>
      </c>
      <c r="AN349" s="81"/>
      <c r="AO349" s="35">
        <f>SUM(AN349*J349)</f>
        <v>0</v>
      </c>
      <c r="AP349" s="81"/>
      <c r="AQ349" s="182">
        <f>SUM(AP349*H349*2)</f>
        <v>0</v>
      </c>
      <c r="AR349" s="81"/>
      <c r="AS349" s="182">
        <f>SUM(J349*AR349*6)</f>
        <v>0</v>
      </c>
      <c r="AT349" s="81"/>
      <c r="AU349" s="182">
        <f t="shared" ref="AU349:AU359" si="1667">AT349*H349/3</f>
        <v>0</v>
      </c>
      <c r="AV349" s="81"/>
      <c r="AW349" s="35">
        <f>SUM(J349*AV349*6)</f>
        <v>0</v>
      </c>
      <c r="AX349" s="81">
        <v>1</v>
      </c>
      <c r="AY349" s="195">
        <f>AX349*H349/3</f>
        <v>8</v>
      </c>
      <c r="AZ349" s="81"/>
      <c r="BA349" s="182">
        <f t="shared" ref="BA349:BA354" si="1668">SUM(AZ349*K349*5*6)</f>
        <v>0</v>
      </c>
      <c r="BB349" s="81"/>
      <c r="BC349" s="182">
        <f t="shared" ref="BC349:BC354" si="1669">SUM(BB349*K349*4*6)</f>
        <v>0</v>
      </c>
      <c r="BD349" s="81"/>
      <c r="BE349" s="10">
        <f t="shared" ref="BE349:BE355" si="1670">SUM(BD349*50)</f>
        <v>0</v>
      </c>
      <c r="BF349" s="22"/>
      <c r="BG349" s="22">
        <f>SUM(AO349+BE349+BC349+BA349+AY349+AW349+AS349+AQ349+AK349+AM349+AI349+AG349+AE349+AC349+AA349+Y349+X349+W349+U349+Q349+O349+S349+AU349)</f>
        <v>86.5</v>
      </c>
      <c r="BH349" s="22">
        <f>SUM(O349+Q349+U349+W349+X349+AS349+AW349+AY349+BA349+BC349+S349+AQ349)</f>
        <v>36</v>
      </c>
      <c r="BI349" s="7"/>
      <c r="BJ349" s="7"/>
      <c r="BK349" s="7"/>
      <c r="BL349" s="60">
        <v>428</v>
      </c>
      <c r="BM349" s="2" t="s">
        <v>80</v>
      </c>
      <c r="BN349" s="1"/>
      <c r="BO349" s="179"/>
      <c r="BP349" s="207"/>
      <c r="BQ349" s="25"/>
      <c r="BR349" s="25"/>
      <c r="BS349" s="45"/>
      <c r="BT349" s="179">
        <v>24</v>
      </c>
      <c r="BU349" s="25"/>
      <c r="BV349" s="25"/>
      <c r="BW349" s="25"/>
      <c r="BX349" s="24"/>
      <c r="BY349" s="208"/>
      <c r="BZ349" s="34"/>
      <c r="CA349" s="28"/>
      <c r="CB349" s="34"/>
      <c r="CC349" s="28"/>
      <c r="CD349" s="34"/>
      <c r="CE349" s="28"/>
      <c r="CF349" s="34"/>
      <c r="CG349" s="28"/>
      <c r="CH349" s="34"/>
      <c r="CI349" s="28"/>
      <c r="CJ349" s="209"/>
      <c r="CK349" s="182"/>
      <c r="CL349" s="34"/>
      <c r="CM349" s="28"/>
      <c r="CN349" s="34"/>
      <c r="CO349" s="209"/>
      <c r="CP349" s="34"/>
      <c r="CQ349" s="210"/>
      <c r="CR349" s="34"/>
      <c r="CS349" s="28"/>
      <c r="CT349" s="34"/>
      <c r="CU349" s="209"/>
      <c r="CV349" s="34"/>
      <c r="CW349" s="209"/>
      <c r="CX349" s="34"/>
      <c r="CY349" s="28"/>
      <c r="CZ349" s="34"/>
      <c r="DA349" s="28"/>
      <c r="DB349" s="34"/>
      <c r="DC349" s="209"/>
      <c r="DD349" s="34"/>
      <c r="DE349" s="209"/>
      <c r="DF349" s="34"/>
      <c r="DG349" s="209"/>
      <c r="DH349" s="34"/>
      <c r="DI349" s="28"/>
      <c r="DJ349" s="34"/>
      <c r="DK349" s="209"/>
      <c r="DL349" s="34"/>
      <c r="DM349" s="209"/>
      <c r="DN349" s="34"/>
      <c r="DO349" s="209"/>
      <c r="DP349" s="34"/>
      <c r="DQ349" s="22"/>
      <c r="DR349" s="209"/>
      <c r="DS349" s="209"/>
      <c r="DT349" s="7"/>
      <c r="DU349" s="7"/>
      <c r="DV349" s="7"/>
      <c r="DW349" s="60"/>
      <c r="DX349" s="59"/>
      <c r="DY349" s="288"/>
      <c r="DZ349" s="25"/>
      <c r="EA349" s="25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M349" s="20">
        <v>0</v>
      </c>
      <c r="EN349" s="7">
        <v>8</v>
      </c>
      <c r="EO349" s="7">
        <v>8</v>
      </c>
      <c r="EP349" s="7">
        <v>18</v>
      </c>
      <c r="EQ349" s="7">
        <v>18</v>
      </c>
      <c r="ER349" s="7">
        <v>0</v>
      </c>
      <c r="ES349" s="7">
        <v>0</v>
      </c>
      <c r="ET349" s="7">
        <v>0</v>
      </c>
      <c r="EU349" s="7">
        <v>0</v>
      </c>
      <c r="EV349" s="7">
        <v>2</v>
      </c>
      <c r="EW349" s="20">
        <v>2.5</v>
      </c>
      <c r="EX349" s="7">
        <v>0</v>
      </c>
      <c r="EY349" s="7">
        <v>0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>
        <v>0</v>
      </c>
      <c r="FF349" s="7">
        <v>0</v>
      </c>
      <c r="FG349" s="20">
        <v>0</v>
      </c>
      <c r="FH349" s="7">
        <v>0</v>
      </c>
      <c r="FI349" s="7">
        <v>0</v>
      </c>
      <c r="FJ349" s="7">
        <v>1</v>
      </c>
      <c r="FK349" s="7">
        <v>48</v>
      </c>
      <c r="FL349" s="7">
        <v>0</v>
      </c>
      <c r="FM349" s="7">
        <v>0</v>
      </c>
      <c r="FN349" s="7">
        <v>0</v>
      </c>
      <c r="FO349" s="7">
        <v>0</v>
      </c>
      <c r="FP349" s="7">
        <v>0</v>
      </c>
      <c r="FQ349" s="7">
        <v>0</v>
      </c>
      <c r="FR349" s="7"/>
      <c r="FS349" s="7">
        <v>0</v>
      </c>
      <c r="FT349" s="7">
        <v>0</v>
      </c>
      <c r="FU349" s="7">
        <v>0</v>
      </c>
      <c r="FV349" s="7">
        <v>1</v>
      </c>
      <c r="FW349" s="7">
        <v>8</v>
      </c>
      <c r="FX349" s="7">
        <v>0</v>
      </c>
      <c r="FY349" s="7">
        <v>0</v>
      </c>
      <c r="FZ349" s="7">
        <v>0</v>
      </c>
      <c r="GA349" s="7">
        <v>0</v>
      </c>
      <c r="GB349" s="7">
        <v>0</v>
      </c>
      <c r="GC349" s="7">
        <v>0</v>
      </c>
      <c r="GD349" s="7" t="e">
        <v>#REF!</v>
      </c>
      <c r="GE349" s="149">
        <v>86.5</v>
      </c>
      <c r="GF349" s="150">
        <v>36</v>
      </c>
      <c r="GG349" s="7"/>
      <c r="GH349" s="7"/>
      <c r="GI349" s="60"/>
      <c r="GK349" s="20"/>
      <c r="GL349" s="20"/>
      <c r="GM349" s="1"/>
      <c r="GN349" s="25"/>
      <c r="GO349" s="77"/>
      <c r="GP349" s="7"/>
      <c r="GQ349" s="7"/>
    </row>
    <row r="350" spans="1:199" ht="24.95" hidden="1" customHeight="1" x14ac:dyDescent="0.4">
      <c r="A350" s="2" t="s">
        <v>80</v>
      </c>
      <c r="B350" s="389" t="s">
        <v>90</v>
      </c>
      <c r="C350" s="388" t="s">
        <v>95</v>
      </c>
      <c r="D350" s="387" t="s">
        <v>150</v>
      </c>
      <c r="E350" s="388" t="s">
        <v>151</v>
      </c>
      <c r="F350" s="388" t="s">
        <v>233</v>
      </c>
      <c r="G350" s="388">
        <v>5</v>
      </c>
      <c r="H350" s="388">
        <v>23</v>
      </c>
      <c r="I350" s="388"/>
      <c r="J350" s="388">
        <v>1</v>
      </c>
      <c r="K350" s="25">
        <f t="shared" si="1657"/>
        <v>2</v>
      </c>
      <c r="L350" s="1">
        <v>28</v>
      </c>
      <c r="M350" s="208">
        <f t="shared" si="1658"/>
        <v>28</v>
      </c>
      <c r="N350" s="359">
        <v>4</v>
      </c>
      <c r="O350" s="410">
        <f t="shared" si="1659"/>
        <v>0</v>
      </c>
      <c r="P350" s="359">
        <v>24</v>
      </c>
      <c r="Q350" s="410">
        <f t="shared" si="1660"/>
        <v>24</v>
      </c>
      <c r="R350" s="359"/>
      <c r="S350" s="410">
        <f t="shared" si="1661"/>
        <v>0</v>
      </c>
      <c r="T350" s="359"/>
      <c r="U350" s="410">
        <f t="shared" si="1662"/>
        <v>0</v>
      </c>
      <c r="V350" s="34"/>
      <c r="W350" s="392">
        <f>SUM(V350)*J350*3</f>
        <v>0</v>
      </c>
      <c r="X350" s="209">
        <v>0</v>
      </c>
      <c r="Y350" s="394">
        <f>SUM(L350*15/100*J350)</f>
        <v>4.2</v>
      </c>
      <c r="Z350" s="242"/>
      <c r="AA350" s="392"/>
      <c r="AB350" s="34"/>
      <c r="AC350" s="209">
        <f>SUM(AB350)*3*H350/5</f>
        <v>0</v>
      </c>
      <c r="AD350" s="34"/>
      <c r="AE350" s="395">
        <f t="shared" si="1663"/>
        <v>0</v>
      </c>
      <c r="AF350" s="34">
        <v>1</v>
      </c>
      <c r="AG350" s="392">
        <f t="shared" si="1664"/>
        <v>69</v>
      </c>
      <c r="AH350" s="34"/>
      <c r="AI350" s="393">
        <f t="shared" si="1665"/>
        <v>0</v>
      </c>
      <c r="AJ350" s="242"/>
      <c r="AK350" s="393">
        <f t="shared" si="1666"/>
        <v>0</v>
      </c>
      <c r="AL350" s="34"/>
      <c r="AM350" s="392">
        <f>SUM(AL350*H350*2)</f>
        <v>0</v>
      </c>
      <c r="AN350" s="34"/>
      <c r="AO350" s="392">
        <f>SUM(AN350*J350*2)</f>
        <v>0</v>
      </c>
      <c r="AP350" s="34"/>
      <c r="AQ350" s="393">
        <f>SUM(AP350*H350*2)</f>
        <v>0</v>
      </c>
      <c r="AR350" s="34"/>
      <c r="AS350" s="393">
        <f>SUM(J350*AR350*6)</f>
        <v>0</v>
      </c>
      <c r="AT350" s="34"/>
      <c r="AU350" s="393">
        <f t="shared" si="1667"/>
        <v>0</v>
      </c>
      <c r="AV350" s="242"/>
      <c r="AW350" s="392">
        <f>SUM(J350*AV350*6)</f>
        <v>0</v>
      </c>
      <c r="AX350" s="34">
        <v>1</v>
      </c>
      <c r="AY350" s="202">
        <f>AX350*H350/3</f>
        <v>7.666666666666667</v>
      </c>
      <c r="AZ350" s="34"/>
      <c r="BA350" s="209">
        <f t="shared" si="1668"/>
        <v>0</v>
      </c>
      <c r="BB350" s="34"/>
      <c r="BC350" s="393">
        <f t="shared" si="1669"/>
        <v>0</v>
      </c>
      <c r="BD350" s="34"/>
      <c r="BE350" s="396">
        <f t="shared" si="1670"/>
        <v>0</v>
      </c>
      <c r="BF350" s="22"/>
      <c r="BG350" s="309">
        <f>SUM(AO350+BE350+BC350+BA350+AY350+AW350+AS350+AQ350+AK350+AM350+AI350+AG350+AE350+AC350+AA350+Y350+X350+W350+U350+Q350+O350+S350+AU350)</f>
        <v>104.86666666666667</v>
      </c>
      <c r="BH350" s="396">
        <f>SUM(O350+Q350+U350+W350+X350+AS350+AW350+AY350+BA350+BC350+S350+AQ350)</f>
        <v>31.666666666666668</v>
      </c>
      <c r="BI350" s="7"/>
      <c r="BJ350" s="7"/>
      <c r="BK350" s="7"/>
      <c r="BL350" s="60"/>
      <c r="BM350" s="2" t="s">
        <v>80</v>
      </c>
      <c r="BN350" s="229" t="s">
        <v>210</v>
      </c>
      <c r="BO350" s="230" t="s">
        <v>159</v>
      </c>
      <c r="BP350" s="230" t="s">
        <v>160</v>
      </c>
      <c r="BQ350" s="230" t="s">
        <v>151</v>
      </c>
      <c r="BR350" s="230" t="s">
        <v>161</v>
      </c>
      <c r="BS350" s="230">
        <v>4</v>
      </c>
      <c r="BT350" s="388">
        <v>23</v>
      </c>
      <c r="BU350" s="230">
        <v>1</v>
      </c>
      <c r="BV350" s="230">
        <v>1</v>
      </c>
      <c r="BW350" s="230">
        <f>SUM(BV350)*2</f>
        <v>2</v>
      </c>
      <c r="BX350" s="269">
        <v>4</v>
      </c>
      <c r="BY350" s="231">
        <f t="shared" ref="BY350:BY357" si="1671">SUM(BZ350+CB350+CD350+CF350+CH350)</f>
        <v>4</v>
      </c>
      <c r="BZ350" s="232">
        <v>2</v>
      </c>
      <c r="CA350" s="28">
        <f t="shared" ref="CA350:CA355" si="1672">SUM(BZ350)*BU350</f>
        <v>2</v>
      </c>
      <c r="CB350" s="232"/>
      <c r="CC350" s="243">
        <f t="shared" ref="CC350:CC355" si="1673">CB350*BV350</f>
        <v>0</v>
      </c>
      <c r="CD350" s="232">
        <v>2</v>
      </c>
      <c r="CE350" s="233">
        <f t="shared" ref="CE350:CE355" si="1674">SUM(CD350)*BV350</f>
        <v>2</v>
      </c>
      <c r="CF350" s="232"/>
      <c r="CG350" s="233">
        <f t="shared" ref="CG350:CG355" si="1675">SUM(CF350)*BW350</f>
        <v>0</v>
      </c>
      <c r="CH350" s="232"/>
      <c r="CI350" s="28">
        <f t="shared" ref="CI350:CI355" si="1676">SUM(CH350)*BV350*5</f>
        <v>0</v>
      </c>
      <c r="CJ350" s="234">
        <f>SUM(BV350*DJ350*2+BW350*DL350*2)</f>
        <v>0</v>
      </c>
      <c r="CK350" s="182">
        <f>SUM(BX350*15/100*BV350)</f>
        <v>0.6</v>
      </c>
      <c r="CL350" s="232"/>
      <c r="CM350" s="233"/>
      <c r="CN350" s="232"/>
      <c r="CO350" s="209">
        <f>SUM(CN350)*3*BT350/5</f>
        <v>0</v>
      </c>
      <c r="CP350" s="232"/>
      <c r="CQ350" s="235">
        <f>SUM(CP350*BT350*(30+4))</f>
        <v>0</v>
      </c>
      <c r="CR350" s="232"/>
      <c r="CS350" s="233">
        <f t="shared" ref="CS350:CS355" si="1677">SUM(CR350*BT350*3)</f>
        <v>0</v>
      </c>
      <c r="CT350" s="232"/>
      <c r="CU350" s="234">
        <f t="shared" ref="CU350:CU355" si="1678">SUM(CT350*BT350/3)</f>
        <v>0</v>
      </c>
      <c r="CV350" s="232"/>
      <c r="CW350" s="234">
        <f t="shared" ref="CW350:CW355" si="1679">SUM(CV350*BT350*2/3)</f>
        <v>0</v>
      </c>
      <c r="CX350" s="232"/>
      <c r="CY350" s="233">
        <f>SUM(CX350*BT350)</f>
        <v>0</v>
      </c>
      <c r="CZ350" s="232"/>
      <c r="DA350" s="233">
        <f t="shared" ref="DA350:DA355" si="1680">SUM(CZ350*BV350)</f>
        <v>0</v>
      </c>
      <c r="DB350" s="232"/>
      <c r="DC350" s="209">
        <f>SUM(DB350*BT350*2)</f>
        <v>0</v>
      </c>
      <c r="DD350" s="232">
        <v>1</v>
      </c>
      <c r="DE350" s="606">
        <f>DD350*BV350*6</f>
        <v>6</v>
      </c>
      <c r="DF350" s="34"/>
      <c r="DG350" s="236">
        <f t="shared" ref="DG350:DG358" si="1681">DF350*BT350/3</f>
        <v>0</v>
      </c>
      <c r="DH350" s="232"/>
      <c r="DI350" s="233">
        <f>SUM(BV350*DH350*6)</f>
        <v>0</v>
      </c>
      <c r="DJ350" s="232"/>
      <c r="DK350" s="209">
        <f>SUM(DJ350*BT350/3)</f>
        <v>0</v>
      </c>
      <c r="DL350" s="232"/>
      <c r="DM350" s="209">
        <f>SUM(DL350*BW350*5*6)</f>
        <v>0</v>
      </c>
      <c r="DN350" s="232"/>
      <c r="DO350" s="234">
        <f t="shared" ref="DO350:DO355" si="1682">SUM(DN350*BW350*4*6)</f>
        <v>0</v>
      </c>
      <c r="DP350" s="232"/>
      <c r="DQ350" s="237">
        <f t="shared" ref="DQ350:DQ355" si="1683">SUM(DP350*50)</f>
        <v>0</v>
      </c>
      <c r="DR350" s="345">
        <f t="shared" ref="DR350:DR355" si="1684">CA350+CC350+CE350+CG350+CI350+CJ350+CK350+CM350+CO350+CQ350+CS350+CU350+CW350+CY350+DA350+DC350+DE350+DG350+DI350+DK350+DM350+DO350+DQ350</f>
        <v>10.6</v>
      </c>
      <c r="DS350" s="236">
        <f t="shared" ref="DS350:DS355" si="1685">DO350+DM350+DK350+DI350+DE350+DC350+CJ350+CI350+CG350+CE350+CC350+CA350</f>
        <v>10</v>
      </c>
      <c r="DT350" s="7"/>
      <c r="DU350" s="7"/>
      <c r="DV350" s="7"/>
      <c r="DW350" s="60"/>
      <c r="DX350" s="59"/>
      <c r="DY350" s="288"/>
      <c r="DZ350" s="25"/>
      <c r="EA350" s="25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M350" s="20">
        <v>2</v>
      </c>
      <c r="EN350" s="7">
        <v>24</v>
      </c>
      <c r="EO350" s="7">
        <v>24</v>
      </c>
      <c r="EP350" s="7">
        <v>2</v>
      </c>
      <c r="EQ350" s="7">
        <v>2</v>
      </c>
      <c r="ER350" s="7">
        <v>0</v>
      </c>
      <c r="ES350" s="7">
        <v>0</v>
      </c>
      <c r="ET350" s="7">
        <v>0</v>
      </c>
      <c r="EU350" s="7">
        <v>0</v>
      </c>
      <c r="EV350" s="7">
        <v>0</v>
      </c>
      <c r="EW350" s="20">
        <v>4.8</v>
      </c>
      <c r="EX350" s="7">
        <v>0</v>
      </c>
      <c r="EY350" s="7">
        <v>0</v>
      </c>
      <c r="EZ350" s="7">
        <v>0</v>
      </c>
      <c r="FA350" s="7">
        <v>0</v>
      </c>
      <c r="FB350" s="7">
        <v>0</v>
      </c>
      <c r="FC350" s="7">
        <v>0</v>
      </c>
      <c r="FD350" s="7">
        <v>1</v>
      </c>
      <c r="FE350" s="7">
        <v>69</v>
      </c>
      <c r="FF350" s="7">
        <v>0</v>
      </c>
      <c r="FG350" s="20">
        <v>0</v>
      </c>
      <c r="FH350" s="7">
        <v>0</v>
      </c>
      <c r="FI350" s="7">
        <v>0</v>
      </c>
      <c r="FJ350" s="7">
        <v>0</v>
      </c>
      <c r="FK350" s="7">
        <v>0</v>
      </c>
      <c r="FL350" s="7">
        <v>0</v>
      </c>
      <c r="FM350" s="7">
        <v>0</v>
      </c>
      <c r="FN350" s="7">
        <v>0</v>
      </c>
      <c r="FO350" s="7">
        <v>0</v>
      </c>
      <c r="FP350" s="7">
        <v>1</v>
      </c>
      <c r="FQ350" s="7">
        <v>6</v>
      </c>
      <c r="FR350" s="7"/>
      <c r="FS350" s="7">
        <v>0</v>
      </c>
      <c r="FT350" s="7">
        <v>0</v>
      </c>
      <c r="FU350" s="7">
        <v>0</v>
      </c>
      <c r="FV350" s="7">
        <v>1</v>
      </c>
      <c r="FW350" s="7">
        <v>7.666666666666667</v>
      </c>
      <c r="FX350" s="7">
        <v>0</v>
      </c>
      <c r="FY350" s="7">
        <v>0</v>
      </c>
      <c r="FZ350" s="7">
        <v>0</v>
      </c>
      <c r="GA350" s="7">
        <v>0</v>
      </c>
      <c r="GB350" s="7">
        <v>0</v>
      </c>
      <c r="GC350" s="7">
        <v>0</v>
      </c>
      <c r="GD350" s="7" t="e">
        <v>#REF!</v>
      </c>
      <c r="GE350" s="149">
        <v>115.46666666666667</v>
      </c>
      <c r="GF350" s="150">
        <v>41.666666666666671</v>
      </c>
      <c r="GG350" s="7"/>
      <c r="GH350" s="7"/>
      <c r="GI350" s="60"/>
      <c r="GK350" s="20"/>
      <c r="GL350" s="20"/>
      <c r="GM350" s="1"/>
      <c r="GN350" s="25"/>
      <c r="GO350" s="77"/>
      <c r="GP350" s="7"/>
      <c r="GQ350" s="7"/>
    </row>
    <row r="351" spans="1:199" ht="24.95" hidden="1" customHeight="1" x14ac:dyDescent="0.4">
      <c r="A351" s="2" t="s">
        <v>80</v>
      </c>
      <c r="B351" s="1" t="s">
        <v>116</v>
      </c>
      <c r="C351" s="25" t="s">
        <v>159</v>
      </c>
      <c r="D351" s="25" t="s">
        <v>160</v>
      </c>
      <c r="E351" s="25" t="s">
        <v>151</v>
      </c>
      <c r="F351" s="25" t="s">
        <v>209</v>
      </c>
      <c r="G351" s="25" t="s">
        <v>208</v>
      </c>
      <c r="H351" s="25">
        <v>21</v>
      </c>
      <c r="I351" s="25">
        <v>1</v>
      </c>
      <c r="J351" s="25">
        <v>1</v>
      </c>
      <c r="K351" s="25">
        <f t="shared" si="1657"/>
        <v>2</v>
      </c>
      <c r="L351" s="24">
        <v>2</v>
      </c>
      <c r="M351" s="208">
        <f t="shared" si="1658"/>
        <v>2</v>
      </c>
      <c r="N351" s="34">
        <v>2</v>
      </c>
      <c r="O351" s="28">
        <f t="shared" si="1659"/>
        <v>2</v>
      </c>
      <c r="P351" s="34"/>
      <c r="Q351" s="28">
        <f t="shared" si="1660"/>
        <v>0</v>
      </c>
      <c r="R351" s="34"/>
      <c r="S351" s="28">
        <f t="shared" si="1661"/>
        <v>0</v>
      </c>
      <c r="T351" s="34"/>
      <c r="U351" s="28">
        <f t="shared" si="1662"/>
        <v>0</v>
      </c>
      <c r="V351" s="34"/>
      <c r="W351" s="28">
        <f>SUM(V351)*J351*5</f>
        <v>0</v>
      </c>
      <c r="X351" s="209">
        <f>SUM(J351*AX351*2+K351*AZ351*2)</f>
        <v>0</v>
      </c>
      <c r="Y351" s="182">
        <f>SUM(L351*15/100*J351)</f>
        <v>0.3</v>
      </c>
      <c r="Z351" s="232"/>
      <c r="AA351" s="28"/>
      <c r="AB351" s="34"/>
      <c r="AC351" s="209">
        <f>SUM(AB351)*3*H351/5</f>
        <v>0</v>
      </c>
      <c r="AD351" s="34"/>
      <c r="AE351" s="210">
        <f t="shared" si="1663"/>
        <v>0</v>
      </c>
      <c r="AF351" s="34"/>
      <c r="AG351" s="28">
        <f t="shared" si="1664"/>
        <v>0</v>
      </c>
      <c r="AH351" s="34"/>
      <c r="AI351" s="209">
        <f t="shared" si="1665"/>
        <v>0</v>
      </c>
      <c r="AJ351" s="232"/>
      <c r="AK351" s="209">
        <f t="shared" si="1666"/>
        <v>0</v>
      </c>
      <c r="AL351" s="34"/>
      <c r="AM351" s="28">
        <f>SUM(AL351*H351)</f>
        <v>0</v>
      </c>
      <c r="AN351" s="34"/>
      <c r="AO351" s="28">
        <f>SUM(AN351*J351)</f>
        <v>0</v>
      </c>
      <c r="AP351" s="34"/>
      <c r="AQ351" s="209">
        <f>SUM(AP351*H351*2)</f>
        <v>0</v>
      </c>
      <c r="AR351" s="34"/>
      <c r="AS351" s="345">
        <f>AR351*8*J351</f>
        <v>0</v>
      </c>
      <c r="AT351" s="34"/>
      <c r="AU351" s="209">
        <f t="shared" si="1667"/>
        <v>0</v>
      </c>
      <c r="AV351" s="232"/>
      <c r="AW351" s="28">
        <f>SUM(J351*AV351*6)</f>
        <v>0</v>
      </c>
      <c r="AX351" s="34"/>
      <c r="AY351" s="209">
        <f>SUM(AX351*H351/3)</f>
        <v>0</v>
      </c>
      <c r="AZ351" s="34"/>
      <c r="BA351" s="209">
        <f t="shared" si="1668"/>
        <v>0</v>
      </c>
      <c r="BB351" s="34"/>
      <c r="BC351" s="209">
        <f t="shared" si="1669"/>
        <v>0</v>
      </c>
      <c r="BD351" s="34"/>
      <c r="BE351" s="22">
        <f t="shared" si="1670"/>
        <v>0</v>
      </c>
      <c r="BF351" s="22"/>
      <c r="BG351" s="361">
        <f t="shared" ref="BG351:BG365" si="1686">SUM(AO351+BE351+BC351+BA351+AY351+AW351+AS351+AQ351+AK351+AM351+AI351+AG351+AE351+AC351+AA351+Y351+X351+W351+U351+Q351+O351+S351+AU351)</f>
        <v>2.2999999999999998</v>
      </c>
      <c r="BH351" s="22">
        <f t="shared" ref="BH351:BH365" si="1687">SUM(O351+Q351+U351+W351+X351+AS351+AW351+AY351+BA351+BC351+S351+AQ351)</f>
        <v>2</v>
      </c>
      <c r="BI351" s="1"/>
      <c r="BJ351" s="7"/>
      <c r="BK351" s="7"/>
      <c r="BL351" s="60"/>
      <c r="BM351" s="2" t="s">
        <v>80</v>
      </c>
      <c r="BN351" s="1" t="s">
        <v>187</v>
      </c>
      <c r="BO351" s="179" t="s">
        <v>95</v>
      </c>
      <c r="BP351" s="207" t="s">
        <v>156</v>
      </c>
      <c r="BQ351" s="25" t="s">
        <v>151</v>
      </c>
      <c r="BR351" s="25" t="s">
        <v>249</v>
      </c>
      <c r="BS351" s="45" t="s">
        <v>162</v>
      </c>
      <c r="BT351" s="25">
        <v>21</v>
      </c>
      <c r="BU351" s="25">
        <v>1</v>
      </c>
      <c r="BV351" s="25">
        <v>3</v>
      </c>
      <c r="BW351" s="25">
        <f>SUM(BV351)*2</f>
        <v>6</v>
      </c>
      <c r="BX351" s="1">
        <v>4</v>
      </c>
      <c r="BY351" s="208">
        <f t="shared" si="1671"/>
        <v>4</v>
      </c>
      <c r="BZ351" s="34">
        <v>4</v>
      </c>
      <c r="CA351" s="28">
        <f t="shared" si="1672"/>
        <v>4</v>
      </c>
      <c r="CB351" s="34"/>
      <c r="CC351" s="28">
        <f t="shared" si="1673"/>
        <v>0</v>
      </c>
      <c r="CD351" s="34"/>
      <c r="CE351" s="28">
        <f t="shared" si="1674"/>
        <v>0</v>
      </c>
      <c r="CF351" s="34"/>
      <c r="CG351" s="28">
        <f t="shared" si="1675"/>
        <v>0</v>
      </c>
      <c r="CH351" s="232"/>
      <c r="CI351" s="28">
        <f t="shared" si="1676"/>
        <v>0</v>
      </c>
      <c r="CJ351" s="209">
        <f>SUM(BV351*DJ351*2+BW351*DL351*2)</f>
        <v>0</v>
      </c>
      <c r="CK351" s="182">
        <f>SUM(BX351*15/100*BV351)</f>
        <v>1.7999999999999998</v>
      </c>
      <c r="CL351" s="232"/>
      <c r="CM351" s="28"/>
      <c r="CN351" s="232"/>
      <c r="CO351" s="209">
        <f>SUM(CN351)*3*BT351/5</f>
        <v>0</v>
      </c>
      <c r="CP351" s="232"/>
      <c r="CQ351" s="210">
        <f>SUM(CP351*BT351*(30+4))</f>
        <v>0</v>
      </c>
      <c r="CR351" s="34"/>
      <c r="CS351" s="28">
        <f t="shared" si="1677"/>
        <v>0</v>
      </c>
      <c r="CT351" s="232"/>
      <c r="CU351" s="209">
        <f t="shared" si="1678"/>
        <v>0</v>
      </c>
      <c r="CV351" s="232"/>
      <c r="CW351" s="209">
        <f t="shared" si="1679"/>
        <v>0</v>
      </c>
      <c r="CX351" s="34"/>
      <c r="CY351" s="28">
        <f>SUM(CX351*BT351)</f>
        <v>0</v>
      </c>
      <c r="CZ351" s="232"/>
      <c r="DA351" s="28">
        <f t="shared" si="1680"/>
        <v>0</v>
      </c>
      <c r="DB351" s="232"/>
      <c r="DC351" s="209">
        <f>SUM(DB351*BT351*2)</f>
        <v>0</v>
      </c>
      <c r="DD351" s="34"/>
      <c r="DE351" s="209">
        <f>SUM(BV351*DD351*6)</f>
        <v>0</v>
      </c>
      <c r="DF351" s="34"/>
      <c r="DG351" s="209">
        <f t="shared" si="1681"/>
        <v>0</v>
      </c>
      <c r="DH351" s="232"/>
      <c r="DI351" s="28">
        <f>SUM(BV351*DH351*6)</f>
        <v>0</v>
      </c>
      <c r="DJ351" s="34"/>
      <c r="DK351" s="209">
        <f>SUM(BV351*DJ351*8)</f>
        <v>0</v>
      </c>
      <c r="DL351" s="34"/>
      <c r="DM351" s="209">
        <f>SUM(DL351*BW351*5*6)</f>
        <v>0</v>
      </c>
      <c r="DN351" s="34"/>
      <c r="DO351" s="209">
        <f t="shared" si="1682"/>
        <v>0</v>
      </c>
      <c r="DP351" s="34"/>
      <c r="DQ351" s="22">
        <f t="shared" si="1683"/>
        <v>0</v>
      </c>
      <c r="DR351" s="345">
        <f t="shared" si="1684"/>
        <v>5.8</v>
      </c>
      <c r="DS351" s="236">
        <f t="shared" si="1685"/>
        <v>4</v>
      </c>
      <c r="DT351" s="7"/>
      <c r="DU351" s="7"/>
      <c r="DV351" s="7"/>
      <c r="DW351" s="60"/>
      <c r="DX351" s="59"/>
      <c r="DY351" s="288"/>
      <c r="DZ351" s="25"/>
      <c r="EA351" s="25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M351" s="20">
        <v>6</v>
      </c>
      <c r="EN351" s="7">
        <v>0</v>
      </c>
      <c r="EO351" s="7">
        <v>0</v>
      </c>
      <c r="EP351" s="7">
        <v>0</v>
      </c>
      <c r="EQ351" s="7">
        <v>0</v>
      </c>
      <c r="ER351" s="7">
        <v>0</v>
      </c>
      <c r="ES351" s="7">
        <v>0</v>
      </c>
      <c r="ET351" s="7">
        <v>0</v>
      </c>
      <c r="EU351" s="7">
        <v>0</v>
      </c>
      <c r="EV351" s="7">
        <v>0</v>
      </c>
      <c r="EW351" s="20">
        <v>2.0999999999999996</v>
      </c>
      <c r="EX351" s="7">
        <v>0</v>
      </c>
      <c r="EY351" s="7">
        <v>0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0</v>
      </c>
      <c r="FF351" s="7">
        <v>0</v>
      </c>
      <c r="FG351" s="20">
        <v>0</v>
      </c>
      <c r="FH351" s="7">
        <v>0</v>
      </c>
      <c r="FI351" s="7">
        <v>0</v>
      </c>
      <c r="FJ351" s="7">
        <v>0</v>
      </c>
      <c r="FK351" s="7">
        <v>0</v>
      </c>
      <c r="FL351" s="7">
        <v>0</v>
      </c>
      <c r="FM351" s="7">
        <v>0</v>
      </c>
      <c r="FN351" s="7">
        <v>0</v>
      </c>
      <c r="FO351" s="7">
        <v>0</v>
      </c>
      <c r="FP351" s="7">
        <v>0</v>
      </c>
      <c r="FQ351" s="7">
        <v>0</v>
      </c>
      <c r="FR351" s="7"/>
      <c r="FS351" s="7">
        <v>0</v>
      </c>
      <c r="FT351" s="7">
        <v>0</v>
      </c>
      <c r="FU351" s="7">
        <v>0</v>
      </c>
      <c r="FV351" s="7">
        <v>0</v>
      </c>
      <c r="FW351" s="7">
        <v>0</v>
      </c>
      <c r="FX351" s="7">
        <v>0</v>
      </c>
      <c r="FY351" s="7">
        <v>0</v>
      </c>
      <c r="FZ351" s="7">
        <v>0</v>
      </c>
      <c r="GA351" s="7">
        <v>0</v>
      </c>
      <c r="GB351" s="7">
        <v>0</v>
      </c>
      <c r="GC351" s="7">
        <v>0</v>
      </c>
      <c r="GD351" s="7" t="e">
        <v>#REF!</v>
      </c>
      <c r="GE351" s="149">
        <v>8.1</v>
      </c>
      <c r="GF351" s="150">
        <v>6</v>
      </c>
      <c r="GG351" s="7"/>
      <c r="GH351" s="7"/>
      <c r="GI351" s="60"/>
      <c r="GK351" s="20"/>
      <c r="GL351" s="20"/>
      <c r="GM351" s="1"/>
      <c r="GN351" s="25"/>
      <c r="GO351" s="77"/>
      <c r="GP351" s="7"/>
      <c r="GQ351" s="7"/>
    </row>
    <row r="352" spans="1:199" ht="24.95" hidden="1" customHeight="1" x14ac:dyDescent="0.4">
      <c r="A352" s="2" t="s">
        <v>80</v>
      </c>
      <c r="B352" s="1" t="s">
        <v>187</v>
      </c>
      <c r="C352" s="25" t="s">
        <v>103</v>
      </c>
      <c r="D352" s="45" t="s">
        <v>156</v>
      </c>
      <c r="E352" s="25" t="s">
        <v>151</v>
      </c>
      <c r="F352" s="25" t="s">
        <v>241</v>
      </c>
      <c r="G352" s="45">
        <v>9</v>
      </c>
      <c r="H352" s="25">
        <f>21+21</f>
        <v>42</v>
      </c>
      <c r="I352" s="25">
        <v>1</v>
      </c>
      <c r="J352" s="25">
        <v>2</v>
      </c>
      <c r="K352" s="25">
        <f t="shared" si="1657"/>
        <v>4</v>
      </c>
      <c r="L352" s="319">
        <v>28</v>
      </c>
      <c r="M352" s="208">
        <f t="shared" si="1658"/>
        <v>28</v>
      </c>
      <c r="N352" s="34">
        <v>6</v>
      </c>
      <c r="O352" s="28">
        <f t="shared" si="1659"/>
        <v>6</v>
      </c>
      <c r="P352" s="34">
        <v>22</v>
      </c>
      <c r="Q352" s="28">
        <f t="shared" si="1660"/>
        <v>44</v>
      </c>
      <c r="R352" s="34"/>
      <c r="S352" s="28">
        <f t="shared" si="1661"/>
        <v>0</v>
      </c>
      <c r="T352" s="34"/>
      <c r="U352" s="28">
        <f t="shared" si="1662"/>
        <v>0</v>
      </c>
      <c r="V352" s="34"/>
      <c r="W352" s="28">
        <f>SUM(V352)*J352*5</f>
        <v>0</v>
      </c>
      <c r="X352" s="209">
        <v>0</v>
      </c>
      <c r="Y352" s="182">
        <f>SUM(L352*15/100*J352)</f>
        <v>8.4</v>
      </c>
      <c r="Z352" s="232"/>
      <c r="AA352" s="28"/>
      <c r="AB352" s="34"/>
      <c r="AC352" s="209">
        <f>SUM(AB352)*3*H352/5</f>
        <v>0</v>
      </c>
      <c r="AD352" s="34"/>
      <c r="AE352" s="210">
        <f t="shared" si="1663"/>
        <v>0</v>
      </c>
      <c r="AF352" s="34"/>
      <c r="AG352" s="28">
        <f t="shared" si="1664"/>
        <v>0</v>
      </c>
      <c r="AH352" s="34"/>
      <c r="AI352" s="209">
        <f t="shared" si="1665"/>
        <v>0</v>
      </c>
      <c r="AJ352" s="232"/>
      <c r="AK352" s="209">
        <f t="shared" si="1666"/>
        <v>0</v>
      </c>
      <c r="AL352" s="34"/>
      <c r="AM352" s="28">
        <f>SUM(AL352*H352)</f>
        <v>0</v>
      </c>
      <c r="AN352" s="34"/>
      <c r="AO352" s="28">
        <f>SUM(AN352*J352)</f>
        <v>0</v>
      </c>
      <c r="AP352" s="34"/>
      <c r="AQ352" s="209">
        <f>SUM(AP352*H352*2)</f>
        <v>0</v>
      </c>
      <c r="AR352" s="34"/>
      <c r="AS352" s="345">
        <f>SUM(J352*AR352*6)</f>
        <v>0</v>
      </c>
      <c r="AT352" s="34"/>
      <c r="AU352" s="209">
        <f t="shared" si="1667"/>
        <v>0</v>
      </c>
      <c r="AV352" s="232"/>
      <c r="AW352" s="28">
        <f>SUM(J352*AV352*6)</f>
        <v>0</v>
      </c>
      <c r="AX352" s="34">
        <v>1</v>
      </c>
      <c r="AY352" s="202">
        <f>AX352*H352/3</f>
        <v>14</v>
      </c>
      <c r="AZ352" s="34"/>
      <c r="BA352" s="209">
        <f t="shared" si="1668"/>
        <v>0</v>
      </c>
      <c r="BB352" s="34"/>
      <c r="BC352" s="209">
        <f t="shared" si="1669"/>
        <v>0</v>
      </c>
      <c r="BD352" s="34"/>
      <c r="BE352" s="22">
        <f t="shared" si="1670"/>
        <v>0</v>
      </c>
      <c r="BF352" s="22"/>
      <c r="BG352" s="309">
        <f t="shared" si="1686"/>
        <v>72.400000000000006</v>
      </c>
      <c r="BH352" s="22">
        <f t="shared" si="1687"/>
        <v>64</v>
      </c>
      <c r="BI352" s="1"/>
      <c r="BJ352" s="1"/>
      <c r="BK352" s="1"/>
      <c r="BL352" s="63"/>
      <c r="BM352" s="2" t="s">
        <v>80</v>
      </c>
      <c r="BN352" s="1" t="s">
        <v>187</v>
      </c>
      <c r="BO352" s="25" t="s">
        <v>149</v>
      </c>
      <c r="BP352" s="45" t="s">
        <v>150</v>
      </c>
      <c r="BQ352" s="25" t="s">
        <v>151</v>
      </c>
      <c r="BR352" s="25" t="s">
        <v>211</v>
      </c>
      <c r="BS352" s="45" t="s">
        <v>162</v>
      </c>
      <c r="BT352" s="25">
        <f>21+21</f>
        <v>42</v>
      </c>
      <c r="BU352" s="25">
        <v>1</v>
      </c>
      <c r="BV352" s="25">
        <v>3</v>
      </c>
      <c r="BW352" s="25">
        <f>SUM(BV352)*2</f>
        <v>6</v>
      </c>
      <c r="BX352" s="1">
        <v>4</v>
      </c>
      <c r="BY352" s="208">
        <f t="shared" si="1671"/>
        <v>4</v>
      </c>
      <c r="BZ352" s="34">
        <v>4</v>
      </c>
      <c r="CA352" s="28">
        <f t="shared" si="1672"/>
        <v>4</v>
      </c>
      <c r="CB352" s="34"/>
      <c r="CC352" s="28">
        <f t="shared" si="1673"/>
        <v>0</v>
      </c>
      <c r="CD352" s="34"/>
      <c r="CE352" s="28">
        <f t="shared" si="1674"/>
        <v>0</v>
      </c>
      <c r="CF352" s="34"/>
      <c r="CG352" s="28">
        <f t="shared" si="1675"/>
        <v>0</v>
      </c>
      <c r="CH352" s="232"/>
      <c r="CI352" s="28">
        <f t="shared" si="1676"/>
        <v>0</v>
      </c>
      <c r="CJ352" s="209">
        <f>SUM(BV352*DJ352*2+BW352*DL352*2)</f>
        <v>0</v>
      </c>
      <c r="CK352" s="182">
        <f>SUM(BX352*15/100*BV352)</f>
        <v>1.7999999999999998</v>
      </c>
      <c r="CL352" s="232"/>
      <c r="CM352" s="28"/>
      <c r="CN352" s="232"/>
      <c r="CO352" s="209">
        <f>SUM(CN352)*3*BT352/5</f>
        <v>0</v>
      </c>
      <c r="CP352" s="232"/>
      <c r="CQ352" s="210">
        <f>SUM(CP352*BT352*(30+4))</f>
        <v>0</v>
      </c>
      <c r="CR352" s="34"/>
      <c r="CS352" s="28">
        <f t="shared" si="1677"/>
        <v>0</v>
      </c>
      <c r="CT352" s="232"/>
      <c r="CU352" s="209">
        <f t="shared" si="1678"/>
        <v>0</v>
      </c>
      <c r="CV352" s="232"/>
      <c r="CW352" s="209">
        <f t="shared" si="1679"/>
        <v>0</v>
      </c>
      <c r="CX352" s="34"/>
      <c r="CY352" s="28">
        <f>SUM(CX352*BT352)</f>
        <v>0</v>
      </c>
      <c r="CZ352" s="232"/>
      <c r="DA352" s="28">
        <f t="shared" si="1680"/>
        <v>0</v>
      </c>
      <c r="DB352" s="232"/>
      <c r="DC352" s="209">
        <f>SUM(DB352*BT352*2)</f>
        <v>0</v>
      </c>
      <c r="DD352" s="34"/>
      <c r="DE352" s="209">
        <f>DD352*BV352*6</f>
        <v>0</v>
      </c>
      <c r="DF352" s="34"/>
      <c r="DG352" s="209">
        <f t="shared" si="1681"/>
        <v>0</v>
      </c>
      <c r="DH352" s="232"/>
      <c r="DI352" s="28">
        <f>SUM(BV352*DH352*6)</f>
        <v>0</v>
      </c>
      <c r="DJ352" s="34"/>
      <c r="DK352" s="209">
        <f>SUM(BV352*DJ352*8)</f>
        <v>0</v>
      </c>
      <c r="DL352" s="34"/>
      <c r="DM352" s="209">
        <f>SUM(DL352*BW352*5*6)</f>
        <v>0</v>
      </c>
      <c r="DN352" s="34"/>
      <c r="DO352" s="209">
        <f t="shared" si="1682"/>
        <v>0</v>
      </c>
      <c r="DP352" s="34"/>
      <c r="DQ352" s="22">
        <f t="shared" si="1683"/>
        <v>0</v>
      </c>
      <c r="DR352" s="345">
        <f t="shared" si="1684"/>
        <v>5.8</v>
      </c>
      <c r="DS352" s="209">
        <f t="shared" si="1685"/>
        <v>4</v>
      </c>
      <c r="DT352" s="7"/>
      <c r="DU352" s="7"/>
      <c r="DV352" s="7"/>
      <c r="DW352" s="60"/>
      <c r="DX352" s="59"/>
      <c r="DY352" s="288"/>
      <c r="DZ352" s="25"/>
      <c r="EA352" s="25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M352" s="20">
        <v>10</v>
      </c>
      <c r="EN352" s="7">
        <v>22</v>
      </c>
      <c r="EO352" s="7">
        <v>44</v>
      </c>
      <c r="EP352" s="7">
        <v>0</v>
      </c>
      <c r="EQ352" s="7">
        <v>0</v>
      </c>
      <c r="ER352" s="7">
        <v>0</v>
      </c>
      <c r="ES352" s="7">
        <v>0</v>
      </c>
      <c r="ET352" s="7">
        <v>0</v>
      </c>
      <c r="EU352" s="7">
        <v>0</v>
      </c>
      <c r="EV352" s="7">
        <v>0</v>
      </c>
      <c r="EW352" s="20">
        <v>10.199999999999999</v>
      </c>
      <c r="EX352" s="7">
        <v>0</v>
      </c>
      <c r="EY352" s="7">
        <v>0</v>
      </c>
      <c r="EZ352" s="7">
        <v>0</v>
      </c>
      <c r="FA352" s="7">
        <v>0</v>
      </c>
      <c r="FB352" s="7">
        <v>0</v>
      </c>
      <c r="FC352" s="7">
        <v>0</v>
      </c>
      <c r="FD352" s="7">
        <v>0</v>
      </c>
      <c r="FE352" s="7">
        <v>0</v>
      </c>
      <c r="FF352" s="7">
        <v>0</v>
      </c>
      <c r="FG352" s="20">
        <v>0</v>
      </c>
      <c r="FH352" s="7">
        <v>0</v>
      </c>
      <c r="FI352" s="7">
        <v>0</v>
      </c>
      <c r="FJ352" s="7">
        <v>0</v>
      </c>
      <c r="FK352" s="7">
        <v>0</v>
      </c>
      <c r="FL352" s="7">
        <v>0</v>
      </c>
      <c r="FM352" s="7">
        <v>0</v>
      </c>
      <c r="FN352" s="7">
        <v>0</v>
      </c>
      <c r="FO352" s="7">
        <v>0</v>
      </c>
      <c r="FP352" s="7">
        <v>0</v>
      </c>
      <c r="FQ352" s="7">
        <v>0</v>
      </c>
      <c r="FR352" s="7"/>
      <c r="FS352" s="7">
        <v>0</v>
      </c>
      <c r="FT352" s="7">
        <v>0</v>
      </c>
      <c r="FU352" s="7">
        <v>0</v>
      </c>
      <c r="FV352" s="7">
        <v>1</v>
      </c>
      <c r="FW352" s="7">
        <v>14</v>
      </c>
      <c r="FX352" s="7">
        <v>0</v>
      </c>
      <c r="FY352" s="7">
        <v>0</v>
      </c>
      <c r="FZ352" s="7">
        <v>0</v>
      </c>
      <c r="GA352" s="7">
        <v>0</v>
      </c>
      <c r="GB352" s="7">
        <v>0</v>
      </c>
      <c r="GC352" s="7">
        <v>0</v>
      </c>
      <c r="GD352" s="7" t="e">
        <v>#REF!</v>
      </c>
      <c r="GE352" s="149">
        <v>78.2</v>
      </c>
      <c r="GF352" s="150">
        <v>68</v>
      </c>
      <c r="GG352" s="7"/>
      <c r="GH352" s="7"/>
      <c r="GI352" s="60"/>
      <c r="GK352" s="20"/>
      <c r="GL352" s="20"/>
      <c r="GM352" s="1"/>
      <c r="GN352" s="25"/>
      <c r="GO352" s="77"/>
      <c r="GP352" s="7"/>
      <c r="GQ352" s="7"/>
    </row>
    <row r="353" spans="1:199" ht="24.95" hidden="1" customHeight="1" x14ac:dyDescent="0.4">
      <c r="A353" s="2" t="s">
        <v>80</v>
      </c>
      <c r="B353" s="1" t="s">
        <v>187</v>
      </c>
      <c r="C353" s="25" t="s">
        <v>168</v>
      </c>
      <c r="D353" s="45" t="s">
        <v>156</v>
      </c>
      <c r="E353" s="25" t="s">
        <v>151</v>
      </c>
      <c r="F353" s="25" t="s">
        <v>243</v>
      </c>
      <c r="G353" s="45">
        <v>7</v>
      </c>
      <c r="H353" s="25">
        <v>37</v>
      </c>
      <c r="I353" s="25">
        <v>1</v>
      </c>
      <c r="J353" s="25">
        <v>2</v>
      </c>
      <c r="K353" s="25">
        <f t="shared" si="1657"/>
        <v>4</v>
      </c>
      <c r="L353" s="1">
        <v>8</v>
      </c>
      <c r="M353" s="208">
        <f t="shared" si="1658"/>
        <v>8</v>
      </c>
      <c r="N353" s="34"/>
      <c r="O353" s="28">
        <f t="shared" si="1659"/>
        <v>0</v>
      </c>
      <c r="P353" s="34">
        <v>8</v>
      </c>
      <c r="Q353" s="28">
        <f t="shared" si="1660"/>
        <v>16</v>
      </c>
      <c r="R353" s="34"/>
      <c r="S353" s="28">
        <f t="shared" si="1661"/>
        <v>0</v>
      </c>
      <c r="T353" s="34"/>
      <c r="U353" s="28">
        <f t="shared" si="1662"/>
        <v>0</v>
      </c>
      <c r="V353" s="34"/>
      <c r="W353" s="28">
        <f>SUM(V353)*J353*5</f>
        <v>0</v>
      </c>
      <c r="X353" s="209">
        <v>0</v>
      </c>
      <c r="Y353" s="182">
        <f>SUM(L353*15/100*J353)</f>
        <v>2.4</v>
      </c>
      <c r="Z353" s="232"/>
      <c r="AA353" s="28"/>
      <c r="AB353" s="34"/>
      <c r="AC353" s="209">
        <f>SUM(AB353)*3*H353/5</f>
        <v>0</v>
      </c>
      <c r="AD353" s="34"/>
      <c r="AE353" s="210">
        <f t="shared" si="1663"/>
        <v>0</v>
      </c>
      <c r="AF353" s="34"/>
      <c r="AG353" s="28">
        <f t="shared" si="1664"/>
        <v>0</v>
      </c>
      <c r="AH353" s="34"/>
      <c r="AI353" s="209">
        <f t="shared" si="1665"/>
        <v>0</v>
      </c>
      <c r="AJ353" s="232"/>
      <c r="AK353" s="209">
        <f t="shared" si="1666"/>
        <v>0</v>
      </c>
      <c r="AL353" s="34"/>
      <c r="AM353" s="28">
        <f>SUM(AL353*H353)</f>
        <v>0</v>
      </c>
      <c r="AN353" s="34"/>
      <c r="AO353" s="28">
        <f>SUM(AN353*J353)</f>
        <v>0</v>
      </c>
      <c r="AP353" s="34"/>
      <c r="AQ353" s="209">
        <f>SUM(AP353*H353*2)</f>
        <v>0</v>
      </c>
      <c r="AR353" s="34"/>
      <c r="AS353" s="345">
        <f>SUM(J353*AR353*6)</f>
        <v>0</v>
      </c>
      <c r="AT353" s="34"/>
      <c r="AU353" s="209">
        <f t="shared" si="1667"/>
        <v>0</v>
      </c>
      <c r="AV353" s="232"/>
      <c r="AW353" s="28">
        <f>SUM(J353*AV353*6)</f>
        <v>0</v>
      </c>
      <c r="AX353" s="34">
        <v>1</v>
      </c>
      <c r="AY353" s="202">
        <f>AX353*H353/3</f>
        <v>12.333333333333334</v>
      </c>
      <c r="AZ353" s="34"/>
      <c r="BA353" s="209">
        <f t="shared" si="1668"/>
        <v>0</v>
      </c>
      <c r="BB353" s="34"/>
      <c r="BC353" s="209">
        <f t="shared" si="1669"/>
        <v>0</v>
      </c>
      <c r="BD353" s="34"/>
      <c r="BE353" s="22">
        <f t="shared" si="1670"/>
        <v>0</v>
      </c>
      <c r="BF353" s="22"/>
      <c r="BG353" s="309">
        <f t="shared" si="1686"/>
        <v>30.733333333333334</v>
      </c>
      <c r="BH353" s="22">
        <f t="shared" si="1687"/>
        <v>28.333333333333336</v>
      </c>
      <c r="BI353" s="1"/>
      <c r="BJ353" s="1"/>
      <c r="BK353" s="1"/>
      <c r="BL353" s="63"/>
      <c r="BM353" s="2" t="s">
        <v>80</v>
      </c>
      <c r="BN353" s="1" t="s">
        <v>254</v>
      </c>
      <c r="BO353" s="25" t="s">
        <v>95</v>
      </c>
      <c r="BP353" s="45" t="s">
        <v>156</v>
      </c>
      <c r="BQ353" s="25" t="s">
        <v>151</v>
      </c>
      <c r="BR353" s="25" t="s">
        <v>232</v>
      </c>
      <c r="BS353" s="45">
        <v>12</v>
      </c>
      <c r="BT353" s="25">
        <v>3</v>
      </c>
      <c r="BU353" s="25">
        <v>1</v>
      </c>
      <c r="BV353" s="25">
        <v>1</v>
      </c>
      <c r="BW353" s="25">
        <v>1</v>
      </c>
      <c r="BX353" s="1"/>
      <c r="BY353" s="208">
        <f t="shared" si="1671"/>
        <v>0</v>
      </c>
      <c r="BZ353" s="34"/>
      <c r="CA353" s="28">
        <f t="shared" si="1672"/>
        <v>0</v>
      </c>
      <c r="CB353" s="34"/>
      <c r="CC353" s="28">
        <f t="shared" si="1673"/>
        <v>0</v>
      </c>
      <c r="CD353" s="34"/>
      <c r="CE353" s="28">
        <f t="shared" si="1674"/>
        <v>0</v>
      </c>
      <c r="CF353" s="34"/>
      <c r="CG353" s="28">
        <f t="shared" si="1675"/>
        <v>0</v>
      </c>
      <c r="CH353" s="242"/>
      <c r="CI353" s="28">
        <f t="shared" si="1676"/>
        <v>0</v>
      </c>
      <c r="CJ353" s="209"/>
      <c r="CK353" s="182">
        <f>SUM(BX353*5/100*BV353)</f>
        <v>0</v>
      </c>
      <c r="CL353" s="242"/>
      <c r="CM353" s="28"/>
      <c r="CN353" s="242"/>
      <c r="CO353" s="209">
        <f>SUM(CN353)*3*BT353/5</f>
        <v>0</v>
      </c>
      <c r="CP353" s="242">
        <v>1</v>
      </c>
      <c r="CQ353" s="210">
        <v>45</v>
      </c>
      <c r="CR353" s="34"/>
      <c r="CS353" s="28">
        <f t="shared" si="1677"/>
        <v>0</v>
      </c>
      <c r="CT353" s="242"/>
      <c r="CU353" s="209">
        <f t="shared" si="1678"/>
        <v>0</v>
      </c>
      <c r="CV353" s="242"/>
      <c r="CW353" s="209">
        <f t="shared" si="1679"/>
        <v>0</v>
      </c>
      <c r="CX353" s="34"/>
      <c r="CY353" s="28">
        <f>SUM(CX353*BT353*2)</f>
        <v>0</v>
      </c>
      <c r="CZ353" s="242"/>
      <c r="DA353" s="28">
        <f t="shared" si="1680"/>
        <v>0</v>
      </c>
      <c r="DB353" s="242"/>
      <c r="DC353" s="209">
        <f>DB353*BT353/3</f>
        <v>0</v>
      </c>
      <c r="DD353" s="34"/>
      <c r="DE353" s="209">
        <f>SUM(BV353*DD353*6)</f>
        <v>0</v>
      </c>
      <c r="DF353" s="34"/>
      <c r="DG353" s="209">
        <f t="shared" si="1681"/>
        <v>0</v>
      </c>
      <c r="DH353" s="242"/>
      <c r="DI353" s="28">
        <f>SUM(DH353*BT353/3)</f>
        <v>0</v>
      </c>
      <c r="DJ353" s="34"/>
      <c r="DK353" s="209">
        <f>SUM(BV353*DJ353*8)</f>
        <v>0</v>
      </c>
      <c r="DL353" s="34">
        <v>1</v>
      </c>
      <c r="DM353" s="209">
        <f>SUM(DL353*BW353*1*8)</f>
        <v>8</v>
      </c>
      <c r="DN353" s="34"/>
      <c r="DO353" s="209">
        <f t="shared" si="1682"/>
        <v>0</v>
      </c>
      <c r="DP353" s="34"/>
      <c r="DQ353" s="22">
        <f t="shared" si="1683"/>
        <v>0</v>
      </c>
      <c r="DR353" s="345">
        <f t="shared" si="1684"/>
        <v>53</v>
      </c>
      <c r="DS353" s="209">
        <f t="shared" si="1685"/>
        <v>8</v>
      </c>
      <c r="DT353" s="7"/>
      <c r="DU353" s="7"/>
      <c r="DV353" s="7"/>
      <c r="DW353" s="60"/>
      <c r="DX353" s="59"/>
      <c r="DY353" s="288"/>
      <c r="DZ353" s="25"/>
      <c r="EA353" s="25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M353" s="20">
        <v>0</v>
      </c>
      <c r="EN353" s="7">
        <v>8</v>
      </c>
      <c r="EO353" s="7">
        <v>16</v>
      </c>
      <c r="EP353" s="7">
        <v>0</v>
      </c>
      <c r="EQ353" s="7">
        <v>0</v>
      </c>
      <c r="ER353" s="7">
        <v>0</v>
      </c>
      <c r="ES353" s="7">
        <v>0</v>
      </c>
      <c r="ET353" s="7">
        <v>0</v>
      </c>
      <c r="EU353" s="7">
        <v>0</v>
      </c>
      <c r="EV353" s="7">
        <v>0</v>
      </c>
      <c r="EW353" s="20">
        <v>2.4</v>
      </c>
      <c r="EX353" s="7">
        <v>0</v>
      </c>
      <c r="EY353" s="7">
        <v>0</v>
      </c>
      <c r="EZ353" s="7">
        <v>0</v>
      </c>
      <c r="FA353" s="7">
        <v>0</v>
      </c>
      <c r="FB353" s="7">
        <v>1</v>
      </c>
      <c r="FC353" s="7">
        <v>45</v>
      </c>
      <c r="FD353" s="7">
        <v>0</v>
      </c>
      <c r="FE353" s="7">
        <v>0</v>
      </c>
      <c r="FF353" s="7">
        <v>0</v>
      </c>
      <c r="FG353" s="20">
        <v>0</v>
      </c>
      <c r="FH353" s="7">
        <v>0</v>
      </c>
      <c r="FI353" s="7">
        <v>0</v>
      </c>
      <c r="FJ353" s="7">
        <v>0</v>
      </c>
      <c r="FK353" s="7">
        <v>0</v>
      </c>
      <c r="FL353" s="7">
        <v>0</v>
      </c>
      <c r="FM353" s="7">
        <v>0</v>
      </c>
      <c r="FN353" s="7">
        <v>0</v>
      </c>
      <c r="FO353" s="7">
        <v>0</v>
      </c>
      <c r="FP353" s="7">
        <v>0</v>
      </c>
      <c r="FQ353" s="7">
        <v>0</v>
      </c>
      <c r="FR353" s="7"/>
      <c r="FS353" s="7">
        <v>0</v>
      </c>
      <c r="FT353" s="7">
        <v>0</v>
      </c>
      <c r="FU353" s="7">
        <v>0</v>
      </c>
      <c r="FV353" s="7">
        <v>1</v>
      </c>
      <c r="FW353" s="7">
        <v>12.333333333333334</v>
      </c>
      <c r="FX353" s="7">
        <v>1</v>
      </c>
      <c r="FY353" s="7">
        <v>8</v>
      </c>
      <c r="FZ353" s="7">
        <v>0</v>
      </c>
      <c r="GA353" s="7">
        <v>0</v>
      </c>
      <c r="GB353" s="7">
        <v>0</v>
      </c>
      <c r="GC353" s="7">
        <v>0</v>
      </c>
      <c r="GD353" s="7" t="e">
        <v>#REF!</v>
      </c>
      <c r="GE353" s="149">
        <v>83.733333333333334</v>
      </c>
      <c r="GF353" s="150">
        <v>36.333333333333336</v>
      </c>
      <c r="GG353" s="7"/>
      <c r="GH353" s="7"/>
      <c r="GI353" s="60"/>
      <c r="GK353" s="20"/>
      <c r="GL353" s="20"/>
      <c r="GM353" s="1"/>
      <c r="GN353" s="25"/>
      <c r="GO353" s="77"/>
      <c r="GP353" s="7"/>
      <c r="GQ353" s="7"/>
    </row>
    <row r="354" spans="1:199" ht="24.95" hidden="1" customHeight="1" x14ac:dyDescent="0.4">
      <c r="A354" s="2" t="s">
        <v>80</v>
      </c>
      <c r="B354" s="229" t="s">
        <v>261</v>
      </c>
      <c r="C354" s="230" t="s">
        <v>109</v>
      </c>
      <c r="D354" s="211" t="s">
        <v>92</v>
      </c>
      <c r="E354" s="230" t="s">
        <v>110</v>
      </c>
      <c r="F354" s="230" t="s">
        <v>185</v>
      </c>
      <c r="G354" s="230">
        <v>9</v>
      </c>
      <c r="H354" s="230">
        <v>4</v>
      </c>
      <c r="I354" s="230">
        <v>1</v>
      </c>
      <c r="J354" s="230">
        <v>1</v>
      </c>
      <c r="K354" s="230">
        <f t="shared" si="1657"/>
        <v>2</v>
      </c>
      <c r="L354" s="269"/>
      <c r="M354" s="231">
        <f t="shared" si="1658"/>
        <v>0</v>
      </c>
      <c r="N354" s="232"/>
      <c r="O354" s="233">
        <f t="shared" si="1659"/>
        <v>0</v>
      </c>
      <c r="P354" s="232"/>
      <c r="Q354" s="233">
        <f t="shared" si="1660"/>
        <v>0</v>
      </c>
      <c r="R354" s="232"/>
      <c r="S354" s="233">
        <f t="shared" si="1661"/>
        <v>0</v>
      </c>
      <c r="T354" s="232"/>
      <c r="U354" s="233">
        <f t="shared" si="1662"/>
        <v>0</v>
      </c>
      <c r="V354" s="232"/>
      <c r="W354" s="233">
        <f>SUM(V354)*J354*5</f>
        <v>0</v>
      </c>
      <c r="X354" s="209">
        <f>SUM(L354)*J354*5/100+AX354*J354*2+AZ354*J354*2</f>
        <v>0</v>
      </c>
      <c r="Y354" s="171">
        <f>SUM(L354*5/100*J354)</f>
        <v>0</v>
      </c>
      <c r="Z354" s="232"/>
      <c r="AA354" s="233"/>
      <c r="AB354" s="232">
        <v>17</v>
      </c>
      <c r="AC354" s="209">
        <f>AB354*H354*2</f>
        <v>136</v>
      </c>
      <c r="AD354" s="232"/>
      <c r="AE354" s="235">
        <f t="shared" si="1663"/>
        <v>0</v>
      </c>
      <c r="AF354" s="232"/>
      <c r="AG354" s="233">
        <f t="shared" si="1664"/>
        <v>0</v>
      </c>
      <c r="AH354" s="232"/>
      <c r="AI354" s="234">
        <f t="shared" si="1665"/>
        <v>0</v>
      </c>
      <c r="AJ354" s="232"/>
      <c r="AK354" s="234">
        <f t="shared" si="1666"/>
        <v>0</v>
      </c>
      <c r="AL354" s="232"/>
      <c r="AM354" s="233">
        <f>SUM(AL354*H354)</f>
        <v>0</v>
      </c>
      <c r="AN354" s="232"/>
      <c r="AO354" s="233">
        <f>SUM(AN354*J354)</f>
        <v>0</v>
      </c>
      <c r="AP354" s="232"/>
      <c r="AQ354" s="234">
        <f>89*AP354/3</f>
        <v>0</v>
      </c>
      <c r="AR354" s="232"/>
      <c r="AS354" s="234">
        <f>SUM(J354*AR354*6)</f>
        <v>0</v>
      </c>
      <c r="AT354" s="34"/>
      <c r="AU354" s="236">
        <f t="shared" si="1667"/>
        <v>0</v>
      </c>
      <c r="AV354" s="232"/>
      <c r="AW354" s="233">
        <f>SUM(AV354*H354/3)</f>
        <v>0</v>
      </c>
      <c r="AX354" s="232"/>
      <c r="AY354" s="234">
        <f>SUM(AX354*H354/3)</f>
        <v>0</v>
      </c>
      <c r="AZ354" s="232"/>
      <c r="BA354" s="209">
        <f t="shared" si="1668"/>
        <v>0</v>
      </c>
      <c r="BB354" s="232"/>
      <c r="BC354" s="234">
        <f t="shared" si="1669"/>
        <v>0</v>
      </c>
      <c r="BD354" s="232"/>
      <c r="BE354" s="237">
        <f t="shared" si="1670"/>
        <v>0</v>
      </c>
      <c r="BF354" s="236">
        <f>O354+Q354+S354+U354+W354+X354+Y354+AA354+AC354+AE354+AG354+AI354+AK354+AM354+AO354+AQ354+AS354+AU354+AW354+AY354+BA354+BC354+BE354</f>
        <v>136</v>
      </c>
      <c r="BG354" s="309">
        <f t="shared" si="1686"/>
        <v>136</v>
      </c>
      <c r="BH354" s="22">
        <f t="shared" si="1687"/>
        <v>0</v>
      </c>
      <c r="BI354" s="1"/>
      <c r="BJ354" s="1"/>
      <c r="BK354" s="1"/>
      <c r="BL354" s="7" t="s">
        <v>287</v>
      </c>
      <c r="BM354" s="2" t="s">
        <v>80</v>
      </c>
      <c r="BN354" s="1" t="s">
        <v>255</v>
      </c>
      <c r="BO354" s="25" t="s">
        <v>95</v>
      </c>
      <c r="BP354" s="45" t="s">
        <v>156</v>
      </c>
      <c r="BQ354" s="25" t="s">
        <v>151</v>
      </c>
      <c r="BR354" s="25" t="s">
        <v>232</v>
      </c>
      <c r="BS354" s="45">
        <v>12</v>
      </c>
      <c r="BT354" s="230">
        <v>6</v>
      </c>
      <c r="BU354" s="25">
        <v>1</v>
      </c>
      <c r="BV354" s="25">
        <v>1</v>
      </c>
      <c r="BW354" s="25">
        <v>1</v>
      </c>
      <c r="BX354" s="1"/>
      <c r="BY354" s="208">
        <f t="shared" si="1671"/>
        <v>0</v>
      </c>
      <c r="BZ354" s="34"/>
      <c r="CA354" s="28">
        <f t="shared" si="1672"/>
        <v>0</v>
      </c>
      <c r="CB354" s="34"/>
      <c r="CC354" s="28">
        <f t="shared" si="1673"/>
        <v>0</v>
      </c>
      <c r="CD354" s="34"/>
      <c r="CE354" s="28">
        <f t="shared" si="1674"/>
        <v>0</v>
      </c>
      <c r="CF354" s="34"/>
      <c r="CG354" s="28">
        <f t="shared" si="1675"/>
        <v>0</v>
      </c>
      <c r="CH354" s="242"/>
      <c r="CI354" s="28">
        <f t="shared" si="1676"/>
        <v>0</v>
      </c>
      <c r="CJ354" s="209">
        <f>SUM(BX354)*BV354*5/100+DJ354*BV354*2+DL354*BV354*2</f>
        <v>0</v>
      </c>
      <c r="CK354" s="182">
        <f>SUM(BX354*5/100*BV354)</f>
        <v>0</v>
      </c>
      <c r="CL354" s="242"/>
      <c r="CM354" s="28"/>
      <c r="CN354" s="242">
        <v>9</v>
      </c>
      <c r="CO354" s="345">
        <f>CN354*BV354*4</f>
        <v>36</v>
      </c>
      <c r="CP354" s="242"/>
      <c r="CQ354" s="210">
        <f>SUM(CP354*BT354*(30+4))</f>
        <v>0</v>
      </c>
      <c r="CR354" s="34"/>
      <c r="CS354" s="28">
        <f t="shared" si="1677"/>
        <v>0</v>
      </c>
      <c r="CT354" s="242"/>
      <c r="CU354" s="209">
        <f t="shared" si="1678"/>
        <v>0</v>
      </c>
      <c r="CV354" s="242"/>
      <c r="CW354" s="209">
        <f t="shared" si="1679"/>
        <v>0</v>
      </c>
      <c r="CX354" s="34"/>
      <c r="CY354" s="28">
        <f>SUM(CX354*BT354)</f>
        <v>0</v>
      </c>
      <c r="CZ354" s="242"/>
      <c r="DA354" s="28">
        <f t="shared" si="1680"/>
        <v>0</v>
      </c>
      <c r="DB354" s="242">
        <v>1</v>
      </c>
      <c r="DC354" s="209">
        <f>DB354*BT354/3</f>
        <v>2</v>
      </c>
      <c r="DD354" s="34"/>
      <c r="DE354" s="209">
        <f>SUM(BV354*DD354*6)</f>
        <v>0</v>
      </c>
      <c r="DF354" s="34"/>
      <c r="DG354" s="209">
        <f t="shared" si="1681"/>
        <v>0</v>
      </c>
      <c r="DH354" s="242"/>
      <c r="DI354" s="28">
        <f>SUM(DH354*BT354/3)</f>
        <v>0</v>
      </c>
      <c r="DJ354" s="34"/>
      <c r="DK354" s="209">
        <f>SUM(DJ354*BT354/3)</f>
        <v>0</v>
      </c>
      <c r="DL354" s="34"/>
      <c r="DM354" s="209">
        <f>SUM(DL354*BW354*5*6)</f>
        <v>0</v>
      </c>
      <c r="DN354" s="34"/>
      <c r="DO354" s="209">
        <f t="shared" si="1682"/>
        <v>0</v>
      </c>
      <c r="DP354" s="34"/>
      <c r="DQ354" s="22">
        <f t="shared" si="1683"/>
        <v>0</v>
      </c>
      <c r="DR354" s="345">
        <f t="shared" si="1684"/>
        <v>38</v>
      </c>
      <c r="DS354" s="209">
        <f t="shared" si="1685"/>
        <v>2</v>
      </c>
      <c r="DT354" s="7"/>
      <c r="DU354" s="7"/>
      <c r="DV354" s="7"/>
      <c r="DW354" s="60"/>
      <c r="DX354" s="59"/>
      <c r="DY354" s="288"/>
      <c r="DZ354" s="25"/>
      <c r="EA354" s="25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M354" s="20">
        <v>0</v>
      </c>
      <c r="EN354" s="7">
        <v>0</v>
      </c>
      <c r="EO354" s="7">
        <v>0</v>
      </c>
      <c r="EP354" s="7">
        <v>0</v>
      </c>
      <c r="EQ354" s="7">
        <v>0</v>
      </c>
      <c r="ER354" s="7">
        <v>0</v>
      </c>
      <c r="ES354" s="7">
        <v>0</v>
      </c>
      <c r="ET354" s="7">
        <v>0</v>
      </c>
      <c r="EU354" s="7">
        <v>0</v>
      </c>
      <c r="EV354" s="7">
        <v>0</v>
      </c>
      <c r="EW354" s="20">
        <v>0</v>
      </c>
      <c r="EX354" s="7">
        <v>0</v>
      </c>
      <c r="EY354" s="7">
        <v>0</v>
      </c>
      <c r="EZ354" s="7">
        <v>26</v>
      </c>
      <c r="FA354" s="7">
        <v>172</v>
      </c>
      <c r="FB354" s="7">
        <v>0</v>
      </c>
      <c r="FC354" s="7">
        <v>0</v>
      </c>
      <c r="FD354" s="7">
        <v>0</v>
      </c>
      <c r="FE354" s="7">
        <v>0</v>
      </c>
      <c r="FF354" s="7">
        <v>0</v>
      </c>
      <c r="FG354" s="20">
        <v>0</v>
      </c>
      <c r="FH354" s="7">
        <v>0</v>
      </c>
      <c r="FI354" s="7">
        <v>0</v>
      </c>
      <c r="FJ354" s="7">
        <v>0</v>
      </c>
      <c r="FK354" s="7">
        <v>0</v>
      </c>
      <c r="FL354" s="7">
        <v>0</v>
      </c>
      <c r="FM354" s="7">
        <v>0</v>
      </c>
      <c r="FN354" s="7">
        <v>1</v>
      </c>
      <c r="FO354" s="7">
        <v>2</v>
      </c>
      <c r="FP354" s="7">
        <v>0</v>
      </c>
      <c r="FQ354" s="7">
        <v>0</v>
      </c>
      <c r="FR354" s="7"/>
      <c r="FS354" s="7">
        <v>0</v>
      </c>
      <c r="FT354" s="7">
        <v>0</v>
      </c>
      <c r="FU354" s="7">
        <v>0</v>
      </c>
      <c r="FV354" s="7">
        <v>0</v>
      </c>
      <c r="FW354" s="7">
        <v>0</v>
      </c>
      <c r="FX354" s="7">
        <v>0</v>
      </c>
      <c r="FY354" s="7">
        <v>0</v>
      </c>
      <c r="FZ354" s="7">
        <v>0</v>
      </c>
      <c r="GA354" s="7">
        <v>0</v>
      </c>
      <c r="GB354" s="7">
        <v>0</v>
      </c>
      <c r="GC354" s="7">
        <v>0</v>
      </c>
      <c r="GD354" s="7" t="e">
        <v>#REF!</v>
      </c>
      <c r="GE354" s="149">
        <v>174</v>
      </c>
      <c r="GF354" s="150">
        <v>2</v>
      </c>
      <c r="GG354" s="7"/>
      <c r="GH354" s="7"/>
      <c r="GI354" s="60"/>
      <c r="GK354" s="20"/>
      <c r="GL354" s="20"/>
      <c r="GM354" s="1"/>
      <c r="GN354" s="25"/>
      <c r="GO354" s="77"/>
      <c r="GP354" s="7"/>
      <c r="GQ354" s="7"/>
    </row>
    <row r="355" spans="1:199" ht="24.95" hidden="1" customHeight="1" x14ac:dyDescent="0.4">
      <c r="A355" s="2" t="s">
        <v>80</v>
      </c>
      <c r="B355" s="1" t="s">
        <v>257</v>
      </c>
      <c r="C355" s="25" t="s">
        <v>95</v>
      </c>
      <c r="D355" s="25" t="s">
        <v>156</v>
      </c>
      <c r="E355" s="25" t="s">
        <v>151</v>
      </c>
      <c r="F355" s="25" t="s">
        <v>236</v>
      </c>
      <c r="G355" s="45">
        <v>9</v>
      </c>
      <c r="H355" s="25">
        <v>45</v>
      </c>
      <c r="I355" s="25">
        <v>1</v>
      </c>
      <c r="J355" s="25">
        <v>1</v>
      </c>
      <c r="K355" s="25"/>
      <c r="L355" s="1"/>
      <c r="M355" s="208"/>
      <c r="N355" s="34"/>
      <c r="O355" s="28">
        <f t="shared" si="1659"/>
        <v>0</v>
      </c>
      <c r="P355" s="34"/>
      <c r="Q355" s="28">
        <f t="shared" si="1660"/>
        <v>0</v>
      </c>
      <c r="R355" s="34"/>
      <c r="S355" s="28">
        <f t="shared" si="1661"/>
        <v>0</v>
      </c>
      <c r="T355" s="34"/>
      <c r="U355" s="28">
        <f t="shared" si="1662"/>
        <v>0</v>
      </c>
      <c r="V355" s="34"/>
      <c r="W355" s="28">
        <f t="shared" ref="W355" si="1688">SUM(V355)*J355*5</f>
        <v>0</v>
      </c>
      <c r="X355" s="209">
        <f>SUM(L355)*J355*5/100+AX355*J355*2+AZ355*K355*2</f>
        <v>0</v>
      </c>
      <c r="Y355" s="182">
        <f>SUM(L355*15/100*J355)</f>
        <v>0</v>
      </c>
      <c r="Z355" s="232"/>
      <c r="AA355" s="28"/>
      <c r="AB355" s="34">
        <v>3</v>
      </c>
      <c r="AC355" s="209">
        <f>AB355*J355*8</f>
        <v>24</v>
      </c>
      <c r="AD355" s="34"/>
      <c r="AE355" s="210">
        <f>SUM(AD355*H355*(30+4))</f>
        <v>0</v>
      </c>
      <c r="AF355" s="34"/>
      <c r="AG355" s="28">
        <f t="shared" si="1664"/>
        <v>0</v>
      </c>
      <c r="AH355" s="34"/>
      <c r="AI355" s="209">
        <f t="shared" si="1665"/>
        <v>0</v>
      </c>
      <c r="AJ355" s="232"/>
      <c r="AK355" s="209">
        <f t="shared" ref="AK355" si="1689">SUM(AJ355*H355*2/3)</f>
        <v>0</v>
      </c>
      <c r="AL355" s="34"/>
      <c r="AM355" s="28">
        <f>SUM(AL355*H355)</f>
        <v>0</v>
      </c>
      <c r="AN355" s="34"/>
      <c r="AO355" s="28">
        <f t="shared" ref="AO355" si="1690">SUM(AN355*J355)</f>
        <v>0</v>
      </c>
      <c r="AP355" s="34"/>
      <c r="AQ355" s="209">
        <f>AP355*H355/3</f>
        <v>0</v>
      </c>
      <c r="AR355" s="34"/>
      <c r="AS355" s="209">
        <f>SUM(J355*AR355*6)</f>
        <v>0</v>
      </c>
      <c r="AT355" s="34"/>
      <c r="AU355" s="209">
        <f t="shared" si="1667"/>
        <v>0</v>
      </c>
      <c r="AV355" s="232"/>
      <c r="AW355" s="28">
        <f>SUM(AV355*H355/3)</f>
        <v>0</v>
      </c>
      <c r="AX355" s="34"/>
      <c r="AY355" s="209">
        <f>SUM(AX355*H355/3)</f>
        <v>0</v>
      </c>
      <c r="AZ355" s="34"/>
      <c r="BA355" s="209">
        <f t="shared" ref="BA355" si="1691">SUM(AZ355*K355*5*6)</f>
        <v>0</v>
      </c>
      <c r="BB355" s="34"/>
      <c r="BC355" s="209">
        <f t="shared" ref="BC355" si="1692">SUM(BB355*K355*4*6)</f>
        <v>0</v>
      </c>
      <c r="BD355" s="34"/>
      <c r="BE355" s="22">
        <f t="shared" si="1670"/>
        <v>0</v>
      </c>
      <c r="BF355" s="22"/>
      <c r="BG355" s="309">
        <f t="shared" si="1686"/>
        <v>24</v>
      </c>
      <c r="BH355" s="22">
        <f t="shared" si="1687"/>
        <v>0</v>
      </c>
      <c r="BI355" s="7"/>
      <c r="BJ355" s="1"/>
      <c r="BK355" s="1"/>
      <c r="BL355" s="63" t="s">
        <v>294</v>
      </c>
      <c r="BM355" s="2" t="s">
        <v>80</v>
      </c>
      <c r="BN355" s="1" t="s">
        <v>256</v>
      </c>
      <c r="BO355" s="25" t="s">
        <v>95</v>
      </c>
      <c r="BP355" s="25" t="s">
        <v>156</v>
      </c>
      <c r="BQ355" s="25" t="s">
        <v>151</v>
      </c>
      <c r="BR355" s="25" t="s">
        <v>236</v>
      </c>
      <c r="BS355" s="25">
        <v>10</v>
      </c>
      <c r="BT355" s="25">
        <v>15</v>
      </c>
      <c r="BU355" s="25">
        <v>1</v>
      </c>
      <c r="BV355" s="25">
        <v>2</v>
      </c>
      <c r="BW355" s="25">
        <v>1</v>
      </c>
      <c r="BX355" s="354"/>
      <c r="BY355" s="208">
        <f t="shared" si="1671"/>
        <v>0</v>
      </c>
      <c r="BZ355" s="355"/>
      <c r="CA355" s="28">
        <f t="shared" si="1672"/>
        <v>0</v>
      </c>
      <c r="CB355" s="355"/>
      <c r="CC355" s="28">
        <f t="shared" si="1673"/>
        <v>0</v>
      </c>
      <c r="CD355" s="355"/>
      <c r="CE355" s="28">
        <f t="shared" si="1674"/>
        <v>0</v>
      </c>
      <c r="CF355" s="355"/>
      <c r="CG355" s="28">
        <f t="shared" si="1675"/>
        <v>0</v>
      </c>
      <c r="CH355" s="335"/>
      <c r="CI355" s="28">
        <f t="shared" si="1676"/>
        <v>0</v>
      </c>
      <c r="CJ355" s="209">
        <f>SUM(BX355)*BV355*5/100+DJ355*BV355*2+DL355*BW355*2</f>
        <v>0</v>
      </c>
      <c r="CK355" s="182">
        <f>SUM(BX355*15/100*BV355)</f>
        <v>0</v>
      </c>
      <c r="CL355" s="335"/>
      <c r="CM355" s="28"/>
      <c r="CN355" s="335"/>
      <c r="CO355" s="209">
        <f>BT355*CN355/3</f>
        <v>0</v>
      </c>
      <c r="CP355" s="335"/>
      <c r="CQ355" s="356">
        <f>SUM(CP355*BT355*(30+4))</f>
        <v>0</v>
      </c>
      <c r="CR355" s="355"/>
      <c r="CS355" s="28">
        <f t="shared" si="1677"/>
        <v>0</v>
      </c>
      <c r="CT355" s="335"/>
      <c r="CU355" s="209">
        <f t="shared" si="1678"/>
        <v>0</v>
      </c>
      <c r="CV355" s="335"/>
      <c r="CW355" s="209">
        <f t="shared" si="1679"/>
        <v>0</v>
      </c>
      <c r="CX355" s="355"/>
      <c r="CY355" s="28">
        <f>SUM(CX355*BT355)</f>
        <v>0</v>
      </c>
      <c r="CZ355" s="335"/>
      <c r="DA355" s="28">
        <f t="shared" si="1680"/>
        <v>0</v>
      </c>
      <c r="DB355" s="335">
        <v>2</v>
      </c>
      <c r="DC355" s="209">
        <f>DB355*BT355/3</f>
        <v>10</v>
      </c>
      <c r="DD355" s="355"/>
      <c r="DE355" s="209">
        <f>SUM(BV355*DD355*6)</f>
        <v>0</v>
      </c>
      <c r="DF355" s="34"/>
      <c r="DG355" s="209">
        <f t="shared" si="1681"/>
        <v>0</v>
      </c>
      <c r="DH355" s="335"/>
      <c r="DI355" s="28">
        <f>SUM(DH355*BT355/3)</f>
        <v>0</v>
      </c>
      <c r="DJ355" s="355"/>
      <c r="DK355" s="209">
        <f>SUM(DJ355*BT355/3)</f>
        <v>0</v>
      </c>
      <c r="DL355" s="355"/>
      <c r="DM355" s="209">
        <f>SUM(DL355*BW355*5*6)</f>
        <v>0</v>
      </c>
      <c r="DN355" s="355"/>
      <c r="DO355" s="209">
        <f t="shared" si="1682"/>
        <v>0</v>
      </c>
      <c r="DP355" s="355"/>
      <c r="DQ355" s="22">
        <f t="shared" si="1683"/>
        <v>0</v>
      </c>
      <c r="DR355" s="363">
        <f t="shared" si="1684"/>
        <v>10</v>
      </c>
      <c r="DS355" s="209">
        <f t="shared" si="1685"/>
        <v>10</v>
      </c>
      <c r="DT355" s="7"/>
      <c r="DU355" s="7"/>
      <c r="DV355" s="7"/>
      <c r="DW355" s="60"/>
      <c r="DX355" s="59"/>
      <c r="DY355" s="288"/>
      <c r="DZ355" s="25"/>
      <c r="EA355" s="25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M355" s="20">
        <v>0</v>
      </c>
      <c r="EN355" s="7">
        <v>0</v>
      </c>
      <c r="EO355" s="7">
        <v>0</v>
      </c>
      <c r="EP355" s="7">
        <v>0</v>
      </c>
      <c r="EQ355" s="7">
        <v>0</v>
      </c>
      <c r="ER355" s="7">
        <v>0</v>
      </c>
      <c r="ES355" s="7">
        <v>0</v>
      </c>
      <c r="ET355" s="7">
        <v>0</v>
      </c>
      <c r="EU355" s="7">
        <v>0</v>
      </c>
      <c r="EV355" s="7">
        <v>0</v>
      </c>
      <c r="EW355" s="20">
        <v>0</v>
      </c>
      <c r="EX355" s="7">
        <v>0</v>
      </c>
      <c r="EY355" s="7">
        <v>0</v>
      </c>
      <c r="EZ355" s="7">
        <v>3</v>
      </c>
      <c r="FA355" s="7">
        <v>24</v>
      </c>
      <c r="FB355" s="7">
        <v>0</v>
      </c>
      <c r="FC355" s="7">
        <v>0</v>
      </c>
      <c r="FD355" s="7">
        <v>0</v>
      </c>
      <c r="FE355" s="7">
        <v>0</v>
      </c>
      <c r="FF355" s="7">
        <v>0</v>
      </c>
      <c r="FG355" s="20">
        <v>0</v>
      </c>
      <c r="FH355" s="7">
        <v>0</v>
      </c>
      <c r="FI355" s="7">
        <v>0</v>
      </c>
      <c r="FJ355" s="7">
        <v>0</v>
      </c>
      <c r="FK355" s="7">
        <v>0</v>
      </c>
      <c r="FL355" s="7">
        <v>0</v>
      </c>
      <c r="FM355" s="7">
        <v>0</v>
      </c>
      <c r="FN355" s="7">
        <v>2</v>
      </c>
      <c r="FO355" s="7">
        <v>10</v>
      </c>
      <c r="FP355" s="7">
        <v>0</v>
      </c>
      <c r="FQ355" s="7">
        <v>0</v>
      </c>
      <c r="FR355" s="7"/>
      <c r="FS355" s="7">
        <v>0</v>
      </c>
      <c r="FT355" s="7">
        <v>0</v>
      </c>
      <c r="FU355" s="7">
        <v>0</v>
      </c>
      <c r="FV355" s="7">
        <v>0</v>
      </c>
      <c r="FW355" s="7">
        <v>0</v>
      </c>
      <c r="FX355" s="7">
        <v>0</v>
      </c>
      <c r="FY355" s="7">
        <v>0</v>
      </c>
      <c r="FZ355" s="7">
        <v>0</v>
      </c>
      <c r="GA355" s="7">
        <v>0</v>
      </c>
      <c r="GB355" s="7">
        <v>0</v>
      </c>
      <c r="GC355" s="7">
        <v>0</v>
      </c>
      <c r="GD355" s="7" t="e">
        <v>#REF!</v>
      </c>
      <c r="GE355" s="149">
        <v>34</v>
      </c>
      <c r="GF355" s="150">
        <v>10</v>
      </c>
      <c r="GG355" s="7"/>
      <c r="GH355" s="7"/>
      <c r="GI355" s="60"/>
      <c r="GK355" s="20"/>
      <c r="GL355" s="20"/>
      <c r="GM355" s="1"/>
      <c r="GN355" s="25"/>
      <c r="GO355" s="77"/>
      <c r="GP355" s="7"/>
      <c r="GQ355" s="7"/>
    </row>
    <row r="356" spans="1:199" ht="24.95" hidden="1" customHeight="1" x14ac:dyDescent="0.4">
      <c r="A356" s="2" t="s">
        <v>80</v>
      </c>
      <c r="B356" s="178" t="s">
        <v>259</v>
      </c>
      <c r="C356" s="45" t="s">
        <v>95</v>
      </c>
      <c r="D356" s="207" t="s">
        <v>156</v>
      </c>
      <c r="E356" s="207" t="s">
        <v>151</v>
      </c>
      <c r="F356" s="179" t="s">
        <v>232</v>
      </c>
      <c r="G356" s="179">
        <v>11</v>
      </c>
      <c r="H356" s="25">
        <v>3</v>
      </c>
      <c r="I356" s="25">
        <v>1</v>
      </c>
      <c r="J356" s="25">
        <v>1</v>
      </c>
      <c r="K356" s="25">
        <v>1</v>
      </c>
      <c r="L356" s="178"/>
      <c r="M356" s="181">
        <f>SUM(N356+P356+R356+T356+V356)</f>
        <v>0</v>
      </c>
      <c r="N356" s="81"/>
      <c r="O356" s="35">
        <f>SUM(N356)*I356</f>
        <v>0</v>
      </c>
      <c r="P356" s="81"/>
      <c r="Q356" s="35">
        <f>P356*J356</f>
        <v>0</v>
      </c>
      <c r="R356" s="81"/>
      <c r="S356" s="35">
        <f>SUM(R356)*J356</f>
        <v>0</v>
      </c>
      <c r="T356" s="81"/>
      <c r="U356" s="35">
        <f>SUM(T356)*K356</f>
        <v>0</v>
      </c>
      <c r="V356" s="81"/>
      <c r="W356" s="35">
        <f>SUM(V356)*J356*5</f>
        <v>0</v>
      </c>
      <c r="X356" s="209"/>
      <c r="Y356" s="182">
        <f>SUM(L356*5/100*J356)</f>
        <v>0</v>
      </c>
      <c r="Z356" s="329"/>
      <c r="AA356" s="35"/>
      <c r="AB356" s="81"/>
      <c r="AC356" s="182">
        <f>SUM(AB356)*3*H356/5</f>
        <v>0</v>
      </c>
      <c r="AD356" s="81">
        <v>1</v>
      </c>
      <c r="AE356" s="183">
        <f>SUM(AD356*H356*(15))</f>
        <v>45</v>
      </c>
      <c r="AF356" s="81"/>
      <c r="AG356" s="35">
        <f>SUM(AF356*H356*3)</f>
        <v>0</v>
      </c>
      <c r="AH356" s="81"/>
      <c r="AI356" s="209">
        <f>SUM(AH356*H356/3)</f>
        <v>0</v>
      </c>
      <c r="AJ356" s="329"/>
      <c r="AK356" s="209">
        <f>SUM(AJ356*H356*2/3)</f>
        <v>0</v>
      </c>
      <c r="AL356" s="81"/>
      <c r="AM356" s="35">
        <f>SUM(AL356*H356*2)</f>
        <v>0</v>
      </c>
      <c r="AN356" s="81"/>
      <c r="AO356" s="35">
        <f>SUM(AN356*J356)</f>
        <v>0</v>
      </c>
      <c r="AP356" s="81"/>
      <c r="AQ356" s="182">
        <f>SUM(AP356*H356*2)</f>
        <v>0</v>
      </c>
      <c r="AR356" s="81"/>
      <c r="AS356" s="209">
        <f>SUM(J356*AR356*6)</f>
        <v>0</v>
      </c>
      <c r="AT356" s="34"/>
      <c r="AU356" s="209">
        <f t="shared" si="1667"/>
        <v>0</v>
      </c>
      <c r="AV356" s="329"/>
      <c r="AW356" s="28">
        <f>SUM(AV356*H356/3)</f>
        <v>0</v>
      </c>
      <c r="AX356" s="81"/>
      <c r="AY356" s="209">
        <f>SUM(J356*AX356*8)</f>
        <v>0</v>
      </c>
      <c r="AZ356" s="81"/>
      <c r="BA356" s="209">
        <f>SUM(AZ356*K356*5*6)</f>
        <v>0</v>
      </c>
      <c r="BB356" s="81"/>
      <c r="BC356" s="182">
        <f>SUM(BB356*K356*4*6)</f>
        <v>0</v>
      </c>
      <c r="BD356" s="81"/>
      <c r="BE356" s="22">
        <f>SUM(BD356*50)</f>
        <v>0</v>
      </c>
      <c r="BF356" s="22"/>
      <c r="BG356" s="361">
        <f t="shared" si="1686"/>
        <v>45</v>
      </c>
      <c r="BH356" s="22">
        <f t="shared" si="1687"/>
        <v>0</v>
      </c>
      <c r="BI356" s="7"/>
      <c r="BJ356" s="1"/>
      <c r="BK356" s="1"/>
      <c r="BL356" s="63"/>
      <c r="BM356" s="488" t="s">
        <v>80</v>
      </c>
      <c r="BN356" s="496"/>
      <c r="BO356" s="497"/>
      <c r="BP356" s="500"/>
      <c r="BQ356" s="497"/>
      <c r="BR356" s="497"/>
      <c r="BS356" s="500"/>
      <c r="BT356" s="25">
        <v>4</v>
      </c>
      <c r="BU356" s="497"/>
      <c r="BV356" s="497"/>
      <c r="BW356" s="497"/>
      <c r="BX356" s="496"/>
      <c r="BY356" s="208">
        <f t="shared" si="1671"/>
        <v>0</v>
      </c>
      <c r="BZ356" s="34"/>
      <c r="CA356" s="28"/>
      <c r="CB356" s="34"/>
      <c r="CC356" s="503"/>
      <c r="CD356" s="34"/>
      <c r="CE356" s="503"/>
      <c r="CF356" s="34"/>
      <c r="CG356" s="503"/>
      <c r="CH356" s="232"/>
      <c r="CI356" s="503"/>
      <c r="CJ356" s="504"/>
      <c r="CK356" s="209"/>
      <c r="CL356" s="232"/>
      <c r="CM356" s="503"/>
      <c r="CN356" s="232"/>
      <c r="CO356" s="209"/>
      <c r="CP356" s="232"/>
      <c r="CQ356" s="210"/>
      <c r="CR356" s="34"/>
      <c r="CS356" s="28"/>
      <c r="CT356" s="232"/>
      <c r="CU356" s="209"/>
      <c r="CV356" s="232"/>
      <c r="CW356" s="209"/>
      <c r="CX356" s="34"/>
      <c r="CY356" s="28"/>
      <c r="CZ356" s="232"/>
      <c r="DA356" s="28"/>
      <c r="DB356" s="232"/>
      <c r="DC356" s="209"/>
      <c r="DD356" s="34"/>
      <c r="DE356" s="209"/>
      <c r="DF356" s="34"/>
      <c r="DG356" s="209"/>
      <c r="DH356" s="232"/>
      <c r="DI356" s="28"/>
      <c r="DJ356" s="34"/>
      <c r="DK356" s="209"/>
      <c r="DL356" s="34"/>
      <c r="DM356" s="209"/>
      <c r="DN356" s="34"/>
      <c r="DO356" s="209"/>
      <c r="DP356" s="34"/>
      <c r="DQ356" s="22"/>
      <c r="DR356" s="345"/>
      <c r="DS356" s="236"/>
      <c r="DT356" s="7"/>
      <c r="DU356" s="7"/>
      <c r="DV356" s="7"/>
      <c r="DW356" s="60"/>
      <c r="DX356" s="59"/>
      <c r="DY356" s="288"/>
      <c r="DZ356" s="25"/>
      <c r="EA356" s="25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M356" s="20">
        <v>0</v>
      </c>
      <c r="EN356" s="7">
        <v>0</v>
      </c>
      <c r="EO356" s="7">
        <v>0</v>
      </c>
      <c r="EP356" s="7">
        <v>0</v>
      </c>
      <c r="EQ356" s="7">
        <v>0</v>
      </c>
      <c r="ER356" s="7">
        <v>0</v>
      </c>
      <c r="ES356" s="7">
        <v>0</v>
      </c>
      <c r="ET356" s="7">
        <v>0</v>
      </c>
      <c r="EU356" s="7">
        <v>0</v>
      </c>
      <c r="EV356" s="7">
        <v>0</v>
      </c>
      <c r="EW356" s="20">
        <v>0</v>
      </c>
      <c r="EX356" s="7">
        <v>0</v>
      </c>
      <c r="EY356" s="7">
        <v>0</v>
      </c>
      <c r="EZ356" s="7">
        <v>0</v>
      </c>
      <c r="FA356" s="7">
        <v>0</v>
      </c>
      <c r="FB356" s="7">
        <v>1</v>
      </c>
      <c r="FC356" s="7">
        <v>45</v>
      </c>
      <c r="FD356" s="7">
        <v>0</v>
      </c>
      <c r="FE356" s="7">
        <v>0</v>
      </c>
      <c r="FF356" s="7">
        <v>0</v>
      </c>
      <c r="FG356" s="20">
        <v>0</v>
      </c>
      <c r="FH356" s="7">
        <v>0</v>
      </c>
      <c r="FI356" s="7">
        <v>0</v>
      </c>
      <c r="FJ356" s="7">
        <v>0</v>
      </c>
      <c r="FK356" s="7">
        <v>0</v>
      </c>
      <c r="FL356" s="7">
        <v>0</v>
      </c>
      <c r="FM356" s="7">
        <v>0</v>
      </c>
      <c r="FN356" s="7">
        <v>0</v>
      </c>
      <c r="FO356" s="7">
        <v>0</v>
      </c>
      <c r="FP356" s="7">
        <v>0</v>
      </c>
      <c r="FQ356" s="7">
        <v>0</v>
      </c>
      <c r="FR356" s="7"/>
      <c r="FS356" s="7">
        <v>0</v>
      </c>
      <c r="FT356" s="7">
        <v>0</v>
      </c>
      <c r="FU356" s="7">
        <v>0</v>
      </c>
      <c r="FV356" s="7">
        <v>0</v>
      </c>
      <c r="FW356" s="7">
        <v>0</v>
      </c>
      <c r="FX356" s="7">
        <v>0</v>
      </c>
      <c r="FY356" s="7">
        <v>0</v>
      </c>
      <c r="FZ356" s="7">
        <v>0</v>
      </c>
      <c r="GA356" s="7">
        <v>0</v>
      </c>
      <c r="GB356" s="7">
        <v>0</v>
      </c>
      <c r="GC356" s="7">
        <v>0</v>
      </c>
      <c r="GD356" s="7" t="e">
        <v>#REF!</v>
      </c>
      <c r="GE356" s="149">
        <v>45</v>
      </c>
      <c r="GF356" s="150">
        <v>0</v>
      </c>
      <c r="GG356" s="7"/>
      <c r="GH356" s="7"/>
      <c r="GI356" s="60"/>
      <c r="GK356" s="20"/>
      <c r="GL356" s="20"/>
      <c r="GM356" s="1"/>
      <c r="GN356" s="25"/>
      <c r="GO356" s="77"/>
      <c r="GP356" s="7"/>
      <c r="GQ356" s="7"/>
    </row>
    <row r="357" spans="1:199" ht="24.95" hidden="1" customHeight="1" x14ac:dyDescent="0.4">
      <c r="A357" s="2" t="s">
        <v>80</v>
      </c>
      <c r="B357" s="1" t="s">
        <v>187</v>
      </c>
      <c r="C357" s="25" t="s">
        <v>149</v>
      </c>
      <c r="D357" s="45" t="s">
        <v>150</v>
      </c>
      <c r="E357" s="25" t="s">
        <v>151</v>
      </c>
      <c r="F357" s="25" t="s">
        <v>153</v>
      </c>
      <c r="G357" s="25">
        <v>5</v>
      </c>
      <c r="H357" s="25">
        <v>31</v>
      </c>
      <c r="I357" s="25">
        <v>1</v>
      </c>
      <c r="J357" s="25">
        <v>2</v>
      </c>
      <c r="K357" s="25">
        <f>SUM(J357)*2</f>
        <v>4</v>
      </c>
      <c r="L357" s="1">
        <v>16</v>
      </c>
      <c r="M357" s="208">
        <f>SUM(N357+P357+R357+T357+V357)</f>
        <v>16</v>
      </c>
      <c r="N357" s="34">
        <v>4</v>
      </c>
      <c r="O357" s="28">
        <f>SUM(N357)*I357</f>
        <v>4</v>
      </c>
      <c r="P357" s="34">
        <v>12</v>
      </c>
      <c r="Q357" s="28">
        <f>P357*J357</f>
        <v>24</v>
      </c>
      <c r="R357" s="34"/>
      <c r="S357" s="28">
        <f>SUM(R357)*J357</f>
        <v>0</v>
      </c>
      <c r="T357" s="34"/>
      <c r="U357" s="28">
        <f>SUM(T357)*K357</f>
        <v>0</v>
      </c>
      <c r="V357" s="34"/>
      <c r="W357" s="28">
        <f>SUM(V357)*J357*5</f>
        <v>0</v>
      </c>
      <c r="X357" s="209">
        <v>0</v>
      </c>
      <c r="Y357" s="182">
        <f>SUM(L357*15/100*J357)</f>
        <v>4.8</v>
      </c>
      <c r="Z357" s="232"/>
      <c r="AA357" s="28"/>
      <c r="AB357" s="34"/>
      <c r="AC357" s="209">
        <f>SUM(AB357)*3*H357/5</f>
        <v>0</v>
      </c>
      <c r="AD357" s="34"/>
      <c r="AE357" s="210">
        <f>SUM(AD357*H357*(30+4))</f>
        <v>0</v>
      </c>
      <c r="AF357" s="34"/>
      <c r="AG357" s="28">
        <f>SUM(AF357*H357*3)</f>
        <v>0</v>
      </c>
      <c r="AH357" s="34"/>
      <c r="AI357" s="209">
        <f>SUM(AH357*H357/3)</f>
        <v>0</v>
      </c>
      <c r="AJ357" s="232"/>
      <c r="AK357" s="209">
        <f>SUM(AJ357*H357*2/3)</f>
        <v>0</v>
      </c>
      <c r="AL357" s="34"/>
      <c r="AM357" s="28">
        <f>SUM(AL357*H357)</f>
        <v>0</v>
      </c>
      <c r="AN357" s="34"/>
      <c r="AO357" s="28">
        <f>SUM(AN357*J357)</f>
        <v>0</v>
      </c>
      <c r="AP357" s="34"/>
      <c r="AQ357" s="209">
        <f>SUM(AP357*H357*2)</f>
        <v>0</v>
      </c>
      <c r="AR357" s="34"/>
      <c r="AS357" s="345">
        <f>SUM(J357*AR357*8)</f>
        <v>0</v>
      </c>
      <c r="AT357" s="34"/>
      <c r="AU357" s="209">
        <f t="shared" si="1667"/>
        <v>0</v>
      </c>
      <c r="AV357" s="232"/>
      <c r="AW357" s="28">
        <f>SUM(J357*AV357*6)</f>
        <v>0</v>
      </c>
      <c r="AX357" s="34">
        <v>1</v>
      </c>
      <c r="AY357" s="202">
        <f>H357*AX357/3</f>
        <v>10.333333333333334</v>
      </c>
      <c r="AZ357" s="34"/>
      <c r="BA357" s="209">
        <f>SUM(AZ357*K357*5*6)</f>
        <v>0</v>
      </c>
      <c r="BB357" s="34"/>
      <c r="BC357" s="209">
        <f>SUM(BB357*K357*4*6)</f>
        <v>0</v>
      </c>
      <c r="BD357" s="34"/>
      <c r="BE357" s="22">
        <f>SUM(BD357*50)</f>
        <v>0</v>
      </c>
      <c r="BF357" s="22"/>
      <c r="BG357" s="309">
        <f t="shared" si="1686"/>
        <v>43.133333333333333</v>
      </c>
      <c r="BH357" s="22">
        <f t="shared" si="1687"/>
        <v>38.333333333333336</v>
      </c>
      <c r="BI357" s="7"/>
      <c r="BJ357" s="1"/>
      <c r="BK357" s="1"/>
      <c r="BL357" s="63"/>
      <c r="BM357" s="2" t="s">
        <v>80</v>
      </c>
      <c r="BN357" s="139"/>
      <c r="BO357" s="103"/>
      <c r="BP357" s="364"/>
      <c r="BQ357" s="103"/>
      <c r="BR357" s="103"/>
      <c r="BS357" s="364"/>
      <c r="BT357" s="25">
        <v>31</v>
      </c>
      <c r="BU357" s="103"/>
      <c r="BV357" s="103"/>
      <c r="BW357" s="103"/>
      <c r="BX357" s="139"/>
      <c r="BY357" s="365">
        <f t="shared" si="1671"/>
        <v>0</v>
      </c>
      <c r="BZ357" s="93"/>
      <c r="CA357" s="366"/>
      <c r="CB357" s="93"/>
      <c r="CC357" s="366"/>
      <c r="CD357" s="93"/>
      <c r="CE357" s="366"/>
      <c r="CF357" s="93"/>
      <c r="CG357" s="366"/>
      <c r="CH357" s="336"/>
      <c r="CI357" s="366"/>
      <c r="CJ357" s="367"/>
      <c r="CK357" s="182"/>
      <c r="CL357" s="336"/>
      <c r="CM357" s="366"/>
      <c r="CN357" s="336"/>
      <c r="CO357" s="209"/>
      <c r="CP357" s="336"/>
      <c r="CQ357" s="368"/>
      <c r="CR357" s="93"/>
      <c r="CS357" s="366"/>
      <c r="CT357" s="336"/>
      <c r="CU357" s="367"/>
      <c r="CV357" s="336"/>
      <c r="CW357" s="367"/>
      <c r="CX357" s="93"/>
      <c r="CY357" s="366"/>
      <c r="CZ357" s="336"/>
      <c r="DA357" s="366"/>
      <c r="DB357" s="336"/>
      <c r="DC357" s="367"/>
      <c r="DD357" s="93"/>
      <c r="DE357" s="367"/>
      <c r="DF357" s="34"/>
      <c r="DG357" s="209"/>
      <c r="DH357" s="336"/>
      <c r="DI357" s="366"/>
      <c r="DJ357" s="93"/>
      <c r="DK357" s="367"/>
      <c r="DL357" s="93"/>
      <c r="DM357" s="367"/>
      <c r="DN357" s="93"/>
      <c r="DO357" s="367"/>
      <c r="DP357" s="93"/>
      <c r="DQ357" s="151"/>
      <c r="DR357" s="369"/>
      <c r="DS357" s="337"/>
      <c r="DT357" s="7"/>
      <c r="DU357" s="7"/>
      <c r="DV357" s="7"/>
      <c r="DW357" s="60"/>
      <c r="DX357" s="59"/>
      <c r="DY357" s="288"/>
      <c r="DZ357" s="25"/>
      <c r="EA357" s="25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M357" s="20">
        <v>4</v>
      </c>
      <c r="EN357" s="7">
        <v>12</v>
      </c>
      <c r="EO357" s="7">
        <v>24</v>
      </c>
      <c r="EP357" s="7">
        <v>0</v>
      </c>
      <c r="EQ357" s="7">
        <v>0</v>
      </c>
      <c r="ER357" s="7">
        <v>0</v>
      </c>
      <c r="ES357" s="7">
        <v>0</v>
      </c>
      <c r="ET357" s="7">
        <v>0</v>
      </c>
      <c r="EU357" s="7">
        <v>0</v>
      </c>
      <c r="EV357" s="7">
        <v>0</v>
      </c>
      <c r="EW357" s="20">
        <v>4.8</v>
      </c>
      <c r="EX357" s="7">
        <v>0</v>
      </c>
      <c r="EY357" s="7">
        <v>0</v>
      </c>
      <c r="EZ357" s="7">
        <v>0</v>
      </c>
      <c r="FA357" s="7">
        <v>0</v>
      </c>
      <c r="FB357" s="7">
        <v>0</v>
      </c>
      <c r="FC357" s="7">
        <v>0</v>
      </c>
      <c r="FD357" s="7">
        <v>0</v>
      </c>
      <c r="FE357" s="7">
        <v>0</v>
      </c>
      <c r="FF357" s="7">
        <v>0</v>
      </c>
      <c r="FG357" s="20">
        <v>0</v>
      </c>
      <c r="FH357" s="7">
        <v>0</v>
      </c>
      <c r="FI357" s="7">
        <v>0</v>
      </c>
      <c r="FJ357" s="7">
        <v>0</v>
      </c>
      <c r="FK357" s="7">
        <v>0</v>
      </c>
      <c r="FL357" s="7">
        <v>0</v>
      </c>
      <c r="FM357" s="7">
        <v>0</v>
      </c>
      <c r="FN357" s="7">
        <v>0</v>
      </c>
      <c r="FO357" s="7">
        <v>0</v>
      </c>
      <c r="FP357" s="7">
        <v>0</v>
      </c>
      <c r="FQ357" s="7">
        <v>0</v>
      </c>
      <c r="FR357" s="7"/>
      <c r="FS357" s="7">
        <v>0</v>
      </c>
      <c r="FT357" s="7">
        <v>0</v>
      </c>
      <c r="FU357" s="7">
        <v>0</v>
      </c>
      <c r="FV357" s="7">
        <v>1</v>
      </c>
      <c r="FW357" s="7">
        <v>10.333333333333334</v>
      </c>
      <c r="FX357" s="7">
        <v>0</v>
      </c>
      <c r="FY357" s="7">
        <v>0</v>
      </c>
      <c r="FZ357" s="7">
        <v>0</v>
      </c>
      <c r="GA357" s="7">
        <v>0</v>
      </c>
      <c r="GB357" s="7">
        <v>0</v>
      </c>
      <c r="GC357" s="7">
        <v>0</v>
      </c>
      <c r="GD357" s="7" t="e">
        <v>#REF!</v>
      </c>
      <c r="GE357" s="149">
        <v>43.133333333333333</v>
      </c>
      <c r="GF357" s="150">
        <v>38.333333333333336</v>
      </c>
      <c r="GG357" s="7"/>
      <c r="GH357" s="7"/>
      <c r="GI357" s="60"/>
      <c r="GK357" s="20"/>
      <c r="GL357" s="20"/>
      <c r="GM357" s="1"/>
      <c r="GN357" s="25"/>
      <c r="GO357" s="77"/>
      <c r="GP357" s="7"/>
      <c r="GQ357" s="7"/>
    </row>
    <row r="358" spans="1:199" ht="24.95" hidden="1" customHeight="1" x14ac:dyDescent="0.4">
      <c r="A358" s="2" t="s">
        <v>80</v>
      </c>
      <c r="B358" s="413" t="s">
        <v>261</v>
      </c>
      <c r="C358" s="211" t="s">
        <v>95</v>
      </c>
      <c r="D358" s="211" t="s">
        <v>92</v>
      </c>
      <c r="E358" s="211" t="s">
        <v>96</v>
      </c>
      <c r="F358" s="230" t="s">
        <v>195</v>
      </c>
      <c r="G358" s="230">
        <v>9</v>
      </c>
      <c r="H358" s="607">
        <v>2</v>
      </c>
      <c r="I358" s="230">
        <v>2</v>
      </c>
      <c r="J358" s="230">
        <v>6</v>
      </c>
      <c r="K358" s="230">
        <f>SUM(J358)*2</f>
        <v>12</v>
      </c>
      <c r="L358" s="229"/>
      <c r="M358" s="231">
        <f t="shared" ref="M358" si="1693">SUM(N358+P358+R358+T358+V358)</f>
        <v>0</v>
      </c>
      <c r="N358" s="232"/>
      <c r="O358" s="233">
        <f t="shared" ref="O358:O359" si="1694">SUM(N358)*I358</f>
        <v>0</v>
      </c>
      <c r="P358" s="232"/>
      <c r="Q358" s="233">
        <f t="shared" ref="Q358:Q359" si="1695">P358*J358</f>
        <v>0</v>
      </c>
      <c r="R358" s="232"/>
      <c r="S358" s="233">
        <f t="shared" ref="S358:S359" si="1696">SUM(R358)*J358</f>
        <v>0</v>
      </c>
      <c r="T358" s="232"/>
      <c r="U358" s="233">
        <f t="shared" ref="U358:U359" si="1697">SUM(T358)*K358</f>
        <v>0</v>
      </c>
      <c r="V358" s="232"/>
      <c r="W358" s="233">
        <f t="shared" ref="W358" si="1698">SUM(V358)*J358*5</f>
        <v>0</v>
      </c>
      <c r="X358" s="209">
        <f>SUM(L358)*J358*5/100+AX358*J358*2+AZ358*J358*2</f>
        <v>0</v>
      </c>
      <c r="Y358" s="171">
        <f t="shared" ref="Y358" si="1699">SUM(L358*5/100*J358)</f>
        <v>0</v>
      </c>
      <c r="Z358" s="232"/>
      <c r="AA358" s="233"/>
      <c r="AB358" s="232">
        <v>17</v>
      </c>
      <c r="AC358" s="209">
        <f>AB358*H358*2</f>
        <v>68</v>
      </c>
      <c r="AD358" s="232"/>
      <c r="AE358" s="235">
        <f t="shared" ref="AE358" si="1700">SUM(AD358*H358*(30+4))</f>
        <v>0</v>
      </c>
      <c r="AF358" s="232"/>
      <c r="AG358" s="237">
        <f t="shared" ref="AG358:AG359" si="1701">SUM(AF358*H358*3)</f>
        <v>0</v>
      </c>
      <c r="AH358" s="232"/>
      <c r="AI358" s="234">
        <f t="shared" ref="AI358:AI359" si="1702">SUM(AH358*H358/3)</f>
        <v>0</v>
      </c>
      <c r="AJ358" s="232"/>
      <c r="AK358" s="234">
        <f t="shared" ref="AK358" si="1703">SUM(AJ358*H358*2/3)</f>
        <v>0</v>
      </c>
      <c r="AL358" s="232"/>
      <c r="AM358" s="233">
        <f t="shared" ref="AM358" si="1704">SUM(AL358*H358)</f>
        <v>0</v>
      </c>
      <c r="AN358" s="232"/>
      <c r="AO358" s="233">
        <f t="shared" ref="AO358" si="1705">SUM(AN358*J358)</f>
        <v>0</v>
      </c>
      <c r="AP358" s="232"/>
      <c r="AQ358" s="234">
        <f>AP358*H358/3</f>
        <v>0</v>
      </c>
      <c r="AR358" s="232"/>
      <c r="AS358" s="234">
        <f>SUM(J358*AR358*6)</f>
        <v>0</v>
      </c>
      <c r="AT358" s="34"/>
      <c r="AU358" s="236">
        <f t="shared" si="1667"/>
        <v>0</v>
      </c>
      <c r="AV358" s="232"/>
      <c r="AW358" s="237">
        <f>SUM(AV358*H358/3)</f>
        <v>0</v>
      </c>
      <c r="AX358" s="232"/>
      <c r="AY358" s="234">
        <f>SUM(AX358*H358/3)</f>
        <v>0</v>
      </c>
      <c r="AZ358" s="232"/>
      <c r="BA358" s="209">
        <f t="shared" ref="BA358" si="1706">SUM(AZ358*K358*5*6)</f>
        <v>0</v>
      </c>
      <c r="BB358" s="232"/>
      <c r="BC358" s="234">
        <f t="shared" ref="BC358" si="1707">SUM(BB358*K358*4*6)</f>
        <v>0</v>
      </c>
      <c r="BD358" s="232"/>
      <c r="BE358" s="237">
        <f t="shared" ref="BE358:BE359" si="1708">SUM(BD358*50)</f>
        <v>0</v>
      </c>
      <c r="BF358" s="22"/>
      <c r="BG358" s="22">
        <f t="shared" si="1686"/>
        <v>68</v>
      </c>
      <c r="BH358" s="22">
        <f t="shared" si="1687"/>
        <v>0</v>
      </c>
      <c r="BI358" s="7"/>
      <c r="BJ358" s="1"/>
      <c r="BK358" s="1"/>
      <c r="BL358" s="7" t="s">
        <v>287</v>
      </c>
      <c r="BM358" s="304" t="s">
        <v>80</v>
      </c>
      <c r="BN358" s="229" t="s">
        <v>255</v>
      </c>
      <c r="BO358" s="211" t="s">
        <v>95</v>
      </c>
      <c r="BP358" s="211" t="s">
        <v>92</v>
      </c>
      <c r="BQ358" s="211" t="s">
        <v>96</v>
      </c>
      <c r="BR358" s="230" t="s">
        <v>195</v>
      </c>
      <c r="BS358" s="230">
        <v>10</v>
      </c>
      <c r="BT358" s="607">
        <v>2</v>
      </c>
      <c r="BU358" s="230">
        <v>2</v>
      </c>
      <c r="BV358" s="230">
        <v>6</v>
      </c>
      <c r="BW358" s="230">
        <f>SUM(BV358)*2</f>
        <v>12</v>
      </c>
      <c r="BX358" s="229"/>
      <c r="BY358" s="231">
        <f>SUM(BZ358+CB358+CD358+CF358+CH358)</f>
        <v>0</v>
      </c>
      <c r="BZ358" s="232"/>
      <c r="CA358" s="28">
        <f>SUM(BZ358)*BU358</f>
        <v>0</v>
      </c>
      <c r="CB358" s="232"/>
      <c r="CC358" s="233">
        <f>CB358*BV358</f>
        <v>0</v>
      </c>
      <c r="CD358" s="232"/>
      <c r="CE358" s="233">
        <f>SUM(CD358)*BV358</f>
        <v>0</v>
      </c>
      <c r="CF358" s="232"/>
      <c r="CG358" s="233">
        <f>SUM(CF358)*BW358</f>
        <v>0</v>
      </c>
      <c r="CH358" s="232"/>
      <c r="CI358" s="233">
        <f>SUM(CH358)*BV358*5</f>
        <v>0</v>
      </c>
      <c r="CJ358" s="234">
        <f>SUM(BX358)*BV358*5/100+DJ358*BV358*2+DL358*BV358*2</f>
        <v>0</v>
      </c>
      <c r="CK358" s="182">
        <f t="shared" ref="CK358" si="1709">SUM(BX358*5/100*BV358)</f>
        <v>0</v>
      </c>
      <c r="CL358" s="232"/>
      <c r="CM358" s="233"/>
      <c r="CN358" s="232">
        <v>3</v>
      </c>
      <c r="CO358" s="345">
        <v>12</v>
      </c>
      <c r="CP358" s="232"/>
      <c r="CQ358" s="235">
        <f t="shared" ref="CQ358" si="1710">SUM(CP358*BT358*(30+4))</f>
        <v>0</v>
      </c>
      <c r="CR358" s="232"/>
      <c r="CS358" s="237">
        <f>SUM(CR358*BT358*3)</f>
        <v>0</v>
      </c>
      <c r="CT358" s="232"/>
      <c r="CU358" s="234">
        <f>SUM(CT358*BT358/3)</f>
        <v>0</v>
      </c>
      <c r="CV358" s="232"/>
      <c r="CW358" s="234">
        <f>SUM(CV358*BT358*2/3)</f>
        <v>0</v>
      </c>
      <c r="CX358" s="232"/>
      <c r="CY358" s="233">
        <f t="shared" ref="CY358" si="1711">SUM(CX358*BT358)</f>
        <v>0</v>
      </c>
      <c r="CZ358" s="232"/>
      <c r="DA358" s="233">
        <f>SUM(CZ358*BV358)</f>
        <v>0</v>
      </c>
      <c r="DB358" s="232"/>
      <c r="DC358" s="209">
        <f t="shared" ref="DC358" si="1712">DB358*BT358/3</f>
        <v>0</v>
      </c>
      <c r="DD358" s="232"/>
      <c r="DE358" s="234">
        <f t="shared" ref="DE358" si="1713">SUM(BV358*DD358*6)</f>
        <v>0</v>
      </c>
      <c r="DF358" s="34"/>
      <c r="DG358" s="236">
        <f t="shared" si="1681"/>
        <v>0</v>
      </c>
      <c r="DH358" s="232"/>
      <c r="DI358" s="237">
        <f>SUM(DH358*BT358/3)</f>
        <v>0</v>
      </c>
      <c r="DJ358" s="232"/>
      <c r="DK358" s="209">
        <f>SUM(DJ358*BT358/3)</f>
        <v>0</v>
      </c>
      <c r="DL358" s="232"/>
      <c r="DM358" s="209">
        <f t="shared" ref="DM358" si="1714">SUM(DL358*BW358*5*6)</f>
        <v>0</v>
      </c>
      <c r="DN358" s="232"/>
      <c r="DO358" s="234">
        <f>SUM(DN358*BW358*4*6)</f>
        <v>0</v>
      </c>
      <c r="DP358" s="232"/>
      <c r="DQ358" s="237">
        <f>SUM(DP358*50)</f>
        <v>0</v>
      </c>
      <c r="DR358" s="236">
        <f>CA358+CC358+CE358+CG358+CI358+CJ358+CK358+CM358+CO358+CQ358+CS358+CU358+CW358+CY358+DA358+DC358+DE358+DG358+DI358+DK358+DM358+DO358+DQ358</f>
        <v>12</v>
      </c>
      <c r="DS358" s="236">
        <f>DO358+DM358+DK358+DI358+DE358+DC358+CJ358+CI358+CG358+CE358+CC358+CA358</f>
        <v>0</v>
      </c>
      <c r="DT358" s="7"/>
      <c r="DU358" s="7"/>
      <c r="DV358" s="7"/>
      <c r="DW358" s="60"/>
      <c r="DX358" s="59"/>
      <c r="DY358" s="288"/>
      <c r="DZ358" s="25"/>
      <c r="EA358" s="25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M358" s="20">
        <v>0</v>
      </c>
      <c r="EN358" s="7">
        <v>0</v>
      </c>
      <c r="EO358" s="7">
        <v>0</v>
      </c>
      <c r="EP358" s="7">
        <v>0</v>
      </c>
      <c r="EQ358" s="7">
        <v>0</v>
      </c>
      <c r="ER358" s="7">
        <v>0</v>
      </c>
      <c r="ES358" s="7">
        <v>0</v>
      </c>
      <c r="ET358" s="7">
        <v>0</v>
      </c>
      <c r="EU358" s="7">
        <v>0</v>
      </c>
      <c r="EV358" s="7">
        <v>0</v>
      </c>
      <c r="EW358" s="20">
        <v>0</v>
      </c>
      <c r="EX358" s="7">
        <v>0</v>
      </c>
      <c r="EY358" s="7">
        <v>0</v>
      </c>
      <c r="EZ358" s="7">
        <v>20</v>
      </c>
      <c r="FA358" s="7">
        <v>80</v>
      </c>
      <c r="FB358" s="7">
        <v>0</v>
      </c>
      <c r="FC358" s="7">
        <v>0</v>
      </c>
      <c r="FD358" s="7">
        <v>0</v>
      </c>
      <c r="FE358" s="7">
        <v>0</v>
      </c>
      <c r="FF358" s="7">
        <v>0</v>
      </c>
      <c r="FG358" s="20">
        <v>0</v>
      </c>
      <c r="FH358" s="7">
        <v>0</v>
      </c>
      <c r="FI358" s="7">
        <v>0</v>
      </c>
      <c r="FJ358" s="7">
        <v>0</v>
      </c>
      <c r="FK358" s="7">
        <v>0</v>
      </c>
      <c r="FL358" s="7">
        <v>0</v>
      </c>
      <c r="FM358" s="7">
        <v>0</v>
      </c>
      <c r="FN358" s="7">
        <v>0</v>
      </c>
      <c r="FO358" s="7">
        <v>0</v>
      </c>
      <c r="FP358" s="7">
        <v>0</v>
      </c>
      <c r="FQ358" s="7">
        <v>0</v>
      </c>
      <c r="FR358" s="7"/>
      <c r="FS358" s="7">
        <v>0</v>
      </c>
      <c r="FT358" s="7">
        <v>0</v>
      </c>
      <c r="FU358" s="7">
        <v>0</v>
      </c>
      <c r="FV358" s="7">
        <v>0</v>
      </c>
      <c r="FW358" s="7">
        <v>0</v>
      </c>
      <c r="FX358" s="7">
        <v>0</v>
      </c>
      <c r="FY358" s="7">
        <v>0</v>
      </c>
      <c r="FZ358" s="7">
        <v>0</v>
      </c>
      <c r="GA358" s="7">
        <v>0</v>
      </c>
      <c r="GB358" s="7">
        <v>0</v>
      </c>
      <c r="GC358" s="7">
        <v>0</v>
      </c>
      <c r="GD358" s="7" t="e">
        <v>#REF!</v>
      </c>
      <c r="GE358" s="149">
        <v>80</v>
      </c>
      <c r="GF358" s="150">
        <v>0</v>
      </c>
      <c r="GG358" s="7"/>
      <c r="GH358" s="7"/>
      <c r="GI358" s="60"/>
      <c r="GK358" s="20"/>
      <c r="GL358" s="20"/>
      <c r="GM358" s="1"/>
      <c r="GN358" s="25"/>
      <c r="GO358" s="77"/>
      <c r="GP358" s="7"/>
      <c r="GQ358" s="7"/>
    </row>
    <row r="359" spans="1:199" ht="24.95" hidden="1" customHeight="1" x14ac:dyDescent="0.4">
      <c r="A359" s="2" t="s">
        <v>80</v>
      </c>
      <c r="B359" s="1" t="s">
        <v>260</v>
      </c>
      <c r="C359" s="25" t="s">
        <v>95</v>
      </c>
      <c r="D359" s="25" t="s">
        <v>156</v>
      </c>
      <c r="E359" s="25" t="s">
        <v>151</v>
      </c>
      <c r="F359" s="25" t="s">
        <v>236</v>
      </c>
      <c r="G359" s="45">
        <v>9</v>
      </c>
      <c r="H359" s="25">
        <v>45</v>
      </c>
      <c r="I359" s="25">
        <v>1</v>
      </c>
      <c r="J359" s="25">
        <v>1</v>
      </c>
      <c r="K359" s="230">
        <v>2</v>
      </c>
      <c r="L359" s="250"/>
      <c r="M359" s="231">
        <f>SUM(N359+P359+R359+T359+V359)</f>
        <v>0</v>
      </c>
      <c r="N359" s="232"/>
      <c r="O359" s="28">
        <f t="shared" si="1694"/>
        <v>0</v>
      </c>
      <c r="P359" s="232"/>
      <c r="Q359" s="28">
        <f t="shared" si="1695"/>
        <v>0</v>
      </c>
      <c r="R359" s="232"/>
      <c r="S359" s="28">
        <f t="shared" si="1696"/>
        <v>0</v>
      </c>
      <c r="T359" s="232"/>
      <c r="U359" s="28">
        <f t="shared" si="1697"/>
        <v>0</v>
      </c>
      <c r="V359" s="232"/>
      <c r="W359" s="28">
        <f t="shared" ref="W359" si="1715">SUM(V359)*J359*5</f>
        <v>0</v>
      </c>
      <c r="X359" s="209">
        <f>SUM(L359)*J359*5/100+AX359*J359*2+AZ359*K359*2</f>
        <v>0</v>
      </c>
      <c r="Y359" s="182">
        <f>SUM(L359*15/100*J359)</f>
        <v>0</v>
      </c>
      <c r="Z359" s="232"/>
      <c r="AA359" s="28"/>
      <c r="AB359" s="34">
        <v>13</v>
      </c>
      <c r="AC359" s="209">
        <f>AB359*J359*8</f>
        <v>104</v>
      </c>
      <c r="AD359" s="232"/>
      <c r="AE359" s="210">
        <f>SUM(AD359*H359*(30+4))</f>
        <v>0</v>
      </c>
      <c r="AF359" s="232"/>
      <c r="AG359" s="28">
        <f t="shared" si="1701"/>
        <v>0</v>
      </c>
      <c r="AH359" s="232"/>
      <c r="AI359" s="209">
        <f t="shared" si="1702"/>
        <v>0</v>
      </c>
      <c r="AJ359" s="232"/>
      <c r="AK359" s="209">
        <f t="shared" ref="AK359" si="1716">SUM(AJ359*H359*2/3)</f>
        <v>0</v>
      </c>
      <c r="AL359" s="232"/>
      <c r="AM359" s="28">
        <f>SUM(AL359*H359)</f>
        <v>0</v>
      </c>
      <c r="AN359" s="232"/>
      <c r="AO359" s="28">
        <f t="shared" ref="AO359" si="1717">SUM(AN359*J359)</f>
        <v>0</v>
      </c>
      <c r="AP359" s="232"/>
      <c r="AQ359" s="209">
        <f>AP359*H359/3</f>
        <v>0</v>
      </c>
      <c r="AR359" s="232"/>
      <c r="AS359" s="209">
        <f>SUM(J359*AR359*6)</f>
        <v>0</v>
      </c>
      <c r="AT359" s="34"/>
      <c r="AU359" s="209">
        <f t="shared" si="1667"/>
        <v>0</v>
      </c>
      <c r="AV359" s="232"/>
      <c r="AW359" s="28">
        <f>SUM(AV359*H359/3)</f>
        <v>0</v>
      </c>
      <c r="AX359" s="232"/>
      <c r="AY359" s="209">
        <f>SUM(AX359*H359/3)</f>
        <v>0</v>
      </c>
      <c r="AZ359" s="232"/>
      <c r="BA359" s="209">
        <f t="shared" ref="BA359" si="1718">SUM(AZ359*K359*5*6)</f>
        <v>0</v>
      </c>
      <c r="BB359" s="232"/>
      <c r="BC359" s="209">
        <f t="shared" ref="BC359" si="1719">SUM(BB359*K359*4*6)</f>
        <v>0</v>
      </c>
      <c r="BD359" s="232"/>
      <c r="BE359" s="22">
        <f t="shared" si="1708"/>
        <v>0</v>
      </c>
      <c r="BF359" s="236">
        <f t="shared" ref="BF359" si="1720">O359+Q359+S359+U359+W359+X359+Y359+AA359+AC359+AE359+AG359+AI359+AK359+AM359+AO359+AQ359+AS359+AU359+AW359+AY359+BA359+BC359+BE359</f>
        <v>104</v>
      </c>
      <c r="BG359" s="309">
        <f t="shared" si="1686"/>
        <v>104</v>
      </c>
      <c r="BH359" s="22">
        <f t="shared" si="1687"/>
        <v>0</v>
      </c>
      <c r="BI359" s="7"/>
      <c r="BJ359" s="1"/>
      <c r="BK359" s="1"/>
      <c r="BL359" s="63"/>
      <c r="BM359" s="2" t="s">
        <v>80</v>
      </c>
      <c r="BN359" s="1"/>
      <c r="BO359" s="25"/>
      <c r="BP359" s="25"/>
      <c r="BQ359" s="25"/>
      <c r="BR359" s="25"/>
      <c r="BS359" s="25"/>
      <c r="BT359" s="25">
        <v>45</v>
      </c>
      <c r="BU359" s="25"/>
      <c r="BV359" s="25"/>
      <c r="BW359" s="25"/>
      <c r="BX359" s="1"/>
      <c r="BY359" s="90">
        <f t="shared" ref="BY359:BY365" si="1721">SUM(BZ359+CB359+CF359+CH359+DD359*2)</f>
        <v>0</v>
      </c>
      <c r="BZ359" s="34"/>
      <c r="CA359" s="22"/>
      <c r="CB359" s="34"/>
      <c r="CC359" s="247"/>
      <c r="CD359" s="34"/>
      <c r="CE359" s="22"/>
      <c r="CF359" s="34"/>
      <c r="CG359" s="22"/>
      <c r="CH359" s="91"/>
      <c r="CI359" s="22"/>
      <c r="CJ359" s="22"/>
      <c r="CK359" s="22"/>
      <c r="CL359" s="91"/>
      <c r="CM359" s="22"/>
      <c r="CN359" s="91"/>
      <c r="CO359" s="22"/>
      <c r="CP359" s="91"/>
      <c r="CQ359" s="26"/>
      <c r="CR359" s="91"/>
      <c r="CS359" s="22"/>
      <c r="CT359" s="91"/>
      <c r="CU359" s="22"/>
      <c r="CV359" s="91"/>
      <c r="CW359" s="22"/>
      <c r="CX359" s="91"/>
      <c r="CY359" s="22"/>
      <c r="CZ359" s="91"/>
      <c r="DA359" s="22"/>
      <c r="DB359" s="91"/>
      <c r="DC359" s="22"/>
      <c r="DD359" s="91"/>
      <c r="DE359" s="22"/>
      <c r="DF359" s="91"/>
      <c r="DG359" s="22"/>
      <c r="DH359" s="91"/>
      <c r="DI359" s="22"/>
      <c r="DJ359" s="91"/>
      <c r="DK359" s="22"/>
      <c r="DL359" s="91"/>
      <c r="DM359" s="22"/>
      <c r="DN359" s="91"/>
      <c r="DO359" s="22"/>
      <c r="DP359" s="91"/>
      <c r="DQ359" s="22"/>
      <c r="DR359" s="22">
        <f t="shared" ref="DR359:DR365" si="1722">SUM(DA359+DQ359+DO359+DM359+DK359+DI359+DE359+DC359+CW359+CY359+CU359+CS359+CQ359+CO359+CM359+CK359+CJ359+CI359+CG359+CC359+CA359+CE359+DG359)</f>
        <v>0</v>
      </c>
      <c r="DS359" s="22">
        <f t="shared" ref="DS359:DS365" si="1723">SUM(CA359+CC359+CG359+CI359+CJ359+DE359+DI359+DK359+DM359+DO359+CE359+DC359)</f>
        <v>0</v>
      </c>
      <c r="DT359" s="7"/>
      <c r="DU359" s="7"/>
      <c r="DV359" s="7"/>
      <c r="DW359" s="60"/>
      <c r="DX359" s="59"/>
      <c r="DY359" s="288"/>
      <c r="DZ359" s="25"/>
      <c r="EA359" s="25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M359" s="20">
        <v>0</v>
      </c>
      <c r="EN359" s="7">
        <v>0</v>
      </c>
      <c r="EO359" s="7">
        <v>0</v>
      </c>
      <c r="EP359" s="7">
        <v>0</v>
      </c>
      <c r="EQ359" s="7">
        <v>0</v>
      </c>
      <c r="ER359" s="7">
        <v>0</v>
      </c>
      <c r="ES359" s="7">
        <v>0</v>
      </c>
      <c r="ET359" s="7">
        <v>0</v>
      </c>
      <c r="EU359" s="7">
        <v>0</v>
      </c>
      <c r="EV359" s="7">
        <v>0</v>
      </c>
      <c r="EW359" s="20">
        <v>0</v>
      </c>
      <c r="EX359" s="7">
        <v>0</v>
      </c>
      <c r="EY359" s="7">
        <v>0</v>
      </c>
      <c r="EZ359" s="7">
        <v>13</v>
      </c>
      <c r="FA359" s="7">
        <v>104</v>
      </c>
      <c r="FB359" s="7">
        <v>0</v>
      </c>
      <c r="FC359" s="7">
        <v>0</v>
      </c>
      <c r="FD359" s="7">
        <v>0</v>
      </c>
      <c r="FE359" s="7">
        <v>0</v>
      </c>
      <c r="FF359" s="7">
        <v>0</v>
      </c>
      <c r="FG359" s="20">
        <v>0</v>
      </c>
      <c r="FH359" s="7">
        <v>0</v>
      </c>
      <c r="FI359" s="7">
        <v>0</v>
      </c>
      <c r="FJ359" s="7">
        <v>0</v>
      </c>
      <c r="FK359" s="7">
        <v>0</v>
      </c>
      <c r="FL359" s="7">
        <v>0</v>
      </c>
      <c r="FM359" s="7">
        <v>0</v>
      </c>
      <c r="FN359" s="7">
        <v>0</v>
      </c>
      <c r="FO359" s="7">
        <v>0</v>
      </c>
      <c r="FP359" s="7">
        <v>0</v>
      </c>
      <c r="FQ359" s="7">
        <v>0</v>
      </c>
      <c r="FR359" s="7"/>
      <c r="FS359" s="7">
        <v>0</v>
      </c>
      <c r="FT359" s="7">
        <v>0</v>
      </c>
      <c r="FU359" s="7">
        <v>0</v>
      </c>
      <c r="FV359" s="7">
        <v>0</v>
      </c>
      <c r="FW359" s="7">
        <v>0</v>
      </c>
      <c r="FX359" s="7">
        <v>0</v>
      </c>
      <c r="FY359" s="7">
        <v>0</v>
      </c>
      <c r="FZ359" s="7">
        <v>0</v>
      </c>
      <c r="GA359" s="7">
        <v>0</v>
      </c>
      <c r="GB359" s="7">
        <v>0</v>
      </c>
      <c r="GC359" s="7">
        <v>0</v>
      </c>
      <c r="GD359" s="7" t="e">
        <v>#REF!</v>
      </c>
      <c r="GE359" s="149">
        <v>104</v>
      </c>
      <c r="GF359" s="150">
        <v>0</v>
      </c>
      <c r="GG359" s="7"/>
      <c r="GH359" s="7"/>
      <c r="GI359" s="60"/>
      <c r="GK359" s="20"/>
      <c r="GL359" s="20"/>
      <c r="GM359" s="1"/>
      <c r="GN359" s="25"/>
      <c r="GO359" s="77"/>
      <c r="GP359" s="7"/>
      <c r="GQ359" s="7"/>
    </row>
    <row r="360" spans="1:199" ht="24.95" hidden="1" customHeight="1" x14ac:dyDescent="0.4">
      <c r="A360" s="2" t="s">
        <v>80</v>
      </c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90">
        <f t="shared" ref="M360:M365" si="1724">SUM(N360+P360+T360+V360+AR360*2)</f>
        <v>0</v>
      </c>
      <c r="N360" s="34"/>
      <c r="O360" s="22"/>
      <c r="P360" s="34"/>
      <c r="Q360" s="22"/>
      <c r="R360" s="34"/>
      <c r="S360" s="22"/>
      <c r="T360" s="34"/>
      <c r="U360" s="22"/>
      <c r="V360" s="91"/>
      <c r="W360" s="22"/>
      <c r="X360" s="22"/>
      <c r="Y360" s="22"/>
      <c r="Z360" s="91"/>
      <c r="AA360" s="22"/>
      <c r="AB360" s="91"/>
      <c r="AC360" s="22"/>
      <c r="AD360" s="91"/>
      <c r="AE360" s="26"/>
      <c r="AF360" s="91"/>
      <c r="AG360" s="22"/>
      <c r="AH360" s="91"/>
      <c r="AI360" s="22"/>
      <c r="AJ360" s="91"/>
      <c r="AK360" s="22"/>
      <c r="AL360" s="91"/>
      <c r="AM360" s="22"/>
      <c r="AN360" s="91"/>
      <c r="AO360" s="22"/>
      <c r="AP360" s="91"/>
      <c r="AQ360" s="22"/>
      <c r="AR360" s="91"/>
      <c r="AS360" s="22"/>
      <c r="AT360" s="91"/>
      <c r="AU360" s="22"/>
      <c r="AV360" s="91"/>
      <c r="AW360" s="22"/>
      <c r="AX360" s="91"/>
      <c r="AY360" s="22"/>
      <c r="AZ360" s="91"/>
      <c r="BA360" s="22"/>
      <c r="BB360" s="91"/>
      <c r="BC360" s="22"/>
      <c r="BD360" s="91"/>
      <c r="BE360" s="22"/>
      <c r="BF360" s="22"/>
      <c r="BG360" s="22">
        <f t="shared" si="1686"/>
        <v>0</v>
      </c>
      <c r="BH360" s="22">
        <f t="shared" si="1687"/>
        <v>0</v>
      </c>
      <c r="BI360" s="7"/>
      <c r="BJ360" s="1"/>
      <c r="BK360" s="1"/>
      <c r="BL360" s="63"/>
      <c r="BM360" s="2" t="s">
        <v>80</v>
      </c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90">
        <f t="shared" si="1721"/>
        <v>0</v>
      </c>
      <c r="BZ360" s="34"/>
      <c r="CA360" s="22"/>
      <c r="CB360" s="34"/>
      <c r="CC360" s="247"/>
      <c r="CD360" s="34"/>
      <c r="CE360" s="22"/>
      <c r="CF360" s="34"/>
      <c r="CG360" s="22"/>
      <c r="CH360" s="91"/>
      <c r="CI360" s="22"/>
      <c r="CJ360" s="22"/>
      <c r="CK360" s="22"/>
      <c r="CL360" s="91"/>
      <c r="CM360" s="22"/>
      <c r="CN360" s="91"/>
      <c r="CO360" s="22"/>
      <c r="CP360" s="91"/>
      <c r="CQ360" s="26"/>
      <c r="CR360" s="91"/>
      <c r="CS360" s="22"/>
      <c r="CT360" s="91"/>
      <c r="CU360" s="22"/>
      <c r="CV360" s="91"/>
      <c r="CW360" s="22"/>
      <c r="CX360" s="91"/>
      <c r="CY360" s="22"/>
      <c r="CZ360" s="91"/>
      <c r="DA360" s="22"/>
      <c r="DB360" s="91"/>
      <c r="DC360" s="22"/>
      <c r="DD360" s="91"/>
      <c r="DE360" s="22"/>
      <c r="DF360" s="91"/>
      <c r="DG360" s="22"/>
      <c r="DH360" s="91"/>
      <c r="DI360" s="22"/>
      <c r="DJ360" s="91"/>
      <c r="DK360" s="22"/>
      <c r="DL360" s="91"/>
      <c r="DM360" s="22"/>
      <c r="DN360" s="91"/>
      <c r="DO360" s="22"/>
      <c r="DP360" s="91"/>
      <c r="DQ360" s="22"/>
      <c r="DR360" s="22">
        <f t="shared" si="1722"/>
        <v>0</v>
      </c>
      <c r="DS360" s="22">
        <f t="shared" si="1723"/>
        <v>0</v>
      </c>
      <c r="DT360" s="7"/>
      <c r="DU360" s="7"/>
      <c r="DV360" s="7"/>
      <c r="DW360" s="60"/>
      <c r="DX360" s="59"/>
      <c r="DY360" s="291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M360" s="20">
        <v>0</v>
      </c>
      <c r="EN360" s="7">
        <v>0</v>
      </c>
      <c r="EO360" s="7">
        <v>0</v>
      </c>
      <c r="EP360" s="7">
        <v>0</v>
      </c>
      <c r="EQ360" s="7">
        <v>0</v>
      </c>
      <c r="ER360" s="7">
        <v>0</v>
      </c>
      <c r="ES360" s="7">
        <v>0</v>
      </c>
      <c r="ET360" s="7">
        <v>0</v>
      </c>
      <c r="EU360" s="7">
        <v>0</v>
      </c>
      <c r="EV360" s="7">
        <v>0</v>
      </c>
      <c r="EW360" s="20">
        <v>0</v>
      </c>
      <c r="EX360" s="7">
        <v>0</v>
      </c>
      <c r="EY360" s="7">
        <v>0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>
        <v>0</v>
      </c>
      <c r="FF360" s="7">
        <v>0</v>
      </c>
      <c r="FG360" s="20">
        <v>0</v>
      </c>
      <c r="FH360" s="7">
        <v>0</v>
      </c>
      <c r="FI360" s="7">
        <v>0</v>
      </c>
      <c r="FJ360" s="7">
        <v>0</v>
      </c>
      <c r="FK360" s="7">
        <v>0</v>
      </c>
      <c r="FL360" s="7">
        <v>0</v>
      </c>
      <c r="FM360" s="7">
        <v>0</v>
      </c>
      <c r="FN360" s="7">
        <v>0</v>
      </c>
      <c r="FO360" s="7">
        <v>0</v>
      </c>
      <c r="FP360" s="7">
        <v>0</v>
      </c>
      <c r="FQ360" s="7">
        <v>0</v>
      </c>
      <c r="FR360" s="7"/>
      <c r="FS360" s="7">
        <v>0</v>
      </c>
      <c r="FT360" s="7">
        <v>0</v>
      </c>
      <c r="FU360" s="7">
        <v>0</v>
      </c>
      <c r="FV360" s="7">
        <v>0</v>
      </c>
      <c r="FW360" s="7">
        <v>0</v>
      </c>
      <c r="FX360" s="7">
        <v>0</v>
      </c>
      <c r="FY360" s="7">
        <v>0</v>
      </c>
      <c r="FZ360" s="7">
        <v>0</v>
      </c>
      <c r="GA360" s="7">
        <v>0</v>
      </c>
      <c r="GB360" s="7">
        <v>0</v>
      </c>
      <c r="GC360" s="7">
        <v>0</v>
      </c>
      <c r="GD360" s="7" t="e">
        <v>#REF!</v>
      </c>
      <c r="GE360" s="149">
        <v>0</v>
      </c>
      <c r="GF360" s="150">
        <v>0</v>
      </c>
      <c r="GG360" s="7"/>
      <c r="GH360" s="7"/>
      <c r="GI360" s="60"/>
      <c r="GK360" s="20"/>
      <c r="GL360" s="20"/>
      <c r="GM360" s="1"/>
      <c r="GN360" s="25"/>
      <c r="GO360" s="77"/>
      <c r="GP360" s="7"/>
      <c r="GQ360" s="7"/>
    </row>
    <row r="361" spans="1:199" ht="24.95" hidden="1" customHeight="1" x14ac:dyDescent="0.4">
      <c r="A361" s="2" t="s">
        <v>80</v>
      </c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90">
        <f t="shared" si="1724"/>
        <v>0</v>
      </c>
      <c r="N361" s="34"/>
      <c r="O361" s="22"/>
      <c r="P361" s="34"/>
      <c r="Q361" s="22"/>
      <c r="R361" s="34"/>
      <c r="S361" s="22"/>
      <c r="T361" s="34"/>
      <c r="U361" s="22"/>
      <c r="V361" s="91"/>
      <c r="W361" s="22"/>
      <c r="X361" s="22"/>
      <c r="Y361" s="22"/>
      <c r="Z361" s="91"/>
      <c r="AA361" s="22"/>
      <c r="AB361" s="91"/>
      <c r="AC361" s="22"/>
      <c r="AD361" s="91"/>
      <c r="AE361" s="26"/>
      <c r="AF361" s="91"/>
      <c r="AG361" s="22"/>
      <c r="AH361" s="91"/>
      <c r="AI361" s="22"/>
      <c r="AJ361" s="91"/>
      <c r="AK361" s="22"/>
      <c r="AL361" s="91"/>
      <c r="AM361" s="22"/>
      <c r="AN361" s="91"/>
      <c r="AO361" s="22"/>
      <c r="AP361" s="91"/>
      <c r="AQ361" s="22"/>
      <c r="AR361" s="91"/>
      <c r="AS361" s="22"/>
      <c r="AT361" s="91"/>
      <c r="AU361" s="22"/>
      <c r="AV361" s="91"/>
      <c r="AW361" s="22"/>
      <c r="AX361" s="91"/>
      <c r="AY361" s="22"/>
      <c r="AZ361" s="91"/>
      <c r="BA361" s="22"/>
      <c r="BB361" s="91"/>
      <c r="BC361" s="22"/>
      <c r="BD361" s="91"/>
      <c r="BE361" s="22"/>
      <c r="BF361" s="22"/>
      <c r="BG361" s="22">
        <f t="shared" si="1686"/>
        <v>0</v>
      </c>
      <c r="BH361" s="22">
        <f t="shared" si="1687"/>
        <v>0</v>
      </c>
      <c r="BI361" s="7"/>
      <c r="BJ361" s="1"/>
      <c r="BK361" s="1"/>
      <c r="BL361" s="63"/>
      <c r="BM361" s="2" t="s">
        <v>80</v>
      </c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90">
        <f t="shared" si="1721"/>
        <v>0</v>
      </c>
      <c r="BZ361" s="34"/>
      <c r="CA361" s="22"/>
      <c r="CB361" s="34"/>
      <c r="CC361" s="247"/>
      <c r="CD361" s="34"/>
      <c r="CE361" s="22"/>
      <c r="CF361" s="34"/>
      <c r="CG361" s="22"/>
      <c r="CH361" s="91"/>
      <c r="CI361" s="22"/>
      <c r="CJ361" s="22"/>
      <c r="CK361" s="22"/>
      <c r="CL361" s="91"/>
      <c r="CM361" s="22"/>
      <c r="CN361" s="91"/>
      <c r="CO361" s="22"/>
      <c r="CP361" s="91"/>
      <c r="CQ361" s="26"/>
      <c r="CR361" s="91"/>
      <c r="CS361" s="22"/>
      <c r="CT361" s="91"/>
      <c r="CU361" s="22"/>
      <c r="CV361" s="91"/>
      <c r="CW361" s="22"/>
      <c r="CX361" s="91"/>
      <c r="CY361" s="22"/>
      <c r="CZ361" s="91"/>
      <c r="DA361" s="22"/>
      <c r="DB361" s="91"/>
      <c r="DC361" s="22"/>
      <c r="DD361" s="91"/>
      <c r="DE361" s="22"/>
      <c r="DF361" s="91"/>
      <c r="DG361" s="22"/>
      <c r="DH361" s="91"/>
      <c r="DI361" s="22"/>
      <c r="DJ361" s="91"/>
      <c r="DK361" s="22"/>
      <c r="DL361" s="91"/>
      <c r="DM361" s="22"/>
      <c r="DN361" s="91"/>
      <c r="DO361" s="22"/>
      <c r="DP361" s="91"/>
      <c r="DQ361" s="22"/>
      <c r="DR361" s="22">
        <f t="shared" si="1722"/>
        <v>0</v>
      </c>
      <c r="DS361" s="22">
        <f t="shared" si="1723"/>
        <v>0</v>
      </c>
      <c r="DT361" s="7"/>
      <c r="DU361" s="7"/>
      <c r="DV361" s="7"/>
      <c r="DW361" s="60"/>
      <c r="DX361" s="59"/>
      <c r="DY361" s="291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M361" s="20">
        <v>0</v>
      </c>
      <c r="EN361" s="7">
        <v>0</v>
      </c>
      <c r="EO361" s="7">
        <v>0</v>
      </c>
      <c r="EP361" s="7">
        <v>0</v>
      </c>
      <c r="EQ361" s="7">
        <v>0</v>
      </c>
      <c r="ER361" s="7">
        <v>0</v>
      </c>
      <c r="ES361" s="7">
        <v>0</v>
      </c>
      <c r="ET361" s="7">
        <v>0</v>
      </c>
      <c r="EU361" s="7">
        <v>0</v>
      </c>
      <c r="EV361" s="7">
        <v>0</v>
      </c>
      <c r="EW361" s="20">
        <v>0</v>
      </c>
      <c r="EX361" s="7">
        <v>0</v>
      </c>
      <c r="EY361" s="7">
        <v>0</v>
      </c>
      <c r="EZ361" s="7">
        <v>0</v>
      </c>
      <c r="FA361" s="7">
        <v>0</v>
      </c>
      <c r="FB361" s="7">
        <v>0</v>
      </c>
      <c r="FC361" s="7">
        <v>0</v>
      </c>
      <c r="FD361" s="7">
        <v>0</v>
      </c>
      <c r="FE361" s="7">
        <v>0</v>
      </c>
      <c r="FF361" s="7">
        <v>0</v>
      </c>
      <c r="FG361" s="20">
        <v>0</v>
      </c>
      <c r="FH361" s="7">
        <v>0</v>
      </c>
      <c r="FI361" s="7">
        <v>0</v>
      </c>
      <c r="FJ361" s="7">
        <v>0</v>
      </c>
      <c r="FK361" s="7">
        <v>0</v>
      </c>
      <c r="FL361" s="7">
        <v>0</v>
      </c>
      <c r="FM361" s="7">
        <v>0</v>
      </c>
      <c r="FN361" s="7">
        <v>0</v>
      </c>
      <c r="FO361" s="7">
        <v>0</v>
      </c>
      <c r="FP361" s="7">
        <v>0</v>
      </c>
      <c r="FQ361" s="7">
        <v>0</v>
      </c>
      <c r="FR361" s="7"/>
      <c r="FS361" s="7">
        <v>0</v>
      </c>
      <c r="FT361" s="7">
        <v>0</v>
      </c>
      <c r="FU361" s="7">
        <v>0</v>
      </c>
      <c r="FV361" s="7">
        <v>0</v>
      </c>
      <c r="FW361" s="7">
        <v>0</v>
      </c>
      <c r="FX361" s="7">
        <v>0</v>
      </c>
      <c r="FY361" s="7">
        <v>0</v>
      </c>
      <c r="FZ361" s="7">
        <v>0</v>
      </c>
      <c r="GA361" s="7">
        <v>0</v>
      </c>
      <c r="GB361" s="7">
        <v>0</v>
      </c>
      <c r="GC361" s="7">
        <v>0</v>
      </c>
      <c r="GD361" s="7" t="e">
        <v>#REF!</v>
      </c>
      <c r="GE361" s="149">
        <v>0</v>
      </c>
      <c r="GF361" s="150">
        <v>0</v>
      </c>
      <c r="GG361" s="7"/>
      <c r="GH361" s="7"/>
      <c r="GI361" s="60"/>
      <c r="GK361" s="20"/>
      <c r="GL361" s="20"/>
      <c r="GM361" s="1"/>
      <c r="GN361" s="25"/>
      <c r="GO361" s="77"/>
      <c r="GP361" s="7"/>
      <c r="GQ361" s="7"/>
    </row>
    <row r="362" spans="1:199" ht="24.95" hidden="1" customHeight="1" x14ac:dyDescent="0.4">
      <c r="A362" s="2" t="s">
        <v>80</v>
      </c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90">
        <f t="shared" si="1724"/>
        <v>0</v>
      </c>
      <c r="N362" s="34"/>
      <c r="O362" s="22"/>
      <c r="P362" s="34"/>
      <c r="Q362" s="22"/>
      <c r="R362" s="34"/>
      <c r="S362" s="22"/>
      <c r="T362" s="34"/>
      <c r="U362" s="22"/>
      <c r="V362" s="91"/>
      <c r="W362" s="22"/>
      <c r="X362" s="22"/>
      <c r="Y362" s="22"/>
      <c r="Z362" s="91"/>
      <c r="AA362" s="22"/>
      <c r="AB362" s="91"/>
      <c r="AC362" s="22"/>
      <c r="AD362" s="91"/>
      <c r="AE362" s="26"/>
      <c r="AF362" s="91"/>
      <c r="AG362" s="22"/>
      <c r="AH362" s="91"/>
      <c r="AI362" s="22"/>
      <c r="AJ362" s="91"/>
      <c r="AK362" s="22"/>
      <c r="AL362" s="91"/>
      <c r="AM362" s="22"/>
      <c r="AN362" s="91"/>
      <c r="AO362" s="22"/>
      <c r="AP362" s="91"/>
      <c r="AQ362" s="22"/>
      <c r="AR362" s="91"/>
      <c r="AS362" s="22"/>
      <c r="AT362" s="91"/>
      <c r="AU362" s="22"/>
      <c r="AV362" s="91"/>
      <c r="AW362" s="22"/>
      <c r="AX362" s="91"/>
      <c r="AY362" s="22"/>
      <c r="AZ362" s="91"/>
      <c r="BA362" s="22"/>
      <c r="BB362" s="91"/>
      <c r="BC362" s="22"/>
      <c r="BD362" s="91"/>
      <c r="BE362" s="22"/>
      <c r="BF362" s="22"/>
      <c r="BG362" s="22">
        <f t="shared" si="1686"/>
        <v>0</v>
      </c>
      <c r="BH362" s="22">
        <f t="shared" si="1687"/>
        <v>0</v>
      </c>
      <c r="BI362" s="7"/>
      <c r="BJ362" s="1"/>
      <c r="BK362" s="1"/>
      <c r="BL362" s="63"/>
      <c r="BM362" s="2" t="s">
        <v>80</v>
      </c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90">
        <f t="shared" si="1721"/>
        <v>0</v>
      </c>
      <c r="BZ362" s="34"/>
      <c r="CA362" s="22"/>
      <c r="CB362" s="34"/>
      <c r="CC362" s="247"/>
      <c r="CD362" s="34"/>
      <c r="CE362" s="22"/>
      <c r="CF362" s="34"/>
      <c r="CG362" s="22"/>
      <c r="CH362" s="91"/>
      <c r="CI362" s="22"/>
      <c r="CJ362" s="22"/>
      <c r="CK362" s="22"/>
      <c r="CL362" s="91"/>
      <c r="CM362" s="22"/>
      <c r="CN362" s="91"/>
      <c r="CO362" s="22"/>
      <c r="CP362" s="91"/>
      <c r="CQ362" s="26"/>
      <c r="CR362" s="91"/>
      <c r="CS362" s="22"/>
      <c r="CT362" s="91"/>
      <c r="CU362" s="22"/>
      <c r="CV362" s="91"/>
      <c r="CW362" s="22"/>
      <c r="CX362" s="91"/>
      <c r="CY362" s="22"/>
      <c r="CZ362" s="91"/>
      <c r="DA362" s="22"/>
      <c r="DB362" s="91"/>
      <c r="DC362" s="22"/>
      <c r="DD362" s="91"/>
      <c r="DE362" s="22"/>
      <c r="DF362" s="91"/>
      <c r="DG362" s="22"/>
      <c r="DH362" s="91"/>
      <c r="DI362" s="22"/>
      <c r="DJ362" s="91"/>
      <c r="DK362" s="22"/>
      <c r="DL362" s="91"/>
      <c r="DM362" s="22"/>
      <c r="DN362" s="91"/>
      <c r="DO362" s="22"/>
      <c r="DP362" s="91"/>
      <c r="DQ362" s="22"/>
      <c r="DR362" s="22">
        <f t="shared" si="1722"/>
        <v>0</v>
      </c>
      <c r="DS362" s="22">
        <f t="shared" si="1723"/>
        <v>0</v>
      </c>
      <c r="DT362" s="7"/>
      <c r="DU362" s="7"/>
      <c r="DV362" s="7"/>
      <c r="DW362" s="60"/>
      <c r="DX362" s="59"/>
      <c r="DY362" s="291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M362" s="20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20">
        <v>0</v>
      </c>
      <c r="EX362" s="7">
        <v>0</v>
      </c>
      <c r="EY362" s="7">
        <v>0</v>
      </c>
      <c r="EZ362" s="7">
        <v>0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20">
        <v>0</v>
      </c>
      <c r="FH362" s="7">
        <v>0</v>
      </c>
      <c r="FI362" s="7">
        <v>0</v>
      </c>
      <c r="FJ362" s="7">
        <v>0</v>
      </c>
      <c r="FK362" s="7">
        <v>0</v>
      </c>
      <c r="FL362" s="7">
        <v>0</v>
      </c>
      <c r="FM362" s="7">
        <v>0</v>
      </c>
      <c r="FN362" s="7">
        <v>0</v>
      </c>
      <c r="FO362" s="7">
        <v>0</v>
      </c>
      <c r="FP362" s="7">
        <v>0</v>
      </c>
      <c r="FQ362" s="7">
        <v>0</v>
      </c>
      <c r="FR362" s="7"/>
      <c r="FS362" s="7">
        <v>0</v>
      </c>
      <c r="FT362" s="7">
        <v>0</v>
      </c>
      <c r="FU362" s="7">
        <v>0</v>
      </c>
      <c r="FV362" s="7">
        <v>0</v>
      </c>
      <c r="FW362" s="7">
        <v>0</v>
      </c>
      <c r="FX362" s="7">
        <v>0</v>
      </c>
      <c r="FY362" s="7">
        <v>0</v>
      </c>
      <c r="FZ362" s="7">
        <v>0</v>
      </c>
      <c r="GA362" s="7">
        <v>0</v>
      </c>
      <c r="GB362" s="7">
        <v>0</v>
      </c>
      <c r="GC362" s="7">
        <v>0</v>
      </c>
      <c r="GD362" s="7" t="e">
        <v>#REF!</v>
      </c>
      <c r="GE362" s="149">
        <v>0</v>
      </c>
      <c r="GF362" s="150">
        <v>0</v>
      </c>
      <c r="GG362" s="7"/>
      <c r="GH362" s="7"/>
      <c r="GI362" s="60"/>
      <c r="GK362" s="20"/>
      <c r="GL362" s="20"/>
      <c r="GM362" s="1"/>
      <c r="GN362" s="25"/>
      <c r="GO362" s="77"/>
      <c r="GP362" s="7"/>
      <c r="GQ362" s="7"/>
    </row>
    <row r="363" spans="1:199" ht="24.95" hidden="1" customHeight="1" x14ac:dyDescent="0.4">
      <c r="A363" s="2" t="s">
        <v>80</v>
      </c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90"/>
      <c r="N363" s="34"/>
      <c r="O363" s="22"/>
      <c r="P363" s="34"/>
      <c r="Q363" s="22"/>
      <c r="R363" s="34"/>
      <c r="S363" s="22"/>
      <c r="T363" s="34"/>
      <c r="U363" s="22"/>
      <c r="V363" s="91"/>
      <c r="W363" s="22"/>
      <c r="X363" s="22"/>
      <c r="Y363" s="22"/>
      <c r="Z363" s="91"/>
      <c r="AA363" s="22"/>
      <c r="AB363" s="91"/>
      <c r="AC363" s="22"/>
      <c r="AD363" s="91"/>
      <c r="AE363" s="26"/>
      <c r="AF363" s="91"/>
      <c r="AG363" s="22"/>
      <c r="AH363" s="91"/>
      <c r="AI363" s="22"/>
      <c r="AJ363" s="91"/>
      <c r="AK363" s="22"/>
      <c r="AL363" s="91"/>
      <c r="AM363" s="22"/>
      <c r="AN363" s="91"/>
      <c r="AO363" s="22"/>
      <c r="AP363" s="91"/>
      <c r="AQ363" s="22"/>
      <c r="AR363" s="91"/>
      <c r="AS363" s="22"/>
      <c r="AT363" s="91"/>
      <c r="AU363" s="22"/>
      <c r="AV363" s="91"/>
      <c r="AW363" s="22"/>
      <c r="AX363" s="91"/>
      <c r="AY363" s="22"/>
      <c r="AZ363" s="91"/>
      <c r="BA363" s="22"/>
      <c r="BB363" s="91"/>
      <c r="BC363" s="22"/>
      <c r="BD363" s="91"/>
      <c r="BE363" s="22"/>
      <c r="BF363" s="22"/>
      <c r="BG363" s="22">
        <f>SUM(AO363+BE363+BC363+BA363+AY363+AW363+AS363+AQ363+AK363+AM363+AI363+AG363+AE363+AC363+AA363+Y363+X363+W363+U363+Q363+O363+S363+AU363)</f>
        <v>0</v>
      </c>
      <c r="BH363" s="22">
        <f>SUM(O363+Q363+U363+W363+X363+AS363+AW363+AY363+BA363+BC363+S363+AQ363)</f>
        <v>0</v>
      </c>
      <c r="BI363" s="7"/>
      <c r="BJ363" s="1"/>
      <c r="BK363" s="1"/>
      <c r="BL363" s="63"/>
      <c r="BM363" s="2" t="s">
        <v>80</v>
      </c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90"/>
      <c r="BZ363" s="34"/>
      <c r="CA363" s="22"/>
      <c r="CB363" s="34"/>
      <c r="CC363" s="247"/>
      <c r="CD363" s="34"/>
      <c r="CE363" s="22"/>
      <c r="CF363" s="34"/>
      <c r="CG363" s="22"/>
      <c r="CH363" s="91"/>
      <c r="CI363" s="22"/>
      <c r="CJ363" s="22"/>
      <c r="CK363" s="22"/>
      <c r="CL363" s="91"/>
      <c r="CM363" s="22"/>
      <c r="CN363" s="91"/>
      <c r="CO363" s="22"/>
      <c r="CP363" s="91"/>
      <c r="CQ363" s="26"/>
      <c r="CR363" s="91"/>
      <c r="CS363" s="22"/>
      <c r="CT363" s="91"/>
      <c r="CU363" s="22"/>
      <c r="CV363" s="91"/>
      <c r="CW363" s="22"/>
      <c r="CX363" s="91"/>
      <c r="CY363" s="22"/>
      <c r="CZ363" s="91"/>
      <c r="DA363" s="22"/>
      <c r="DB363" s="91"/>
      <c r="DC363" s="22"/>
      <c r="DD363" s="91"/>
      <c r="DE363" s="22"/>
      <c r="DF363" s="91"/>
      <c r="DG363" s="22"/>
      <c r="DH363" s="91"/>
      <c r="DI363" s="22"/>
      <c r="DJ363" s="91"/>
      <c r="DK363" s="22"/>
      <c r="DL363" s="91"/>
      <c r="DM363" s="22"/>
      <c r="DN363" s="91"/>
      <c r="DO363" s="22"/>
      <c r="DP363" s="91"/>
      <c r="DQ363" s="22"/>
      <c r="DR363" s="22"/>
      <c r="DS363" s="22"/>
      <c r="DT363" s="7"/>
      <c r="DU363" s="7"/>
      <c r="DV363" s="7"/>
      <c r="DW363" s="60"/>
      <c r="DX363" s="59"/>
      <c r="DY363" s="291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M363" s="20"/>
      <c r="EN363" s="7"/>
      <c r="EO363" s="7"/>
      <c r="EP363" s="7"/>
      <c r="EQ363" s="7"/>
      <c r="ER363" s="7"/>
      <c r="ES363" s="7"/>
      <c r="ET363" s="7"/>
      <c r="EU363" s="7"/>
      <c r="EV363" s="7"/>
      <c r="EW363" s="20"/>
      <c r="EX363" s="7"/>
      <c r="EY363" s="7"/>
      <c r="EZ363" s="7"/>
      <c r="FA363" s="7"/>
      <c r="FB363" s="7"/>
      <c r="FC363" s="7"/>
      <c r="FD363" s="7"/>
      <c r="FE363" s="7"/>
      <c r="FF363" s="7"/>
      <c r="FG363" s="20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>
        <v>0</v>
      </c>
      <c r="FZ363" s="7"/>
      <c r="GA363" s="7"/>
      <c r="GB363" s="7"/>
      <c r="GC363" s="7"/>
      <c r="GD363" s="7"/>
      <c r="GE363" s="149"/>
      <c r="GF363" s="150"/>
      <c r="GG363" s="7"/>
      <c r="GH363" s="7"/>
      <c r="GI363" s="60"/>
      <c r="GK363" s="20"/>
      <c r="GL363" s="20"/>
      <c r="GM363" s="1"/>
      <c r="GN363" s="25"/>
      <c r="GO363" s="77"/>
      <c r="GP363" s="7"/>
      <c r="GQ363" s="7"/>
    </row>
    <row r="364" spans="1:199" ht="24.95" hidden="1" customHeight="1" x14ac:dyDescent="0.4">
      <c r="A364" s="2" t="s">
        <v>80</v>
      </c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90">
        <f t="shared" si="1724"/>
        <v>0</v>
      </c>
      <c r="N364" s="34"/>
      <c r="O364" s="22"/>
      <c r="P364" s="34"/>
      <c r="Q364" s="22"/>
      <c r="R364" s="34"/>
      <c r="S364" s="22"/>
      <c r="T364" s="34"/>
      <c r="U364" s="22"/>
      <c r="V364" s="91"/>
      <c r="W364" s="22"/>
      <c r="X364" s="22"/>
      <c r="Y364" s="22"/>
      <c r="Z364" s="91"/>
      <c r="AA364" s="22"/>
      <c r="AB364" s="91"/>
      <c r="AC364" s="22"/>
      <c r="AD364" s="91"/>
      <c r="AE364" s="26"/>
      <c r="AF364" s="91"/>
      <c r="AG364" s="22"/>
      <c r="AH364" s="91"/>
      <c r="AI364" s="22"/>
      <c r="AJ364" s="91"/>
      <c r="AK364" s="22"/>
      <c r="AL364" s="91"/>
      <c r="AM364" s="22"/>
      <c r="AN364" s="91"/>
      <c r="AO364" s="22"/>
      <c r="AP364" s="91"/>
      <c r="AQ364" s="22"/>
      <c r="AR364" s="91"/>
      <c r="AS364" s="22"/>
      <c r="AT364" s="91"/>
      <c r="AU364" s="22"/>
      <c r="AV364" s="91"/>
      <c r="AW364" s="22"/>
      <c r="AX364" s="91"/>
      <c r="AY364" s="22"/>
      <c r="AZ364" s="91"/>
      <c r="BA364" s="22"/>
      <c r="BB364" s="91"/>
      <c r="BC364" s="22"/>
      <c r="BD364" s="91"/>
      <c r="BE364" s="22"/>
      <c r="BF364" s="22"/>
      <c r="BG364" s="22">
        <f t="shared" si="1686"/>
        <v>0</v>
      </c>
      <c r="BH364" s="22">
        <f t="shared" si="1687"/>
        <v>0</v>
      </c>
      <c r="BI364" s="7"/>
      <c r="BJ364" s="1"/>
      <c r="BK364" s="1"/>
      <c r="BL364" s="63"/>
      <c r="BM364" s="2" t="s">
        <v>80</v>
      </c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90">
        <f t="shared" si="1721"/>
        <v>0</v>
      </c>
      <c r="BZ364" s="34"/>
      <c r="CA364" s="22"/>
      <c r="CB364" s="34"/>
      <c r="CC364" s="247"/>
      <c r="CD364" s="34"/>
      <c r="CE364" s="22"/>
      <c r="CF364" s="34"/>
      <c r="CG364" s="22"/>
      <c r="CH364" s="91"/>
      <c r="CI364" s="22"/>
      <c r="CJ364" s="22"/>
      <c r="CK364" s="22"/>
      <c r="CL364" s="91"/>
      <c r="CM364" s="22"/>
      <c r="CN364" s="91"/>
      <c r="CO364" s="22"/>
      <c r="CP364" s="91"/>
      <c r="CQ364" s="26"/>
      <c r="CR364" s="91"/>
      <c r="CS364" s="22"/>
      <c r="CT364" s="91"/>
      <c r="CU364" s="22"/>
      <c r="CV364" s="91"/>
      <c r="CW364" s="22"/>
      <c r="CX364" s="91"/>
      <c r="CY364" s="22"/>
      <c r="CZ364" s="91"/>
      <c r="DA364" s="22"/>
      <c r="DB364" s="91"/>
      <c r="DC364" s="22"/>
      <c r="DD364" s="91"/>
      <c r="DE364" s="22"/>
      <c r="DF364" s="91"/>
      <c r="DG364" s="22"/>
      <c r="DH364" s="91"/>
      <c r="DI364" s="22"/>
      <c r="DJ364" s="91"/>
      <c r="DK364" s="22"/>
      <c r="DL364" s="91"/>
      <c r="DM364" s="22"/>
      <c r="DN364" s="91"/>
      <c r="DO364" s="22"/>
      <c r="DP364" s="91"/>
      <c r="DQ364" s="22"/>
      <c r="DR364" s="22">
        <f t="shared" si="1722"/>
        <v>0</v>
      </c>
      <c r="DS364" s="22">
        <f t="shared" si="1723"/>
        <v>0</v>
      </c>
      <c r="DT364" s="7"/>
      <c r="DU364" s="7"/>
      <c r="DV364" s="7"/>
      <c r="DW364" s="60"/>
      <c r="DX364" s="59"/>
      <c r="DY364" s="291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M364" s="20">
        <v>0</v>
      </c>
      <c r="EN364" s="7">
        <v>0</v>
      </c>
      <c r="EO364" s="7">
        <v>0</v>
      </c>
      <c r="EP364" s="7">
        <v>0</v>
      </c>
      <c r="EQ364" s="7">
        <v>0</v>
      </c>
      <c r="ER364" s="7">
        <v>0</v>
      </c>
      <c r="ES364" s="7">
        <v>0</v>
      </c>
      <c r="ET364" s="7">
        <v>0</v>
      </c>
      <c r="EU364" s="7">
        <v>0</v>
      </c>
      <c r="EV364" s="7">
        <v>0</v>
      </c>
      <c r="EW364" s="20">
        <v>0</v>
      </c>
      <c r="EX364" s="7">
        <v>0</v>
      </c>
      <c r="EY364" s="7">
        <v>0</v>
      </c>
      <c r="EZ364" s="7">
        <v>0</v>
      </c>
      <c r="FA364" s="7">
        <v>0</v>
      </c>
      <c r="FB364" s="7">
        <v>0</v>
      </c>
      <c r="FC364" s="7">
        <v>0</v>
      </c>
      <c r="FD364" s="7">
        <v>0</v>
      </c>
      <c r="FE364" s="7">
        <v>0</v>
      </c>
      <c r="FF364" s="7">
        <v>0</v>
      </c>
      <c r="FG364" s="20">
        <v>0</v>
      </c>
      <c r="FH364" s="7">
        <v>0</v>
      </c>
      <c r="FI364" s="7">
        <v>0</v>
      </c>
      <c r="FJ364" s="7">
        <v>0</v>
      </c>
      <c r="FK364" s="7">
        <v>0</v>
      </c>
      <c r="FL364" s="7">
        <v>0</v>
      </c>
      <c r="FM364" s="7">
        <v>0</v>
      </c>
      <c r="FN364" s="7">
        <v>0</v>
      </c>
      <c r="FO364" s="7">
        <v>0</v>
      </c>
      <c r="FP364" s="7">
        <v>0</v>
      </c>
      <c r="FQ364" s="7">
        <v>0</v>
      </c>
      <c r="FR364" s="7"/>
      <c r="FS364" s="7">
        <v>0</v>
      </c>
      <c r="FT364" s="7">
        <v>0</v>
      </c>
      <c r="FU364" s="7">
        <v>0</v>
      </c>
      <c r="FV364" s="7">
        <v>0</v>
      </c>
      <c r="FW364" s="7">
        <v>0</v>
      </c>
      <c r="FX364" s="7">
        <v>0</v>
      </c>
      <c r="FY364" s="7">
        <v>0</v>
      </c>
      <c r="FZ364" s="7">
        <v>0</v>
      </c>
      <c r="GA364" s="7">
        <v>0</v>
      </c>
      <c r="GB364" s="7">
        <v>0</v>
      </c>
      <c r="GC364" s="7">
        <v>0</v>
      </c>
      <c r="GD364" s="7" t="e">
        <v>#REF!</v>
      </c>
      <c r="GE364" s="149">
        <v>0</v>
      </c>
      <c r="GF364" s="150">
        <v>0</v>
      </c>
      <c r="GG364" s="7"/>
      <c r="GH364" s="7"/>
      <c r="GI364" s="60"/>
      <c r="GK364" s="20"/>
      <c r="GL364" s="20"/>
      <c r="GM364" s="1"/>
      <c r="GN364" s="25"/>
      <c r="GO364" s="77"/>
      <c r="GP364" s="7"/>
      <c r="GQ364" s="7"/>
    </row>
    <row r="365" spans="1:199" ht="24.95" hidden="1" customHeight="1" thickBot="1" x14ac:dyDescent="0.4">
      <c r="A365" s="2" t="s">
        <v>80</v>
      </c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90">
        <f t="shared" si="1724"/>
        <v>0</v>
      </c>
      <c r="N365" s="34"/>
      <c r="O365" s="22"/>
      <c r="P365" s="34"/>
      <c r="Q365" s="22"/>
      <c r="R365" s="34"/>
      <c r="S365" s="22"/>
      <c r="T365" s="34"/>
      <c r="U365" s="22"/>
      <c r="V365" s="91"/>
      <c r="W365" s="22"/>
      <c r="X365" s="22"/>
      <c r="Y365" s="22"/>
      <c r="Z365" s="91"/>
      <c r="AA365" s="22"/>
      <c r="AB365" s="91"/>
      <c r="AC365" s="22"/>
      <c r="AD365" s="91"/>
      <c r="AE365" s="26"/>
      <c r="AF365" s="91"/>
      <c r="AG365" s="22"/>
      <c r="AH365" s="91"/>
      <c r="AI365" s="22"/>
      <c r="AJ365" s="91"/>
      <c r="AK365" s="22"/>
      <c r="AL365" s="91"/>
      <c r="AM365" s="22"/>
      <c r="AN365" s="91"/>
      <c r="AO365" s="22"/>
      <c r="AP365" s="91"/>
      <c r="AQ365" s="22"/>
      <c r="AR365" s="91"/>
      <c r="AS365" s="22"/>
      <c r="AT365" s="91"/>
      <c r="AU365" s="22"/>
      <c r="AV365" s="91"/>
      <c r="AW365" s="22"/>
      <c r="AX365" s="91"/>
      <c r="AY365" s="22"/>
      <c r="AZ365" s="91"/>
      <c r="BA365" s="22"/>
      <c r="BB365" s="91"/>
      <c r="BC365" s="22"/>
      <c r="BD365" s="91"/>
      <c r="BE365" s="22"/>
      <c r="BF365" s="22"/>
      <c r="BG365" s="22">
        <f t="shared" si="1686"/>
        <v>0</v>
      </c>
      <c r="BH365" s="22">
        <f t="shared" si="1687"/>
        <v>0</v>
      </c>
      <c r="BI365" s="7"/>
      <c r="BJ365" s="1"/>
      <c r="BK365" s="1"/>
      <c r="BL365" s="63"/>
      <c r="BM365" s="2" t="s">
        <v>80</v>
      </c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90">
        <f t="shared" si="1721"/>
        <v>0</v>
      </c>
      <c r="BZ365" s="34"/>
      <c r="CA365" s="22"/>
      <c r="CB365" s="34"/>
      <c r="CC365" s="247"/>
      <c r="CD365" s="34"/>
      <c r="CE365" s="22"/>
      <c r="CF365" s="34"/>
      <c r="CG365" s="22"/>
      <c r="CH365" s="91"/>
      <c r="CI365" s="22"/>
      <c r="CJ365" s="22"/>
      <c r="CK365" s="22"/>
      <c r="CL365" s="91"/>
      <c r="CM365" s="22"/>
      <c r="CN365" s="91"/>
      <c r="CO365" s="22"/>
      <c r="CP365" s="91"/>
      <c r="CQ365" s="26"/>
      <c r="CR365" s="91"/>
      <c r="CS365" s="22"/>
      <c r="CT365" s="91"/>
      <c r="CU365" s="22"/>
      <c r="CV365" s="91"/>
      <c r="CW365" s="22"/>
      <c r="CX365" s="91"/>
      <c r="CY365" s="22"/>
      <c r="CZ365" s="91"/>
      <c r="DA365" s="22"/>
      <c r="DB365" s="91"/>
      <c r="DC365" s="22"/>
      <c r="DD365" s="91"/>
      <c r="DE365" s="22"/>
      <c r="DF365" s="91"/>
      <c r="DG365" s="22"/>
      <c r="DH365" s="91"/>
      <c r="DI365" s="22"/>
      <c r="DJ365" s="91"/>
      <c r="DK365" s="22"/>
      <c r="DL365" s="91"/>
      <c r="DM365" s="22"/>
      <c r="DN365" s="91"/>
      <c r="DO365" s="22"/>
      <c r="DP365" s="91"/>
      <c r="DQ365" s="22"/>
      <c r="DR365" s="22">
        <f t="shared" si="1722"/>
        <v>0</v>
      </c>
      <c r="DS365" s="22">
        <f t="shared" si="1723"/>
        <v>0</v>
      </c>
      <c r="DT365" s="7"/>
      <c r="DU365" s="7"/>
      <c r="DV365" s="7"/>
      <c r="DW365" s="60"/>
      <c r="DX365" s="59"/>
      <c r="DY365" s="291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M365" s="20">
        <v>0</v>
      </c>
      <c r="EN365" s="7">
        <v>0</v>
      </c>
      <c r="EO365" s="7">
        <v>0</v>
      </c>
      <c r="EP365" s="7">
        <v>0</v>
      </c>
      <c r="EQ365" s="7">
        <v>0</v>
      </c>
      <c r="ER365" s="7">
        <v>0</v>
      </c>
      <c r="ES365" s="7">
        <v>0</v>
      </c>
      <c r="ET365" s="7">
        <v>0</v>
      </c>
      <c r="EU365" s="7">
        <v>0</v>
      </c>
      <c r="EV365" s="7">
        <v>0</v>
      </c>
      <c r="EW365" s="20">
        <v>0</v>
      </c>
      <c r="EX365" s="7">
        <v>0</v>
      </c>
      <c r="EY365" s="7">
        <v>0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0</v>
      </c>
      <c r="FG365" s="20">
        <v>0</v>
      </c>
      <c r="FH365" s="7">
        <v>0</v>
      </c>
      <c r="FI365" s="7">
        <v>0</v>
      </c>
      <c r="FJ365" s="7">
        <v>0</v>
      </c>
      <c r="FK365" s="7">
        <v>0</v>
      </c>
      <c r="FL365" s="7">
        <v>0</v>
      </c>
      <c r="FM365" s="7">
        <v>0</v>
      </c>
      <c r="FN365" s="7">
        <v>0</v>
      </c>
      <c r="FO365" s="7">
        <v>0</v>
      </c>
      <c r="FP365" s="7">
        <v>0</v>
      </c>
      <c r="FQ365" s="7">
        <v>0</v>
      </c>
      <c r="FR365" s="7"/>
      <c r="FS365" s="7">
        <v>0</v>
      </c>
      <c r="FT365" s="7">
        <v>0</v>
      </c>
      <c r="FU365" s="7">
        <v>0</v>
      </c>
      <c r="FV365" s="7">
        <v>0</v>
      </c>
      <c r="FW365" s="7">
        <v>0</v>
      </c>
      <c r="FX365" s="7">
        <v>0</v>
      </c>
      <c r="FY365" s="7">
        <v>0</v>
      </c>
      <c r="FZ365" s="7">
        <v>0</v>
      </c>
      <c r="GA365" s="7">
        <v>0</v>
      </c>
      <c r="GB365" s="7">
        <v>0</v>
      </c>
      <c r="GC365" s="7">
        <v>0</v>
      </c>
      <c r="GD365" s="7" t="e">
        <v>#REF!</v>
      </c>
      <c r="GE365" s="149">
        <v>0</v>
      </c>
      <c r="GF365" s="150">
        <v>0</v>
      </c>
      <c r="GG365" s="7"/>
      <c r="GH365" s="7"/>
      <c r="GI365" s="60"/>
      <c r="GK365" s="20"/>
      <c r="GL365" s="20"/>
      <c r="GM365" s="1"/>
      <c r="GN365" s="25"/>
      <c r="GO365" s="77"/>
      <c r="GP365" s="7"/>
      <c r="GQ365" s="7"/>
    </row>
    <row r="366" spans="1:199" ht="24.75" customHeight="1" thickBot="1" x14ac:dyDescent="0.4">
      <c r="A366" s="61">
        <v>25</v>
      </c>
      <c r="B366" s="659" t="s">
        <v>81</v>
      </c>
      <c r="C366" s="2" t="s">
        <v>69</v>
      </c>
      <c r="D366" s="2"/>
      <c r="E366" s="2"/>
      <c r="F366" s="2"/>
      <c r="G366" s="2"/>
      <c r="H366" s="2"/>
      <c r="I366" s="2"/>
      <c r="J366" s="2"/>
      <c r="K366" s="2"/>
      <c r="L366" s="16">
        <f>SUM(L367:L382)</f>
        <v>126</v>
      </c>
      <c r="M366" s="16">
        <f t="shared" ref="M366:T366" si="1725">SUM(M367:M382)</f>
        <v>110</v>
      </c>
      <c r="N366" s="16">
        <f>SUM(N367:N382)</f>
        <v>8</v>
      </c>
      <c r="O366" s="16">
        <f>SUM(O367:O382)</f>
        <v>16</v>
      </c>
      <c r="P366" s="16">
        <f t="shared" si="1725"/>
        <v>28</v>
      </c>
      <c r="Q366" s="16">
        <f t="shared" si="1725"/>
        <v>28</v>
      </c>
      <c r="R366" s="16">
        <f t="shared" si="1725"/>
        <v>32</v>
      </c>
      <c r="S366" s="16">
        <f t="shared" si="1725"/>
        <v>32</v>
      </c>
      <c r="T366" s="16">
        <f t="shared" si="1725"/>
        <v>42</v>
      </c>
      <c r="U366" s="16">
        <f t="shared" ref="U366:BH366" si="1726">SUM(U367:U382)</f>
        <v>42</v>
      </c>
      <c r="V366" s="16">
        <f t="shared" si="1726"/>
        <v>0</v>
      </c>
      <c r="W366" s="16">
        <f t="shared" si="1726"/>
        <v>0</v>
      </c>
      <c r="X366" s="16">
        <f t="shared" si="1726"/>
        <v>2</v>
      </c>
      <c r="Y366" s="16">
        <f t="shared" si="1726"/>
        <v>6.3</v>
      </c>
      <c r="Z366" s="16">
        <f t="shared" si="1726"/>
        <v>0</v>
      </c>
      <c r="AA366" s="16">
        <f t="shared" si="1726"/>
        <v>0</v>
      </c>
      <c r="AB366" s="16">
        <f t="shared" si="1726"/>
        <v>17</v>
      </c>
      <c r="AC366" s="16">
        <f t="shared" si="1726"/>
        <v>102</v>
      </c>
      <c r="AD366" s="16">
        <f t="shared" si="1726"/>
        <v>1</v>
      </c>
      <c r="AE366" s="16">
        <f t="shared" si="1726"/>
        <v>30</v>
      </c>
      <c r="AF366" s="16">
        <f t="shared" si="1726"/>
        <v>0</v>
      </c>
      <c r="AG366" s="16">
        <f t="shared" si="1726"/>
        <v>0</v>
      </c>
      <c r="AH366" s="16">
        <f t="shared" si="1726"/>
        <v>0</v>
      </c>
      <c r="AI366" s="16">
        <f t="shared" si="1726"/>
        <v>0</v>
      </c>
      <c r="AJ366" s="16">
        <f t="shared" si="1726"/>
        <v>0</v>
      </c>
      <c r="AK366" s="16">
        <f t="shared" si="1726"/>
        <v>0</v>
      </c>
      <c r="AL366" s="16">
        <f t="shared" si="1726"/>
        <v>1</v>
      </c>
      <c r="AM366" s="16">
        <f t="shared" si="1726"/>
        <v>46</v>
      </c>
      <c r="AN366" s="16">
        <f t="shared" si="1726"/>
        <v>0</v>
      </c>
      <c r="AO366" s="16">
        <f t="shared" si="1726"/>
        <v>0</v>
      </c>
      <c r="AP366" s="16">
        <f t="shared" si="1726"/>
        <v>0</v>
      </c>
      <c r="AQ366" s="16">
        <f t="shared" si="1726"/>
        <v>0</v>
      </c>
      <c r="AR366" s="16">
        <f t="shared" si="1726"/>
        <v>0</v>
      </c>
      <c r="AS366" s="16">
        <f t="shared" si="1726"/>
        <v>0</v>
      </c>
      <c r="AT366" s="16">
        <f t="shared" si="1726"/>
        <v>1</v>
      </c>
      <c r="AU366" s="16">
        <f t="shared" si="1726"/>
        <v>7.666666666666667</v>
      </c>
      <c r="AV366" s="16">
        <f t="shared" si="1726"/>
        <v>0</v>
      </c>
      <c r="AW366" s="16">
        <f t="shared" si="1726"/>
        <v>0</v>
      </c>
      <c r="AX366" s="16">
        <f t="shared" si="1726"/>
        <v>1</v>
      </c>
      <c r="AY366" s="16">
        <f t="shared" si="1726"/>
        <v>8</v>
      </c>
      <c r="AZ366" s="16">
        <f t="shared" si="1726"/>
        <v>0</v>
      </c>
      <c r="BA366" s="16">
        <f t="shared" si="1726"/>
        <v>0</v>
      </c>
      <c r="BB366" s="16">
        <f t="shared" si="1726"/>
        <v>0</v>
      </c>
      <c r="BC366" s="16">
        <f t="shared" si="1726"/>
        <v>0</v>
      </c>
      <c r="BD366" s="16">
        <f t="shared" si="1726"/>
        <v>0</v>
      </c>
      <c r="BE366" s="16">
        <f t="shared" si="1726"/>
        <v>0</v>
      </c>
      <c r="BF366" s="16">
        <f t="shared" si="1726"/>
        <v>30</v>
      </c>
      <c r="BG366" s="16">
        <f t="shared" si="1726"/>
        <v>319.9666666666667</v>
      </c>
      <c r="BH366" s="16">
        <f t="shared" si="1726"/>
        <v>128</v>
      </c>
      <c r="BI366" s="2"/>
      <c r="BJ366" s="27"/>
      <c r="BK366" s="27"/>
      <c r="BL366" s="111"/>
      <c r="BM366" s="61">
        <v>25</v>
      </c>
      <c r="BN366" s="2" t="s">
        <v>81</v>
      </c>
      <c r="BO366" s="2" t="s">
        <v>69</v>
      </c>
      <c r="BP366" s="2">
        <v>1</v>
      </c>
      <c r="BQ366" s="2"/>
      <c r="BR366" s="2"/>
      <c r="BS366" s="2"/>
      <c r="BT366" s="2"/>
      <c r="BU366" s="2"/>
      <c r="BV366" s="2"/>
      <c r="BW366" s="2"/>
      <c r="BX366" s="16">
        <f>SUM(BX367:BX382)</f>
        <v>378</v>
      </c>
      <c r="BY366" s="16">
        <f t="shared" ref="BY366:CD366" si="1727">SUM(BY367:BY382)</f>
        <v>296</v>
      </c>
      <c r="BZ366" s="16">
        <f t="shared" si="1727"/>
        <v>38</v>
      </c>
      <c r="CA366" s="16">
        <f t="shared" si="1727"/>
        <v>24</v>
      </c>
      <c r="CB366" s="16">
        <f t="shared" si="1727"/>
        <v>68</v>
      </c>
      <c r="CC366" s="16">
        <f t="shared" si="1727"/>
        <v>32</v>
      </c>
      <c r="CD366" s="16">
        <f t="shared" si="1727"/>
        <v>160</v>
      </c>
      <c r="CE366" s="16">
        <f t="shared" ref="CE366:DS366" si="1728">SUM(CE367:CE382)</f>
        <v>114</v>
      </c>
      <c r="CF366" s="16">
        <f t="shared" si="1728"/>
        <v>30</v>
      </c>
      <c r="CG366" s="16">
        <f t="shared" si="1728"/>
        <v>30</v>
      </c>
      <c r="CH366" s="16">
        <f t="shared" si="1728"/>
        <v>0</v>
      </c>
      <c r="CI366" s="16">
        <f t="shared" si="1728"/>
        <v>0</v>
      </c>
      <c r="CJ366" s="16">
        <f t="shared" si="1728"/>
        <v>2</v>
      </c>
      <c r="CK366" s="16">
        <f t="shared" si="1728"/>
        <v>12.4</v>
      </c>
      <c r="CL366" s="16">
        <f t="shared" si="1728"/>
        <v>0</v>
      </c>
      <c r="CM366" s="16">
        <f t="shared" si="1728"/>
        <v>0</v>
      </c>
      <c r="CN366" s="16">
        <f t="shared" si="1728"/>
        <v>3</v>
      </c>
      <c r="CO366" s="16">
        <f t="shared" si="1728"/>
        <v>18</v>
      </c>
      <c r="CP366" s="16">
        <f t="shared" si="1728"/>
        <v>1</v>
      </c>
      <c r="CQ366" s="16">
        <f t="shared" si="1728"/>
        <v>30</v>
      </c>
      <c r="CR366" s="16">
        <f t="shared" si="1728"/>
        <v>1</v>
      </c>
      <c r="CS366" s="16">
        <f t="shared" si="1728"/>
        <v>69</v>
      </c>
      <c r="CT366" s="16">
        <f t="shared" si="1728"/>
        <v>0</v>
      </c>
      <c r="CU366" s="16">
        <f t="shared" si="1728"/>
        <v>0</v>
      </c>
      <c r="CV366" s="16">
        <f t="shared" si="1728"/>
        <v>0</v>
      </c>
      <c r="CW366" s="16">
        <f t="shared" si="1728"/>
        <v>0</v>
      </c>
      <c r="CX366" s="16">
        <f t="shared" si="1728"/>
        <v>3</v>
      </c>
      <c r="CY366" s="16">
        <f t="shared" si="1728"/>
        <v>136</v>
      </c>
      <c r="CZ366" s="16">
        <f t="shared" si="1728"/>
        <v>0</v>
      </c>
      <c r="DA366" s="16">
        <f t="shared" si="1728"/>
        <v>0</v>
      </c>
      <c r="DB366" s="16">
        <f t="shared" si="1728"/>
        <v>1</v>
      </c>
      <c r="DC366" s="16">
        <f t="shared" si="1728"/>
        <v>0</v>
      </c>
      <c r="DD366" s="16">
        <f t="shared" si="1728"/>
        <v>4</v>
      </c>
      <c r="DE366" s="16">
        <f t="shared" si="1728"/>
        <v>36</v>
      </c>
      <c r="DF366" s="16">
        <f t="shared" si="1728"/>
        <v>0</v>
      </c>
      <c r="DG366" s="16">
        <f t="shared" si="1728"/>
        <v>0</v>
      </c>
      <c r="DH366" s="16">
        <f t="shared" si="1728"/>
        <v>0</v>
      </c>
      <c r="DI366" s="16">
        <f t="shared" si="1728"/>
        <v>0</v>
      </c>
      <c r="DJ366" s="16">
        <f t="shared" si="1728"/>
        <v>2</v>
      </c>
      <c r="DK366" s="16">
        <f t="shared" si="1728"/>
        <v>7.666666666666667</v>
      </c>
      <c r="DL366" s="16">
        <f t="shared" si="1728"/>
        <v>0</v>
      </c>
      <c r="DM366" s="16">
        <f t="shared" si="1728"/>
        <v>0</v>
      </c>
      <c r="DN366" s="16">
        <f t="shared" si="1728"/>
        <v>0</v>
      </c>
      <c r="DO366" s="16">
        <f t="shared" si="1728"/>
        <v>0</v>
      </c>
      <c r="DP366" s="16">
        <f t="shared" si="1728"/>
        <v>0</v>
      </c>
      <c r="DQ366" s="16">
        <f t="shared" si="1728"/>
        <v>0</v>
      </c>
      <c r="DR366" s="16">
        <f t="shared" si="1728"/>
        <v>511.06666666666666</v>
      </c>
      <c r="DS366" s="16">
        <f t="shared" si="1728"/>
        <v>245.66666666666669</v>
      </c>
      <c r="DT366" s="2"/>
      <c r="DU366" s="2"/>
      <c r="DV366" s="2"/>
      <c r="DW366" s="62"/>
      <c r="DX366" s="61">
        <v>25</v>
      </c>
      <c r="DY366" s="301" t="s">
        <v>81</v>
      </c>
      <c r="DZ366" s="2" t="s">
        <v>69</v>
      </c>
      <c r="EA366" s="44">
        <v>1</v>
      </c>
      <c r="EB366" s="44"/>
      <c r="EC366" s="44"/>
      <c r="ED366" s="44"/>
      <c r="EE366" s="44"/>
      <c r="EF366" s="44"/>
      <c r="EG366" s="44"/>
      <c r="EH366" s="44"/>
      <c r="EI366" s="44"/>
      <c r="EJ366" s="44"/>
      <c r="EK366" s="44"/>
      <c r="EM366" s="50">
        <v>40</v>
      </c>
      <c r="EN366" s="50">
        <v>96</v>
      </c>
      <c r="EO366" s="50">
        <v>60</v>
      </c>
      <c r="EP366" s="50">
        <v>192</v>
      </c>
      <c r="EQ366" s="50">
        <v>146</v>
      </c>
      <c r="ER366" s="50">
        <v>72</v>
      </c>
      <c r="ES366" s="50">
        <v>72</v>
      </c>
      <c r="ET366" s="50">
        <v>0</v>
      </c>
      <c r="EU366" s="50">
        <v>0</v>
      </c>
      <c r="EV366" s="50">
        <v>4</v>
      </c>
      <c r="EW366" s="50">
        <v>18.7</v>
      </c>
      <c r="EX366" s="50">
        <v>0</v>
      </c>
      <c r="EY366" s="50">
        <v>0</v>
      </c>
      <c r="EZ366" s="50">
        <v>20</v>
      </c>
      <c r="FA366" s="50">
        <v>120</v>
      </c>
      <c r="FB366" s="50">
        <v>2</v>
      </c>
      <c r="FC366" s="50">
        <v>60</v>
      </c>
      <c r="FD366" s="50">
        <v>1</v>
      </c>
      <c r="FE366" s="50">
        <v>69</v>
      </c>
      <c r="FF366" s="50">
        <v>0</v>
      </c>
      <c r="FG366" s="50">
        <v>0</v>
      </c>
      <c r="FH366" s="50">
        <v>0</v>
      </c>
      <c r="FI366" s="50">
        <v>0</v>
      </c>
      <c r="FJ366" s="50">
        <v>4</v>
      </c>
      <c r="FK366" s="50">
        <v>182</v>
      </c>
      <c r="FL366" s="50">
        <v>0</v>
      </c>
      <c r="FM366" s="50">
        <v>0</v>
      </c>
      <c r="FN366" s="50">
        <v>1</v>
      </c>
      <c r="FO366" s="50">
        <v>0</v>
      </c>
      <c r="FP366" s="50">
        <v>4</v>
      </c>
      <c r="FQ366" s="50">
        <v>36</v>
      </c>
      <c r="FR366" s="50">
        <v>0</v>
      </c>
      <c r="FS366" s="50">
        <v>7.666666666666667</v>
      </c>
      <c r="FT366" s="50">
        <v>0</v>
      </c>
      <c r="FU366" s="50">
        <v>0</v>
      </c>
      <c r="FV366" s="50">
        <v>3</v>
      </c>
      <c r="FW366" s="50">
        <v>15.666666666666668</v>
      </c>
      <c r="FX366" s="50">
        <v>0</v>
      </c>
      <c r="FY366" s="50">
        <v>0</v>
      </c>
      <c r="FZ366" s="50">
        <v>0</v>
      </c>
      <c r="GA366" s="50">
        <v>0</v>
      </c>
      <c r="GB366" s="50">
        <v>0</v>
      </c>
      <c r="GC366" s="50">
        <v>0</v>
      </c>
      <c r="GD366" s="50" t="e">
        <v>#REF!</v>
      </c>
      <c r="GE366" s="117">
        <v>831.0333333333333</v>
      </c>
      <c r="GF366" s="641">
        <v>373.66666666666669</v>
      </c>
      <c r="GG366" s="44"/>
      <c r="GH366" s="44"/>
      <c r="GI366" s="66"/>
      <c r="GK366" s="20"/>
      <c r="GL366" s="20"/>
      <c r="GM366" s="7"/>
      <c r="GN366" s="19"/>
      <c r="GO366" s="78"/>
      <c r="GP366" s="7"/>
      <c r="GQ366" s="87"/>
    </row>
    <row r="367" spans="1:199" ht="24.75" hidden="1" customHeight="1" x14ac:dyDescent="0.4">
      <c r="A367" s="2" t="s">
        <v>81</v>
      </c>
      <c r="B367" s="178" t="s">
        <v>90</v>
      </c>
      <c r="C367" s="179" t="s">
        <v>95</v>
      </c>
      <c r="D367" s="179" t="s">
        <v>92</v>
      </c>
      <c r="E367" s="179" t="s">
        <v>96</v>
      </c>
      <c r="F367" s="179" t="s">
        <v>97</v>
      </c>
      <c r="G367" s="179">
        <v>7</v>
      </c>
      <c r="H367" s="179">
        <v>23</v>
      </c>
      <c r="I367" s="179">
        <v>2</v>
      </c>
      <c r="J367" s="179">
        <v>1</v>
      </c>
      <c r="K367" s="179">
        <f>SUM(J367)*2</f>
        <v>2</v>
      </c>
      <c r="L367" s="180">
        <v>80</v>
      </c>
      <c r="M367" s="191">
        <f>SUM(N367+P367+R367+T367+V367)</f>
        <v>64</v>
      </c>
      <c r="N367" s="180">
        <v>6</v>
      </c>
      <c r="O367" s="180">
        <f>SUM(N367)*I367</f>
        <v>12</v>
      </c>
      <c r="P367" s="180">
        <v>28</v>
      </c>
      <c r="Q367" s="180">
        <f>P367*J367</f>
        <v>28</v>
      </c>
      <c r="R367" s="180">
        <v>30</v>
      </c>
      <c r="S367" s="180">
        <f>SUM(R367)*J367</f>
        <v>30</v>
      </c>
      <c r="T367" s="180"/>
      <c r="U367" s="35">
        <f>SUM(T367)*K367</f>
        <v>0</v>
      </c>
      <c r="V367" s="81"/>
      <c r="W367" s="35">
        <f>SUM(V367)*J367*3</f>
        <v>0</v>
      </c>
      <c r="X367" s="182">
        <f>SUM(J367*AX367*2+K367*AZ367*2)</f>
        <v>0</v>
      </c>
      <c r="Y367" s="182">
        <f>SUM(L367*5/100*J367)</f>
        <v>4</v>
      </c>
      <c r="Z367" s="187"/>
      <c r="AA367" s="35"/>
      <c r="AB367" s="81"/>
      <c r="AC367" s="182">
        <f>SUM(AB367)*3*H367/5</f>
        <v>0</v>
      </c>
      <c r="AD367" s="81"/>
      <c r="AE367" s="183">
        <f>SUM(AD367*H367*(30+4))</f>
        <v>0</v>
      </c>
      <c r="AF367" s="81"/>
      <c r="AG367" s="35">
        <f>SUM(AF367*H367*3)</f>
        <v>0</v>
      </c>
      <c r="AH367" s="81"/>
      <c r="AI367" s="182">
        <f>SUM(AH367*H367/3)</f>
        <v>0</v>
      </c>
      <c r="AJ367" s="187"/>
      <c r="AK367" s="182">
        <f>SUM(AJ367*H367*2/3)</f>
        <v>0</v>
      </c>
      <c r="AL367" s="81">
        <v>1</v>
      </c>
      <c r="AM367" s="35">
        <f>SUM(AL367*H367*2)</f>
        <v>46</v>
      </c>
      <c r="AN367" s="81"/>
      <c r="AO367" s="35">
        <f>SUM(AN367*J367*2)</f>
        <v>0</v>
      </c>
      <c r="AP367" s="81"/>
      <c r="AQ367" s="182">
        <f>SUM(AP367*H367*2)</f>
        <v>0</v>
      </c>
      <c r="AR367" s="81"/>
      <c r="AS367" s="182">
        <f>SUM(J367*AR367*6)</f>
        <v>0</v>
      </c>
      <c r="AT367" s="81">
        <v>1</v>
      </c>
      <c r="AU367" s="182">
        <f>AT367*H367/3</f>
        <v>7.666666666666667</v>
      </c>
      <c r="AV367" s="187"/>
      <c r="AW367" s="35">
        <f>SUM(J367*AV367*6)</f>
        <v>0</v>
      </c>
      <c r="AX367" s="81"/>
      <c r="AY367" s="182">
        <f>SUM(J367*AX367*8)</f>
        <v>0</v>
      </c>
      <c r="AZ367" s="81"/>
      <c r="BA367" s="182">
        <f>SUM(AZ367*K367*5*6)</f>
        <v>0</v>
      </c>
      <c r="BB367" s="81"/>
      <c r="BC367" s="182">
        <f>SUM(BB367*K367*4*6)</f>
        <v>0</v>
      </c>
      <c r="BD367" s="81"/>
      <c r="BE367" s="10">
        <f>SUM(BD367*50)</f>
        <v>0</v>
      </c>
      <c r="BF367" s="22"/>
      <c r="BG367" s="309">
        <f t="shared" ref="BG367:BG382" si="1729">SUM(AO367+BE367+BC367+BA367+AY367+AW367+AS367+AQ367+AK367+AM367+AI367+AG367+AE367+AC367+AA367+Y367+X367+W367+U367+Q367+O367+S367+AU367)</f>
        <v>127.66666666666667</v>
      </c>
      <c r="BH367" s="22">
        <f t="shared" ref="BH367:BH382" si="1730">SUM(O367+Q367+U367+W367+X367+AS367+AW367+AY367+BA367+BC367+S367+AQ367)</f>
        <v>70</v>
      </c>
      <c r="BI367" s="7"/>
      <c r="BJ367" s="7"/>
      <c r="BK367" s="7"/>
      <c r="BL367" s="60" t="s">
        <v>193</v>
      </c>
      <c r="BM367" s="2" t="s">
        <v>81</v>
      </c>
      <c r="BN367" s="1" t="s">
        <v>90</v>
      </c>
      <c r="BO367" s="45" t="s">
        <v>95</v>
      </c>
      <c r="BP367" s="45" t="s">
        <v>92</v>
      </c>
      <c r="BQ367" s="45" t="s">
        <v>96</v>
      </c>
      <c r="BR367" s="25" t="s">
        <v>97</v>
      </c>
      <c r="BS367" s="25">
        <v>8</v>
      </c>
      <c r="BT367" s="179">
        <v>23</v>
      </c>
      <c r="BU367" s="25">
        <v>2</v>
      </c>
      <c r="BV367" s="25">
        <v>1</v>
      </c>
      <c r="BW367" s="25">
        <f>SUM(BV367)*2</f>
        <v>2</v>
      </c>
      <c r="BX367" s="24">
        <v>70</v>
      </c>
      <c r="BY367" s="226">
        <f t="shared" ref="BY367:BY375" si="1731">SUM(BZ367+CB367+CD367+CF367+CH367)</f>
        <v>48</v>
      </c>
      <c r="BZ367" s="24">
        <v>6</v>
      </c>
      <c r="CA367" s="24">
        <f t="shared" ref="CA367:CA375" si="1732">SUM(BZ367)*BU367</f>
        <v>12</v>
      </c>
      <c r="CB367" s="24">
        <v>20</v>
      </c>
      <c r="CC367" s="278">
        <f t="shared" ref="CC367:CC375" si="1733">CB367*BV367</f>
        <v>20</v>
      </c>
      <c r="CD367" s="216">
        <v>22</v>
      </c>
      <c r="CE367" s="24">
        <f t="shared" ref="CE367:CE375" si="1734">SUM(CD367)*BV367</f>
        <v>22</v>
      </c>
      <c r="CF367" s="216"/>
      <c r="CG367" s="28">
        <f t="shared" ref="CG367:CG375" si="1735">SUM(CF367)*BW367</f>
        <v>0</v>
      </c>
      <c r="CH367" s="223"/>
      <c r="CI367" s="28">
        <f>SUM(CH367)*BV367*5</f>
        <v>0</v>
      </c>
      <c r="CJ367" s="209">
        <f>SUM(BV367*DJ367*2+BW367*DL367*2)</f>
        <v>2</v>
      </c>
      <c r="CK367" s="209">
        <f t="shared" ref="CK367:CK373" si="1736">SUM(BX367*5/100*BV367)</f>
        <v>3.5</v>
      </c>
      <c r="CL367" s="223"/>
      <c r="CM367" s="28"/>
      <c r="CN367" s="223"/>
      <c r="CO367" s="209">
        <f t="shared" ref="CO367:CO372" si="1737">SUM(CN367)*3*BT367/5</f>
        <v>0</v>
      </c>
      <c r="CP367" s="223"/>
      <c r="CQ367" s="210">
        <f t="shared" ref="CQ367:CQ373" si="1738">SUM(CP367*BT367*(30+4))</f>
        <v>0</v>
      </c>
      <c r="CR367" s="34">
        <v>1</v>
      </c>
      <c r="CS367" s="28">
        <f t="shared" ref="CS367:CS375" si="1739">SUM(CR367*BT367*3)</f>
        <v>69</v>
      </c>
      <c r="CT367" s="223"/>
      <c r="CU367" s="209">
        <f t="shared" ref="CU367:CU375" si="1740">SUM(CT367*BT367/3)</f>
        <v>0</v>
      </c>
      <c r="CV367" s="223"/>
      <c r="CW367" s="209">
        <f t="shared" ref="CW367:CW373" si="1741">SUM(CV367*BT367*2/3)</f>
        <v>0</v>
      </c>
      <c r="CX367" s="34"/>
      <c r="CY367" s="28">
        <f>SUM(CX367*BT367*2)</f>
        <v>0</v>
      </c>
      <c r="CZ367" s="223"/>
      <c r="DA367" s="28">
        <f>SUM(CZ367*BV367*2)</f>
        <v>0</v>
      </c>
      <c r="DB367" s="223"/>
      <c r="DC367" s="209">
        <f t="shared" ref="DC367:DC372" si="1742">SUM(DB367*BT367*2)</f>
        <v>0</v>
      </c>
      <c r="DD367" s="223"/>
      <c r="DE367" s="209">
        <f>SUM(BV367*DD367*6)</f>
        <v>0</v>
      </c>
      <c r="DF367" s="223"/>
      <c r="DG367" s="209">
        <f t="shared" ref="DG367:DG375" si="1743">DF367*BT367/3</f>
        <v>0</v>
      </c>
      <c r="DH367" s="223"/>
      <c r="DI367" s="28">
        <f>SUM(BV367*DH367*6)</f>
        <v>0</v>
      </c>
      <c r="DJ367" s="34">
        <v>1</v>
      </c>
      <c r="DK367" s="209">
        <f>DJ367*BT367/3</f>
        <v>7.666666666666667</v>
      </c>
      <c r="DL367" s="34"/>
      <c r="DM367" s="209">
        <f>SUM(DL367*BW367*5*6)</f>
        <v>0</v>
      </c>
      <c r="DN367" s="34"/>
      <c r="DO367" s="209">
        <f t="shared" ref="DO367:DO373" si="1744">SUM(DN367*BW367*4*6)</f>
        <v>0</v>
      </c>
      <c r="DP367" s="34"/>
      <c r="DQ367" s="22">
        <f t="shared" ref="DQ367:DQ375" si="1745">SUM(DP367*50)</f>
        <v>0</v>
      </c>
      <c r="DR367" s="345">
        <f t="shared" ref="DR367:DR374" si="1746">CA367+CC367+CE367+CG367+CI367+CJ367+CK367+CM367+CO367+CQ367+CS367+CU367+CW367+CY367+DA367+DC367+DE367+DG367+DI367+DK367+DM367+DO367+DQ367</f>
        <v>136.16666666666666</v>
      </c>
      <c r="DS367" s="209">
        <f t="shared" ref="DS367:DS374" si="1747">DO367+DM367+DK367+DI367+DE367+DC367+CJ367+CI367+CG367+CE367+CC367+CA367</f>
        <v>63.666666666666671</v>
      </c>
      <c r="DT367" s="7"/>
      <c r="DU367" s="7"/>
      <c r="DV367" s="7"/>
      <c r="DW367" s="60" t="s">
        <v>229</v>
      </c>
      <c r="DX367" s="59"/>
      <c r="DY367" s="288"/>
      <c r="DZ367" s="25"/>
      <c r="EA367" s="25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M367" s="20">
        <v>24</v>
      </c>
      <c r="EN367" s="7">
        <v>48</v>
      </c>
      <c r="EO367" s="7">
        <v>48</v>
      </c>
      <c r="EP367" s="7">
        <v>52</v>
      </c>
      <c r="EQ367" s="7">
        <v>52</v>
      </c>
      <c r="ER367" s="7">
        <v>0</v>
      </c>
      <c r="ES367" s="7">
        <v>0</v>
      </c>
      <c r="ET367" s="7">
        <v>0</v>
      </c>
      <c r="EU367" s="7">
        <v>0</v>
      </c>
      <c r="EV367" s="7">
        <v>2</v>
      </c>
      <c r="EW367" s="20">
        <v>7.5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1</v>
      </c>
      <c r="FE367" s="7">
        <v>69</v>
      </c>
      <c r="FF367" s="7">
        <v>0</v>
      </c>
      <c r="FG367" s="20">
        <v>0</v>
      </c>
      <c r="FH367" s="7">
        <v>0</v>
      </c>
      <c r="FI367" s="7">
        <v>0</v>
      </c>
      <c r="FJ367" s="7">
        <v>1</v>
      </c>
      <c r="FK367" s="7">
        <v>46</v>
      </c>
      <c r="FL367" s="7">
        <v>0</v>
      </c>
      <c r="FM367" s="7">
        <v>0</v>
      </c>
      <c r="FN367" s="7">
        <v>0</v>
      </c>
      <c r="FO367" s="7">
        <v>0</v>
      </c>
      <c r="FP367" s="7">
        <v>0</v>
      </c>
      <c r="FQ367" s="7">
        <v>0</v>
      </c>
      <c r="FR367" s="7"/>
      <c r="FS367" s="7">
        <v>7.666666666666667</v>
      </c>
      <c r="FT367" s="7">
        <v>0</v>
      </c>
      <c r="FU367" s="7">
        <v>0</v>
      </c>
      <c r="FV367" s="7">
        <v>1</v>
      </c>
      <c r="FW367" s="7">
        <v>7.666666666666667</v>
      </c>
      <c r="FX367" s="7">
        <v>0</v>
      </c>
      <c r="FY367" s="7">
        <v>0</v>
      </c>
      <c r="FZ367" s="7">
        <v>0</v>
      </c>
      <c r="GA367" s="7">
        <v>0</v>
      </c>
      <c r="GB367" s="7">
        <v>0</v>
      </c>
      <c r="GC367" s="7">
        <v>0</v>
      </c>
      <c r="GD367" s="7" t="e">
        <v>#REF!</v>
      </c>
      <c r="GE367" s="149">
        <v>263.83333333333331</v>
      </c>
      <c r="GF367" s="150">
        <v>133.66666666666669</v>
      </c>
      <c r="GG367" s="7"/>
      <c r="GH367" s="7"/>
      <c r="GI367" s="60"/>
      <c r="GK367" s="20"/>
      <c r="GL367" s="20"/>
      <c r="GM367" s="1"/>
      <c r="GN367" s="25"/>
      <c r="GO367" s="77"/>
      <c r="GP367" s="7"/>
      <c r="GQ367" s="7"/>
    </row>
    <row r="368" spans="1:199" ht="24.95" hidden="1" customHeight="1" x14ac:dyDescent="0.4">
      <c r="A368" s="2" t="s">
        <v>81</v>
      </c>
      <c r="B368" s="178" t="s">
        <v>112</v>
      </c>
      <c r="C368" s="179" t="s">
        <v>95</v>
      </c>
      <c r="D368" s="179" t="s">
        <v>92</v>
      </c>
      <c r="E368" s="179" t="s">
        <v>96</v>
      </c>
      <c r="F368" s="179" t="s">
        <v>97</v>
      </c>
      <c r="G368" s="179">
        <v>7</v>
      </c>
      <c r="H368" s="179">
        <v>24</v>
      </c>
      <c r="I368" s="179">
        <v>2</v>
      </c>
      <c r="J368" s="179">
        <v>1</v>
      </c>
      <c r="K368" s="179">
        <v>1</v>
      </c>
      <c r="L368" s="180">
        <v>46</v>
      </c>
      <c r="M368" s="191">
        <f>SUM(N368+P368+R368+T368+V368)</f>
        <v>46</v>
      </c>
      <c r="N368" s="180">
        <v>2</v>
      </c>
      <c r="O368" s="180">
        <f>SUM(N368)*I368</f>
        <v>4</v>
      </c>
      <c r="P368" s="180"/>
      <c r="Q368" s="180">
        <f>P368*J368</f>
        <v>0</v>
      </c>
      <c r="R368" s="180">
        <v>2</v>
      </c>
      <c r="S368" s="180">
        <f>SUM(R368)*J368</f>
        <v>2</v>
      </c>
      <c r="T368" s="180">
        <v>42</v>
      </c>
      <c r="U368" s="180">
        <f>SUM(T368)*K368</f>
        <v>42</v>
      </c>
      <c r="V368" s="81"/>
      <c r="W368" s="35">
        <f>SUM(V368)*J368*5</f>
        <v>0</v>
      </c>
      <c r="X368" s="182">
        <f>SUM(J368*AX368*2+K368*AZ368*2)</f>
        <v>2</v>
      </c>
      <c r="Y368" s="182">
        <f>SUM(L368*5/100*J368)</f>
        <v>2.2999999999999998</v>
      </c>
      <c r="Z368" s="194"/>
      <c r="AA368" s="35"/>
      <c r="AB368" s="81"/>
      <c r="AC368" s="182">
        <f>SUM(AB368)*3*H368/5</f>
        <v>0</v>
      </c>
      <c r="AD368" s="81"/>
      <c r="AE368" s="183">
        <f>SUM(AD368*H368*(30+4))</f>
        <v>0</v>
      </c>
      <c r="AF368" s="81"/>
      <c r="AG368" s="35">
        <f>SUM(AF368*H368*3)</f>
        <v>0</v>
      </c>
      <c r="AH368" s="81"/>
      <c r="AI368" s="182">
        <f>SUM(AH368*H368/3)</f>
        <v>0</v>
      </c>
      <c r="AJ368" s="194"/>
      <c r="AK368" s="182">
        <f>SUM(AJ368*H368/3)</f>
        <v>0</v>
      </c>
      <c r="AL368" s="81"/>
      <c r="AM368" s="35">
        <f>SUM(AL368*H368*2)</f>
        <v>0</v>
      </c>
      <c r="AN368" s="81"/>
      <c r="AO368" s="35">
        <f>SUM(AN368*J368)</f>
        <v>0</v>
      </c>
      <c r="AP368" s="81"/>
      <c r="AQ368" s="182">
        <f>SUM(AP368*H368*2)</f>
        <v>0</v>
      </c>
      <c r="AR368" s="81"/>
      <c r="AS368" s="415">
        <f>SUM(J368*AR368*6)*2</f>
        <v>0</v>
      </c>
      <c r="AT368" s="81"/>
      <c r="AU368" s="182">
        <f>AT368*H368/3</f>
        <v>0</v>
      </c>
      <c r="AV368" s="194"/>
      <c r="AW368" s="35">
        <f>SUM(J368*AV368*6)</f>
        <v>0</v>
      </c>
      <c r="AX368" s="81">
        <v>1</v>
      </c>
      <c r="AY368" s="195">
        <f>AX368*H368/3</f>
        <v>8</v>
      </c>
      <c r="AZ368" s="81"/>
      <c r="BA368" s="182">
        <f>SUM(AZ368*K368*5*6)</f>
        <v>0</v>
      </c>
      <c r="BB368" s="81"/>
      <c r="BC368" s="182">
        <f>SUM(BB368*K368*4*6)</f>
        <v>0</v>
      </c>
      <c r="BD368" s="81"/>
      <c r="BE368" s="10">
        <f>SUM(BD368*50)</f>
        <v>0</v>
      </c>
      <c r="BF368" s="22"/>
      <c r="BG368" s="309">
        <f t="shared" si="1729"/>
        <v>60.3</v>
      </c>
      <c r="BH368" s="22">
        <f t="shared" si="1730"/>
        <v>58</v>
      </c>
      <c r="BI368" s="7"/>
      <c r="BJ368" s="7"/>
      <c r="BK368" s="7"/>
      <c r="BL368" s="60">
        <v>404</v>
      </c>
      <c r="BM368" s="2" t="s">
        <v>81</v>
      </c>
      <c r="BN368" s="1" t="s">
        <v>194</v>
      </c>
      <c r="BO368" s="45" t="s">
        <v>95</v>
      </c>
      <c r="BP368" s="45" t="s">
        <v>92</v>
      </c>
      <c r="BQ368" s="45" t="s">
        <v>96</v>
      </c>
      <c r="BR368" s="25" t="s">
        <v>195</v>
      </c>
      <c r="BS368" s="45">
        <v>10</v>
      </c>
      <c r="BT368" s="179">
        <v>24</v>
      </c>
      <c r="BU368" s="25">
        <v>2</v>
      </c>
      <c r="BV368" s="25">
        <v>1</v>
      </c>
      <c r="BW368" s="25">
        <f>SUM(BV368)*2</f>
        <v>2</v>
      </c>
      <c r="BX368" s="1">
        <v>8</v>
      </c>
      <c r="BY368" s="208">
        <f t="shared" si="1731"/>
        <v>8</v>
      </c>
      <c r="BZ368" s="34"/>
      <c r="CA368" s="28">
        <f t="shared" si="1732"/>
        <v>0</v>
      </c>
      <c r="CB368" s="34"/>
      <c r="CC368" s="28">
        <f t="shared" si="1733"/>
        <v>0</v>
      </c>
      <c r="CD368" s="34">
        <v>8</v>
      </c>
      <c r="CE368" s="28">
        <f t="shared" si="1734"/>
        <v>8</v>
      </c>
      <c r="CF368" s="34"/>
      <c r="CG368" s="28">
        <f t="shared" si="1735"/>
        <v>0</v>
      </c>
      <c r="CH368" s="200"/>
      <c r="CI368" s="28">
        <f>SUM(CH368)*BV368*4</f>
        <v>0</v>
      </c>
      <c r="CJ368" s="209">
        <f>SUM(BW368*DJ368*2+BW368*DL368*2)</f>
        <v>0</v>
      </c>
      <c r="CK368" s="182">
        <f t="shared" si="1736"/>
        <v>0.4</v>
      </c>
      <c r="CL368" s="200"/>
      <c r="CM368" s="28"/>
      <c r="CN368" s="200"/>
      <c r="CO368" s="209">
        <f t="shared" si="1737"/>
        <v>0</v>
      </c>
      <c r="CP368" s="200"/>
      <c r="CQ368" s="210">
        <f t="shared" si="1738"/>
        <v>0</v>
      </c>
      <c r="CR368" s="34"/>
      <c r="CS368" s="28">
        <f t="shared" si="1739"/>
        <v>0</v>
      </c>
      <c r="CT368" s="200"/>
      <c r="CU368" s="209">
        <f t="shared" si="1740"/>
        <v>0</v>
      </c>
      <c r="CV368" s="200"/>
      <c r="CW368" s="209">
        <f t="shared" si="1741"/>
        <v>0</v>
      </c>
      <c r="CX368" s="34"/>
      <c r="CY368" s="28">
        <f>SUM(CX368*BT368)</f>
        <v>0</v>
      </c>
      <c r="CZ368" s="200"/>
      <c r="DA368" s="28">
        <f>SUM(CZ368*BV368)</f>
        <v>0</v>
      </c>
      <c r="DB368" s="200"/>
      <c r="DC368" s="209">
        <f t="shared" si="1742"/>
        <v>0</v>
      </c>
      <c r="DD368" s="34">
        <v>1</v>
      </c>
      <c r="DE368" s="605">
        <f>DD368*BV368*6</f>
        <v>6</v>
      </c>
      <c r="DF368" s="200"/>
      <c r="DG368" s="209">
        <f t="shared" si="1743"/>
        <v>0</v>
      </c>
      <c r="DH368" s="200"/>
      <c r="DI368" s="28">
        <f>SUM(DH368*BT368/3)</f>
        <v>0</v>
      </c>
      <c r="DJ368" s="34"/>
      <c r="DK368" s="209">
        <f>SUM(BV368*DJ368*8)</f>
        <v>0</v>
      </c>
      <c r="DL368" s="34"/>
      <c r="DM368" s="209">
        <f>SUM(DL368*BW368*5*6)</f>
        <v>0</v>
      </c>
      <c r="DN368" s="34"/>
      <c r="DO368" s="209">
        <f t="shared" si="1744"/>
        <v>0</v>
      </c>
      <c r="DP368" s="34"/>
      <c r="DQ368" s="22">
        <f t="shared" si="1745"/>
        <v>0</v>
      </c>
      <c r="DR368" s="345">
        <f t="shared" si="1746"/>
        <v>14.4</v>
      </c>
      <c r="DS368" s="209">
        <f t="shared" si="1747"/>
        <v>14</v>
      </c>
      <c r="DT368" s="7"/>
      <c r="DU368" s="7"/>
      <c r="DV368" s="7"/>
      <c r="DW368" s="60">
        <v>502</v>
      </c>
      <c r="DX368" s="59"/>
      <c r="DY368" s="288"/>
      <c r="DZ368" s="25"/>
      <c r="EA368" s="25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M368" s="20">
        <v>4</v>
      </c>
      <c r="EN368" s="7">
        <v>0</v>
      </c>
      <c r="EO368" s="7">
        <v>0</v>
      </c>
      <c r="EP368" s="7">
        <v>10</v>
      </c>
      <c r="EQ368" s="7">
        <v>10</v>
      </c>
      <c r="ER368" s="7">
        <v>42</v>
      </c>
      <c r="ES368" s="7">
        <v>42</v>
      </c>
      <c r="ET368" s="7">
        <v>0</v>
      </c>
      <c r="EU368" s="7">
        <v>0</v>
      </c>
      <c r="EV368" s="7">
        <v>2</v>
      </c>
      <c r="EW368" s="20">
        <v>2.6999999999999997</v>
      </c>
      <c r="EX368" s="7">
        <v>0</v>
      </c>
      <c r="EY368" s="7">
        <v>0</v>
      </c>
      <c r="EZ368" s="7">
        <v>0</v>
      </c>
      <c r="FA368" s="7">
        <v>0</v>
      </c>
      <c r="FB368" s="7">
        <v>0</v>
      </c>
      <c r="FC368" s="7">
        <v>0</v>
      </c>
      <c r="FD368" s="7">
        <v>0</v>
      </c>
      <c r="FE368" s="7">
        <v>0</v>
      </c>
      <c r="FF368" s="7">
        <v>0</v>
      </c>
      <c r="FG368" s="20">
        <v>0</v>
      </c>
      <c r="FH368" s="7">
        <v>0</v>
      </c>
      <c r="FI368" s="7">
        <v>0</v>
      </c>
      <c r="FJ368" s="7">
        <v>0</v>
      </c>
      <c r="FK368" s="7">
        <v>0</v>
      </c>
      <c r="FL368" s="7">
        <v>0</v>
      </c>
      <c r="FM368" s="7">
        <v>0</v>
      </c>
      <c r="FN368" s="7">
        <v>0</v>
      </c>
      <c r="FO368" s="7">
        <v>0</v>
      </c>
      <c r="FP368" s="7">
        <v>1</v>
      </c>
      <c r="FQ368" s="7">
        <v>6</v>
      </c>
      <c r="FR368" s="7"/>
      <c r="FS368" s="7">
        <v>0</v>
      </c>
      <c r="FT368" s="7">
        <v>0</v>
      </c>
      <c r="FU368" s="7">
        <v>0</v>
      </c>
      <c r="FV368" s="7">
        <v>1</v>
      </c>
      <c r="FW368" s="7">
        <v>8</v>
      </c>
      <c r="FX368" s="7">
        <v>0</v>
      </c>
      <c r="FY368" s="7">
        <v>0</v>
      </c>
      <c r="FZ368" s="7">
        <v>0</v>
      </c>
      <c r="GA368" s="7">
        <v>0</v>
      </c>
      <c r="GB368" s="7">
        <v>0</v>
      </c>
      <c r="GC368" s="7">
        <v>0</v>
      </c>
      <c r="GD368" s="7" t="e">
        <v>#REF!</v>
      </c>
      <c r="GE368" s="149">
        <v>74.7</v>
      </c>
      <c r="GF368" s="150">
        <v>72</v>
      </c>
      <c r="GG368" s="7"/>
      <c r="GH368" s="7"/>
      <c r="GI368" s="60"/>
      <c r="GK368" s="20"/>
      <c r="GL368" s="20"/>
      <c r="GM368" s="1"/>
      <c r="GN368" s="25"/>
      <c r="GO368" s="77"/>
      <c r="GP368" s="7"/>
      <c r="GQ368" s="7"/>
    </row>
    <row r="369" spans="1:199" ht="24.95" hidden="1" customHeight="1" x14ac:dyDescent="0.4">
      <c r="A369" s="2" t="s">
        <v>81</v>
      </c>
      <c r="B369" s="1"/>
      <c r="C369" s="45"/>
      <c r="D369" s="45"/>
      <c r="E369" s="45"/>
      <c r="F369" s="25"/>
      <c r="G369" s="25"/>
      <c r="H369" s="25"/>
      <c r="I369" s="25"/>
      <c r="J369" s="25"/>
      <c r="K369" s="25"/>
      <c r="L369" s="1"/>
      <c r="M369" s="208"/>
      <c r="N369" s="34"/>
      <c r="O369" s="28"/>
      <c r="P369" s="34"/>
      <c r="Q369" s="28"/>
      <c r="R369" s="34"/>
      <c r="S369" s="28"/>
      <c r="T369" s="34"/>
      <c r="U369" s="28"/>
      <c r="V369" s="34"/>
      <c r="W369" s="28"/>
      <c r="X369" s="209"/>
      <c r="Y369" s="182"/>
      <c r="Z369" s="34"/>
      <c r="AA369" s="28"/>
      <c r="AB369" s="34"/>
      <c r="AC369" s="209"/>
      <c r="AD369" s="34"/>
      <c r="AE369" s="210"/>
      <c r="AF369" s="34"/>
      <c r="AG369" s="28"/>
      <c r="AH369" s="34"/>
      <c r="AI369" s="209"/>
      <c r="AJ369" s="34"/>
      <c r="AK369" s="209"/>
      <c r="AL369" s="34"/>
      <c r="AM369" s="28"/>
      <c r="AN369" s="34"/>
      <c r="AO369" s="28"/>
      <c r="AP369" s="34"/>
      <c r="AQ369" s="209"/>
      <c r="AR369" s="34"/>
      <c r="AS369" s="209"/>
      <c r="AT369" s="34"/>
      <c r="AU369" s="209"/>
      <c r="AV369" s="34"/>
      <c r="AW369" s="28"/>
      <c r="AX369" s="34"/>
      <c r="AY369" s="209"/>
      <c r="AZ369" s="34"/>
      <c r="BA369" s="209"/>
      <c r="BB369" s="34"/>
      <c r="BC369" s="209"/>
      <c r="BD369" s="34"/>
      <c r="BE369" s="22"/>
      <c r="BF369" s="209"/>
      <c r="BG369" s="22"/>
      <c r="BH369" s="22"/>
      <c r="BI369" s="1"/>
      <c r="BJ369" s="7"/>
      <c r="BK369" s="7"/>
      <c r="BL369" s="7"/>
      <c r="BM369" s="2" t="s">
        <v>81</v>
      </c>
      <c r="BN369" s="52" t="s">
        <v>196</v>
      </c>
      <c r="BO369" s="45" t="s">
        <v>95</v>
      </c>
      <c r="BP369" s="45" t="s">
        <v>92</v>
      </c>
      <c r="BQ369" s="45" t="s">
        <v>96</v>
      </c>
      <c r="BR369" s="25" t="s">
        <v>195</v>
      </c>
      <c r="BS369" s="45">
        <v>10</v>
      </c>
      <c r="BT369" s="25">
        <v>27</v>
      </c>
      <c r="BU369" s="25"/>
      <c r="BV369" s="25">
        <v>1</v>
      </c>
      <c r="BW369" s="25">
        <f>SUM(BV369)*2</f>
        <v>2</v>
      </c>
      <c r="BX369" s="24">
        <v>20</v>
      </c>
      <c r="BY369" s="208">
        <f t="shared" si="1731"/>
        <v>20</v>
      </c>
      <c r="BZ369" s="34">
        <v>4</v>
      </c>
      <c r="CA369" s="28">
        <f t="shared" si="1732"/>
        <v>0</v>
      </c>
      <c r="CB369" s="34"/>
      <c r="CC369" s="243">
        <f t="shared" si="1733"/>
        <v>0</v>
      </c>
      <c r="CD369" s="34">
        <v>16</v>
      </c>
      <c r="CE369" s="28">
        <f t="shared" si="1734"/>
        <v>16</v>
      </c>
      <c r="CF369" s="34"/>
      <c r="CG369" s="28">
        <f t="shared" si="1735"/>
        <v>0</v>
      </c>
      <c r="CH369" s="200"/>
      <c r="CI369" s="28">
        <f>SUM(CH369)*BV369*5</f>
        <v>0</v>
      </c>
      <c r="CJ369" s="209">
        <f>SUM(BV369*DJ369*2+BW369*DL369*2)</f>
        <v>0</v>
      </c>
      <c r="CK369" s="209">
        <f t="shared" si="1736"/>
        <v>1</v>
      </c>
      <c r="CL369" s="200"/>
      <c r="CM369" s="28"/>
      <c r="CN369" s="200"/>
      <c r="CO369" s="209">
        <f t="shared" si="1737"/>
        <v>0</v>
      </c>
      <c r="CP369" s="200"/>
      <c r="CQ369" s="210">
        <f t="shared" si="1738"/>
        <v>0</v>
      </c>
      <c r="CR369" s="34"/>
      <c r="CS369" s="28">
        <f t="shared" si="1739"/>
        <v>0</v>
      </c>
      <c r="CT369" s="200"/>
      <c r="CU369" s="209">
        <f t="shared" si="1740"/>
        <v>0</v>
      </c>
      <c r="CV369" s="200"/>
      <c r="CW369" s="209">
        <f t="shared" si="1741"/>
        <v>0</v>
      </c>
      <c r="CX369" s="34">
        <v>1</v>
      </c>
      <c r="CY369" s="201">
        <f>SUM(CX369*BT369*2)</f>
        <v>54</v>
      </c>
      <c r="CZ369" s="200"/>
      <c r="DA369" s="28">
        <f>SUM(CZ369*BV369*2)</f>
        <v>0</v>
      </c>
      <c r="DB369" s="200"/>
      <c r="DC369" s="209">
        <f t="shared" si="1742"/>
        <v>0</v>
      </c>
      <c r="DD369" s="34">
        <v>1</v>
      </c>
      <c r="DE369" s="605">
        <f>DD369*BV369*6</f>
        <v>6</v>
      </c>
      <c r="DF369" s="200"/>
      <c r="DG369" s="209">
        <f t="shared" si="1743"/>
        <v>0</v>
      </c>
      <c r="DH369" s="200"/>
      <c r="DI369" s="28">
        <f>SUM(BV369*DH369*6)</f>
        <v>0</v>
      </c>
      <c r="DJ369" s="34"/>
      <c r="DK369" s="209">
        <f>SUM(BV369*DJ369*8)</f>
        <v>0</v>
      </c>
      <c r="DL369" s="34"/>
      <c r="DM369" s="209">
        <f>SUM(DL369*BW369*5*6)</f>
        <v>0</v>
      </c>
      <c r="DN369" s="34"/>
      <c r="DO369" s="209">
        <f t="shared" si="1744"/>
        <v>0</v>
      </c>
      <c r="DP369" s="34"/>
      <c r="DQ369" s="22">
        <f t="shared" si="1745"/>
        <v>0</v>
      </c>
      <c r="DR369" s="345">
        <f t="shared" si="1746"/>
        <v>77</v>
      </c>
      <c r="DS369" s="209">
        <f t="shared" si="1747"/>
        <v>22</v>
      </c>
      <c r="DT369" s="7"/>
      <c r="DU369" s="7"/>
      <c r="DV369" s="7"/>
      <c r="DW369" s="60">
        <v>502</v>
      </c>
      <c r="DX369" s="59"/>
      <c r="DY369" s="288"/>
      <c r="DZ369" s="25"/>
      <c r="EA369" s="25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M369" s="20">
        <v>0</v>
      </c>
      <c r="EN369" s="7">
        <v>0</v>
      </c>
      <c r="EO369" s="7">
        <v>0</v>
      </c>
      <c r="EP369" s="7">
        <v>16</v>
      </c>
      <c r="EQ369" s="7">
        <v>16</v>
      </c>
      <c r="ER369" s="7">
        <v>0</v>
      </c>
      <c r="ES369" s="7">
        <v>0</v>
      </c>
      <c r="ET369" s="7">
        <v>0</v>
      </c>
      <c r="EU369" s="7">
        <v>0</v>
      </c>
      <c r="EV369" s="7">
        <v>0</v>
      </c>
      <c r="EW369" s="20">
        <v>1</v>
      </c>
      <c r="EX369" s="7">
        <v>0</v>
      </c>
      <c r="EY369" s="7">
        <v>0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>
        <v>0</v>
      </c>
      <c r="FF369" s="7">
        <v>0</v>
      </c>
      <c r="FG369" s="20">
        <v>0</v>
      </c>
      <c r="FH369" s="7">
        <v>0</v>
      </c>
      <c r="FI369" s="7">
        <v>0</v>
      </c>
      <c r="FJ369" s="7">
        <v>1</v>
      </c>
      <c r="FK369" s="7">
        <v>54</v>
      </c>
      <c r="FL369" s="7">
        <v>0</v>
      </c>
      <c r="FM369" s="7">
        <v>0</v>
      </c>
      <c r="FN369" s="7">
        <v>0</v>
      </c>
      <c r="FO369" s="7">
        <v>0</v>
      </c>
      <c r="FP369" s="7">
        <v>1</v>
      </c>
      <c r="FQ369" s="7">
        <v>6</v>
      </c>
      <c r="FR369" s="7"/>
      <c r="FS369" s="7">
        <v>0</v>
      </c>
      <c r="FT369" s="7">
        <v>0</v>
      </c>
      <c r="FU369" s="7">
        <v>0</v>
      </c>
      <c r="FV369" s="7">
        <v>0</v>
      </c>
      <c r="FW369" s="7">
        <v>0</v>
      </c>
      <c r="FX369" s="7">
        <v>0</v>
      </c>
      <c r="FY369" s="7">
        <v>0</v>
      </c>
      <c r="FZ369" s="7">
        <v>0</v>
      </c>
      <c r="GA369" s="7">
        <v>0</v>
      </c>
      <c r="GB369" s="7">
        <v>0</v>
      </c>
      <c r="GC369" s="7">
        <v>0</v>
      </c>
      <c r="GD369" s="7" t="e">
        <v>#REF!</v>
      </c>
      <c r="GE369" s="149">
        <v>77</v>
      </c>
      <c r="GF369" s="150">
        <v>22</v>
      </c>
      <c r="GG369" s="7"/>
      <c r="GH369" s="7"/>
      <c r="GI369" s="60"/>
      <c r="GK369" s="20"/>
      <c r="GL369" s="20"/>
      <c r="GM369" s="1"/>
      <c r="GN369" s="25"/>
      <c r="GO369" s="77"/>
      <c r="GP369" s="7"/>
      <c r="GQ369" s="7"/>
    </row>
    <row r="370" spans="1:199" ht="24.95" hidden="1" customHeight="1" x14ac:dyDescent="0.4">
      <c r="A370" s="2" t="s">
        <v>81</v>
      </c>
      <c r="B370" s="178"/>
      <c r="C370" s="45"/>
      <c r="D370" s="207"/>
      <c r="E370" s="207"/>
      <c r="F370" s="179"/>
      <c r="G370" s="179"/>
      <c r="H370" s="25"/>
      <c r="I370" s="25"/>
      <c r="J370" s="25"/>
      <c r="K370" s="25"/>
      <c r="L370" s="178"/>
      <c r="M370" s="181"/>
      <c r="N370" s="81"/>
      <c r="O370" s="35"/>
      <c r="P370" s="81"/>
      <c r="Q370" s="35"/>
      <c r="R370" s="81"/>
      <c r="S370" s="35"/>
      <c r="T370" s="81"/>
      <c r="U370" s="35"/>
      <c r="V370" s="81"/>
      <c r="W370" s="35"/>
      <c r="X370" s="209"/>
      <c r="Y370" s="182"/>
      <c r="Z370" s="81"/>
      <c r="AA370" s="35"/>
      <c r="AB370" s="81"/>
      <c r="AC370" s="182"/>
      <c r="AD370" s="81"/>
      <c r="AE370" s="183"/>
      <c r="AF370" s="81"/>
      <c r="AG370" s="35"/>
      <c r="AH370" s="81"/>
      <c r="AI370" s="209"/>
      <c r="AJ370" s="81"/>
      <c r="AK370" s="209"/>
      <c r="AL370" s="81"/>
      <c r="AM370" s="35"/>
      <c r="AN370" s="81"/>
      <c r="AO370" s="35"/>
      <c r="AP370" s="81"/>
      <c r="AQ370" s="182"/>
      <c r="AR370" s="81"/>
      <c r="AS370" s="209"/>
      <c r="AT370" s="34"/>
      <c r="AU370" s="209"/>
      <c r="AV370" s="81"/>
      <c r="AW370" s="28"/>
      <c r="AX370" s="81"/>
      <c r="AY370" s="209"/>
      <c r="AZ370" s="81"/>
      <c r="BA370" s="209"/>
      <c r="BB370" s="81"/>
      <c r="BC370" s="182"/>
      <c r="BD370" s="81"/>
      <c r="BE370" s="22"/>
      <c r="BF370" s="209"/>
      <c r="BG370" s="22"/>
      <c r="BH370" s="22"/>
      <c r="BI370" s="1"/>
      <c r="BJ370" s="1"/>
      <c r="BK370" s="1"/>
      <c r="BL370" s="63"/>
      <c r="BM370" s="2" t="s">
        <v>81</v>
      </c>
      <c r="BN370" s="274" t="s">
        <v>197</v>
      </c>
      <c r="BO370" s="45" t="s">
        <v>95</v>
      </c>
      <c r="BP370" s="45" t="s">
        <v>92</v>
      </c>
      <c r="BQ370" s="45" t="s">
        <v>96</v>
      </c>
      <c r="BR370" s="25" t="s">
        <v>195</v>
      </c>
      <c r="BS370" s="25">
        <v>10</v>
      </c>
      <c r="BT370" s="25">
        <v>27</v>
      </c>
      <c r="BU370" s="25"/>
      <c r="BV370" s="25">
        <v>1</v>
      </c>
      <c r="BW370" s="25">
        <f>SUM(BV370)*2</f>
        <v>2</v>
      </c>
      <c r="BX370" s="1">
        <v>50</v>
      </c>
      <c r="BY370" s="208">
        <f t="shared" si="1731"/>
        <v>50</v>
      </c>
      <c r="BZ370" s="34">
        <v>6</v>
      </c>
      <c r="CA370" s="28">
        <f t="shared" si="1732"/>
        <v>0</v>
      </c>
      <c r="CB370" s="34"/>
      <c r="CC370" s="28">
        <f t="shared" si="1733"/>
        <v>0</v>
      </c>
      <c r="CD370" s="34">
        <v>44</v>
      </c>
      <c r="CE370" s="28">
        <f t="shared" si="1734"/>
        <v>44</v>
      </c>
      <c r="CF370" s="34"/>
      <c r="CG370" s="28">
        <f t="shared" si="1735"/>
        <v>0</v>
      </c>
      <c r="CH370" s="200"/>
      <c r="CI370" s="28">
        <f>SUM(CH370)*BV370*5</f>
        <v>0</v>
      </c>
      <c r="CJ370" s="209">
        <f>SUM(BV370*DJ370*2+BW370*DL370*2)</f>
        <v>0</v>
      </c>
      <c r="CK370" s="182">
        <f t="shared" si="1736"/>
        <v>2.5</v>
      </c>
      <c r="CL370" s="200"/>
      <c r="CM370" s="28"/>
      <c r="CN370" s="200"/>
      <c r="CO370" s="209">
        <f t="shared" si="1737"/>
        <v>0</v>
      </c>
      <c r="CP370" s="200"/>
      <c r="CQ370" s="210">
        <f t="shared" si="1738"/>
        <v>0</v>
      </c>
      <c r="CR370" s="34"/>
      <c r="CS370" s="28">
        <f t="shared" si="1739"/>
        <v>0</v>
      </c>
      <c r="CT370" s="200"/>
      <c r="CU370" s="209">
        <f t="shared" si="1740"/>
        <v>0</v>
      </c>
      <c r="CV370" s="200"/>
      <c r="CW370" s="209">
        <f t="shared" si="1741"/>
        <v>0</v>
      </c>
      <c r="CX370" s="34">
        <v>1</v>
      </c>
      <c r="CY370" s="427">
        <f>SUM(CX370*BT370*2)</f>
        <v>54</v>
      </c>
      <c r="CZ370" s="200"/>
      <c r="DA370" s="28">
        <f>SUM(CZ370*BV370)</f>
        <v>0</v>
      </c>
      <c r="DB370" s="200"/>
      <c r="DC370" s="209">
        <f t="shared" si="1742"/>
        <v>0</v>
      </c>
      <c r="DD370" s="34">
        <v>1</v>
      </c>
      <c r="DE370" s="605">
        <f>DD370*BV370*6</f>
        <v>6</v>
      </c>
      <c r="DF370" s="200"/>
      <c r="DG370" s="209">
        <f t="shared" si="1743"/>
        <v>0</v>
      </c>
      <c r="DH370" s="200"/>
      <c r="DI370" s="28">
        <f>DH370*BT370/3</f>
        <v>0</v>
      </c>
      <c r="DJ370" s="34"/>
      <c r="DK370" s="209">
        <f>SUM(DJ370*BT370/3)</f>
        <v>0</v>
      </c>
      <c r="DL370" s="34"/>
      <c r="DM370" s="209">
        <f>SUM(DL370*BW370*3*6)</f>
        <v>0</v>
      </c>
      <c r="DN370" s="34"/>
      <c r="DO370" s="209">
        <f t="shared" si="1744"/>
        <v>0</v>
      </c>
      <c r="DP370" s="34"/>
      <c r="DQ370" s="22">
        <f t="shared" si="1745"/>
        <v>0</v>
      </c>
      <c r="DR370" s="345">
        <f t="shared" si="1746"/>
        <v>106.5</v>
      </c>
      <c r="DS370" s="209">
        <f t="shared" si="1747"/>
        <v>50</v>
      </c>
      <c r="DT370" s="7"/>
      <c r="DU370" s="7"/>
      <c r="DV370" s="7"/>
      <c r="DW370" s="60">
        <v>502</v>
      </c>
      <c r="DX370" s="59"/>
      <c r="DY370" s="288"/>
      <c r="DZ370" s="25"/>
      <c r="EA370" s="25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M370" s="20">
        <v>0</v>
      </c>
      <c r="EN370" s="7">
        <v>0</v>
      </c>
      <c r="EO370" s="7">
        <v>0</v>
      </c>
      <c r="EP370" s="7">
        <v>44</v>
      </c>
      <c r="EQ370" s="7">
        <v>44</v>
      </c>
      <c r="ER370" s="7">
        <v>0</v>
      </c>
      <c r="ES370" s="7">
        <v>0</v>
      </c>
      <c r="ET370" s="7">
        <v>0</v>
      </c>
      <c r="EU370" s="7">
        <v>0</v>
      </c>
      <c r="EV370" s="7">
        <v>0</v>
      </c>
      <c r="EW370" s="20">
        <v>2.5</v>
      </c>
      <c r="EX370" s="7">
        <v>0</v>
      </c>
      <c r="EY370" s="7">
        <v>0</v>
      </c>
      <c r="EZ370" s="7">
        <v>0</v>
      </c>
      <c r="FA370" s="7">
        <v>0</v>
      </c>
      <c r="FB370" s="7">
        <v>0</v>
      </c>
      <c r="FC370" s="7">
        <v>0</v>
      </c>
      <c r="FD370" s="7">
        <v>0</v>
      </c>
      <c r="FE370" s="7">
        <v>0</v>
      </c>
      <c r="FF370" s="7">
        <v>0</v>
      </c>
      <c r="FG370" s="20">
        <v>0</v>
      </c>
      <c r="FH370" s="7">
        <v>0</v>
      </c>
      <c r="FI370" s="7">
        <v>0</v>
      </c>
      <c r="FJ370" s="7">
        <v>1</v>
      </c>
      <c r="FK370" s="7">
        <v>54</v>
      </c>
      <c r="FL370" s="7">
        <v>0</v>
      </c>
      <c r="FM370" s="7">
        <v>0</v>
      </c>
      <c r="FN370" s="7">
        <v>0</v>
      </c>
      <c r="FO370" s="7">
        <v>0</v>
      </c>
      <c r="FP370" s="7">
        <v>1</v>
      </c>
      <c r="FQ370" s="7">
        <v>6</v>
      </c>
      <c r="FR370" s="7"/>
      <c r="FS370" s="7">
        <v>0</v>
      </c>
      <c r="FT370" s="7">
        <v>0</v>
      </c>
      <c r="FU370" s="7">
        <v>0</v>
      </c>
      <c r="FV370" s="7">
        <v>0</v>
      </c>
      <c r="FW370" s="7">
        <v>0</v>
      </c>
      <c r="FX370" s="7">
        <v>0</v>
      </c>
      <c r="FY370" s="7">
        <v>0</v>
      </c>
      <c r="FZ370" s="7">
        <v>0</v>
      </c>
      <c r="GA370" s="7">
        <v>0</v>
      </c>
      <c r="GB370" s="7">
        <v>0</v>
      </c>
      <c r="GC370" s="7">
        <v>0</v>
      </c>
      <c r="GD370" s="7" t="e">
        <v>#REF!</v>
      </c>
      <c r="GE370" s="149">
        <v>106.5</v>
      </c>
      <c r="GF370" s="150">
        <v>50</v>
      </c>
      <c r="GG370" s="7"/>
      <c r="GH370" s="7"/>
      <c r="GI370" s="60"/>
      <c r="GK370" s="20"/>
      <c r="GL370" s="20"/>
      <c r="GM370" s="1"/>
      <c r="GN370" s="25"/>
      <c r="GO370" s="77"/>
      <c r="GP370" s="7"/>
      <c r="GQ370" s="7"/>
    </row>
    <row r="371" spans="1:199" ht="24.95" hidden="1" customHeight="1" x14ac:dyDescent="0.4">
      <c r="A371" s="2" t="s">
        <v>81</v>
      </c>
      <c r="B371" s="36"/>
      <c r="C371" s="95"/>
      <c r="D371" s="88"/>
      <c r="E371" s="95"/>
      <c r="F371" s="95"/>
      <c r="G371" s="96"/>
      <c r="H371" s="96"/>
      <c r="I371" s="96"/>
      <c r="J371" s="96"/>
      <c r="K371" s="96"/>
      <c r="L371" s="89"/>
      <c r="M371" s="90">
        <f t="shared" ref="M371:M379" si="1748">SUM(N371+P371+T371+V371+AR371*2)</f>
        <v>0</v>
      </c>
      <c r="N371" s="34"/>
      <c r="O371" s="22"/>
      <c r="P371" s="34"/>
      <c r="Q371" s="22"/>
      <c r="R371" s="34"/>
      <c r="S371" s="22"/>
      <c r="T371" s="34"/>
      <c r="U371" s="22"/>
      <c r="V371" s="91"/>
      <c r="W371" s="22"/>
      <c r="X371" s="22"/>
      <c r="Y371" s="22"/>
      <c r="Z371" s="91"/>
      <c r="AA371" s="22"/>
      <c r="AB371" s="91"/>
      <c r="AC371" s="22"/>
      <c r="AD371" s="91"/>
      <c r="AE371" s="26"/>
      <c r="AF371" s="91"/>
      <c r="AG371" s="22"/>
      <c r="AH371" s="91"/>
      <c r="AI371" s="22"/>
      <c r="AJ371" s="91"/>
      <c r="AK371" s="22"/>
      <c r="AL371" s="91"/>
      <c r="AM371" s="22"/>
      <c r="AN371" s="91"/>
      <c r="AO371" s="22"/>
      <c r="AP371" s="91"/>
      <c r="AQ371" s="22"/>
      <c r="AR371" s="91"/>
      <c r="AS371" s="22"/>
      <c r="AT371" s="91"/>
      <c r="AU371" s="22"/>
      <c r="AV371" s="91"/>
      <c r="AW371" s="22"/>
      <c r="AX371" s="91"/>
      <c r="AY371" s="22"/>
      <c r="AZ371" s="91"/>
      <c r="BA371" s="22"/>
      <c r="BB371" s="91"/>
      <c r="BC371" s="22"/>
      <c r="BD371" s="91"/>
      <c r="BE371" s="22"/>
      <c r="BF371" s="22"/>
      <c r="BG371" s="22">
        <f t="shared" si="1729"/>
        <v>0</v>
      </c>
      <c r="BH371" s="22">
        <f t="shared" si="1730"/>
        <v>0</v>
      </c>
      <c r="BI371" s="1"/>
      <c r="BJ371" s="1"/>
      <c r="BK371" s="1"/>
      <c r="BL371" s="63"/>
      <c r="BM371" s="2" t="s">
        <v>81</v>
      </c>
      <c r="BN371" s="274" t="s">
        <v>198</v>
      </c>
      <c r="BO371" s="45" t="s">
        <v>95</v>
      </c>
      <c r="BP371" s="45" t="s">
        <v>92</v>
      </c>
      <c r="BQ371" s="45" t="s">
        <v>96</v>
      </c>
      <c r="BR371" s="25" t="s">
        <v>195</v>
      </c>
      <c r="BS371" s="25">
        <v>10</v>
      </c>
      <c r="BT371" s="96">
        <v>14</v>
      </c>
      <c r="BU371" s="25"/>
      <c r="BV371" s="25">
        <v>1</v>
      </c>
      <c r="BW371" s="25">
        <v>1</v>
      </c>
      <c r="BX371" s="1">
        <v>40</v>
      </c>
      <c r="BY371" s="208">
        <f t="shared" si="1731"/>
        <v>40</v>
      </c>
      <c r="BZ371" s="34">
        <v>10</v>
      </c>
      <c r="CA371" s="28">
        <f t="shared" si="1732"/>
        <v>0</v>
      </c>
      <c r="CB371" s="34">
        <v>0</v>
      </c>
      <c r="CC371" s="28">
        <f t="shared" si="1733"/>
        <v>0</v>
      </c>
      <c r="CD371" s="34"/>
      <c r="CE371" s="28">
        <f t="shared" si="1734"/>
        <v>0</v>
      </c>
      <c r="CF371" s="34">
        <v>30</v>
      </c>
      <c r="CG371" s="28">
        <f t="shared" si="1735"/>
        <v>30</v>
      </c>
      <c r="CH371" s="200"/>
      <c r="CI371" s="28">
        <f>SUM(CH371)*BV371*5</f>
        <v>0</v>
      </c>
      <c r="CJ371" s="209">
        <f>SUM(BV371*DJ371*2+BW371*DL371*2)</f>
        <v>0</v>
      </c>
      <c r="CK371" s="182">
        <f t="shared" si="1736"/>
        <v>2</v>
      </c>
      <c r="CL371" s="200"/>
      <c r="CM371" s="28"/>
      <c r="CN371" s="200"/>
      <c r="CO371" s="209">
        <f t="shared" si="1737"/>
        <v>0</v>
      </c>
      <c r="CP371" s="200"/>
      <c r="CQ371" s="210">
        <f t="shared" si="1738"/>
        <v>0</v>
      </c>
      <c r="CR371" s="34"/>
      <c r="CS371" s="28">
        <f t="shared" si="1739"/>
        <v>0</v>
      </c>
      <c r="CT371" s="200"/>
      <c r="CU371" s="209">
        <f t="shared" si="1740"/>
        <v>0</v>
      </c>
      <c r="CV371" s="200"/>
      <c r="CW371" s="209">
        <f t="shared" si="1741"/>
        <v>0</v>
      </c>
      <c r="CX371" s="34">
        <v>1</v>
      </c>
      <c r="CY371" s="201">
        <f>SUM(CX371*BT371)*2</f>
        <v>28</v>
      </c>
      <c r="CZ371" s="200"/>
      <c r="DA371" s="28">
        <f>SUM(CZ371*BV371)</f>
        <v>0</v>
      </c>
      <c r="DB371" s="200"/>
      <c r="DC371" s="209">
        <f t="shared" si="1742"/>
        <v>0</v>
      </c>
      <c r="DD371" s="34"/>
      <c r="DE371" s="605">
        <f>DD371*BV371*6</f>
        <v>0</v>
      </c>
      <c r="DF371" s="200"/>
      <c r="DG371" s="209">
        <f t="shared" si="1743"/>
        <v>0</v>
      </c>
      <c r="DH371" s="200"/>
      <c r="DI371" s="28">
        <f>SUM(BV371*DH371*6)</f>
        <v>0</v>
      </c>
      <c r="DJ371" s="34"/>
      <c r="DK371" s="209">
        <f>SUM(DJ371*BT371/3)</f>
        <v>0</v>
      </c>
      <c r="DL371" s="34"/>
      <c r="DM371" s="209">
        <f>SUM(DL371*BW371*5*6)</f>
        <v>0</v>
      </c>
      <c r="DN371" s="34"/>
      <c r="DO371" s="209">
        <f t="shared" si="1744"/>
        <v>0</v>
      </c>
      <c r="DP371" s="34"/>
      <c r="DQ371" s="22">
        <f t="shared" si="1745"/>
        <v>0</v>
      </c>
      <c r="DR371" s="345">
        <f t="shared" si="1746"/>
        <v>60</v>
      </c>
      <c r="DS371" s="209">
        <f t="shared" si="1747"/>
        <v>30</v>
      </c>
      <c r="DT371" s="7"/>
      <c r="DU371" s="7"/>
      <c r="DV371" s="7"/>
      <c r="DW371" s="60">
        <v>506</v>
      </c>
      <c r="DX371" s="59"/>
      <c r="DY371" s="288"/>
      <c r="DZ371" s="25"/>
      <c r="EA371" s="25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M371" s="20">
        <v>0</v>
      </c>
      <c r="EN371" s="7">
        <v>0</v>
      </c>
      <c r="EO371" s="7">
        <v>0</v>
      </c>
      <c r="EP371" s="7">
        <v>0</v>
      </c>
      <c r="EQ371" s="7">
        <v>0</v>
      </c>
      <c r="ER371" s="7">
        <v>30</v>
      </c>
      <c r="ES371" s="7">
        <v>30</v>
      </c>
      <c r="ET371" s="7">
        <v>0</v>
      </c>
      <c r="EU371" s="7">
        <v>0</v>
      </c>
      <c r="EV371" s="7">
        <v>0</v>
      </c>
      <c r="EW371" s="20">
        <v>2</v>
      </c>
      <c r="EX371" s="7">
        <v>0</v>
      </c>
      <c r="EY371" s="7">
        <v>0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>
        <v>0</v>
      </c>
      <c r="FF371" s="7">
        <v>0</v>
      </c>
      <c r="FG371" s="20">
        <v>0</v>
      </c>
      <c r="FH371" s="7">
        <v>0</v>
      </c>
      <c r="FI371" s="7">
        <v>0</v>
      </c>
      <c r="FJ371" s="7">
        <v>1</v>
      </c>
      <c r="FK371" s="7">
        <v>28</v>
      </c>
      <c r="FL371" s="7">
        <v>0</v>
      </c>
      <c r="FM371" s="7">
        <v>0</v>
      </c>
      <c r="FN371" s="7">
        <v>0</v>
      </c>
      <c r="FO371" s="7">
        <v>0</v>
      </c>
      <c r="FP371" s="7">
        <v>0</v>
      </c>
      <c r="FQ371" s="7">
        <v>0</v>
      </c>
      <c r="FR371" s="7"/>
      <c r="FS371" s="7">
        <v>0</v>
      </c>
      <c r="FT371" s="7">
        <v>0</v>
      </c>
      <c r="FU371" s="7">
        <v>0</v>
      </c>
      <c r="FV371" s="7">
        <v>0</v>
      </c>
      <c r="FW371" s="7">
        <v>0</v>
      </c>
      <c r="FX371" s="7">
        <v>0</v>
      </c>
      <c r="FY371" s="7">
        <v>0</v>
      </c>
      <c r="FZ371" s="7">
        <v>0</v>
      </c>
      <c r="GA371" s="7">
        <v>0</v>
      </c>
      <c r="GB371" s="7">
        <v>0</v>
      </c>
      <c r="GC371" s="7">
        <v>0</v>
      </c>
      <c r="GD371" s="7" t="e">
        <v>#REF!</v>
      </c>
      <c r="GE371" s="149">
        <v>60</v>
      </c>
      <c r="GF371" s="150">
        <v>30</v>
      </c>
      <c r="GG371" s="7"/>
      <c r="GH371" s="7"/>
      <c r="GI371" s="60"/>
      <c r="GK371" s="20"/>
      <c r="GL371" s="20"/>
      <c r="GM371" s="1"/>
      <c r="GN371" s="25"/>
      <c r="GO371" s="77"/>
      <c r="GP371" s="7"/>
      <c r="GQ371" s="7"/>
    </row>
    <row r="372" spans="1:199" ht="24.95" hidden="1" customHeight="1" x14ac:dyDescent="0.4">
      <c r="A372" s="2" t="s">
        <v>81</v>
      </c>
      <c r="B372" s="22"/>
      <c r="C372" s="45"/>
      <c r="D372" s="45"/>
      <c r="E372" s="45"/>
      <c r="F372" s="25"/>
      <c r="G372" s="45"/>
      <c r="H372" s="45"/>
      <c r="I372" s="45"/>
      <c r="J372" s="45"/>
      <c r="K372" s="45"/>
      <c r="L372" s="53"/>
      <c r="M372" s="90">
        <f t="shared" si="1748"/>
        <v>0</v>
      </c>
      <c r="N372" s="34"/>
      <c r="O372" s="22"/>
      <c r="P372" s="34"/>
      <c r="Q372" s="22"/>
      <c r="R372" s="34"/>
      <c r="S372" s="22"/>
      <c r="T372" s="34"/>
      <c r="U372" s="22"/>
      <c r="V372" s="91"/>
      <c r="W372" s="22"/>
      <c r="X372" s="22"/>
      <c r="Y372" s="22"/>
      <c r="Z372" s="91"/>
      <c r="AA372" s="22"/>
      <c r="AB372" s="91"/>
      <c r="AC372" s="22"/>
      <c r="AD372" s="91"/>
      <c r="AE372" s="26"/>
      <c r="AF372" s="91"/>
      <c r="AG372" s="22"/>
      <c r="AH372" s="91"/>
      <c r="AI372" s="22"/>
      <c r="AJ372" s="91"/>
      <c r="AK372" s="22"/>
      <c r="AL372" s="91"/>
      <c r="AM372" s="22"/>
      <c r="AN372" s="91"/>
      <c r="AO372" s="22"/>
      <c r="AP372" s="91"/>
      <c r="AQ372" s="22"/>
      <c r="AR372" s="91"/>
      <c r="AS372" s="22"/>
      <c r="AT372" s="91"/>
      <c r="AU372" s="22"/>
      <c r="AV372" s="91"/>
      <c r="AW372" s="22"/>
      <c r="AX372" s="91"/>
      <c r="AY372" s="22"/>
      <c r="AZ372" s="91"/>
      <c r="BA372" s="22"/>
      <c r="BB372" s="91"/>
      <c r="BC372" s="22"/>
      <c r="BD372" s="91"/>
      <c r="BE372" s="22"/>
      <c r="BF372" s="22"/>
      <c r="BG372" s="22">
        <f t="shared" si="1729"/>
        <v>0</v>
      </c>
      <c r="BH372" s="22">
        <f t="shared" si="1730"/>
        <v>0</v>
      </c>
      <c r="BI372" s="1"/>
      <c r="BJ372" s="1"/>
      <c r="BK372" s="1"/>
      <c r="BL372" s="63"/>
      <c r="BM372" s="2" t="s">
        <v>81</v>
      </c>
      <c r="BN372" s="1" t="s">
        <v>90</v>
      </c>
      <c r="BO372" s="45" t="s">
        <v>95</v>
      </c>
      <c r="BP372" s="45" t="s">
        <v>92</v>
      </c>
      <c r="BQ372" s="45" t="s">
        <v>96</v>
      </c>
      <c r="BR372" s="25" t="s">
        <v>120</v>
      </c>
      <c r="BS372" s="25">
        <v>6</v>
      </c>
      <c r="BT372" s="45"/>
      <c r="BU372" s="25">
        <v>1</v>
      </c>
      <c r="BV372" s="25"/>
      <c r="BW372" s="25">
        <f>SUM(BV372)*2</f>
        <v>0</v>
      </c>
      <c r="BX372" s="24">
        <v>170</v>
      </c>
      <c r="BY372" s="208">
        <f t="shared" si="1731"/>
        <v>110</v>
      </c>
      <c r="BZ372" s="34">
        <v>4</v>
      </c>
      <c r="CA372" s="28">
        <f t="shared" si="1732"/>
        <v>4</v>
      </c>
      <c r="CB372" s="34">
        <v>44</v>
      </c>
      <c r="CC372" s="28">
        <f t="shared" si="1733"/>
        <v>0</v>
      </c>
      <c r="CD372" s="34">
        <v>62</v>
      </c>
      <c r="CE372" s="28">
        <f t="shared" si="1734"/>
        <v>0</v>
      </c>
      <c r="CF372" s="34"/>
      <c r="CG372" s="28">
        <f t="shared" si="1735"/>
        <v>0</v>
      </c>
      <c r="CH372" s="223"/>
      <c r="CI372" s="28">
        <f>SUM(CH372)*BV372*3</f>
        <v>0</v>
      </c>
      <c r="CJ372" s="209">
        <f>SUM(BV372*DJ372*2+BW372*DL372*2)</f>
        <v>0</v>
      </c>
      <c r="CK372" s="182">
        <f t="shared" si="1736"/>
        <v>0</v>
      </c>
      <c r="CL372" s="223"/>
      <c r="CM372" s="28"/>
      <c r="CN372" s="223"/>
      <c r="CO372" s="209">
        <f t="shared" si="1737"/>
        <v>0</v>
      </c>
      <c r="CP372" s="223"/>
      <c r="CQ372" s="210">
        <f t="shared" si="1738"/>
        <v>0</v>
      </c>
      <c r="CR372" s="34"/>
      <c r="CS372" s="28">
        <f t="shared" si="1739"/>
        <v>0</v>
      </c>
      <c r="CT372" s="224"/>
      <c r="CU372" s="209">
        <f t="shared" si="1740"/>
        <v>0</v>
      </c>
      <c r="CV372" s="223"/>
      <c r="CW372" s="209">
        <f t="shared" si="1741"/>
        <v>0</v>
      </c>
      <c r="CX372" s="34"/>
      <c r="CY372" s="28">
        <f>SUM(CX372*BT372*2)</f>
        <v>0</v>
      </c>
      <c r="CZ372" s="223"/>
      <c r="DA372" s="28">
        <f>SUM(CZ372*BV372*2)</f>
        <v>0</v>
      </c>
      <c r="DB372" s="223"/>
      <c r="DC372" s="209">
        <f t="shared" si="1742"/>
        <v>0</v>
      </c>
      <c r="DD372" s="34"/>
      <c r="DE372" s="209">
        <f>SUM(BV372*DD372*6)</f>
        <v>0</v>
      </c>
      <c r="DF372" s="223"/>
      <c r="DG372" s="209">
        <f t="shared" si="1743"/>
        <v>0</v>
      </c>
      <c r="DH372" s="223"/>
      <c r="DI372" s="28">
        <f>SUM(BV372*DH372*6)</f>
        <v>0</v>
      </c>
      <c r="DJ372" s="34">
        <v>1</v>
      </c>
      <c r="DK372" s="209">
        <f>SUM(BV372*DJ372*8)</f>
        <v>0</v>
      </c>
      <c r="DL372" s="28"/>
      <c r="DM372" s="209">
        <f>SUM(DL372*BW372*5*6)</f>
        <v>0</v>
      </c>
      <c r="DN372" s="34"/>
      <c r="DO372" s="209">
        <f t="shared" si="1744"/>
        <v>0</v>
      </c>
      <c r="DP372" s="34"/>
      <c r="DQ372" s="22">
        <f t="shared" si="1745"/>
        <v>0</v>
      </c>
      <c r="DR372" s="345">
        <f t="shared" si="1746"/>
        <v>4</v>
      </c>
      <c r="DS372" s="209">
        <f t="shared" si="1747"/>
        <v>4</v>
      </c>
      <c r="DT372" s="7"/>
      <c r="DU372" s="7"/>
      <c r="DV372" s="7"/>
      <c r="DW372" s="344">
        <v>35.36</v>
      </c>
      <c r="DX372" s="59"/>
      <c r="DY372" s="288"/>
      <c r="DZ372" s="25"/>
      <c r="EA372" s="25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M372" s="20">
        <v>4</v>
      </c>
      <c r="EN372" s="7">
        <v>44</v>
      </c>
      <c r="EO372" s="7">
        <v>0</v>
      </c>
      <c r="EP372" s="7">
        <v>62</v>
      </c>
      <c r="EQ372" s="7">
        <v>0</v>
      </c>
      <c r="ER372" s="7">
        <v>0</v>
      </c>
      <c r="ES372" s="7">
        <v>0</v>
      </c>
      <c r="ET372" s="7">
        <v>0</v>
      </c>
      <c r="EU372" s="7">
        <v>0</v>
      </c>
      <c r="EV372" s="7">
        <v>0</v>
      </c>
      <c r="EW372" s="20">
        <v>0</v>
      </c>
      <c r="EX372" s="7">
        <v>0</v>
      </c>
      <c r="EY372" s="7">
        <v>0</v>
      </c>
      <c r="EZ372" s="7">
        <v>0</v>
      </c>
      <c r="FA372" s="7">
        <v>0</v>
      </c>
      <c r="FB372" s="7">
        <v>0</v>
      </c>
      <c r="FC372" s="7">
        <v>0</v>
      </c>
      <c r="FD372" s="7">
        <v>0</v>
      </c>
      <c r="FE372" s="7">
        <v>0</v>
      </c>
      <c r="FF372" s="7">
        <v>0</v>
      </c>
      <c r="FG372" s="20">
        <v>0</v>
      </c>
      <c r="FH372" s="7">
        <v>0</v>
      </c>
      <c r="FI372" s="7">
        <v>0</v>
      </c>
      <c r="FJ372" s="7">
        <v>0</v>
      </c>
      <c r="FK372" s="7">
        <v>0</v>
      </c>
      <c r="FL372" s="7">
        <v>0</v>
      </c>
      <c r="FM372" s="7">
        <v>0</v>
      </c>
      <c r="FN372" s="7">
        <v>0</v>
      </c>
      <c r="FO372" s="7">
        <v>0</v>
      </c>
      <c r="FP372" s="7">
        <v>0</v>
      </c>
      <c r="FQ372" s="7">
        <v>0</v>
      </c>
      <c r="FR372" s="7"/>
      <c r="FS372" s="7">
        <v>0</v>
      </c>
      <c r="FT372" s="7">
        <v>0</v>
      </c>
      <c r="FU372" s="7">
        <v>0</v>
      </c>
      <c r="FV372" s="7">
        <v>1</v>
      </c>
      <c r="FW372" s="7">
        <v>0</v>
      </c>
      <c r="FX372" s="7">
        <v>0</v>
      </c>
      <c r="FY372" s="7">
        <v>0</v>
      </c>
      <c r="FZ372" s="7">
        <v>0</v>
      </c>
      <c r="GA372" s="7">
        <v>0</v>
      </c>
      <c r="GB372" s="7">
        <v>0</v>
      </c>
      <c r="GC372" s="7">
        <v>0</v>
      </c>
      <c r="GD372" s="7" t="e">
        <v>#REF!</v>
      </c>
      <c r="GE372" s="149">
        <v>4</v>
      </c>
      <c r="GF372" s="150">
        <v>4</v>
      </c>
      <c r="GG372" s="7"/>
      <c r="GH372" s="7"/>
      <c r="GI372" s="60"/>
      <c r="GK372" s="20"/>
      <c r="GL372" s="20"/>
      <c r="GM372" s="1"/>
      <c r="GN372" s="25"/>
      <c r="GO372" s="77"/>
      <c r="GP372" s="7"/>
      <c r="GQ372" s="7"/>
    </row>
    <row r="373" spans="1:199" ht="24.95" hidden="1" customHeight="1" x14ac:dyDescent="0.4">
      <c r="A373" s="2" t="s">
        <v>81</v>
      </c>
      <c r="B373" s="413" t="s">
        <v>261</v>
      </c>
      <c r="C373" s="211" t="s">
        <v>95</v>
      </c>
      <c r="D373" s="211" t="s">
        <v>92</v>
      </c>
      <c r="E373" s="211" t="s">
        <v>96</v>
      </c>
      <c r="F373" s="230" t="s">
        <v>195</v>
      </c>
      <c r="G373" s="230">
        <v>9</v>
      </c>
      <c r="H373" s="607">
        <v>3</v>
      </c>
      <c r="I373" s="230">
        <v>2</v>
      </c>
      <c r="J373" s="230">
        <v>6</v>
      </c>
      <c r="K373" s="230">
        <f>SUM(J373)*2</f>
        <v>12</v>
      </c>
      <c r="L373" s="229"/>
      <c r="M373" s="231">
        <f>SUM(N373+P373+R373+T373+V373)</f>
        <v>0</v>
      </c>
      <c r="N373" s="232"/>
      <c r="O373" s="233">
        <f>SUM(N373)*I373</f>
        <v>0</v>
      </c>
      <c r="P373" s="232"/>
      <c r="Q373" s="233">
        <f>P373*J373</f>
        <v>0</v>
      </c>
      <c r="R373" s="232"/>
      <c r="S373" s="233">
        <f>SUM(R373)*J373</f>
        <v>0</v>
      </c>
      <c r="T373" s="232"/>
      <c r="U373" s="233">
        <f>SUM(T373)*K373</f>
        <v>0</v>
      </c>
      <c r="V373" s="232"/>
      <c r="W373" s="233">
        <f>SUM(V373)*J373*5</f>
        <v>0</v>
      </c>
      <c r="X373" s="209">
        <f>SUM(L373)*J373*5/100+AX373*J373*2+AZ373*J373*2</f>
        <v>0</v>
      </c>
      <c r="Y373" s="171">
        <f>SUM(L373*5/100*J373)</f>
        <v>0</v>
      </c>
      <c r="Z373" s="232"/>
      <c r="AA373" s="233"/>
      <c r="AB373" s="232">
        <v>17</v>
      </c>
      <c r="AC373" s="209">
        <v>102</v>
      </c>
      <c r="AD373" s="232"/>
      <c r="AE373" s="235">
        <f>SUM(AD373*H373*(30+4))</f>
        <v>0</v>
      </c>
      <c r="AF373" s="232"/>
      <c r="AG373" s="233">
        <f>SUM(AF373*H373*3)</f>
        <v>0</v>
      </c>
      <c r="AH373" s="232"/>
      <c r="AI373" s="234">
        <f>SUM(AH373*H373/3)</f>
        <v>0</v>
      </c>
      <c r="AJ373" s="232"/>
      <c r="AK373" s="234">
        <f>SUM(AJ373*H373*2/3)</f>
        <v>0</v>
      </c>
      <c r="AL373" s="232"/>
      <c r="AM373" s="233">
        <f>SUM(AL373*H373)</f>
        <v>0</v>
      </c>
      <c r="AN373" s="232"/>
      <c r="AO373" s="233">
        <f>SUM(AN373*J373)</f>
        <v>0</v>
      </c>
      <c r="AP373" s="232"/>
      <c r="AQ373" s="234">
        <f>AP373*H373/3</f>
        <v>0</v>
      </c>
      <c r="AR373" s="232"/>
      <c r="AS373" s="234">
        <f>SUM(J373*AR373*6)</f>
        <v>0</v>
      </c>
      <c r="AT373" s="34"/>
      <c r="AU373" s="236">
        <f>AT373*H373/3</f>
        <v>0</v>
      </c>
      <c r="AV373" s="232"/>
      <c r="AW373" s="233">
        <f>SUM(AV373*H373/3)</f>
        <v>0</v>
      </c>
      <c r="AX373" s="232"/>
      <c r="AY373" s="234">
        <f>SUM(AX373*H373/3)</f>
        <v>0</v>
      </c>
      <c r="AZ373" s="232"/>
      <c r="BA373" s="209">
        <f>SUM(AZ373*K373*5*6)</f>
        <v>0</v>
      </c>
      <c r="BB373" s="232"/>
      <c r="BC373" s="234">
        <f>SUM(BB373*K373*4*6)</f>
        <v>0</v>
      </c>
      <c r="BD373" s="232"/>
      <c r="BE373" s="237">
        <f>SUM(BD373*50)</f>
        <v>0</v>
      </c>
      <c r="BF373" s="209"/>
      <c r="BG373" s="309">
        <f t="shared" ref="BG373" si="1749">SUM(AO373+BE373+BC373+BA373+AY373+AW373+AS373+AQ373+AK373+AM373+AI373+AG373+AE373+AC373+AA373+Y373+X373+W373+U373+Q373+O373+S373+AU373)</f>
        <v>102</v>
      </c>
      <c r="BH373" s="22">
        <f t="shared" ref="BH373" si="1750">SUM(O373+Q373+U373+W373+X373+AS373+AW373+AY373+BA373+BC373+S373+AQ373)</f>
        <v>0</v>
      </c>
      <c r="BI373" s="1"/>
      <c r="BJ373" s="7"/>
      <c r="BK373" s="7"/>
      <c r="BL373" s="7" t="s">
        <v>307</v>
      </c>
      <c r="BM373" s="304" t="s">
        <v>81</v>
      </c>
      <c r="BN373" s="229" t="s">
        <v>255</v>
      </c>
      <c r="BO373" s="211" t="s">
        <v>95</v>
      </c>
      <c r="BP373" s="211" t="s">
        <v>92</v>
      </c>
      <c r="BQ373" s="211" t="s">
        <v>96</v>
      </c>
      <c r="BR373" s="230" t="s">
        <v>195</v>
      </c>
      <c r="BS373" s="230">
        <v>10</v>
      </c>
      <c r="BT373" s="607">
        <v>3</v>
      </c>
      <c r="BU373" s="230">
        <v>2</v>
      </c>
      <c r="BV373" s="230">
        <v>6</v>
      </c>
      <c r="BW373" s="230">
        <f>SUM(BV373)*2</f>
        <v>12</v>
      </c>
      <c r="BX373" s="229"/>
      <c r="BY373" s="231">
        <f t="shared" si="1731"/>
        <v>0</v>
      </c>
      <c r="BZ373" s="232"/>
      <c r="CA373" s="28">
        <f t="shared" si="1732"/>
        <v>0</v>
      </c>
      <c r="CB373" s="232"/>
      <c r="CC373" s="233">
        <f t="shared" si="1733"/>
        <v>0</v>
      </c>
      <c r="CD373" s="232"/>
      <c r="CE373" s="233">
        <f t="shared" si="1734"/>
        <v>0</v>
      </c>
      <c r="CF373" s="232"/>
      <c r="CG373" s="233">
        <f t="shared" si="1735"/>
        <v>0</v>
      </c>
      <c r="CH373" s="232"/>
      <c r="CI373" s="28">
        <f>SUM(CH373)*BV373*5</f>
        <v>0</v>
      </c>
      <c r="CJ373" s="234">
        <f>SUM(BX373)*BV373*5/100+DJ373*BV373*2+DL373*BV373*2</f>
        <v>0</v>
      </c>
      <c r="CK373" s="182">
        <f t="shared" si="1736"/>
        <v>0</v>
      </c>
      <c r="CL373" s="232"/>
      <c r="CM373" s="233"/>
      <c r="CN373" s="232">
        <v>3</v>
      </c>
      <c r="CO373" s="345">
        <v>18</v>
      </c>
      <c r="CP373" s="232"/>
      <c r="CQ373" s="235">
        <f t="shared" si="1738"/>
        <v>0</v>
      </c>
      <c r="CR373" s="232"/>
      <c r="CS373" s="233">
        <f t="shared" si="1739"/>
        <v>0</v>
      </c>
      <c r="CT373" s="232"/>
      <c r="CU373" s="234">
        <f t="shared" si="1740"/>
        <v>0</v>
      </c>
      <c r="CV373" s="232"/>
      <c r="CW373" s="234">
        <f t="shared" si="1741"/>
        <v>0</v>
      </c>
      <c r="CX373" s="232"/>
      <c r="CY373" s="233">
        <f>SUM(CX373*BT373)</f>
        <v>0</v>
      </c>
      <c r="CZ373" s="232"/>
      <c r="DA373" s="233">
        <f>SUM(CZ373*BV373)</f>
        <v>0</v>
      </c>
      <c r="DB373" s="232">
        <v>1</v>
      </c>
      <c r="DC373" s="209"/>
      <c r="DD373" s="232"/>
      <c r="DE373" s="234">
        <f>SUM(BV373*DD373*6)</f>
        <v>0</v>
      </c>
      <c r="DF373" s="34"/>
      <c r="DG373" s="236">
        <f t="shared" si="1743"/>
        <v>0</v>
      </c>
      <c r="DH373" s="232"/>
      <c r="DI373" s="233">
        <f>SUM(DH373*BT373/3)</f>
        <v>0</v>
      </c>
      <c r="DJ373" s="232"/>
      <c r="DK373" s="209">
        <f>SUM(DJ373*BT373/3)</f>
        <v>0</v>
      </c>
      <c r="DL373" s="232"/>
      <c r="DM373" s="209">
        <f>SUM(DL373*BW373*5*6)</f>
        <v>0</v>
      </c>
      <c r="DN373" s="232"/>
      <c r="DO373" s="234">
        <f t="shared" si="1744"/>
        <v>0</v>
      </c>
      <c r="DP373" s="232"/>
      <c r="DQ373" s="237">
        <f t="shared" si="1745"/>
        <v>0</v>
      </c>
      <c r="DR373" s="236">
        <f t="shared" si="1746"/>
        <v>18</v>
      </c>
      <c r="DS373" s="236">
        <f t="shared" si="1747"/>
        <v>0</v>
      </c>
      <c r="DT373" s="7"/>
      <c r="DU373" s="7"/>
      <c r="DV373" s="7"/>
      <c r="DW373" s="60"/>
      <c r="DX373" s="59"/>
      <c r="DY373" s="288"/>
      <c r="DZ373" s="25"/>
      <c r="EA373" s="25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M373" s="20">
        <v>0</v>
      </c>
      <c r="EN373" s="7">
        <v>0</v>
      </c>
      <c r="EO373" s="7">
        <v>0</v>
      </c>
      <c r="EP373" s="7">
        <v>0</v>
      </c>
      <c r="EQ373" s="7">
        <v>0</v>
      </c>
      <c r="ER373" s="7">
        <v>0</v>
      </c>
      <c r="ES373" s="7">
        <v>0</v>
      </c>
      <c r="ET373" s="7">
        <v>0</v>
      </c>
      <c r="EU373" s="7">
        <v>0</v>
      </c>
      <c r="EV373" s="7">
        <v>0</v>
      </c>
      <c r="EW373" s="20">
        <v>0</v>
      </c>
      <c r="EX373" s="7">
        <v>0</v>
      </c>
      <c r="EY373" s="7">
        <v>0</v>
      </c>
      <c r="EZ373" s="7">
        <v>20</v>
      </c>
      <c r="FA373" s="7">
        <v>120</v>
      </c>
      <c r="FB373" s="7">
        <v>0</v>
      </c>
      <c r="FC373" s="7">
        <v>0</v>
      </c>
      <c r="FD373" s="7">
        <v>0</v>
      </c>
      <c r="FE373" s="7">
        <v>0</v>
      </c>
      <c r="FF373" s="7">
        <v>0</v>
      </c>
      <c r="FG373" s="20">
        <v>0</v>
      </c>
      <c r="FH373" s="7">
        <v>0</v>
      </c>
      <c r="FI373" s="7">
        <v>0</v>
      </c>
      <c r="FJ373" s="7">
        <v>0</v>
      </c>
      <c r="FK373" s="7">
        <v>0</v>
      </c>
      <c r="FL373" s="7">
        <v>0</v>
      </c>
      <c r="FM373" s="7">
        <v>0</v>
      </c>
      <c r="FN373" s="7">
        <v>1</v>
      </c>
      <c r="FO373" s="7">
        <v>0</v>
      </c>
      <c r="FP373" s="7">
        <v>0</v>
      </c>
      <c r="FQ373" s="7">
        <v>0</v>
      </c>
      <c r="FR373" s="7"/>
      <c r="FS373" s="7">
        <v>0</v>
      </c>
      <c r="FT373" s="7">
        <v>0</v>
      </c>
      <c r="FU373" s="7">
        <v>0</v>
      </c>
      <c r="FV373" s="7">
        <v>0</v>
      </c>
      <c r="FW373" s="7">
        <v>0</v>
      </c>
      <c r="FX373" s="7">
        <v>0</v>
      </c>
      <c r="FY373" s="7">
        <v>0</v>
      </c>
      <c r="FZ373" s="7">
        <v>0</v>
      </c>
      <c r="GA373" s="7">
        <v>0</v>
      </c>
      <c r="GB373" s="7">
        <v>0</v>
      </c>
      <c r="GC373" s="7">
        <v>0</v>
      </c>
      <c r="GD373" s="7" t="e">
        <v>#REF!</v>
      </c>
      <c r="GE373" s="149">
        <v>120</v>
      </c>
      <c r="GF373" s="150">
        <v>0</v>
      </c>
      <c r="GG373" s="7"/>
      <c r="GH373" s="7"/>
      <c r="GI373" s="60"/>
      <c r="GK373" s="20"/>
      <c r="GL373" s="20"/>
      <c r="GM373" s="1"/>
      <c r="GN373" s="25"/>
      <c r="GO373" s="77"/>
      <c r="GP373" s="7"/>
      <c r="GQ373" s="7"/>
    </row>
    <row r="374" spans="1:199" ht="24.95" hidden="1" customHeight="1" x14ac:dyDescent="0.4">
      <c r="A374" s="438" t="s">
        <v>81</v>
      </c>
      <c r="B374" s="165" t="s">
        <v>259</v>
      </c>
      <c r="C374" s="211" t="s">
        <v>95</v>
      </c>
      <c r="D374" s="248" t="s">
        <v>92</v>
      </c>
      <c r="E374" s="248" t="s">
        <v>96</v>
      </c>
      <c r="F374" s="166" t="s">
        <v>195</v>
      </c>
      <c r="G374" s="166">
        <v>9</v>
      </c>
      <c r="H374" s="230">
        <v>2</v>
      </c>
      <c r="I374" s="230">
        <v>1</v>
      </c>
      <c r="J374" s="230">
        <v>5</v>
      </c>
      <c r="K374" s="230">
        <v>5</v>
      </c>
      <c r="L374" s="165"/>
      <c r="M374" s="168">
        <f t="shared" ref="M374" si="1751">SUM(N374+P374+R374+T374+V374)</f>
        <v>0</v>
      </c>
      <c r="N374" s="169"/>
      <c r="O374" s="170">
        <f t="shared" ref="O374" si="1752">SUM(N374)*I374</f>
        <v>0</v>
      </c>
      <c r="P374" s="169"/>
      <c r="Q374" s="170">
        <f t="shared" ref="Q374" si="1753">P374*J374</f>
        <v>0</v>
      </c>
      <c r="R374" s="169"/>
      <c r="S374" s="170">
        <f t="shared" ref="S374" si="1754">SUM(R374)*J374</f>
        <v>0</v>
      </c>
      <c r="T374" s="169"/>
      <c r="U374" s="170">
        <f t="shared" ref="U374" si="1755">SUM(T374)*K374</f>
        <v>0</v>
      </c>
      <c r="V374" s="169"/>
      <c r="W374" s="170">
        <f t="shared" ref="W374" si="1756">SUM(V374)*J374*5</f>
        <v>0</v>
      </c>
      <c r="X374" s="209"/>
      <c r="Y374" s="171">
        <f t="shared" ref="Y374" si="1757">SUM(L374*5/100*J374)</f>
        <v>0</v>
      </c>
      <c r="Z374" s="169"/>
      <c r="AA374" s="170"/>
      <c r="AB374" s="169"/>
      <c r="AC374" s="182">
        <f>SUM(AB374)*3*H374/5</f>
        <v>0</v>
      </c>
      <c r="AD374" s="169">
        <v>1</v>
      </c>
      <c r="AE374" s="172">
        <f>SUM(AD374*H374*(15))</f>
        <v>30</v>
      </c>
      <c r="AF374" s="169"/>
      <c r="AG374" s="170">
        <f t="shared" ref="AG374" si="1758">SUM(AF374*H374*3)</f>
        <v>0</v>
      </c>
      <c r="AH374" s="169"/>
      <c r="AI374" s="234">
        <f t="shared" ref="AI374" si="1759">SUM(AH374*H374/3)</f>
        <v>0</v>
      </c>
      <c r="AJ374" s="169"/>
      <c r="AK374" s="234">
        <f t="shared" ref="AK374" si="1760">SUM(AJ374*H374*2/3)</f>
        <v>0</v>
      </c>
      <c r="AL374" s="169"/>
      <c r="AM374" s="170">
        <f>SUM(AL374*H374*2)</f>
        <v>0</v>
      </c>
      <c r="AN374" s="169"/>
      <c r="AO374" s="170">
        <f t="shared" ref="AO374" si="1761">SUM(AN374*J374)</f>
        <v>0</v>
      </c>
      <c r="AP374" s="169"/>
      <c r="AQ374" s="171">
        <f>SUM(AP374*H374*2)</f>
        <v>0</v>
      </c>
      <c r="AR374" s="169"/>
      <c r="AS374" s="234">
        <f>SUM(J374*AR374*6)</f>
        <v>0</v>
      </c>
      <c r="AT374" s="34"/>
      <c r="AU374" s="236">
        <f t="shared" ref="AU374" si="1762">AT374*H374/3</f>
        <v>0</v>
      </c>
      <c r="AV374" s="169"/>
      <c r="AW374" s="233">
        <f>SUM(AV374*H374/3)</f>
        <v>0</v>
      </c>
      <c r="AX374" s="169"/>
      <c r="AY374" s="234">
        <f t="shared" ref="AY374" si="1763">SUM(J374*AX374*8)</f>
        <v>0</v>
      </c>
      <c r="AZ374" s="169"/>
      <c r="BA374" s="209">
        <f t="shared" ref="BA374" si="1764">SUM(AZ374*K374*5*6)</f>
        <v>0</v>
      </c>
      <c r="BB374" s="169"/>
      <c r="BC374" s="171">
        <f t="shared" ref="BC374" si="1765">SUM(BB374*K374*4*6)</f>
        <v>0</v>
      </c>
      <c r="BD374" s="169"/>
      <c r="BE374" s="237">
        <f t="shared" ref="BE374" si="1766">SUM(BD374*50)</f>
        <v>0</v>
      </c>
      <c r="BF374" s="236">
        <f t="shared" ref="BF374" si="1767">O374+Q374+S374+U374+W374+X374+Y374+AA374+AC374+AE374+AG374+AI374+AK374+AM374+AO374+AQ374+AS374+AU374+AW374+AY374+BA374+BC374+BE374</f>
        <v>30</v>
      </c>
      <c r="BG374" s="22">
        <f>SUM(AO374+BE374+BC374+BA374+AY374+AW374+AS374+AQ374+AK374+AM374+AI374+AG374+AE374+AC374+AA374+Y374+X374+W374+U374+Q374+O374+S374+AU374)</f>
        <v>30</v>
      </c>
      <c r="BH374" s="22">
        <f t="shared" ref="BH374" si="1768">SUM(O374+Q374+U374+W374+X374+AS374+AW374+AY374+BA374+BC374+S374+AQ374)</f>
        <v>0</v>
      </c>
      <c r="BI374" s="7"/>
      <c r="BJ374" s="1"/>
      <c r="BK374" s="1"/>
      <c r="BL374" s="63"/>
      <c r="BM374" s="2" t="s">
        <v>81</v>
      </c>
      <c r="BN374" s="229" t="s">
        <v>254</v>
      </c>
      <c r="BO374" s="211" t="s">
        <v>95</v>
      </c>
      <c r="BP374" s="211" t="s">
        <v>92</v>
      </c>
      <c r="BQ374" s="211" t="s">
        <v>96</v>
      </c>
      <c r="BR374" s="230" t="s">
        <v>195</v>
      </c>
      <c r="BS374" s="230">
        <v>10</v>
      </c>
      <c r="BT374" s="230">
        <v>2</v>
      </c>
      <c r="BU374" s="230">
        <v>1</v>
      </c>
      <c r="BV374" s="230">
        <v>5</v>
      </c>
      <c r="BW374" s="230">
        <v>5</v>
      </c>
      <c r="BX374" s="229"/>
      <c r="BY374" s="231">
        <f t="shared" si="1731"/>
        <v>0</v>
      </c>
      <c r="BZ374" s="232"/>
      <c r="CA374" s="28">
        <f t="shared" si="1732"/>
        <v>0</v>
      </c>
      <c r="CB374" s="232"/>
      <c r="CC374" s="233">
        <f t="shared" si="1733"/>
        <v>0</v>
      </c>
      <c r="CD374" s="232"/>
      <c r="CE374" s="233">
        <f t="shared" si="1734"/>
        <v>0</v>
      </c>
      <c r="CF374" s="232"/>
      <c r="CG374" s="233">
        <f t="shared" si="1735"/>
        <v>0</v>
      </c>
      <c r="CH374" s="232"/>
      <c r="CI374" s="233">
        <f t="shared" ref="CI374" si="1769">SUM(CH374)*BV374*5</f>
        <v>0</v>
      </c>
      <c r="CJ374" s="234"/>
      <c r="CK374" s="182">
        <f t="shared" ref="CK374" si="1770">SUM(BX374*5/100*BV374)</f>
        <v>0</v>
      </c>
      <c r="CL374" s="232"/>
      <c r="CM374" s="233"/>
      <c r="CN374" s="232"/>
      <c r="CO374" s="209">
        <f>SUM(CN374)*3*BT374/5</f>
        <v>0</v>
      </c>
      <c r="CP374" s="232">
        <v>1</v>
      </c>
      <c r="CQ374" s="235">
        <f>SUM(CP374*BT374*(15))</f>
        <v>30</v>
      </c>
      <c r="CR374" s="232"/>
      <c r="CS374" s="233">
        <f t="shared" si="1739"/>
        <v>0</v>
      </c>
      <c r="CT374" s="232"/>
      <c r="CU374" s="234">
        <f t="shared" si="1740"/>
        <v>0</v>
      </c>
      <c r="CV374" s="232"/>
      <c r="CW374" s="234">
        <f t="shared" ref="CW374" si="1771">SUM(CV374*BT374*2/3)</f>
        <v>0</v>
      </c>
      <c r="CX374" s="232"/>
      <c r="CY374" s="233">
        <f>SUM(CX374*BT374*2)</f>
        <v>0</v>
      </c>
      <c r="CZ374" s="232"/>
      <c r="DA374" s="233">
        <f t="shared" ref="DA374" si="1772">SUM(CZ374*BV374)</f>
        <v>0</v>
      </c>
      <c r="DB374" s="232"/>
      <c r="DC374" s="209">
        <f t="shared" ref="DC374" si="1773">DB374*BT374/3</f>
        <v>0</v>
      </c>
      <c r="DD374" s="232"/>
      <c r="DE374" s="234">
        <f t="shared" ref="DE374" si="1774">SUM(BV374*DD374*6)</f>
        <v>0</v>
      </c>
      <c r="DF374" s="34"/>
      <c r="DG374" s="236">
        <f t="shared" si="1743"/>
        <v>0</v>
      </c>
      <c r="DH374" s="232"/>
      <c r="DI374" s="233">
        <f t="shared" ref="DI374" si="1775">SUM(DH374*BT374/3)</f>
        <v>0</v>
      </c>
      <c r="DJ374" s="232"/>
      <c r="DK374" s="209">
        <f>SUM(BV374*DJ374*8)</f>
        <v>0</v>
      </c>
      <c r="DL374" s="232"/>
      <c r="DM374" s="209">
        <f>SUM(DL374*BW374*3*8)</f>
        <v>0</v>
      </c>
      <c r="DN374" s="232"/>
      <c r="DO374" s="234">
        <f t="shared" ref="DO374" si="1776">SUM(DN374*BW374*4*6)</f>
        <v>0</v>
      </c>
      <c r="DP374" s="232"/>
      <c r="DQ374" s="237">
        <f t="shared" si="1745"/>
        <v>0</v>
      </c>
      <c r="DR374" s="236">
        <f t="shared" si="1746"/>
        <v>30</v>
      </c>
      <c r="DS374" s="236">
        <f t="shared" si="1747"/>
        <v>0</v>
      </c>
      <c r="DT374" s="7"/>
      <c r="DU374" s="7"/>
      <c r="DV374" s="7"/>
      <c r="DW374" s="60"/>
      <c r="DX374" s="59"/>
      <c r="DY374" s="288"/>
      <c r="DZ374" s="25"/>
      <c r="EA374" s="25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M374" s="20">
        <v>0</v>
      </c>
      <c r="EN374" s="7">
        <v>0</v>
      </c>
      <c r="EO374" s="7">
        <v>0</v>
      </c>
      <c r="EP374" s="7">
        <v>0</v>
      </c>
      <c r="EQ374" s="7">
        <v>0</v>
      </c>
      <c r="ER374" s="7">
        <v>0</v>
      </c>
      <c r="ES374" s="7">
        <v>0</v>
      </c>
      <c r="ET374" s="7">
        <v>0</v>
      </c>
      <c r="EU374" s="7">
        <v>0</v>
      </c>
      <c r="EV374" s="7">
        <v>0</v>
      </c>
      <c r="EW374" s="20">
        <v>0</v>
      </c>
      <c r="EX374" s="7">
        <v>0</v>
      </c>
      <c r="EY374" s="7">
        <v>0</v>
      </c>
      <c r="EZ374" s="7">
        <v>0</v>
      </c>
      <c r="FA374" s="7">
        <v>0</v>
      </c>
      <c r="FB374" s="7">
        <v>2</v>
      </c>
      <c r="FC374" s="7">
        <v>60</v>
      </c>
      <c r="FD374" s="7">
        <v>0</v>
      </c>
      <c r="FE374" s="7">
        <v>0</v>
      </c>
      <c r="FF374" s="7">
        <v>0</v>
      </c>
      <c r="FG374" s="20">
        <v>0</v>
      </c>
      <c r="FH374" s="7">
        <v>0</v>
      </c>
      <c r="FI374" s="7">
        <v>0</v>
      </c>
      <c r="FJ374" s="7">
        <v>0</v>
      </c>
      <c r="FK374" s="7">
        <v>0</v>
      </c>
      <c r="FL374" s="7">
        <v>0</v>
      </c>
      <c r="FM374" s="7">
        <v>0</v>
      </c>
      <c r="FN374" s="7">
        <v>0</v>
      </c>
      <c r="FO374" s="7">
        <v>0</v>
      </c>
      <c r="FP374" s="7">
        <v>0</v>
      </c>
      <c r="FQ374" s="7">
        <v>0</v>
      </c>
      <c r="FR374" s="7"/>
      <c r="FS374" s="7">
        <v>0</v>
      </c>
      <c r="FT374" s="7">
        <v>0</v>
      </c>
      <c r="FU374" s="7">
        <v>0</v>
      </c>
      <c r="FV374" s="7">
        <v>0</v>
      </c>
      <c r="FW374" s="7">
        <v>0</v>
      </c>
      <c r="FX374" s="7">
        <v>0</v>
      </c>
      <c r="FY374" s="7">
        <v>0</v>
      </c>
      <c r="FZ374" s="7">
        <v>0</v>
      </c>
      <c r="GA374" s="7">
        <v>0</v>
      </c>
      <c r="GB374" s="7">
        <v>0</v>
      </c>
      <c r="GC374" s="7">
        <v>0</v>
      </c>
      <c r="GD374" s="7" t="e">
        <v>#REF!</v>
      </c>
      <c r="GE374" s="149">
        <v>60</v>
      </c>
      <c r="GF374" s="150">
        <v>0</v>
      </c>
      <c r="GG374" s="7"/>
      <c r="GH374" s="7"/>
      <c r="GI374" s="60"/>
      <c r="GK374" s="20"/>
      <c r="GL374" s="20"/>
      <c r="GM374" s="1"/>
      <c r="GN374" s="25"/>
      <c r="GO374" s="77"/>
      <c r="GP374" s="7"/>
      <c r="GQ374" s="7"/>
    </row>
    <row r="375" spans="1:199" ht="24.95" hidden="1" customHeight="1" x14ac:dyDescent="0.4">
      <c r="A375" s="2" t="s">
        <v>81</v>
      </c>
      <c r="B375" s="1"/>
      <c r="C375" s="25"/>
      <c r="D375" s="25"/>
      <c r="E375" s="25"/>
      <c r="F375" s="25"/>
      <c r="G375" s="25"/>
      <c r="H375" s="25"/>
      <c r="I375" s="25"/>
      <c r="J375" s="25"/>
      <c r="K375" s="25"/>
      <c r="L375" s="1"/>
      <c r="M375" s="90">
        <f t="shared" si="1748"/>
        <v>0</v>
      </c>
      <c r="N375" s="34"/>
      <c r="O375" s="22"/>
      <c r="P375" s="34"/>
      <c r="Q375" s="22"/>
      <c r="R375" s="34"/>
      <c r="S375" s="22"/>
      <c r="T375" s="34"/>
      <c r="U375" s="22"/>
      <c r="V375" s="91"/>
      <c r="W375" s="22"/>
      <c r="X375" s="22"/>
      <c r="Y375" s="22"/>
      <c r="Z375" s="91"/>
      <c r="AA375" s="22"/>
      <c r="AB375" s="91"/>
      <c r="AC375" s="22"/>
      <c r="AD375" s="91"/>
      <c r="AE375" s="26"/>
      <c r="AF375" s="91"/>
      <c r="AG375" s="22"/>
      <c r="AH375" s="91"/>
      <c r="AI375" s="22"/>
      <c r="AJ375" s="91"/>
      <c r="AK375" s="22"/>
      <c r="AL375" s="91"/>
      <c r="AM375" s="22"/>
      <c r="AN375" s="91"/>
      <c r="AO375" s="22"/>
      <c r="AP375" s="91"/>
      <c r="AQ375" s="22"/>
      <c r="AR375" s="91"/>
      <c r="AS375" s="22"/>
      <c r="AT375" s="91"/>
      <c r="AU375" s="22"/>
      <c r="AV375" s="91"/>
      <c r="AW375" s="22"/>
      <c r="AX375" s="91"/>
      <c r="AY375" s="22"/>
      <c r="AZ375" s="91"/>
      <c r="BA375" s="22"/>
      <c r="BB375" s="91"/>
      <c r="BC375" s="22"/>
      <c r="BD375" s="91"/>
      <c r="BE375" s="22"/>
      <c r="BF375" s="22"/>
      <c r="BG375" s="22">
        <f t="shared" si="1729"/>
        <v>0</v>
      </c>
      <c r="BH375" s="22">
        <f t="shared" si="1730"/>
        <v>0</v>
      </c>
      <c r="BI375" s="7"/>
      <c r="BJ375" s="1"/>
      <c r="BK375" s="1"/>
      <c r="BL375" s="63"/>
      <c r="BM375" s="2" t="s">
        <v>81</v>
      </c>
      <c r="BN375" s="1" t="s">
        <v>116</v>
      </c>
      <c r="BO375" s="207" t="s">
        <v>103</v>
      </c>
      <c r="BP375" s="207" t="s">
        <v>92</v>
      </c>
      <c r="BQ375" s="207" t="s">
        <v>125</v>
      </c>
      <c r="BR375" s="207" t="s">
        <v>127</v>
      </c>
      <c r="BS375" s="207">
        <v>2</v>
      </c>
      <c r="BT375" s="25"/>
      <c r="BU375" s="179">
        <v>1</v>
      </c>
      <c r="BV375" s="179">
        <v>3</v>
      </c>
      <c r="BW375" s="207">
        <f>BV375*2</f>
        <v>6</v>
      </c>
      <c r="BX375" s="1">
        <v>20</v>
      </c>
      <c r="BY375" s="208">
        <f t="shared" si="1731"/>
        <v>20</v>
      </c>
      <c r="BZ375" s="34">
        <v>8</v>
      </c>
      <c r="CA375" s="28">
        <f t="shared" si="1732"/>
        <v>8</v>
      </c>
      <c r="CB375" s="34">
        <v>4</v>
      </c>
      <c r="CC375" s="28">
        <f t="shared" si="1733"/>
        <v>12</v>
      </c>
      <c r="CD375" s="34">
        <v>8</v>
      </c>
      <c r="CE375" s="28">
        <f t="shared" si="1734"/>
        <v>24</v>
      </c>
      <c r="CF375" s="34"/>
      <c r="CG375" s="28">
        <f t="shared" si="1735"/>
        <v>0</v>
      </c>
      <c r="CH375" s="378"/>
      <c r="CI375" s="28">
        <f>SUM(CH375)*BV375*5</f>
        <v>0</v>
      </c>
      <c r="CJ375" s="209">
        <f>SUM(BV375*DJ375*2+BW375*DL375*2)</f>
        <v>0</v>
      </c>
      <c r="CK375" s="182">
        <f t="shared" ref="CK375" si="1777">SUM(BX375*5/100*BV375)</f>
        <v>3</v>
      </c>
      <c r="CL375" s="378"/>
      <c r="CM375" s="28"/>
      <c r="CN375" s="378"/>
      <c r="CO375" s="209">
        <f t="shared" ref="CO375" si="1778">SUM(CN375)*3*BT375/5</f>
        <v>0</v>
      </c>
      <c r="CP375" s="378"/>
      <c r="CQ375" s="210">
        <f t="shared" ref="CQ375" si="1779">SUM(CP375*BT375*(30+4))</f>
        <v>0</v>
      </c>
      <c r="CR375" s="34"/>
      <c r="CS375" s="28">
        <f t="shared" si="1739"/>
        <v>0</v>
      </c>
      <c r="CT375" s="378"/>
      <c r="CU375" s="209">
        <f t="shared" si="1740"/>
        <v>0</v>
      </c>
      <c r="CV375" s="378"/>
      <c r="CW375" s="209">
        <f t="shared" ref="CW375" si="1780">SUM(CV375*BT375*2/3)</f>
        <v>0</v>
      </c>
      <c r="CX375" s="34"/>
      <c r="CY375" s="28">
        <f>SUM(CX375*BT375)</f>
        <v>0</v>
      </c>
      <c r="CZ375" s="378"/>
      <c r="DA375" s="28">
        <f>SUM(CZ375*BV375)</f>
        <v>0</v>
      </c>
      <c r="DB375" s="378"/>
      <c r="DC375" s="209">
        <f t="shared" ref="DC375" si="1781">SUM(DB375*BT375*2)</f>
        <v>0</v>
      </c>
      <c r="DD375" s="34">
        <v>1</v>
      </c>
      <c r="DE375" s="605">
        <f>DD375*BV375*6</f>
        <v>18</v>
      </c>
      <c r="DF375" s="378"/>
      <c r="DG375" s="209">
        <f t="shared" si="1743"/>
        <v>0</v>
      </c>
      <c r="DH375" s="378"/>
      <c r="DI375" s="28">
        <f>SUM(BV375*DH375*6)</f>
        <v>0</v>
      </c>
      <c r="DJ375" s="34"/>
      <c r="DK375" s="209">
        <f>SUM(DJ375*BT375/3)</f>
        <v>0</v>
      </c>
      <c r="DL375" s="34"/>
      <c r="DM375" s="209">
        <f t="shared" ref="DM375" si="1782">SUM(DL375*BW375*5*6)</f>
        <v>0</v>
      </c>
      <c r="DN375" s="34"/>
      <c r="DO375" s="209">
        <f t="shared" ref="DO375" si="1783">SUM(DN375*BW375*4*6)</f>
        <v>0</v>
      </c>
      <c r="DP375" s="34"/>
      <c r="DQ375" s="22">
        <f t="shared" si="1745"/>
        <v>0</v>
      </c>
      <c r="DR375" s="309">
        <f>SUM(DA375+DQ375+DO375+DM375+DK375+DI375+DE375+DC375+CW375+CY375+CU375+CS375+CQ375+CO375+CM375+CK375+CJ375+CI375+CG375+CC375+CA375+CE375+DG375)</f>
        <v>65</v>
      </c>
      <c r="DS375" s="534">
        <f>SUM(CA375+CC375+CG375+CI375+CJ375+DE375+DI375+DK375+DM375+DO375+CE375+DC375)</f>
        <v>62</v>
      </c>
      <c r="DT375" s="7"/>
      <c r="DU375" s="7"/>
      <c r="DV375" s="7"/>
      <c r="DW375" s="60" t="s">
        <v>286</v>
      </c>
      <c r="DX375" s="59"/>
      <c r="DY375" s="288"/>
      <c r="DZ375" s="25"/>
      <c r="EA375" s="25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M375" s="20">
        <v>8</v>
      </c>
      <c r="EN375" s="7">
        <v>4</v>
      </c>
      <c r="EO375" s="7">
        <v>12</v>
      </c>
      <c r="EP375" s="7">
        <v>8</v>
      </c>
      <c r="EQ375" s="7">
        <v>24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20">
        <v>3</v>
      </c>
      <c r="EX375" s="7">
        <v>0</v>
      </c>
      <c r="EY375" s="7">
        <v>0</v>
      </c>
      <c r="EZ375" s="7">
        <v>0</v>
      </c>
      <c r="FA375" s="7">
        <v>0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20">
        <v>0</v>
      </c>
      <c r="FH375" s="7">
        <v>0</v>
      </c>
      <c r="FI375" s="7">
        <v>0</v>
      </c>
      <c r="FJ375" s="7">
        <v>0</v>
      </c>
      <c r="FK375" s="7">
        <v>0</v>
      </c>
      <c r="FL375" s="7">
        <v>0</v>
      </c>
      <c r="FM375" s="7">
        <v>0</v>
      </c>
      <c r="FN375" s="7">
        <v>0</v>
      </c>
      <c r="FO375" s="7">
        <v>0</v>
      </c>
      <c r="FP375" s="7">
        <v>1</v>
      </c>
      <c r="FQ375" s="7">
        <v>18</v>
      </c>
      <c r="FR375" s="7"/>
      <c r="FS375" s="7">
        <v>0</v>
      </c>
      <c r="FT375" s="7">
        <v>0</v>
      </c>
      <c r="FU375" s="7">
        <v>0</v>
      </c>
      <c r="FV375" s="7">
        <v>0</v>
      </c>
      <c r="FW375" s="7">
        <v>0</v>
      </c>
      <c r="FX375" s="7">
        <v>0</v>
      </c>
      <c r="FY375" s="7">
        <v>0</v>
      </c>
      <c r="FZ375" s="7">
        <v>0</v>
      </c>
      <c r="GA375" s="7">
        <v>0</v>
      </c>
      <c r="GB375" s="7">
        <v>0</v>
      </c>
      <c r="GC375" s="7">
        <v>0</v>
      </c>
      <c r="GD375" s="7" t="e">
        <v>#REF!</v>
      </c>
      <c r="GE375" s="149">
        <v>65</v>
      </c>
      <c r="GF375" s="150">
        <v>62</v>
      </c>
      <c r="GG375" s="7"/>
      <c r="GH375" s="7"/>
      <c r="GI375" s="60"/>
      <c r="GK375" s="20"/>
      <c r="GL375" s="20"/>
      <c r="GM375" s="1"/>
      <c r="GN375" s="25"/>
      <c r="GO375" s="77"/>
      <c r="GP375" s="7"/>
      <c r="GQ375" s="7"/>
    </row>
    <row r="376" spans="1:199" ht="24.95" hidden="1" customHeight="1" x14ac:dyDescent="0.4">
      <c r="A376" s="2" t="s">
        <v>81</v>
      </c>
      <c r="B376" s="1"/>
      <c r="C376" s="25"/>
      <c r="D376" s="25"/>
      <c r="E376" s="25"/>
      <c r="F376" s="25"/>
      <c r="G376" s="25"/>
      <c r="H376" s="25"/>
      <c r="I376" s="25"/>
      <c r="J376" s="25"/>
      <c r="K376" s="25"/>
      <c r="L376" s="24"/>
      <c r="M376" s="90">
        <f t="shared" si="1748"/>
        <v>0</v>
      </c>
      <c r="N376" s="34"/>
      <c r="O376" s="22"/>
      <c r="P376" s="34"/>
      <c r="Q376" s="22"/>
      <c r="R376" s="34"/>
      <c r="S376" s="22"/>
      <c r="T376" s="34"/>
      <c r="U376" s="22"/>
      <c r="V376" s="91"/>
      <c r="W376" s="22"/>
      <c r="X376" s="22"/>
      <c r="Y376" s="22"/>
      <c r="Z376" s="91"/>
      <c r="AA376" s="22"/>
      <c r="AB376" s="91"/>
      <c r="AC376" s="22"/>
      <c r="AD376" s="91"/>
      <c r="AE376" s="26"/>
      <c r="AF376" s="91"/>
      <c r="AG376" s="22"/>
      <c r="AH376" s="91"/>
      <c r="AI376" s="22"/>
      <c r="AJ376" s="91"/>
      <c r="AK376" s="22"/>
      <c r="AL376" s="91"/>
      <c r="AM376" s="22"/>
      <c r="AN376" s="91"/>
      <c r="AO376" s="22"/>
      <c r="AP376" s="91"/>
      <c r="AQ376" s="22"/>
      <c r="AR376" s="91"/>
      <c r="AS376" s="22"/>
      <c r="AT376" s="91"/>
      <c r="AU376" s="22"/>
      <c r="AV376" s="91"/>
      <c r="AW376" s="22"/>
      <c r="AX376" s="91"/>
      <c r="AY376" s="22"/>
      <c r="AZ376" s="91"/>
      <c r="BA376" s="22"/>
      <c r="BB376" s="91"/>
      <c r="BC376" s="22"/>
      <c r="BD376" s="91"/>
      <c r="BE376" s="22"/>
      <c r="BF376" s="22"/>
      <c r="BG376" s="22">
        <f t="shared" si="1729"/>
        <v>0</v>
      </c>
      <c r="BH376" s="22">
        <f t="shared" si="1730"/>
        <v>0</v>
      </c>
      <c r="BI376" s="7"/>
      <c r="BJ376" s="1"/>
      <c r="BK376" s="1"/>
      <c r="BL376" s="63"/>
      <c r="BM376" s="2" t="s">
        <v>81</v>
      </c>
      <c r="BN376" s="1"/>
      <c r="BO376" s="45"/>
      <c r="BP376" s="207"/>
      <c r="BQ376" s="179"/>
      <c r="BR376" s="179"/>
      <c r="BS376" s="207"/>
      <c r="BT376" s="25"/>
      <c r="BU376" s="179"/>
      <c r="BV376" s="179"/>
      <c r="BW376" s="207"/>
      <c r="BX376" s="1"/>
      <c r="BY376" s="208"/>
      <c r="BZ376" s="34"/>
      <c r="CA376" s="28"/>
      <c r="CB376" s="34"/>
      <c r="CC376" s="28"/>
      <c r="CD376" s="34"/>
      <c r="CE376" s="28"/>
      <c r="CF376" s="34"/>
      <c r="CG376" s="28"/>
      <c r="CH376" s="200"/>
      <c r="CI376" s="28"/>
      <c r="CJ376" s="209"/>
      <c r="CK376" s="182"/>
      <c r="CL376" s="200"/>
      <c r="CM376" s="28"/>
      <c r="CN376" s="200"/>
      <c r="CO376" s="209"/>
      <c r="CP376" s="200"/>
      <c r="CQ376" s="210"/>
      <c r="CR376" s="34"/>
      <c r="CS376" s="28"/>
      <c r="CT376" s="200"/>
      <c r="CU376" s="209"/>
      <c r="CV376" s="200"/>
      <c r="CW376" s="209"/>
      <c r="CX376" s="34"/>
      <c r="CY376" s="28"/>
      <c r="CZ376" s="200"/>
      <c r="DA376" s="28"/>
      <c r="DB376" s="200"/>
      <c r="DC376" s="209"/>
      <c r="DD376" s="34"/>
      <c r="DE376" s="345"/>
      <c r="DF376" s="200"/>
      <c r="DG376" s="209"/>
      <c r="DH376" s="200"/>
      <c r="DI376" s="28"/>
      <c r="DJ376" s="34"/>
      <c r="DK376" s="209"/>
      <c r="DL376" s="34"/>
      <c r="DM376" s="209"/>
      <c r="DN376" s="34"/>
      <c r="DO376" s="209"/>
      <c r="DP376" s="34"/>
      <c r="DQ376" s="22"/>
      <c r="DR376" s="309"/>
      <c r="DS376" s="22"/>
      <c r="DT376" s="7"/>
      <c r="DU376" s="7"/>
      <c r="DV376" s="7"/>
      <c r="DW376" s="60"/>
      <c r="DX376" s="59"/>
      <c r="DY376" s="288"/>
      <c r="DZ376" s="25"/>
      <c r="EA376" s="25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M376" s="20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20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20">
        <v>0</v>
      </c>
      <c r="FH376" s="7">
        <v>0</v>
      </c>
      <c r="FI376" s="7">
        <v>0</v>
      </c>
      <c r="FJ376" s="7">
        <v>0</v>
      </c>
      <c r="FK376" s="7">
        <v>0</v>
      </c>
      <c r="FL376" s="7">
        <v>0</v>
      </c>
      <c r="FM376" s="7">
        <v>0</v>
      </c>
      <c r="FN376" s="7">
        <v>0</v>
      </c>
      <c r="FO376" s="7">
        <v>0</v>
      </c>
      <c r="FP376" s="7">
        <v>0</v>
      </c>
      <c r="FQ376" s="7">
        <v>0</v>
      </c>
      <c r="FR376" s="7"/>
      <c r="FS376" s="7">
        <v>0</v>
      </c>
      <c r="FT376" s="7">
        <v>0</v>
      </c>
      <c r="FU376" s="7">
        <v>0</v>
      </c>
      <c r="FV376" s="7">
        <v>0</v>
      </c>
      <c r="FW376" s="7">
        <v>0</v>
      </c>
      <c r="FX376" s="7">
        <v>0</v>
      </c>
      <c r="FY376" s="7">
        <v>0</v>
      </c>
      <c r="FZ376" s="7">
        <v>0</v>
      </c>
      <c r="GA376" s="7">
        <v>0</v>
      </c>
      <c r="GB376" s="7">
        <v>0</v>
      </c>
      <c r="GC376" s="7">
        <v>0</v>
      </c>
      <c r="GD376" s="7" t="e">
        <v>#REF!</v>
      </c>
      <c r="GE376" s="149">
        <v>0</v>
      </c>
      <c r="GF376" s="150">
        <v>0</v>
      </c>
      <c r="GG376" s="7"/>
      <c r="GH376" s="7"/>
      <c r="GI376" s="60"/>
      <c r="GK376" s="20"/>
      <c r="GL376" s="20"/>
      <c r="GM376" s="1"/>
      <c r="GN376" s="25"/>
      <c r="GO376" s="77"/>
      <c r="GP376" s="7"/>
      <c r="GQ376" s="7"/>
    </row>
    <row r="377" spans="1:199" ht="24.95" hidden="1" customHeight="1" x14ac:dyDescent="0.4">
      <c r="A377" s="2" t="s">
        <v>81</v>
      </c>
      <c r="B377" s="1"/>
      <c r="C377" s="25"/>
      <c r="D377" s="25"/>
      <c r="E377" s="25"/>
      <c r="F377" s="25"/>
      <c r="G377" s="25"/>
      <c r="H377" s="25"/>
      <c r="I377" s="25"/>
      <c r="J377" s="25"/>
      <c r="K377" s="25"/>
      <c r="L377" s="1"/>
      <c r="M377" s="90">
        <f t="shared" si="1748"/>
        <v>0</v>
      </c>
      <c r="N377" s="34"/>
      <c r="O377" s="22"/>
      <c r="P377" s="34"/>
      <c r="Q377" s="22"/>
      <c r="R377" s="34"/>
      <c r="S377" s="22"/>
      <c r="T377" s="34"/>
      <c r="U377" s="22"/>
      <c r="V377" s="91"/>
      <c r="W377" s="22"/>
      <c r="X377" s="22"/>
      <c r="Y377" s="22"/>
      <c r="Z377" s="91"/>
      <c r="AA377" s="22"/>
      <c r="AB377" s="91"/>
      <c r="AC377" s="22"/>
      <c r="AD377" s="91"/>
      <c r="AE377" s="26"/>
      <c r="AF377" s="91"/>
      <c r="AG377" s="22"/>
      <c r="AH377" s="91"/>
      <c r="AI377" s="22"/>
      <c r="AJ377" s="91"/>
      <c r="AK377" s="22"/>
      <c r="AL377" s="91"/>
      <c r="AM377" s="22"/>
      <c r="AN377" s="91"/>
      <c r="AO377" s="22"/>
      <c r="AP377" s="91"/>
      <c r="AQ377" s="22"/>
      <c r="AR377" s="91"/>
      <c r="AS377" s="22"/>
      <c r="AT377" s="91"/>
      <c r="AU377" s="22"/>
      <c r="AV377" s="91"/>
      <c r="AW377" s="22"/>
      <c r="AX377" s="91"/>
      <c r="AY377" s="22"/>
      <c r="AZ377" s="91"/>
      <c r="BA377" s="22"/>
      <c r="BB377" s="91"/>
      <c r="BC377" s="22"/>
      <c r="BD377" s="91"/>
      <c r="BE377" s="22"/>
      <c r="BF377" s="22"/>
      <c r="BG377" s="22">
        <f t="shared" si="1729"/>
        <v>0</v>
      </c>
      <c r="BH377" s="22">
        <f t="shared" si="1730"/>
        <v>0</v>
      </c>
      <c r="BI377" s="7"/>
      <c r="BJ377" s="1"/>
      <c r="BK377" s="1"/>
      <c r="BL377" s="63"/>
      <c r="BM377" s="2" t="s">
        <v>81</v>
      </c>
      <c r="BN377" s="1"/>
      <c r="BO377" s="25"/>
      <c r="BP377" s="25"/>
      <c r="BQ377" s="25"/>
      <c r="BR377" s="25"/>
      <c r="BS377" s="25"/>
      <c r="BT377" s="25"/>
      <c r="BU377" s="25"/>
      <c r="BV377" s="25"/>
      <c r="BW377" s="25"/>
      <c r="BX377" s="1"/>
      <c r="BY377" s="90">
        <f t="shared" ref="BY377:BY379" si="1784">SUM(BZ377+CB377+CF377+CH377+DD377*2)</f>
        <v>0</v>
      </c>
      <c r="BZ377" s="34"/>
      <c r="CA377" s="22"/>
      <c r="CB377" s="34"/>
      <c r="CC377" s="247"/>
      <c r="CD377" s="34"/>
      <c r="CE377" s="22"/>
      <c r="CF377" s="34"/>
      <c r="CG377" s="22"/>
      <c r="CH377" s="91"/>
      <c r="CI377" s="22"/>
      <c r="CJ377" s="22"/>
      <c r="CK377" s="22"/>
      <c r="CL377" s="91"/>
      <c r="CM377" s="22"/>
      <c r="CN377" s="91"/>
      <c r="CO377" s="22"/>
      <c r="CP377" s="91"/>
      <c r="CQ377" s="26"/>
      <c r="CR377" s="91"/>
      <c r="CS377" s="22"/>
      <c r="CT377" s="91"/>
      <c r="CU377" s="22"/>
      <c r="CV377" s="91"/>
      <c r="CW377" s="22"/>
      <c r="CX377" s="91"/>
      <c r="CY377" s="22"/>
      <c r="CZ377" s="91"/>
      <c r="DA377" s="22"/>
      <c r="DB377" s="91"/>
      <c r="DC377" s="22"/>
      <c r="DD377" s="91"/>
      <c r="DE377" s="22"/>
      <c r="DF377" s="91"/>
      <c r="DG377" s="22"/>
      <c r="DH377" s="91"/>
      <c r="DI377" s="22"/>
      <c r="DJ377" s="91"/>
      <c r="DK377" s="22"/>
      <c r="DL377" s="91"/>
      <c r="DM377" s="22"/>
      <c r="DN377" s="91"/>
      <c r="DO377" s="22"/>
      <c r="DP377" s="91"/>
      <c r="DQ377" s="22"/>
      <c r="DR377" s="22">
        <f t="shared" ref="DR377:DR382" si="1785">SUM(DA377+DQ377+DO377+DM377+DK377+DI377+DE377+DC377+CW377+CY377+CU377+CS377+CQ377+CO377+CM377+CK377+CJ377+CI377+CG377+CC377+CA377+CE377+DG377)</f>
        <v>0</v>
      </c>
      <c r="DS377" s="22">
        <f t="shared" ref="DS377:DS382" si="1786">SUM(CA377+CC377+CG377+CI377+CJ377+DE377+DI377+DK377+DM377+DO377+CE377+DC377)</f>
        <v>0</v>
      </c>
      <c r="DT377" s="7"/>
      <c r="DU377" s="7"/>
      <c r="DV377" s="7"/>
      <c r="DW377" s="60"/>
      <c r="DX377" s="59"/>
      <c r="DY377" s="288"/>
      <c r="DZ377" s="25"/>
      <c r="EA377" s="25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M377" s="20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20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20">
        <v>0</v>
      </c>
      <c r="FH377" s="7">
        <v>0</v>
      </c>
      <c r="FI377" s="7">
        <v>0</v>
      </c>
      <c r="FJ377" s="7">
        <v>0</v>
      </c>
      <c r="FK377" s="7">
        <v>0</v>
      </c>
      <c r="FL377" s="7">
        <v>0</v>
      </c>
      <c r="FM377" s="7">
        <v>0</v>
      </c>
      <c r="FN377" s="7">
        <v>0</v>
      </c>
      <c r="FO377" s="7">
        <v>0</v>
      </c>
      <c r="FP377" s="7">
        <v>0</v>
      </c>
      <c r="FQ377" s="7">
        <v>0</v>
      </c>
      <c r="FR377" s="7"/>
      <c r="FS377" s="7">
        <v>0</v>
      </c>
      <c r="FT377" s="7">
        <v>0</v>
      </c>
      <c r="FU377" s="7">
        <v>0</v>
      </c>
      <c r="FV377" s="7">
        <v>0</v>
      </c>
      <c r="FW377" s="7">
        <v>0</v>
      </c>
      <c r="FX377" s="7">
        <v>0</v>
      </c>
      <c r="FY377" s="7">
        <v>0</v>
      </c>
      <c r="FZ377" s="7">
        <v>0</v>
      </c>
      <c r="GA377" s="7">
        <v>0</v>
      </c>
      <c r="GB377" s="7">
        <v>0</v>
      </c>
      <c r="GC377" s="7">
        <v>0</v>
      </c>
      <c r="GD377" s="7" t="e">
        <v>#REF!</v>
      </c>
      <c r="GE377" s="149">
        <v>0</v>
      </c>
      <c r="GF377" s="150">
        <v>0</v>
      </c>
      <c r="GG377" s="7"/>
      <c r="GH377" s="7"/>
      <c r="GI377" s="60"/>
      <c r="GK377" s="20"/>
      <c r="GL377" s="20"/>
      <c r="GM377" s="1"/>
      <c r="GN377" s="25"/>
      <c r="GO377" s="77"/>
      <c r="GP377" s="7"/>
      <c r="GQ377" s="7"/>
    </row>
    <row r="378" spans="1:199" ht="24.95" hidden="1" customHeight="1" x14ac:dyDescent="0.4">
      <c r="A378" s="2" t="s">
        <v>81</v>
      </c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90">
        <f t="shared" si="1748"/>
        <v>0</v>
      </c>
      <c r="N378" s="34"/>
      <c r="O378" s="22"/>
      <c r="P378" s="34"/>
      <c r="Q378" s="22"/>
      <c r="R378" s="34"/>
      <c r="S378" s="22"/>
      <c r="T378" s="34"/>
      <c r="U378" s="22"/>
      <c r="V378" s="91"/>
      <c r="W378" s="22"/>
      <c r="X378" s="22"/>
      <c r="Y378" s="22"/>
      <c r="Z378" s="91"/>
      <c r="AA378" s="22"/>
      <c r="AB378" s="91"/>
      <c r="AC378" s="22"/>
      <c r="AD378" s="91"/>
      <c r="AE378" s="26"/>
      <c r="AF378" s="91"/>
      <c r="AG378" s="22"/>
      <c r="AH378" s="91"/>
      <c r="AI378" s="22"/>
      <c r="AJ378" s="91"/>
      <c r="AK378" s="22"/>
      <c r="AL378" s="91"/>
      <c r="AM378" s="22"/>
      <c r="AN378" s="91"/>
      <c r="AO378" s="22"/>
      <c r="AP378" s="91"/>
      <c r="AQ378" s="22"/>
      <c r="AR378" s="91"/>
      <c r="AS378" s="22"/>
      <c r="AT378" s="91"/>
      <c r="AU378" s="22"/>
      <c r="AV378" s="91"/>
      <c r="AW378" s="22"/>
      <c r="AX378" s="91"/>
      <c r="AY378" s="22"/>
      <c r="AZ378" s="91"/>
      <c r="BA378" s="22"/>
      <c r="BB378" s="91"/>
      <c r="BC378" s="22"/>
      <c r="BD378" s="91"/>
      <c r="BE378" s="22"/>
      <c r="BF378" s="22"/>
      <c r="BG378" s="22">
        <f t="shared" si="1729"/>
        <v>0</v>
      </c>
      <c r="BH378" s="22">
        <f t="shared" si="1730"/>
        <v>0</v>
      </c>
      <c r="BI378" s="7"/>
      <c r="BJ378" s="1"/>
      <c r="BK378" s="1"/>
      <c r="BL378" s="63"/>
      <c r="BM378" s="2" t="s">
        <v>81</v>
      </c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90">
        <f t="shared" si="1784"/>
        <v>0</v>
      </c>
      <c r="BZ378" s="34"/>
      <c r="CA378" s="22"/>
      <c r="CB378" s="34"/>
      <c r="CC378" s="247"/>
      <c r="CD378" s="34"/>
      <c r="CE378" s="22"/>
      <c r="CF378" s="34"/>
      <c r="CG378" s="22"/>
      <c r="CH378" s="91"/>
      <c r="CI378" s="22"/>
      <c r="CJ378" s="22"/>
      <c r="CK378" s="22"/>
      <c r="CL378" s="91"/>
      <c r="CM378" s="22"/>
      <c r="CN378" s="91"/>
      <c r="CO378" s="22"/>
      <c r="CP378" s="91"/>
      <c r="CQ378" s="26"/>
      <c r="CR378" s="91"/>
      <c r="CS378" s="22"/>
      <c r="CT378" s="91"/>
      <c r="CU378" s="22"/>
      <c r="CV378" s="91"/>
      <c r="CW378" s="22"/>
      <c r="CX378" s="91"/>
      <c r="CY378" s="22"/>
      <c r="CZ378" s="91"/>
      <c r="DA378" s="22"/>
      <c r="DB378" s="91"/>
      <c r="DC378" s="22"/>
      <c r="DD378" s="91"/>
      <c r="DE378" s="22"/>
      <c r="DF378" s="91"/>
      <c r="DG378" s="22"/>
      <c r="DH378" s="91"/>
      <c r="DI378" s="22"/>
      <c r="DJ378" s="91"/>
      <c r="DK378" s="22"/>
      <c r="DL378" s="91"/>
      <c r="DM378" s="22"/>
      <c r="DN378" s="91"/>
      <c r="DO378" s="22"/>
      <c r="DP378" s="91"/>
      <c r="DQ378" s="22"/>
      <c r="DR378" s="22">
        <f t="shared" si="1785"/>
        <v>0</v>
      </c>
      <c r="DS378" s="22">
        <f t="shared" si="1786"/>
        <v>0</v>
      </c>
      <c r="DT378" s="7"/>
      <c r="DU378" s="7"/>
      <c r="DV378" s="7"/>
      <c r="DW378" s="60"/>
      <c r="DX378" s="59"/>
      <c r="DY378" s="291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M378" s="20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20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20">
        <v>0</v>
      </c>
      <c r="FH378" s="7">
        <v>0</v>
      </c>
      <c r="FI378" s="7">
        <v>0</v>
      </c>
      <c r="FJ378" s="7">
        <v>0</v>
      </c>
      <c r="FK378" s="7">
        <v>0</v>
      </c>
      <c r="FL378" s="7">
        <v>0</v>
      </c>
      <c r="FM378" s="7">
        <v>0</v>
      </c>
      <c r="FN378" s="7">
        <v>0</v>
      </c>
      <c r="FO378" s="7">
        <v>0</v>
      </c>
      <c r="FP378" s="7">
        <v>0</v>
      </c>
      <c r="FQ378" s="7">
        <v>0</v>
      </c>
      <c r="FR378" s="7"/>
      <c r="FS378" s="7">
        <v>0</v>
      </c>
      <c r="FT378" s="7">
        <v>0</v>
      </c>
      <c r="FU378" s="7">
        <v>0</v>
      </c>
      <c r="FV378" s="7">
        <v>0</v>
      </c>
      <c r="FW378" s="7">
        <v>0</v>
      </c>
      <c r="FX378" s="7">
        <v>0</v>
      </c>
      <c r="FY378" s="7">
        <v>0</v>
      </c>
      <c r="FZ378" s="7">
        <v>0</v>
      </c>
      <c r="GA378" s="7">
        <v>0</v>
      </c>
      <c r="GB378" s="7">
        <v>0</v>
      </c>
      <c r="GC378" s="7">
        <v>0</v>
      </c>
      <c r="GD378" s="7" t="e">
        <v>#REF!</v>
      </c>
      <c r="GE378" s="149">
        <v>0</v>
      </c>
      <c r="GF378" s="150">
        <v>0</v>
      </c>
      <c r="GG378" s="7"/>
      <c r="GH378" s="7"/>
      <c r="GI378" s="60"/>
      <c r="GK378" s="20"/>
      <c r="GL378" s="20"/>
      <c r="GM378" s="1"/>
      <c r="GN378" s="25"/>
      <c r="GO378" s="77"/>
      <c r="GP378" s="7"/>
      <c r="GQ378" s="7"/>
    </row>
    <row r="379" spans="1:199" ht="24.95" hidden="1" customHeight="1" x14ac:dyDescent="0.4">
      <c r="A379" s="2" t="s">
        <v>81</v>
      </c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90">
        <f t="shared" si="1748"/>
        <v>0</v>
      </c>
      <c r="N379" s="34"/>
      <c r="O379" s="22"/>
      <c r="P379" s="34"/>
      <c r="Q379" s="22"/>
      <c r="R379" s="34"/>
      <c r="S379" s="22"/>
      <c r="T379" s="34"/>
      <c r="U379" s="22"/>
      <c r="V379" s="91"/>
      <c r="W379" s="22"/>
      <c r="X379" s="22"/>
      <c r="Y379" s="22"/>
      <c r="Z379" s="91"/>
      <c r="AA379" s="22"/>
      <c r="AB379" s="91"/>
      <c r="AC379" s="22"/>
      <c r="AD379" s="91"/>
      <c r="AE379" s="26"/>
      <c r="AF379" s="91"/>
      <c r="AG379" s="22"/>
      <c r="AH379" s="91"/>
      <c r="AI379" s="22"/>
      <c r="AJ379" s="91"/>
      <c r="AK379" s="22"/>
      <c r="AL379" s="91"/>
      <c r="AM379" s="22"/>
      <c r="AN379" s="91"/>
      <c r="AO379" s="22"/>
      <c r="AP379" s="91"/>
      <c r="AQ379" s="22"/>
      <c r="AR379" s="91"/>
      <c r="AS379" s="22"/>
      <c r="AT379" s="91"/>
      <c r="AU379" s="22"/>
      <c r="AV379" s="91"/>
      <c r="AW379" s="22"/>
      <c r="AX379" s="91"/>
      <c r="AY379" s="22"/>
      <c r="AZ379" s="91"/>
      <c r="BA379" s="22"/>
      <c r="BB379" s="91"/>
      <c r="BC379" s="22"/>
      <c r="BD379" s="91"/>
      <c r="BE379" s="22"/>
      <c r="BF379" s="22"/>
      <c r="BG379" s="22">
        <f t="shared" si="1729"/>
        <v>0</v>
      </c>
      <c r="BH379" s="22">
        <f t="shared" si="1730"/>
        <v>0</v>
      </c>
      <c r="BI379" s="7"/>
      <c r="BJ379" s="1"/>
      <c r="BK379" s="1"/>
      <c r="BL379" s="63"/>
      <c r="BM379" s="2" t="s">
        <v>81</v>
      </c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90">
        <f t="shared" si="1784"/>
        <v>0</v>
      </c>
      <c r="BZ379" s="34"/>
      <c r="CA379" s="22"/>
      <c r="CB379" s="34"/>
      <c r="CC379" s="247"/>
      <c r="CD379" s="34"/>
      <c r="CE379" s="22"/>
      <c r="CF379" s="34"/>
      <c r="CG379" s="22"/>
      <c r="CH379" s="91"/>
      <c r="CI379" s="22"/>
      <c r="CJ379" s="22"/>
      <c r="CK379" s="22"/>
      <c r="CL379" s="91"/>
      <c r="CM379" s="22"/>
      <c r="CN379" s="91"/>
      <c r="CO379" s="22"/>
      <c r="CP379" s="91"/>
      <c r="CQ379" s="26"/>
      <c r="CR379" s="91"/>
      <c r="CS379" s="22"/>
      <c r="CT379" s="91"/>
      <c r="CU379" s="22"/>
      <c r="CV379" s="91"/>
      <c r="CW379" s="22"/>
      <c r="CX379" s="91"/>
      <c r="CY379" s="22"/>
      <c r="CZ379" s="91"/>
      <c r="DA379" s="22"/>
      <c r="DB379" s="91"/>
      <c r="DC379" s="22"/>
      <c r="DD379" s="91"/>
      <c r="DE379" s="22"/>
      <c r="DF379" s="91"/>
      <c r="DG379" s="22"/>
      <c r="DH379" s="91"/>
      <c r="DI379" s="22"/>
      <c r="DJ379" s="91"/>
      <c r="DK379" s="22"/>
      <c r="DL379" s="91"/>
      <c r="DM379" s="22"/>
      <c r="DN379" s="91"/>
      <c r="DO379" s="22"/>
      <c r="DP379" s="91"/>
      <c r="DQ379" s="22"/>
      <c r="DR379" s="22">
        <f t="shared" si="1785"/>
        <v>0</v>
      </c>
      <c r="DS379" s="22">
        <f t="shared" si="1786"/>
        <v>0</v>
      </c>
      <c r="DT379" s="7"/>
      <c r="DU379" s="7"/>
      <c r="DV379" s="7"/>
      <c r="DW379" s="60"/>
      <c r="DX379" s="59"/>
      <c r="DY379" s="291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M379" s="20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20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20">
        <v>0</v>
      </c>
      <c r="FH379" s="7">
        <v>0</v>
      </c>
      <c r="FI379" s="7">
        <v>0</v>
      </c>
      <c r="FJ379" s="7">
        <v>0</v>
      </c>
      <c r="FK379" s="7">
        <v>0</v>
      </c>
      <c r="FL379" s="7">
        <v>0</v>
      </c>
      <c r="FM379" s="7">
        <v>0</v>
      </c>
      <c r="FN379" s="7">
        <v>0</v>
      </c>
      <c r="FO379" s="7">
        <v>0</v>
      </c>
      <c r="FP379" s="7">
        <v>0</v>
      </c>
      <c r="FQ379" s="7">
        <v>0</v>
      </c>
      <c r="FR379" s="7"/>
      <c r="FS379" s="7">
        <v>0</v>
      </c>
      <c r="FT379" s="7">
        <v>0</v>
      </c>
      <c r="FU379" s="7">
        <v>0</v>
      </c>
      <c r="FV379" s="7">
        <v>0</v>
      </c>
      <c r="FW379" s="7">
        <v>0</v>
      </c>
      <c r="FX379" s="7">
        <v>0</v>
      </c>
      <c r="FY379" s="7">
        <v>0</v>
      </c>
      <c r="FZ379" s="7">
        <v>0</v>
      </c>
      <c r="GA379" s="7">
        <v>0</v>
      </c>
      <c r="GB379" s="7">
        <v>0</v>
      </c>
      <c r="GC379" s="7">
        <v>0</v>
      </c>
      <c r="GD379" s="7" t="e">
        <v>#REF!</v>
      </c>
      <c r="GE379" s="149">
        <v>0</v>
      </c>
      <c r="GF379" s="150">
        <v>0</v>
      </c>
      <c r="GG379" s="7"/>
      <c r="GH379" s="7"/>
      <c r="GI379" s="60"/>
      <c r="GK379" s="20"/>
      <c r="GL379" s="20"/>
      <c r="GM379" s="1"/>
      <c r="GN379" s="25"/>
      <c r="GO379" s="77"/>
      <c r="GP379" s="7"/>
      <c r="GQ379" s="7"/>
    </row>
    <row r="380" spans="1:199" ht="24.95" hidden="1" customHeight="1" x14ac:dyDescent="0.4">
      <c r="A380" s="2" t="s">
        <v>81</v>
      </c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90"/>
      <c r="N380" s="34"/>
      <c r="O380" s="22"/>
      <c r="P380" s="34"/>
      <c r="Q380" s="22"/>
      <c r="R380" s="34"/>
      <c r="S380" s="22"/>
      <c r="T380" s="34"/>
      <c r="U380" s="22"/>
      <c r="V380" s="91"/>
      <c r="W380" s="22"/>
      <c r="X380" s="22"/>
      <c r="Y380" s="22"/>
      <c r="Z380" s="91"/>
      <c r="AA380" s="22"/>
      <c r="AB380" s="91"/>
      <c r="AC380" s="22"/>
      <c r="AD380" s="91"/>
      <c r="AE380" s="26"/>
      <c r="AF380" s="91"/>
      <c r="AG380" s="22"/>
      <c r="AH380" s="91"/>
      <c r="AI380" s="22"/>
      <c r="AJ380" s="91"/>
      <c r="AK380" s="22"/>
      <c r="AL380" s="91"/>
      <c r="AM380" s="22"/>
      <c r="AN380" s="91"/>
      <c r="AO380" s="22"/>
      <c r="AP380" s="91"/>
      <c r="AQ380" s="22"/>
      <c r="AR380" s="91"/>
      <c r="AS380" s="22"/>
      <c r="AT380" s="91"/>
      <c r="AU380" s="22"/>
      <c r="AV380" s="91"/>
      <c r="AW380" s="22"/>
      <c r="AX380" s="91"/>
      <c r="AY380" s="22"/>
      <c r="AZ380" s="91"/>
      <c r="BA380" s="22"/>
      <c r="BB380" s="91"/>
      <c r="BC380" s="22"/>
      <c r="BD380" s="91"/>
      <c r="BE380" s="22"/>
      <c r="BF380" s="22"/>
      <c r="BG380" s="22">
        <f t="shared" si="1729"/>
        <v>0</v>
      </c>
      <c r="BH380" s="22">
        <f t="shared" si="1730"/>
        <v>0</v>
      </c>
      <c r="BI380" s="7"/>
      <c r="BJ380" s="1"/>
      <c r="BK380" s="1"/>
      <c r="BL380" s="63"/>
      <c r="BM380" s="2" t="s">
        <v>81</v>
      </c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90"/>
      <c r="BZ380" s="34"/>
      <c r="CA380" s="22"/>
      <c r="CB380" s="34"/>
      <c r="CC380" s="247"/>
      <c r="CD380" s="34"/>
      <c r="CE380" s="22"/>
      <c r="CF380" s="34"/>
      <c r="CG380" s="22"/>
      <c r="CH380" s="91"/>
      <c r="CI380" s="22"/>
      <c r="CJ380" s="22"/>
      <c r="CK380" s="22"/>
      <c r="CL380" s="91"/>
      <c r="CM380" s="22"/>
      <c r="CN380" s="91"/>
      <c r="CO380" s="22"/>
      <c r="CP380" s="91"/>
      <c r="CQ380" s="26"/>
      <c r="CR380" s="91"/>
      <c r="CS380" s="22"/>
      <c r="CT380" s="91"/>
      <c r="CU380" s="22"/>
      <c r="CV380" s="91"/>
      <c r="CW380" s="22"/>
      <c r="CX380" s="91"/>
      <c r="CY380" s="22"/>
      <c r="CZ380" s="91"/>
      <c r="DA380" s="22"/>
      <c r="DB380" s="91"/>
      <c r="DC380" s="22"/>
      <c r="DD380" s="91"/>
      <c r="DE380" s="22"/>
      <c r="DF380" s="91"/>
      <c r="DG380" s="22"/>
      <c r="DH380" s="91"/>
      <c r="DI380" s="22"/>
      <c r="DJ380" s="91"/>
      <c r="DK380" s="22"/>
      <c r="DL380" s="91"/>
      <c r="DM380" s="22"/>
      <c r="DN380" s="91"/>
      <c r="DO380" s="22"/>
      <c r="DP380" s="91"/>
      <c r="DQ380" s="22"/>
      <c r="DR380" s="22">
        <f t="shared" si="1785"/>
        <v>0</v>
      </c>
      <c r="DS380" s="22">
        <f t="shared" si="1786"/>
        <v>0</v>
      </c>
      <c r="DT380" s="7"/>
      <c r="DU380" s="7"/>
      <c r="DV380" s="7"/>
      <c r="DW380" s="60"/>
      <c r="DX380" s="59"/>
      <c r="DY380" s="291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M380" s="20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20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20">
        <v>0</v>
      </c>
      <c r="FH380" s="7">
        <v>0</v>
      </c>
      <c r="FI380" s="7">
        <v>0</v>
      </c>
      <c r="FJ380" s="7">
        <v>0</v>
      </c>
      <c r="FK380" s="7">
        <v>0</v>
      </c>
      <c r="FL380" s="7">
        <v>0</v>
      </c>
      <c r="FM380" s="7">
        <v>0</v>
      </c>
      <c r="FN380" s="7">
        <v>0</v>
      </c>
      <c r="FO380" s="7">
        <v>0</v>
      </c>
      <c r="FP380" s="7">
        <v>0</v>
      </c>
      <c r="FQ380" s="7">
        <v>0</v>
      </c>
      <c r="FR380" s="7"/>
      <c r="FS380" s="7">
        <v>0</v>
      </c>
      <c r="FT380" s="7">
        <v>0</v>
      </c>
      <c r="FU380" s="7">
        <v>0</v>
      </c>
      <c r="FV380" s="7">
        <v>0</v>
      </c>
      <c r="FW380" s="7">
        <v>0</v>
      </c>
      <c r="FX380" s="7">
        <v>0</v>
      </c>
      <c r="FY380" s="7">
        <v>0</v>
      </c>
      <c r="FZ380" s="7">
        <v>0</v>
      </c>
      <c r="GA380" s="7">
        <v>0</v>
      </c>
      <c r="GB380" s="7">
        <v>0</v>
      </c>
      <c r="GC380" s="7">
        <v>0</v>
      </c>
      <c r="GD380" s="7" t="e">
        <v>#REF!</v>
      </c>
      <c r="GE380" s="149">
        <v>0</v>
      </c>
      <c r="GF380" s="150">
        <v>0</v>
      </c>
      <c r="GG380" s="7"/>
      <c r="GH380" s="7"/>
      <c r="GI380" s="60"/>
      <c r="GK380" s="20"/>
      <c r="GL380" s="20"/>
      <c r="GM380" s="1"/>
      <c r="GN380" s="25"/>
      <c r="GO380" s="77"/>
      <c r="GP380" s="7"/>
      <c r="GQ380" s="7"/>
    </row>
    <row r="381" spans="1:199" ht="24.95" hidden="1" customHeight="1" x14ac:dyDescent="0.4">
      <c r="A381" s="2" t="s">
        <v>81</v>
      </c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90"/>
      <c r="N381" s="34"/>
      <c r="O381" s="22"/>
      <c r="P381" s="34"/>
      <c r="Q381" s="22"/>
      <c r="R381" s="34"/>
      <c r="S381" s="22"/>
      <c r="T381" s="34"/>
      <c r="U381" s="22"/>
      <c r="V381" s="91"/>
      <c r="W381" s="22"/>
      <c r="X381" s="22"/>
      <c r="Y381" s="22"/>
      <c r="Z381" s="91"/>
      <c r="AA381" s="22"/>
      <c r="AB381" s="91"/>
      <c r="AC381" s="22"/>
      <c r="AD381" s="91"/>
      <c r="AE381" s="26"/>
      <c r="AF381" s="91"/>
      <c r="AG381" s="22"/>
      <c r="AH381" s="91"/>
      <c r="AI381" s="22"/>
      <c r="AJ381" s="91"/>
      <c r="AK381" s="22"/>
      <c r="AL381" s="91"/>
      <c r="AM381" s="22"/>
      <c r="AN381" s="91"/>
      <c r="AO381" s="22"/>
      <c r="AP381" s="91"/>
      <c r="AQ381" s="22"/>
      <c r="AR381" s="91"/>
      <c r="AS381" s="22"/>
      <c r="AT381" s="91"/>
      <c r="AU381" s="22"/>
      <c r="AV381" s="91"/>
      <c r="AW381" s="22"/>
      <c r="AX381" s="91"/>
      <c r="AY381" s="22"/>
      <c r="AZ381" s="91"/>
      <c r="BA381" s="22"/>
      <c r="BB381" s="91"/>
      <c r="BC381" s="22"/>
      <c r="BD381" s="91"/>
      <c r="BE381" s="22"/>
      <c r="BF381" s="22"/>
      <c r="BG381" s="22">
        <f t="shared" si="1729"/>
        <v>0</v>
      </c>
      <c r="BH381" s="22">
        <f t="shared" si="1730"/>
        <v>0</v>
      </c>
      <c r="BI381" s="7"/>
      <c r="BJ381" s="1"/>
      <c r="BK381" s="1"/>
      <c r="BL381" s="63"/>
      <c r="BM381" s="2" t="s">
        <v>81</v>
      </c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90"/>
      <c r="BZ381" s="34"/>
      <c r="CA381" s="22"/>
      <c r="CB381" s="34"/>
      <c r="CC381" s="247"/>
      <c r="CD381" s="34"/>
      <c r="CE381" s="22"/>
      <c r="CF381" s="34"/>
      <c r="CG381" s="22"/>
      <c r="CH381" s="91"/>
      <c r="CI381" s="22"/>
      <c r="CJ381" s="22"/>
      <c r="CK381" s="22"/>
      <c r="CL381" s="91"/>
      <c r="CM381" s="22"/>
      <c r="CN381" s="91"/>
      <c r="CO381" s="22"/>
      <c r="CP381" s="91"/>
      <c r="CQ381" s="26"/>
      <c r="CR381" s="91"/>
      <c r="CS381" s="22"/>
      <c r="CT381" s="91"/>
      <c r="CU381" s="22"/>
      <c r="CV381" s="91"/>
      <c r="CW381" s="22"/>
      <c r="CX381" s="91"/>
      <c r="CY381" s="22"/>
      <c r="CZ381" s="91"/>
      <c r="DA381" s="22"/>
      <c r="DB381" s="91"/>
      <c r="DC381" s="22"/>
      <c r="DD381" s="91"/>
      <c r="DE381" s="22"/>
      <c r="DF381" s="91"/>
      <c r="DG381" s="22"/>
      <c r="DH381" s="91"/>
      <c r="DI381" s="22"/>
      <c r="DJ381" s="91"/>
      <c r="DK381" s="22"/>
      <c r="DL381" s="91"/>
      <c r="DM381" s="22"/>
      <c r="DN381" s="91"/>
      <c r="DO381" s="22"/>
      <c r="DP381" s="91"/>
      <c r="DQ381" s="22"/>
      <c r="DR381" s="22">
        <f t="shared" si="1785"/>
        <v>0</v>
      </c>
      <c r="DS381" s="22">
        <f t="shared" si="1786"/>
        <v>0</v>
      </c>
      <c r="DT381" s="7"/>
      <c r="DU381" s="7"/>
      <c r="DV381" s="7"/>
      <c r="DW381" s="60"/>
      <c r="DX381" s="59"/>
      <c r="DY381" s="291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M381" s="20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0</v>
      </c>
      <c r="EW381" s="20">
        <v>0</v>
      </c>
      <c r="EX381" s="7">
        <v>0</v>
      </c>
      <c r="EY381" s="7">
        <v>0</v>
      </c>
      <c r="EZ381" s="7">
        <v>0</v>
      </c>
      <c r="FA381" s="7">
        <v>0</v>
      </c>
      <c r="FB381" s="7">
        <v>0</v>
      </c>
      <c r="FC381" s="7">
        <v>0</v>
      </c>
      <c r="FD381" s="7">
        <v>0</v>
      </c>
      <c r="FE381" s="7">
        <v>0</v>
      </c>
      <c r="FF381" s="7">
        <v>0</v>
      </c>
      <c r="FG381" s="20">
        <v>0</v>
      </c>
      <c r="FH381" s="7">
        <v>0</v>
      </c>
      <c r="FI381" s="7">
        <v>0</v>
      </c>
      <c r="FJ381" s="7">
        <v>0</v>
      </c>
      <c r="FK381" s="7">
        <v>0</v>
      </c>
      <c r="FL381" s="7">
        <v>0</v>
      </c>
      <c r="FM381" s="7">
        <v>0</v>
      </c>
      <c r="FN381" s="7">
        <v>0</v>
      </c>
      <c r="FO381" s="7">
        <v>0</v>
      </c>
      <c r="FP381" s="7">
        <v>0</v>
      </c>
      <c r="FQ381" s="7">
        <v>0</v>
      </c>
      <c r="FR381" s="7"/>
      <c r="FS381" s="7">
        <v>0</v>
      </c>
      <c r="FT381" s="7">
        <v>0</v>
      </c>
      <c r="FU381" s="7">
        <v>0</v>
      </c>
      <c r="FV381" s="7">
        <v>0</v>
      </c>
      <c r="FW381" s="7">
        <v>0</v>
      </c>
      <c r="FX381" s="7">
        <v>0</v>
      </c>
      <c r="FY381" s="7">
        <v>0</v>
      </c>
      <c r="FZ381" s="7">
        <v>0</v>
      </c>
      <c r="GA381" s="7">
        <v>0</v>
      </c>
      <c r="GB381" s="7">
        <v>0</v>
      </c>
      <c r="GC381" s="7">
        <v>0</v>
      </c>
      <c r="GD381" s="7" t="e">
        <v>#REF!</v>
      </c>
      <c r="GE381" s="149">
        <v>0</v>
      </c>
      <c r="GF381" s="150">
        <v>0</v>
      </c>
      <c r="GG381" s="7"/>
      <c r="GH381" s="7"/>
      <c r="GI381" s="60"/>
      <c r="GK381" s="20"/>
      <c r="GL381" s="20"/>
      <c r="GM381" s="1"/>
      <c r="GN381" s="25"/>
      <c r="GO381" s="77"/>
      <c r="GP381" s="7"/>
      <c r="GQ381" s="7"/>
    </row>
    <row r="382" spans="1:199" ht="24.95" hidden="1" customHeight="1" thickBot="1" x14ac:dyDescent="0.4">
      <c r="A382" s="2" t="s">
        <v>81</v>
      </c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90"/>
      <c r="N382" s="34"/>
      <c r="O382" s="22"/>
      <c r="P382" s="34"/>
      <c r="Q382" s="22"/>
      <c r="R382" s="34"/>
      <c r="S382" s="22"/>
      <c r="T382" s="34"/>
      <c r="U382" s="22"/>
      <c r="V382" s="91"/>
      <c r="W382" s="22"/>
      <c r="X382" s="22"/>
      <c r="Y382" s="22"/>
      <c r="Z382" s="91"/>
      <c r="AA382" s="22"/>
      <c r="AB382" s="91"/>
      <c r="AC382" s="22"/>
      <c r="AD382" s="91"/>
      <c r="AE382" s="26"/>
      <c r="AF382" s="91"/>
      <c r="AG382" s="22"/>
      <c r="AH382" s="91"/>
      <c r="AI382" s="22"/>
      <c r="AJ382" s="91"/>
      <c r="AK382" s="22"/>
      <c r="AL382" s="91"/>
      <c r="AM382" s="22"/>
      <c r="AN382" s="91"/>
      <c r="AO382" s="22"/>
      <c r="AP382" s="91"/>
      <c r="AQ382" s="22"/>
      <c r="AR382" s="91"/>
      <c r="AS382" s="22"/>
      <c r="AT382" s="91"/>
      <c r="AU382" s="22"/>
      <c r="AV382" s="91"/>
      <c r="AW382" s="22"/>
      <c r="AX382" s="91"/>
      <c r="AY382" s="22"/>
      <c r="AZ382" s="91"/>
      <c r="BA382" s="22"/>
      <c r="BB382" s="91"/>
      <c r="BC382" s="22"/>
      <c r="BD382" s="91"/>
      <c r="BE382" s="22"/>
      <c r="BF382" s="22"/>
      <c r="BG382" s="22">
        <f t="shared" si="1729"/>
        <v>0</v>
      </c>
      <c r="BH382" s="22">
        <f t="shared" si="1730"/>
        <v>0</v>
      </c>
      <c r="BI382" s="7"/>
      <c r="BJ382" s="1"/>
      <c r="BK382" s="1"/>
      <c r="BL382" s="63"/>
      <c r="BM382" s="2" t="s">
        <v>81</v>
      </c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90"/>
      <c r="BZ382" s="34"/>
      <c r="CA382" s="22"/>
      <c r="CB382" s="34"/>
      <c r="CC382" s="247"/>
      <c r="CD382" s="34"/>
      <c r="CE382" s="22"/>
      <c r="CF382" s="34"/>
      <c r="CG382" s="22"/>
      <c r="CH382" s="91"/>
      <c r="CI382" s="22"/>
      <c r="CJ382" s="22"/>
      <c r="CK382" s="22"/>
      <c r="CL382" s="91"/>
      <c r="CM382" s="22"/>
      <c r="CN382" s="91"/>
      <c r="CO382" s="22"/>
      <c r="CP382" s="91"/>
      <c r="CQ382" s="26"/>
      <c r="CR382" s="91"/>
      <c r="CS382" s="22"/>
      <c r="CT382" s="91"/>
      <c r="CU382" s="22"/>
      <c r="CV382" s="91"/>
      <c r="CW382" s="22"/>
      <c r="CX382" s="91"/>
      <c r="CY382" s="22"/>
      <c r="CZ382" s="91"/>
      <c r="DA382" s="22"/>
      <c r="DB382" s="91"/>
      <c r="DC382" s="22"/>
      <c r="DD382" s="91"/>
      <c r="DE382" s="22"/>
      <c r="DF382" s="91"/>
      <c r="DG382" s="22"/>
      <c r="DH382" s="91"/>
      <c r="DI382" s="22"/>
      <c r="DJ382" s="91"/>
      <c r="DK382" s="22"/>
      <c r="DL382" s="91"/>
      <c r="DM382" s="22"/>
      <c r="DN382" s="91"/>
      <c r="DO382" s="22"/>
      <c r="DP382" s="91"/>
      <c r="DQ382" s="22"/>
      <c r="DR382" s="22">
        <f t="shared" si="1785"/>
        <v>0</v>
      </c>
      <c r="DS382" s="22">
        <f t="shared" si="1786"/>
        <v>0</v>
      </c>
      <c r="DT382" s="7"/>
      <c r="DU382" s="7"/>
      <c r="DV382" s="7"/>
      <c r="DW382" s="60"/>
      <c r="DX382" s="59"/>
      <c r="DY382" s="291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M382" s="20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20">
        <v>0</v>
      </c>
      <c r="EX382" s="7">
        <v>0</v>
      </c>
      <c r="EY382" s="7">
        <v>0</v>
      </c>
      <c r="EZ382" s="7">
        <v>0</v>
      </c>
      <c r="FA382" s="7">
        <v>0</v>
      </c>
      <c r="FB382" s="7">
        <v>0</v>
      </c>
      <c r="FC382" s="7">
        <v>0</v>
      </c>
      <c r="FD382" s="7">
        <v>0</v>
      </c>
      <c r="FE382" s="7">
        <v>0</v>
      </c>
      <c r="FF382" s="7">
        <v>0</v>
      </c>
      <c r="FG382" s="20">
        <v>0</v>
      </c>
      <c r="FH382" s="7">
        <v>0</v>
      </c>
      <c r="FI382" s="7">
        <v>0</v>
      </c>
      <c r="FJ382" s="7">
        <v>0</v>
      </c>
      <c r="FK382" s="7">
        <v>0</v>
      </c>
      <c r="FL382" s="7">
        <v>0</v>
      </c>
      <c r="FM382" s="7">
        <v>0</v>
      </c>
      <c r="FN382" s="7">
        <v>0</v>
      </c>
      <c r="FO382" s="7">
        <v>0</v>
      </c>
      <c r="FP382" s="7">
        <v>0</v>
      </c>
      <c r="FQ382" s="7">
        <v>0</v>
      </c>
      <c r="FR382" s="7"/>
      <c r="FS382" s="7">
        <v>0</v>
      </c>
      <c r="FT382" s="7">
        <v>0</v>
      </c>
      <c r="FU382" s="7">
        <v>0</v>
      </c>
      <c r="FV382" s="7">
        <v>0</v>
      </c>
      <c r="FW382" s="7">
        <v>0</v>
      </c>
      <c r="FX382" s="7">
        <v>0</v>
      </c>
      <c r="FY382" s="7">
        <v>0</v>
      </c>
      <c r="FZ382" s="7">
        <v>0</v>
      </c>
      <c r="GA382" s="7">
        <v>0</v>
      </c>
      <c r="GB382" s="7">
        <v>0</v>
      </c>
      <c r="GC382" s="7">
        <v>0</v>
      </c>
      <c r="GD382" s="7" t="e">
        <v>#REF!</v>
      </c>
      <c r="GE382" s="149">
        <v>0</v>
      </c>
      <c r="GF382" s="150">
        <v>0</v>
      </c>
      <c r="GG382" s="7"/>
      <c r="GH382" s="7"/>
      <c r="GI382" s="60"/>
      <c r="GK382" s="20"/>
      <c r="GL382" s="20"/>
      <c r="GM382" s="1"/>
      <c r="GN382" s="25"/>
      <c r="GO382" s="77"/>
      <c r="GP382" s="7"/>
      <c r="GQ382" s="7"/>
    </row>
    <row r="383" spans="1:199" ht="24.95" customHeight="1" thickBot="1" x14ac:dyDescent="0.4">
      <c r="A383" s="61">
        <v>26</v>
      </c>
      <c r="B383" s="659" t="s">
        <v>82</v>
      </c>
      <c r="C383" s="137" t="s">
        <v>68</v>
      </c>
      <c r="D383" s="2"/>
      <c r="E383" s="2"/>
      <c r="F383" s="2"/>
      <c r="G383" s="2"/>
      <c r="H383" s="2"/>
      <c r="I383" s="2"/>
      <c r="J383" s="2"/>
      <c r="K383" s="2"/>
      <c r="L383" s="16">
        <f t="shared" ref="L383:N383" si="1787">SUM(L384:L395)</f>
        <v>116</v>
      </c>
      <c r="M383" s="16">
        <f t="shared" si="1787"/>
        <v>110</v>
      </c>
      <c r="N383" s="16">
        <f t="shared" si="1787"/>
        <v>18</v>
      </c>
      <c r="O383" s="16">
        <f>SUM(O384:O396)</f>
        <v>18</v>
      </c>
      <c r="P383" s="16">
        <f t="shared" ref="P383:Y383" si="1788">SUM(P384:P396)</f>
        <v>86</v>
      </c>
      <c r="Q383" s="16">
        <f t="shared" si="1788"/>
        <v>78</v>
      </c>
      <c r="R383" s="16">
        <f t="shared" si="1788"/>
        <v>6</v>
      </c>
      <c r="S383" s="16">
        <f t="shared" si="1788"/>
        <v>6</v>
      </c>
      <c r="T383" s="16">
        <f t="shared" si="1788"/>
        <v>64</v>
      </c>
      <c r="U383" s="16">
        <f t="shared" si="1788"/>
        <v>0</v>
      </c>
      <c r="V383" s="16">
        <f t="shared" si="1788"/>
        <v>0</v>
      </c>
      <c r="W383" s="16">
        <f t="shared" si="1788"/>
        <v>0</v>
      </c>
      <c r="X383" s="16">
        <f t="shared" si="1788"/>
        <v>0</v>
      </c>
      <c r="Y383" s="16">
        <f t="shared" si="1788"/>
        <v>17.399999999999999</v>
      </c>
      <c r="Z383" s="16">
        <f t="shared" ref="Z383" si="1789">SUM(Z384:Z396)</f>
        <v>0</v>
      </c>
      <c r="AA383" s="16">
        <f t="shared" ref="AA383" si="1790">SUM(AA384:AA396)</f>
        <v>0</v>
      </c>
      <c r="AB383" s="16">
        <f t="shared" ref="AB383" si="1791">SUM(AB384:AB396)</f>
        <v>23</v>
      </c>
      <c r="AC383" s="16">
        <f t="shared" ref="AC383" si="1792">SUM(AC384:AC396)</f>
        <v>168</v>
      </c>
      <c r="AD383" s="16">
        <f t="shared" ref="AD383" si="1793">SUM(AD384:AD396)</f>
        <v>1</v>
      </c>
      <c r="AE383" s="16">
        <f t="shared" ref="AE383" si="1794">SUM(AE384:AE396)</f>
        <v>60</v>
      </c>
      <c r="AF383" s="16">
        <f t="shared" ref="AF383" si="1795">SUM(AF384:AF396)</f>
        <v>1</v>
      </c>
      <c r="AG383" s="16">
        <f t="shared" ref="AG383" si="1796">SUM(AG384:AG396)</f>
        <v>36</v>
      </c>
      <c r="AH383" s="16">
        <f t="shared" ref="AH383" si="1797">SUM(AH384:AH396)</f>
        <v>0</v>
      </c>
      <c r="AI383" s="16">
        <f t="shared" ref="AI383" si="1798">SUM(AI384:AI396)</f>
        <v>0</v>
      </c>
      <c r="AJ383" s="16">
        <f t="shared" ref="AJ383" si="1799">SUM(AJ384:AJ396)</f>
        <v>0</v>
      </c>
      <c r="AK383" s="16">
        <f t="shared" ref="AK383" si="1800">SUM(AK384:AK396)</f>
        <v>0</v>
      </c>
      <c r="AL383" s="16">
        <f t="shared" ref="AL383" si="1801">SUM(AL384:AL396)</f>
        <v>0</v>
      </c>
      <c r="AM383" s="16">
        <f t="shared" ref="AM383" si="1802">SUM(AM384:AM396)</f>
        <v>0</v>
      </c>
      <c r="AN383" s="16">
        <f t="shared" ref="AN383" si="1803">SUM(AN384:AN396)</f>
        <v>0</v>
      </c>
      <c r="AO383" s="16">
        <f t="shared" ref="AO383" si="1804">SUM(AO384:AO396)</f>
        <v>0</v>
      </c>
      <c r="AP383" s="16">
        <f t="shared" ref="AP383" si="1805">SUM(AP384:AP396)</f>
        <v>0</v>
      </c>
      <c r="AQ383" s="16">
        <f t="shared" ref="AQ383" si="1806">SUM(AQ384:AQ396)</f>
        <v>0</v>
      </c>
      <c r="AR383" s="16">
        <f t="shared" ref="AR383" si="1807">SUM(AR384:AR396)</f>
        <v>3</v>
      </c>
      <c r="AS383" s="16">
        <f t="shared" ref="AS383" si="1808">SUM(AS384:AS396)</f>
        <v>20</v>
      </c>
      <c r="AT383" s="16">
        <f t="shared" ref="AT383" si="1809">SUM(AT384:AT396)</f>
        <v>0</v>
      </c>
      <c r="AU383" s="16">
        <f t="shared" ref="AU383" si="1810">SUM(AU384:AU396)</f>
        <v>0</v>
      </c>
      <c r="AV383" s="16">
        <f t="shared" ref="AV383" si="1811">SUM(AV384:AV396)</f>
        <v>0</v>
      </c>
      <c r="AW383" s="16">
        <f t="shared" ref="AW383" si="1812">SUM(AW384:AW396)</f>
        <v>0</v>
      </c>
      <c r="AX383" s="16">
        <f t="shared" ref="AX383" si="1813">SUM(AX384:AX396)</f>
        <v>2</v>
      </c>
      <c r="AY383" s="16">
        <f t="shared" ref="AY383" si="1814">SUM(AY384:AY396)</f>
        <v>4</v>
      </c>
      <c r="AZ383" s="16">
        <f t="shared" ref="AZ383" si="1815">SUM(AZ384:AZ396)</f>
        <v>0</v>
      </c>
      <c r="BA383" s="16">
        <f t="shared" ref="BA383" si="1816">SUM(BA384:BA396)</f>
        <v>0</v>
      </c>
      <c r="BB383" s="16">
        <f t="shared" ref="BB383" si="1817">SUM(BB384:BB396)</f>
        <v>0</v>
      </c>
      <c r="BC383" s="16">
        <f t="shared" ref="BC383" si="1818">SUM(BC384:BC396)</f>
        <v>0</v>
      </c>
      <c r="BD383" s="16">
        <f t="shared" ref="BD383" si="1819">SUM(BD384:BD396)</f>
        <v>0</v>
      </c>
      <c r="BE383" s="16">
        <f t="shared" ref="BE383" si="1820">SUM(BE384:BE396)</f>
        <v>0</v>
      </c>
      <c r="BF383" s="16">
        <f t="shared" ref="BF383" si="1821">SUM(BF384:BF395)</f>
        <v>0</v>
      </c>
      <c r="BG383" s="16">
        <f>SUM(BG384:BG396)</f>
        <v>407.4</v>
      </c>
      <c r="BH383" s="16">
        <f>SUM(BH384:BH396)</f>
        <v>126</v>
      </c>
      <c r="BI383" s="2"/>
      <c r="BJ383" s="27"/>
      <c r="BK383" s="27"/>
      <c r="BL383" s="111"/>
      <c r="BM383" s="61">
        <v>26</v>
      </c>
      <c r="BN383" s="651" t="s">
        <v>82</v>
      </c>
      <c r="BO383" s="137" t="s">
        <v>68</v>
      </c>
      <c r="BP383" s="2">
        <v>1</v>
      </c>
      <c r="BQ383" s="2"/>
      <c r="BR383" s="2"/>
      <c r="BS383" s="2"/>
      <c r="BT383" s="2"/>
      <c r="BU383" s="2"/>
      <c r="BV383" s="2"/>
      <c r="BW383" s="2"/>
      <c r="BX383" s="16">
        <f>SUM(BX384:BX396)</f>
        <v>88</v>
      </c>
      <c r="BY383" s="16">
        <f t="shared" ref="BY383:DG383" si="1822">SUM(BY384:BY396)</f>
        <v>88</v>
      </c>
      <c r="BZ383" s="16">
        <f t="shared" si="1822"/>
        <v>34</v>
      </c>
      <c r="CA383" s="16">
        <f t="shared" si="1822"/>
        <v>26</v>
      </c>
      <c r="CB383" s="16">
        <f t="shared" si="1822"/>
        <v>48</v>
      </c>
      <c r="CC383" s="16">
        <f t="shared" si="1822"/>
        <v>56</v>
      </c>
      <c r="CD383" s="16">
        <f t="shared" si="1822"/>
        <v>6</v>
      </c>
      <c r="CE383" s="16">
        <f t="shared" si="1822"/>
        <v>12</v>
      </c>
      <c r="CF383" s="16">
        <f t="shared" si="1822"/>
        <v>0</v>
      </c>
      <c r="CG383" s="16">
        <f t="shared" si="1822"/>
        <v>0</v>
      </c>
      <c r="CH383" s="16">
        <f t="shared" si="1822"/>
        <v>0</v>
      </c>
      <c r="CI383" s="16">
        <f t="shared" si="1822"/>
        <v>0</v>
      </c>
      <c r="CJ383" s="16">
        <f t="shared" si="1822"/>
        <v>0</v>
      </c>
      <c r="CK383" s="16">
        <f t="shared" si="1822"/>
        <v>20.7</v>
      </c>
      <c r="CL383" s="16">
        <f t="shared" si="1822"/>
        <v>0</v>
      </c>
      <c r="CM383" s="16">
        <f t="shared" si="1822"/>
        <v>0</v>
      </c>
      <c r="CN383" s="16">
        <f t="shared" si="1822"/>
        <v>11</v>
      </c>
      <c r="CO383" s="16">
        <f t="shared" si="1822"/>
        <v>88</v>
      </c>
      <c r="CP383" s="16">
        <f t="shared" si="1822"/>
        <v>1</v>
      </c>
      <c r="CQ383" s="16">
        <f t="shared" si="1822"/>
        <v>60</v>
      </c>
      <c r="CR383" s="16">
        <f t="shared" si="1822"/>
        <v>0</v>
      </c>
      <c r="CS383" s="16">
        <f t="shared" si="1822"/>
        <v>0</v>
      </c>
      <c r="CT383" s="16">
        <f t="shared" si="1822"/>
        <v>0</v>
      </c>
      <c r="CU383" s="16">
        <f t="shared" si="1822"/>
        <v>0</v>
      </c>
      <c r="CV383" s="16">
        <f t="shared" si="1822"/>
        <v>0</v>
      </c>
      <c r="CW383" s="16">
        <f t="shared" si="1822"/>
        <v>0</v>
      </c>
      <c r="CX383" s="16">
        <f t="shared" si="1822"/>
        <v>0</v>
      </c>
      <c r="CY383" s="16">
        <f t="shared" si="1822"/>
        <v>0</v>
      </c>
      <c r="CZ383" s="16">
        <f t="shared" si="1822"/>
        <v>0</v>
      </c>
      <c r="DA383" s="16">
        <f t="shared" si="1822"/>
        <v>0</v>
      </c>
      <c r="DB383" s="16">
        <f t="shared" si="1822"/>
        <v>2</v>
      </c>
      <c r="DC383" s="16">
        <f t="shared" si="1822"/>
        <v>32</v>
      </c>
      <c r="DD383" s="16">
        <f t="shared" si="1822"/>
        <v>2</v>
      </c>
      <c r="DE383" s="16">
        <f t="shared" si="1822"/>
        <v>18</v>
      </c>
      <c r="DF383" s="16">
        <f t="shared" si="1822"/>
        <v>0</v>
      </c>
      <c r="DG383" s="16">
        <f t="shared" si="1822"/>
        <v>0</v>
      </c>
      <c r="DH383" s="16">
        <f t="shared" ref="DH383" si="1823">SUM(DH384:DH396)</f>
        <v>0</v>
      </c>
      <c r="DI383" s="16">
        <f t="shared" ref="DI383" si="1824">SUM(DI384:DI396)</f>
        <v>0</v>
      </c>
      <c r="DJ383" s="16">
        <f t="shared" ref="DJ383" si="1825">SUM(DJ384:DJ396)</f>
        <v>0</v>
      </c>
      <c r="DK383" s="16">
        <f t="shared" ref="DK383" si="1826">SUM(DK384:DK396)</f>
        <v>0</v>
      </c>
      <c r="DL383" s="16">
        <f t="shared" ref="DL383" si="1827">SUM(DL384:DL396)</f>
        <v>1</v>
      </c>
      <c r="DM383" s="16">
        <f t="shared" ref="DM383" si="1828">SUM(DM384:DM396)</f>
        <v>8</v>
      </c>
      <c r="DN383" s="16">
        <f t="shared" ref="DN383" si="1829">SUM(DN384:DN396)</f>
        <v>0</v>
      </c>
      <c r="DO383" s="16">
        <f t="shared" ref="DO383" si="1830">SUM(DO384:DO396)</f>
        <v>0</v>
      </c>
      <c r="DP383" s="16">
        <f t="shared" ref="DP383" si="1831">SUM(DP384:DP396)</f>
        <v>0</v>
      </c>
      <c r="DQ383" s="16">
        <f t="shared" ref="DQ383" si="1832">SUM(DQ384:DQ396)</f>
        <v>0</v>
      </c>
      <c r="DR383" s="16">
        <f>SUM(DR384:DR396)</f>
        <v>320.7</v>
      </c>
      <c r="DS383" s="16">
        <f>SUM(DS384:DS396)</f>
        <v>152</v>
      </c>
      <c r="DT383" s="2"/>
      <c r="DU383" s="2"/>
      <c r="DV383" s="2"/>
      <c r="DW383" s="62"/>
      <c r="DX383" s="61">
        <v>26</v>
      </c>
      <c r="DY383" s="301" t="s">
        <v>82</v>
      </c>
      <c r="DZ383" s="137" t="s">
        <v>68</v>
      </c>
      <c r="EA383" s="44">
        <v>1</v>
      </c>
      <c r="EB383" s="44"/>
      <c r="EC383" s="44"/>
      <c r="ED383" s="44"/>
      <c r="EE383" s="44"/>
      <c r="EF383" s="44"/>
      <c r="EG383" s="44"/>
      <c r="EH383" s="44"/>
      <c r="EI383" s="44"/>
      <c r="EJ383" s="44"/>
      <c r="EK383" s="44"/>
      <c r="EM383" s="50">
        <v>44</v>
      </c>
      <c r="EN383" s="50">
        <v>134</v>
      </c>
      <c r="EO383" s="50">
        <v>134</v>
      </c>
      <c r="EP383" s="50">
        <v>12</v>
      </c>
      <c r="EQ383" s="50">
        <v>18</v>
      </c>
      <c r="ER383" s="50">
        <v>64</v>
      </c>
      <c r="ES383" s="50">
        <v>0</v>
      </c>
      <c r="ET383" s="50">
        <v>0</v>
      </c>
      <c r="EU383" s="50">
        <v>0</v>
      </c>
      <c r="EV383" s="50">
        <v>0</v>
      </c>
      <c r="EW383" s="50">
        <v>38.1</v>
      </c>
      <c r="EX383" s="50">
        <v>0</v>
      </c>
      <c r="EY383" s="50">
        <v>0</v>
      </c>
      <c r="EZ383" s="50">
        <v>34</v>
      </c>
      <c r="FA383" s="50">
        <v>256</v>
      </c>
      <c r="FB383" s="50">
        <v>2</v>
      </c>
      <c r="FC383" s="50">
        <v>120</v>
      </c>
      <c r="FD383" s="50">
        <v>1</v>
      </c>
      <c r="FE383" s="50">
        <v>36</v>
      </c>
      <c r="FF383" s="50">
        <v>0</v>
      </c>
      <c r="FG383" s="50">
        <v>0</v>
      </c>
      <c r="FH383" s="50">
        <v>0</v>
      </c>
      <c r="FI383" s="50">
        <v>0</v>
      </c>
      <c r="FJ383" s="50">
        <v>0</v>
      </c>
      <c r="FK383" s="50">
        <v>0</v>
      </c>
      <c r="FL383" s="50">
        <v>0</v>
      </c>
      <c r="FM383" s="50">
        <v>0</v>
      </c>
      <c r="FN383" s="50">
        <v>2</v>
      </c>
      <c r="FO383" s="50">
        <v>32</v>
      </c>
      <c r="FP383" s="50">
        <v>5</v>
      </c>
      <c r="FQ383" s="50">
        <v>38</v>
      </c>
      <c r="FR383" s="50">
        <v>0</v>
      </c>
      <c r="FS383" s="50">
        <v>0</v>
      </c>
      <c r="FT383" s="50">
        <v>0</v>
      </c>
      <c r="FU383" s="50">
        <v>0</v>
      </c>
      <c r="FV383" s="50">
        <v>2</v>
      </c>
      <c r="FW383" s="50">
        <v>4</v>
      </c>
      <c r="FX383" s="50">
        <v>1</v>
      </c>
      <c r="FY383" s="50">
        <v>8</v>
      </c>
      <c r="FZ383" s="50">
        <v>0</v>
      </c>
      <c r="GA383" s="50">
        <v>0</v>
      </c>
      <c r="GB383" s="50">
        <v>0</v>
      </c>
      <c r="GC383" s="50">
        <v>0</v>
      </c>
      <c r="GD383" s="50" t="e">
        <v>#REF!</v>
      </c>
      <c r="GE383" s="50">
        <v>728.1</v>
      </c>
      <c r="GF383" s="641">
        <v>278</v>
      </c>
      <c r="GG383" s="44"/>
      <c r="GH383" s="44"/>
      <c r="GI383" s="66"/>
      <c r="GK383" s="20"/>
      <c r="GL383" s="20"/>
      <c r="GM383" s="1"/>
      <c r="GN383" s="25"/>
      <c r="GO383" s="77"/>
      <c r="GP383" s="7"/>
      <c r="GQ383" s="7"/>
    </row>
    <row r="384" spans="1:199" ht="24.95" hidden="1" customHeight="1" x14ac:dyDescent="0.4">
      <c r="A384" s="2" t="s">
        <v>82</v>
      </c>
      <c r="B384" s="1" t="s">
        <v>90</v>
      </c>
      <c r="C384" s="25" t="s">
        <v>95</v>
      </c>
      <c r="D384" s="45" t="s">
        <v>156</v>
      </c>
      <c r="E384" s="25" t="s">
        <v>151</v>
      </c>
      <c r="F384" s="25" t="s">
        <v>232</v>
      </c>
      <c r="G384" s="25">
        <v>11</v>
      </c>
      <c r="H384" s="25">
        <v>12</v>
      </c>
      <c r="I384" s="25">
        <v>1</v>
      </c>
      <c r="J384" s="25">
        <v>1</v>
      </c>
      <c r="K384" s="25">
        <v>1</v>
      </c>
      <c r="L384" s="1">
        <v>30</v>
      </c>
      <c r="M384" s="208">
        <f>SUM(N384+P384+R384+T384+V384)</f>
        <v>30</v>
      </c>
      <c r="N384" s="360"/>
      <c r="O384" s="339">
        <f t="shared" ref="O384:O395" si="1833">SUM(N384)*I384</f>
        <v>0</v>
      </c>
      <c r="P384" s="360">
        <v>30</v>
      </c>
      <c r="Q384" s="339">
        <f>P384*J384</f>
        <v>30</v>
      </c>
      <c r="R384" s="360"/>
      <c r="S384" s="339">
        <f t="shared" ref="S384:S395" si="1834">SUM(R384)*J384</f>
        <v>0</v>
      </c>
      <c r="T384" s="359"/>
      <c r="U384" s="339">
        <f t="shared" ref="U384:U395" si="1835">SUM(T384)*K384</f>
        <v>0</v>
      </c>
      <c r="V384" s="34"/>
      <c r="W384" s="28">
        <f>SUM(V384)*J384*3</f>
        <v>0</v>
      </c>
      <c r="X384" s="209">
        <v>0</v>
      </c>
      <c r="Y384" s="182">
        <f t="shared" ref="Y384:Y390" si="1836">SUM(L384*15/100*J384)</f>
        <v>4.5</v>
      </c>
      <c r="Z384" s="242"/>
      <c r="AA384" s="28"/>
      <c r="AB384" s="34"/>
      <c r="AC384" s="209">
        <f t="shared" ref="AC384:AC391" si="1837">SUM(AB384)*3*H384/5</f>
        <v>0</v>
      </c>
      <c r="AD384" s="34"/>
      <c r="AE384" s="210">
        <f t="shared" ref="AE384:AE390" si="1838">SUM(AD384*H384*(30+4))</f>
        <v>0</v>
      </c>
      <c r="AF384" s="34">
        <v>1</v>
      </c>
      <c r="AG384" s="28">
        <f t="shared" ref="AG384:AG395" si="1839">SUM(AF384*H384*3)</f>
        <v>36</v>
      </c>
      <c r="AH384" s="34"/>
      <c r="AI384" s="209">
        <f t="shared" ref="AI384:AI395" si="1840">SUM(AH384*H384/3)</f>
        <v>0</v>
      </c>
      <c r="AJ384" s="242"/>
      <c r="AK384" s="209">
        <f>SUM(AJ384*H384*2/3)</f>
        <v>0</v>
      </c>
      <c r="AL384" s="34"/>
      <c r="AM384" s="28">
        <f>SUM(AL384*H384*2)</f>
        <v>0</v>
      </c>
      <c r="AN384" s="34"/>
      <c r="AO384" s="28">
        <f>SUM(AN384*J384*2)</f>
        <v>0</v>
      </c>
      <c r="AP384" s="34"/>
      <c r="AQ384" s="209">
        <f t="shared" ref="AQ384:AQ391" si="1841">SUM(AP384*H384*2)</f>
        <v>0</v>
      </c>
      <c r="AR384" s="34"/>
      <c r="AS384" s="209">
        <f>SUM(J384*AR384*6)</f>
        <v>0</v>
      </c>
      <c r="AT384" s="34"/>
      <c r="AU384" s="209">
        <f t="shared" ref="AU384:AU396" si="1842">AT384*H384/3</f>
        <v>0</v>
      </c>
      <c r="AV384" s="242"/>
      <c r="AW384" s="28">
        <f>SUM(J384*AV384*6)</f>
        <v>0</v>
      </c>
      <c r="AX384" s="34">
        <v>1</v>
      </c>
      <c r="AY384" s="202">
        <f>AX384*H384/3</f>
        <v>4</v>
      </c>
      <c r="AZ384" s="34"/>
      <c r="BA384" s="209">
        <f>SUM(AZ384*K384*5*6)</f>
        <v>0</v>
      </c>
      <c r="BB384" s="34"/>
      <c r="BC384" s="209">
        <f t="shared" ref="BC384:BC395" si="1843">SUM(BB384*K384*4*6)</f>
        <v>0</v>
      </c>
      <c r="BD384" s="34"/>
      <c r="BE384" s="22">
        <f t="shared" ref="BE384:BE396" si="1844">SUM(BD384*50)</f>
        <v>0</v>
      </c>
      <c r="BF384" s="20"/>
      <c r="BG384" s="309">
        <f t="shared" ref="BG384:BG396" si="1845">SUM(AO384+BE384+BC384+BA384+AY384+AW384+AS384+AQ384+AK384+AM384+AI384+AG384+AE384+AC384+AA384+Y384+X384+W384+U384+Q384+O384+S384+AU384)</f>
        <v>74.5</v>
      </c>
      <c r="BH384" s="22">
        <f t="shared" ref="BH384:BH395" si="1846">SUM(O384+Q384+U384+W384+X384+AS384+AW384+AY384+BA384+BC384+S384+AQ384)</f>
        <v>34</v>
      </c>
      <c r="BI384" s="7"/>
      <c r="BJ384" s="1"/>
      <c r="BK384" s="1"/>
      <c r="BL384" s="63"/>
      <c r="BM384" s="2" t="s">
        <v>82</v>
      </c>
      <c r="BN384" s="229" t="s">
        <v>90</v>
      </c>
      <c r="BO384" s="230" t="s">
        <v>95</v>
      </c>
      <c r="BP384" s="211" t="s">
        <v>156</v>
      </c>
      <c r="BQ384" s="230" t="s">
        <v>151</v>
      </c>
      <c r="BR384" s="230" t="s">
        <v>236</v>
      </c>
      <c r="BS384" s="230">
        <v>10</v>
      </c>
      <c r="BT384" s="25">
        <v>12</v>
      </c>
      <c r="BU384" s="230">
        <v>1</v>
      </c>
      <c r="BV384" s="230">
        <v>1</v>
      </c>
      <c r="BW384" s="230">
        <v>1</v>
      </c>
      <c r="BX384" s="269">
        <v>50</v>
      </c>
      <c r="BY384" s="231">
        <f t="shared" ref="BY384:BY390" si="1847">SUM(BZ384+CB384+CD384+CF384+CH384)</f>
        <v>44</v>
      </c>
      <c r="BZ384" s="232">
        <v>4</v>
      </c>
      <c r="CA384" s="28">
        <f t="shared" ref="CA384:CA390" si="1848">SUM(BZ384)*BU384</f>
        <v>4</v>
      </c>
      <c r="CB384" s="232">
        <v>40</v>
      </c>
      <c r="CC384" s="233">
        <f t="shared" ref="CC384:CC390" si="1849">CB384*BV384</f>
        <v>40</v>
      </c>
      <c r="CD384" s="232"/>
      <c r="CE384" s="233">
        <f t="shared" ref="CE384:CE390" si="1850">SUM(CD384)*BV384</f>
        <v>0</v>
      </c>
      <c r="CF384" s="232"/>
      <c r="CG384" s="233">
        <f t="shared" ref="CG384:CG390" si="1851">SUM(CF384)*BW384</f>
        <v>0</v>
      </c>
      <c r="CH384" s="232"/>
      <c r="CI384" s="28">
        <f>SUM(CH384)*BV384*3</f>
        <v>0</v>
      </c>
      <c r="CJ384" s="234">
        <f t="shared" ref="CJ384:CJ389" si="1852">SUM(BV384*DJ384*2+BW384*DL384*2)</f>
        <v>0</v>
      </c>
      <c r="CK384" s="182">
        <f t="shared" ref="CK384:CK389" si="1853">SUM(BX384*15/100*BV384)</f>
        <v>7.5</v>
      </c>
      <c r="CL384" s="232"/>
      <c r="CM384" s="233"/>
      <c r="CN384" s="232"/>
      <c r="CO384" s="209">
        <f t="shared" ref="CO384:CO390" si="1854">SUM(CN384)*3*BT384/5</f>
        <v>0</v>
      </c>
      <c r="CP384" s="232"/>
      <c r="CQ384" s="235">
        <f t="shared" ref="CQ384:CQ389" si="1855">SUM(CP384*BT384*(30+4))</f>
        <v>0</v>
      </c>
      <c r="CR384" s="232"/>
      <c r="CS384" s="233">
        <f t="shared" ref="CS384:CS390" si="1856">SUM(CR384*BT384*3)</f>
        <v>0</v>
      </c>
      <c r="CT384" s="232"/>
      <c r="CU384" s="234">
        <f t="shared" ref="CU384:CU390" si="1857">SUM(CT384*BT384/3)</f>
        <v>0</v>
      </c>
      <c r="CV384" s="232"/>
      <c r="CW384" s="234">
        <f t="shared" ref="CW384:CW390" si="1858">SUM(CV384*BT384*2/3)</f>
        <v>0</v>
      </c>
      <c r="CX384" s="232"/>
      <c r="CY384" s="233">
        <f>SUM(CX384*BT384*2)</f>
        <v>0</v>
      </c>
      <c r="CZ384" s="232"/>
      <c r="DA384" s="233">
        <f>SUM(CZ384*BV384*2)</f>
        <v>0</v>
      </c>
      <c r="DB384" s="232"/>
      <c r="DC384" s="209">
        <f t="shared" ref="DC384:DC389" si="1859">SUM(DB384*BT384*2)</f>
        <v>0</v>
      </c>
      <c r="DD384" s="232">
        <v>1</v>
      </c>
      <c r="DE384" s="605">
        <f>DD384*BV384*6</f>
        <v>6</v>
      </c>
      <c r="DF384" s="34"/>
      <c r="DG384" s="236">
        <f t="shared" ref="DG384:DG390" si="1860">DF384*BT384/3</f>
        <v>0</v>
      </c>
      <c r="DH384" s="232"/>
      <c r="DI384" s="233">
        <f t="shared" ref="DI384:DI389" si="1861">SUM(BV384*DH384*6)</f>
        <v>0</v>
      </c>
      <c r="DJ384" s="232"/>
      <c r="DK384" s="209">
        <f>SUM(BV384*DJ384*8)</f>
        <v>0</v>
      </c>
      <c r="DL384" s="232"/>
      <c r="DM384" s="209">
        <f t="shared" ref="DM384:DM389" si="1862">SUM(DL384*BW384*5*6)</f>
        <v>0</v>
      </c>
      <c r="DN384" s="232"/>
      <c r="DO384" s="234">
        <f t="shared" ref="DO384:DO390" si="1863">SUM(DN384*BW384*4*6)</f>
        <v>0</v>
      </c>
      <c r="DP384" s="232"/>
      <c r="DQ384" s="237">
        <f t="shared" ref="DQ384:DQ390" si="1864">SUM(DP384*50)</f>
        <v>0</v>
      </c>
      <c r="DR384" s="309">
        <f t="shared" ref="DR384:DR385" si="1865">SUM(DA384+DQ384+DO384+DM384+DK384+DI384+DE384+DC384+CW384+CY384+CU384+CS384+CQ384+CO384+CM384+CK384+CJ384+CI384+CG384+CC384+CA384+CE384+DG384)</f>
        <v>57.5</v>
      </c>
      <c r="DS384" s="22">
        <f t="shared" ref="DS384:DS385" si="1866">SUM(CA384+CC384+CG384+CI384+CJ384+DE384+DI384+DK384+DM384+DO384+CE384+DC384)</f>
        <v>50</v>
      </c>
      <c r="DT384" s="22">
        <f>SUM(CA384+CC384+CG384+CI384+CJ384+DE384+DI384+DK384+DM384+DO384+CE384+DC384)</f>
        <v>50</v>
      </c>
      <c r="DU384" s="7"/>
      <c r="DV384" s="7"/>
      <c r="DW384" s="60"/>
      <c r="DX384" s="2" t="s">
        <v>82</v>
      </c>
      <c r="DY384" s="291"/>
      <c r="DZ384" s="19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M384" s="20">
        <v>4</v>
      </c>
      <c r="EN384" s="7">
        <v>70</v>
      </c>
      <c r="EO384" s="7">
        <v>70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20">
        <v>12</v>
      </c>
      <c r="EX384" s="7">
        <v>0</v>
      </c>
      <c r="EY384" s="7">
        <v>0</v>
      </c>
      <c r="EZ384" s="7">
        <v>0</v>
      </c>
      <c r="FA384" s="7">
        <v>0</v>
      </c>
      <c r="FB384" s="7">
        <v>0</v>
      </c>
      <c r="FC384" s="7">
        <v>0</v>
      </c>
      <c r="FD384" s="7">
        <v>1</v>
      </c>
      <c r="FE384" s="7">
        <v>36</v>
      </c>
      <c r="FF384" s="7">
        <v>0</v>
      </c>
      <c r="FG384" s="20">
        <v>0</v>
      </c>
      <c r="FH384" s="7">
        <v>0</v>
      </c>
      <c r="FI384" s="7">
        <v>0</v>
      </c>
      <c r="FJ384" s="7">
        <v>0</v>
      </c>
      <c r="FK384" s="7">
        <v>0</v>
      </c>
      <c r="FL384" s="7">
        <v>0</v>
      </c>
      <c r="FM384" s="7">
        <v>0</v>
      </c>
      <c r="FN384" s="7">
        <v>0</v>
      </c>
      <c r="FO384" s="7">
        <v>0</v>
      </c>
      <c r="FP384" s="7">
        <v>1</v>
      </c>
      <c r="FQ384" s="7">
        <v>6</v>
      </c>
      <c r="FR384" s="7"/>
      <c r="FS384" s="7">
        <v>0</v>
      </c>
      <c r="FT384" s="7">
        <v>0</v>
      </c>
      <c r="FU384" s="7">
        <v>0</v>
      </c>
      <c r="FV384" s="7">
        <v>1</v>
      </c>
      <c r="FW384" s="7">
        <v>4</v>
      </c>
      <c r="FX384" s="7">
        <v>0</v>
      </c>
      <c r="FY384" s="7">
        <v>0</v>
      </c>
      <c r="FZ384" s="7">
        <v>0</v>
      </c>
      <c r="GA384" s="7">
        <v>0</v>
      </c>
      <c r="GB384" s="7">
        <v>0</v>
      </c>
      <c r="GC384" s="7">
        <v>0</v>
      </c>
      <c r="GD384" s="7" t="e">
        <v>#REF!</v>
      </c>
      <c r="GE384" s="149">
        <v>132</v>
      </c>
      <c r="GF384" s="150">
        <v>84</v>
      </c>
      <c r="GG384" s="7"/>
      <c r="GH384" s="7"/>
      <c r="GI384" s="60"/>
      <c r="GK384" s="20"/>
      <c r="GL384" s="20"/>
      <c r="GM384" s="1"/>
      <c r="GN384" s="25"/>
      <c r="GO384" s="77"/>
      <c r="GP384" s="7"/>
      <c r="GQ384" s="7"/>
    </row>
    <row r="385" spans="1:199" ht="24.95" hidden="1" customHeight="1" x14ac:dyDescent="0.4">
      <c r="A385" s="2" t="s">
        <v>82</v>
      </c>
      <c r="B385" s="1" t="s">
        <v>90</v>
      </c>
      <c r="C385" s="25" t="s">
        <v>95</v>
      </c>
      <c r="D385" s="45" t="s">
        <v>156</v>
      </c>
      <c r="E385" s="25" t="s">
        <v>151</v>
      </c>
      <c r="F385" s="25" t="s">
        <v>234</v>
      </c>
      <c r="G385" s="45" t="s">
        <v>235</v>
      </c>
      <c r="H385" s="25">
        <v>43</v>
      </c>
      <c r="I385" s="25">
        <v>1</v>
      </c>
      <c r="J385" s="25">
        <v>2</v>
      </c>
      <c r="K385" s="25">
        <v>1</v>
      </c>
      <c r="L385" s="1">
        <v>10</v>
      </c>
      <c r="M385" s="208">
        <f>SUM(N385+P385+R385+T385+V385)</f>
        <v>10</v>
      </c>
      <c r="N385" s="34">
        <v>10</v>
      </c>
      <c r="O385" s="28">
        <f t="shared" si="1833"/>
        <v>10</v>
      </c>
      <c r="P385" s="34"/>
      <c r="Q385" s="28">
        <f>P385*J385</f>
        <v>0</v>
      </c>
      <c r="R385" s="34"/>
      <c r="S385" s="28">
        <f t="shared" si="1834"/>
        <v>0</v>
      </c>
      <c r="T385" s="34"/>
      <c r="U385" s="28">
        <f t="shared" si="1835"/>
        <v>0</v>
      </c>
      <c r="V385" s="34"/>
      <c r="W385" s="28">
        <f>SUM(V385)*J385*3</f>
        <v>0</v>
      </c>
      <c r="X385" s="209">
        <f>SUM(J385*AX385*2+K385*AZ385*2)</f>
        <v>0</v>
      </c>
      <c r="Y385" s="182">
        <f t="shared" si="1836"/>
        <v>3</v>
      </c>
      <c r="Z385" s="232"/>
      <c r="AA385" s="28"/>
      <c r="AB385" s="34"/>
      <c r="AC385" s="209">
        <f t="shared" si="1837"/>
        <v>0</v>
      </c>
      <c r="AD385" s="34"/>
      <c r="AE385" s="210">
        <f t="shared" si="1838"/>
        <v>0</v>
      </c>
      <c r="AF385" s="34"/>
      <c r="AG385" s="28">
        <f t="shared" si="1839"/>
        <v>0</v>
      </c>
      <c r="AH385" s="34"/>
      <c r="AI385" s="209">
        <f t="shared" si="1840"/>
        <v>0</v>
      </c>
      <c r="AJ385" s="232"/>
      <c r="AK385" s="209">
        <f>SUM(AJ385*H385*2/3)</f>
        <v>0</v>
      </c>
      <c r="AL385" s="34"/>
      <c r="AM385" s="28">
        <f>SUM(AL385*H385*2)</f>
        <v>0</v>
      </c>
      <c r="AN385" s="34"/>
      <c r="AO385" s="28">
        <f>SUM(AN385*J385*2)</f>
        <v>0</v>
      </c>
      <c r="AP385" s="34"/>
      <c r="AQ385" s="209">
        <f t="shared" si="1841"/>
        <v>0</v>
      </c>
      <c r="AR385" s="34"/>
      <c r="AS385" s="209">
        <f>SUM(J385*AR385*6)</f>
        <v>0</v>
      </c>
      <c r="AT385" s="34"/>
      <c r="AU385" s="209">
        <f t="shared" si="1842"/>
        <v>0</v>
      </c>
      <c r="AV385" s="232"/>
      <c r="AW385" s="28">
        <f>SUM(J385*AV385*6)</f>
        <v>0</v>
      </c>
      <c r="AX385" s="34"/>
      <c r="AY385" s="209">
        <f>SUM(J385*AX385*8)</f>
        <v>0</v>
      </c>
      <c r="AZ385" s="34"/>
      <c r="BA385" s="209">
        <f>SUM(AZ385*K385*5*6)</f>
        <v>0</v>
      </c>
      <c r="BB385" s="34"/>
      <c r="BC385" s="209">
        <f t="shared" si="1843"/>
        <v>0</v>
      </c>
      <c r="BD385" s="34"/>
      <c r="BE385" s="22">
        <f t="shared" si="1844"/>
        <v>0</v>
      </c>
      <c r="BF385" s="20"/>
      <c r="BG385" s="309">
        <f t="shared" si="1845"/>
        <v>13</v>
      </c>
      <c r="BH385" s="22">
        <f t="shared" si="1846"/>
        <v>10</v>
      </c>
      <c r="BI385" s="7"/>
      <c r="BJ385" s="1"/>
      <c r="BK385" s="1"/>
      <c r="BL385" s="63"/>
      <c r="BM385" s="2" t="s">
        <v>82</v>
      </c>
      <c r="BN385" s="229" t="s">
        <v>90</v>
      </c>
      <c r="BO385" s="230" t="s">
        <v>95</v>
      </c>
      <c r="BP385" s="211" t="s">
        <v>156</v>
      </c>
      <c r="BQ385" s="230" t="s">
        <v>151</v>
      </c>
      <c r="BR385" s="230" t="s">
        <v>236</v>
      </c>
      <c r="BS385" s="230" t="s">
        <v>237</v>
      </c>
      <c r="BT385" s="25">
        <v>43</v>
      </c>
      <c r="BU385" s="230">
        <v>1</v>
      </c>
      <c r="BV385" s="230">
        <v>2</v>
      </c>
      <c r="BW385" s="230">
        <v>1</v>
      </c>
      <c r="BX385" s="269">
        <v>10</v>
      </c>
      <c r="BY385" s="231">
        <f t="shared" si="1847"/>
        <v>10</v>
      </c>
      <c r="BZ385" s="232">
        <v>10</v>
      </c>
      <c r="CA385" s="28">
        <f t="shared" si="1848"/>
        <v>10</v>
      </c>
      <c r="CB385" s="232"/>
      <c r="CC385" s="233">
        <f t="shared" si="1849"/>
        <v>0</v>
      </c>
      <c r="CD385" s="232"/>
      <c r="CE385" s="233">
        <f t="shared" si="1850"/>
        <v>0</v>
      </c>
      <c r="CF385" s="232"/>
      <c r="CG385" s="233">
        <f t="shared" si="1851"/>
        <v>0</v>
      </c>
      <c r="CH385" s="232"/>
      <c r="CI385" s="28">
        <f>SUM(CH385)*BV385*3</f>
        <v>0</v>
      </c>
      <c r="CJ385" s="234">
        <f t="shared" si="1852"/>
        <v>0</v>
      </c>
      <c r="CK385" s="182">
        <f t="shared" si="1853"/>
        <v>3</v>
      </c>
      <c r="CL385" s="232"/>
      <c r="CM385" s="233"/>
      <c r="CN385" s="232"/>
      <c r="CO385" s="209">
        <f t="shared" si="1854"/>
        <v>0</v>
      </c>
      <c r="CP385" s="232"/>
      <c r="CQ385" s="235">
        <f t="shared" si="1855"/>
        <v>0</v>
      </c>
      <c r="CR385" s="232"/>
      <c r="CS385" s="233">
        <f t="shared" si="1856"/>
        <v>0</v>
      </c>
      <c r="CT385" s="232"/>
      <c r="CU385" s="234">
        <f t="shared" si="1857"/>
        <v>0</v>
      </c>
      <c r="CV385" s="232"/>
      <c r="CW385" s="234">
        <f t="shared" si="1858"/>
        <v>0</v>
      </c>
      <c r="CX385" s="232"/>
      <c r="CY385" s="233">
        <f>SUM(CX385*BT385*2)</f>
        <v>0</v>
      </c>
      <c r="CZ385" s="232"/>
      <c r="DA385" s="233">
        <f>SUM(CZ385*BV385*2)</f>
        <v>0</v>
      </c>
      <c r="DB385" s="232"/>
      <c r="DC385" s="209">
        <f t="shared" si="1859"/>
        <v>0</v>
      </c>
      <c r="DD385" s="232"/>
      <c r="DE385" s="234">
        <f>SUM(BV385*DD385*8)</f>
        <v>0</v>
      </c>
      <c r="DF385" s="34"/>
      <c r="DG385" s="236">
        <f t="shared" si="1860"/>
        <v>0</v>
      </c>
      <c r="DH385" s="232"/>
      <c r="DI385" s="233">
        <f t="shared" si="1861"/>
        <v>0</v>
      </c>
      <c r="DJ385" s="232"/>
      <c r="DK385" s="209">
        <f>SUM(BV385*DJ385*8)</f>
        <v>0</v>
      </c>
      <c r="DL385" s="232"/>
      <c r="DM385" s="209">
        <f t="shared" si="1862"/>
        <v>0</v>
      </c>
      <c r="DN385" s="232"/>
      <c r="DO385" s="234">
        <f t="shared" si="1863"/>
        <v>0</v>
      </c>
      <c r="DP385" s="232"/>
      <c r="DQ385" s="237">
        <f t="shared" si="1864"/>
        <v>0</v>
      </c>
      <c r="DR385" s="309">
        <f t="shared" si="1865"/>
        <v>13</v>
      </c>
      <c r="DS385" s="22">
        <f t="shared" si="1866"/>
        <v>10</v>
      </c>
      <c r="DT385" s="22">
        <f>SUM(CA385+CC385+CG385+CI385+CJ385+DE385+DI385+DK385+DM385+DO385+CE385+DC385)</f>
        <v>10</v>
      </c>
      <c r="DU385" s="7"/>
      <c r="DV385" s="7"/>
      <c r="DW385" s="60"/>
      <c r="DX385" s="2" t="s">
        <v>82</v>
      </c>
      <c r="DY385" s="291"/>
      <c r="DZ385" s="19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M385" s="20">
        <v>20</v>
      </c>
      <c r="EN385" s="7">
        <v>0</v>
      </c>
      <c r="EO385" s="7">
        <v>0</v>
      </c>
      <c r="EP385" s="7">
        <v>0</v>
      </c>
      <c r="EQ385" s="7">
        <v>0</v>
      </c>
      <c r="ER385" s="7">
        <v>0</v>
      </c>
      <c r="ES385" s="7">
        <v>0</v>
      </c>
      <c r="ET385" s="7">
        <v>0</v>
      </c>
      <c r="EU385" s="7">
        <v>0</v>
      </c>
      <c r="EV385" s="7">
        <v>0</v>
      </c>
      <c r="EW385" s="20">
        <v>6</v>
      </c>
      <c r="EX385" s="7">
        <v>0</v>
      </c>
      <c r="EY385" s="7">
        <v>0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>
        <v>0</v>
      </c>
      <c r="FF385" s="7">
        <v>0</v>
      </c>
      <c r="FG385" s="20">
        <v>0</v>
      </c>
      <c r="FH385" s="7">
        <v>0</v>
      </c>
      <c r="FI385" s="7">
        <v>0</v>
      </c>
      <c r="FJ385" s="7">
        <v>0</v>
      </c>
      <c r="FK385" s="7">
        <v>0</v>
      </c>
      <c r="FL385" s="7">
        <v>0</v>
      </c>
      <c r="FM385" s="7">
        <v>0</v>
      </c>
      <c r="FN385" s="7">
        <v>0</v>
      </c>
      <c r="FO385" s="7">
        <v>0</v>
      </c>
      <c r="FP385" s="7">
        <v>0</v>
      </c>
      <c r="FQ385" s="7">
        <v>0</v>
      </c>
      <c r="FR385" s="7"/>
      <c r="FS385" s="7">
        <v>0</v>
      </c>
      <c r="FT385" s="7">
        <v>0</v>
      </c>
      <c r="FU385" s="7">
        <v>0</v>
      </c>
      <c r="FV385" s="7">
        <v>0</v>
      </c>
      <c r="FW385" s="7">
        <v>0</v>
      </c>
      <c r="FX385" s="7">
        <v>0</v>
      </c>
      <c r="FY385" s="7">
        <v>0</v>
      </c>
      <c r="FZ385" s="7">
        <v>0</v>
      </c>
      <c r="GA385" s="7">
        <v>0</v>
      </c>
      <c r="GB385" s="7">
        <v>0</v>
      </c>
      <c r="GC385" s="7">
        <v>0</v>
      </c>
      <c r="GD385" s="7" t="e">
        <v>#REF!</v>
      </c>
      <c r="GE385" s="149">
        <v>26</v>
      </c>
      <c r="GF385" s="150">
        <v>20</v>
      </c>
      <c r="GG385" s="7"/>
      <c r="GH385" s="7"/>
      <c r="GI385" s="60"/>
      <c r="GK385" s="20"/>
      <c r="GL385" s="20"/>
      <c r="GM385" s="1"/>
      <c r="GN385" s="25"/>
      <c r="GO385" s="77"/>
      <c r="GP385" s="7"/>
      <c r="GQ385" s="7"/>
    </row>
    <row r="386" spans="1:199" s="481" customFormat="1" ht="24.95" hidden="1" customHeight="1" x14ac:dyDescent="0.4">
      <c r="A386" s="461" t="s">
        <v>82</v>
      </c>
      <c r="B386" s="462" t="s">
        <v>187</v>
      </c>
      <c r="C386" s="463" t="s">
        <v>95</v>
      </c>
      <c r="D386" s="464" t="s">
        <v>156</v>
      </c>
      <c r="E386" s="463" t="s">
        <v>151</v>
      </c>
      <c r="F386" s="463" t="s">
        <v>240</v>
      </c>
      <c r="G386" s="464">
        <v>7</v>
      </c>
      <c r="H386" s="463">
        <v>65</v>
      </c>
      <c r="I386" s="463">
        <v>1</v>
      </c>
      <c r="J386" s="463"/>
      <c r="K386" s="25">
        <f>SUM(J386)*2</f>
        <v>0</v>
      </c>
      <c r="L386" s="319">
        <v>34</v>
      </c>
      <c r="M386" s="208">
        <f>SUM(N386+P386+R386+T386+V386)</f>
        <v>28</v>
      </c>
      <c r="N386" s="34">
        <v>4</v>
      </c>
      <c r="O386" s="465">
        <f t="shared" si="1833"/>
        <v>4</v>
      </c>
      <c r="P386" s="34">
        <v>24</v>
      </c>
      <c r="Q386" s="465">
        <f>P386*J386</f>
        <v>0</v>
      </c>
      <c r="R386" s="34"/>
      <c r="S386" s="465">
        <f t="shared" si="1834"/>
        <v>0</v>
      </c>
      <c r="T386" s="34"/>
      <c r="U386" s="465">
        <f t="shared" si="1835"/>
        <v>0</v>
      </c>
      <c r="V386" s="34"/>
      <c r="W386" s="465">
        <f t="shared" ref="W386:W395" si="1867">SUM(V386)*J386*5</f>
        <v>0</v>
      </c>
      <c r="X386" s="209">
        <v>0</v>
      </c>
      <c r="Y386" s="467">
        <f t="shared" si="1836"/>
        <v>0</v>
      </c>
      <c r="Z386" s="232"/>
      <c r="AA386" s="465"/>
      <c r="AB386" s="34"/>
      <c r="AC386" s="209">
        <f t="shared" si="1837"/>
        <v>0</v>
      </c>
      <c r="AD386" s="34"/>
      <c r="AE386" s="468">
        <f t="shared" si="1838"/>
        <v>0</v>
      </c>
      <c r="AF386" s="34"/>
      <c r="AG386" s="465">
        <f t="shared" si="1839"/>
        <v>0</v>
      </c>
      <c r="AH386" s="34"/>
      <c r="AI386" s="466">
        <f t="shared" si="1840"/>
        <v>0</v>
      </c>
      <c r="AJ386" s="232"/>
      <c r="AK386" s="466">
        <f>SUM(AJ386*H386*2/3)</f>
        <v>0</v>
      </c>
      <c r="AL386" s="34"/>
      <c r="AM386" s="465">
        <f>SUM(AL386*H386)</f>
        <v>0</v>
      </c>
      <c r="AN386" s="34"/>
      <c r="AO386" s="465">
        <f>SUM(AN386*J386)</f>
        <v>0</v>
      </c>
      <c r="AP386" s="34"/>
      <c r="AQ386" s="466">
        <f t="shared" si="1841"/>
        <v>0</v>
      </c>
      <c r="AR386" s="34"/>
      <c r="AS386" s="466">
        <f>SUM(J386*AR386*6)</f>
        <v>0</v>
      </c>
      <c r="AT386" s="34"/>
      <c r="AU386" s="466">
        <f t="shared" si="1842"/>
        <v>0</v>
      </c>
      <c r="AV386" s="232"/>
      <c r="AW386" s="465">
        <f>SUM(J386*AV386*6)</f>
        <v>0</v>
      </c>
      <c r="AX386" s="34">
        <v>1</v>
      </c>
      <c r="AY386" s="202">
        <f>AX386*J386*8</f>
        <v>0</v>
      </c>
      <c r="AZ386" s="34"/>
      <c r="BA386" s="209">
        <f>SUM(AZ386*K386*5*6)</f>
        <v>0</v>
      </c>
      <c r="BB386" s="34"/>
      <c r="BC386" s="466">
        <f t="shared" si="1843"/>
        <v>0</v>
      </c>
      <c r="BD386" s="34"/>
      <c r="BE386" s="469">
        <f t="shared" si="1844"/>
        <v>0</v>
      </c>
      <c r="BF386" s="209"/>
      <c r="BG386" s="469">
        <f t="shared" si="1845"/>
        <v>4</v>
      </c>
      <c r="BH386" s="469">
        <f t="shared" si="1846"/>
        <v>4</v>
      </c>
      <c r="BI386" s="7"/>
      <c r="BJ386" s="1"/>
      <c r="BK386" s="1"/>
      <c r="BL386" s="470"/>
      <c r="BM386" s="461" t="s">
        <v>82</v>
      </c>
      <c r="BN386" s="462" t="s">
        <v>238</v>
      </c>
      <c r="BO386" s="471" t="s">
        <v>95</v>
      </c>
      <c r="BP386" s="472" t="s">
        <v>156</v>
      </c>
      <c r="BQ386" s="463" t="s">
        <v>151</v>
      </c>
      <c r="BR386" s="463" t="s">
        <v>239</v>
      </c>
      <c r="BS386" s="464">
        <v>4</v>
      </c>
      <c r="BT386" s="463">
        <v>65</v>
      </c>
      <c r="BU386" s="463">
        <v>1</v>
      </c>
      <c r="BV386" s="463">
        <v>2</v>
      </c>
      <c r="BW386" s="463">
        <f>SUM(BV386)*2</f>
        <v>4</v>
      </c>
      <c r="BX386" s="462">
        <v>18</v>
      </c>
      <c r="BY386" s="208">
        <f t="shared" si="1847"/>
        <v>18</v>
      </c>
      <c r="BZ386" s="34">
        <v>4</v>
      </c>
      <c r="CA386" s="28">
        <v>2</v>
      </c>
      <c r="CB386" s="34">
        <v>8</v>
      </c>
      <c r="CC386" s="465">
        <f t="shared" si="1849"/>
        <v>16</v>
      </c>
      <c r="CD386" s="34">
        <v>6</v>
      </c>
      <c r="CE386" s="465">
        <f t="shared" si="1850"/>
        <v>12</v>
      </c>
      <c r="CF386" s="34"/>
      <c r="CG386" s="465">
        <f t="shared" si="1851"/>
        <v>0</v>
      </c>
      <c r="CH386" s="232"/>
      <c r="CI386" s="465">
        <f>SUM(CH386)*BV386*5</f>
        <v>0</v>
      </c>
      <c r="CJ386" s="466">
        <f t="shared" si="1852"/>
        <v>0</v>
      </c>
      <c r="CK386" s="182">
        <f t="shared" si="1853"/>
        <v>5.4</v>
      </c>
      <c r="CL386" s="232"/>
      <c r="CM386" s="465"/>
      <c r="CN386" s="232"/>
      <c r="CO386" s="209">
        <f t="shared" si="1854"/>
        <v>0</v>
      </c>
      <c r="CP386" s="232"/>
      <c r="CQ386" s="468">
        <f t="shared" si="1855"/>
        <v>0</v>
      </c>
      <c r="CR386" s="34"/>
      <c r="CS386" s="465">
        <f t="shared" si="1856"/>
        <v>0</v>
      </c>
      <c r="CT386" s="232"/>
      <c r="CU386" s="466">
        <f t="shared" si="1857"/>
        <v>0</v>
      </c>
      <c r="CV386" s="232"/>
      <c r="CW386" s="466">
        <f t="shared" si="1858"/>
        <v>0</v>
      </c>
      <c r="CX386" s="34"/>
      <c r="CY386" s="465">
        <f>SUM(CX386*BT386)</f>
        <v>0</v>
      </c>
      <c r="CZ386" s="232"/>
      <c r="DA386" s="465">
        <f>SUM(CZ386*BV386)</f>
        <v>0</v>
      </c>
      <c r="DB386" s="232"/>
      <c r="DC386" s="209">
        <f t="shared" si="1859"/>
        <v>0</v>
      </c>
      <c r="DD386" s="34">
        <v>1</v>
      </c>
      <c r="DE386" s="345">
        <f>DD386*BV386*6</f>
        <v>12</v>
      </c>
      <c r="DF386" s="34"/>
      <c r="DG386" s="466">
        <f t="shared" si="1860"/>
        <v>0</v>
      </c>
      <c r="DH386" s="232"/>
      <c r="DI386" s="465">
        <f t="shared" si="1861"/>
        <v>0</v>
      </c>
      <c r="DJ386" s="34"/>
      <c r="DK386" s="209">
        <f>SUM(BV386*DJ386*8)</f>
        <v>0</v>
      </c>
      <c r="DL386" s="34"/>
      <c r="DM386" s="209">
        <f t="shared" si="1862"/>
        <v>0</v>
      </c>
      <c r="DN386" s="473"/>
      <c r="DO386" s="466">
        <f t="shared" si="1863"/>
        <v>0</v>
      </c>
      <c r="DP386" s="34"/>
      <c r="DQ386" s="469">
        <f t="shared" si="1864"/>
        <v>0</v>
      </c>
      <c r="DR386" s="474">
        <f>CA386+CC386+CE386+CG386+CI386+CJ386+CK386+CM386+CO386+CQ386+CS386+CU386+CW386+CY386+DA386+DC386+DE386+DG386+DI386+DK386+DM386+DO386+DQ386</f>
        <v>47.4</v>
      </c>
      <c r="DS386" s="466">
        <f>DO386+DM386+DK386+DI386+DE386+DC386+CJ386+CI386+CG386+CE386+CC386+CA386</f>
        <v>42</v>
      </c>
      <c r="DT386" s="7"/>
      <c r="DU386" s="7"/>
      <c r="DV386" s="7"/>
      <c r="DW386" s="475"/>
      <c r="DX386" s="461" t="s">
        <v>82</v>
      </c>
      <c r="DY386" s="476"/>
      <c r="DZ386" s="477"/>
      <c r="EA386" s="478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M386" s="479">
        <v>6</v>
      </c>
      <c r="EN386" s="7">
        <v>32</v>
      </c>
      <c r="EO386" s="7">
        <v>16</v>
      </c>
      <c r="EP386" s="7">
        <v>6</v>
      </c>
      <c r="EQ386" s="478">
        <v>12</v>
      </c>
      <c r="ER386" s="7">
        <v>0</v>
      </c>
      <c r="ES386" s="478">
        <v>0</v>
      </c>
      <c r="ET386" s="7">
        <v>0</v>
      </c>
      <c r="EU386" s="478">
        <v>0</v>
      </c>
      <c r="EV386" s="7">
        <v>0</v>
      </c>
      <c r="EW386" s="479">
        <v>5.4</v>
      </c>
      <c r="EX386" s="7">
        <v>0</v>
      </c>
      <c r="EY386" s="478">
        <v>0</v>
      </c>
      <c r="EZ386" s="7">
        <v>0</v>
      </c>
      <c r="FA386" s="7">
        <v>0</v>
      </c>
      <c r="FB386" s="7">
        <v>0</v>
      </c>
      <c r="FC386" s="478">
        <v>0</v>
      </c>
      <c r="FD386" s="7">
        <v>0</v>
      </c>
      <c r="FE386" s="478">
        <v>0</v>
      </c>
      <c r="FF386" s="7">
        <v>0</v>
      </c>
      <c r="FG386" s="479">
        <v>0</v>
      </c>
      <c r="FH386" s="7">
        <v>0</v>
      </c>
      <c r="FI386" s="478">
        <v>0</v>
      </c>
      <c r="FJ386" s="7">
        <v>0</v>
      </c>
      <c r="FK386" s="478">
        <v>0</v>
      </c>
      <c r="FL386" s="7">
        <v>0</v>
      </c>
      <c r="FM386" s="478">
        <v>0</v>
      </c>
      <c r="FN386" s="7">
        <v>0</v>
      </c>
      <c r="FO386" s="7">
        <v>0</v>
      </c>
      <c r="FP386" s="7">
        <v>1</v>
      </c>
      <c r="FQ386" s="478">
        <v>12</v>
      </c>
      <c r="FR386" s="7"/>
      <c r="FS386" s="478">
        <v>0</v>
      </c>
      <c r="FT386" s="478">
        <v>0</v>
      </c>
      <c r="FU386" s="478">
        <v>0</v>
      </c>
      <c r="FV386" s="7">
        <v>1</v>
      </c>
      <c r="FW386" s="478">
        <v>0</v>
      </c>
      <c r="FX386" s="7">
        <v>0</v>
      </c>
      <c r="FY386" s="7">
        <v>0</v>
      </c>
      <c r="FZ386" s="7">
        <v>0</v>
      </c>
      <c r="GA386" s="478">
        <v>0</v>
      </c>
      <c r="GB386" s="7">
        <v>0</v>
      </c>
      <c r="GC386" s="478">
        <v>0</v>
      </c>
      <c r="GD386" s="7" t="e">
        <v>#REF!</v>
      </c>
      <c r="GE386" s="149">
        <v>51.4</v>
      </c>
      <c r="GF386" s="480">
        <v>46</v>
      </c>
      <c r="GG386" s="7"/>
      <c r="GH386" s="7"/>
      <c r="GI386" s="475"/>
      <c r="GK386" s="479"/>
      <c r="GL386" s="479"/>
      <c r="GM386" s="462"/>
      <c r="GN386" s="463"/>
      <c r="GO386" s="482"/>
      <c r="GP386" s="478"/>
      <c r="GQ386" s="478"/>
    </row>
    <row r="387" spans="1:199" ht="24.95" hidden="1" customHeight="1" x14ac:dyDescent="0.4">
      <c r="A387" s="2" t="s">
        <v>82</v>
      </c>
      <c r="B387" s="1" t="s">
        <v>246</v>
      </c>
      <c r="C387" s="25" t="s">
        <v>95</v>
      </c>
      <c r="D387" s="45" t="s">
        <v>156</v>
      </c>
      <c r="E387" s="25" t="s">
        <v>151</v>
      </c>
      <c r="F387" s="45" t="s">
        <v>232</v>
      </c>
      <c r="G387" s="25">
        <v>11</v>
      </c>
      <c r="H387" s="25">
        <v>12</v>
      </c>
      <c r="I387" s="25">
        <v>1</v>
      </c>
      <c r="J387" s="25">
        <v>1</v>
      </c>
      <c r="K387" s="25">
        <v>1</v>
      </c>
      <c r="L387" s="349">
        <v>6</v>
      </c>
      <c r="M387" s="208">
        <f>SUM(N387+P387+R387+T387+V387)</f>
        <v>6</v>
      </c>
      <c r="N387" s="34"/>
      <c r="O387" s="28">
        <f t="shared" si="1833"/>
        <v>0</v>
      </c>
      <c r="P387" s="34"/>
      <c r="Q387" s="28">
        <f>P387*J387</f>
        <v>0</v>
      </c>
      <c r="R387" s="34">
        <v>6</v>
      </c>
      <c r="S387" s="28">
        <f t="shared" si="1834"/>
        <v>6</v>
      </c>
      <c r="T387" s="34"/>
      <c r="U387" s="28">
        <f t="shared" si="1835"/>
        <v>0</v>
      </c>
      <c r="V387" s="34"/>
      <c r="W387" s="28">
        <f t="shared" si="1867"/>
        <v>0</v>
      </c>
      <c r="X387" s="209">
        <f>SUM(J387*AX387*2+K387*AZ387*2)</f>
        <v>0</v>
      </c>
      <c r="Y387" s="182">
        <f t="shared" si="1836"/>
        <v>0.9</v>
      </c>
      <c r="Z387" s="242"/>
      <c r="AA387" s="28"/>
      <c r="AB387" s="34"/>
      <c r="AC387" s="209">
        <f t="shared" si="1837"/>
        <v>0</v>
      </c>
      <c r="AD387" s="34"/>
      <c r="AE387" s="210">
        <f t="shared" si="1838"/>
        <v>0</v>
      </c>
      <c r="AF387" s="34"/>
      <c r="AG387" s="28">
        <f t="shared" si="1839"/>
        <v>0</v>
      </c>
      <c r="AH387" s="34"/>
      <c r="AI387" s="209">
        <f t="shared" si="1840"/>
        <v>0</v>
      </c>
      <c r="AJ387" s="242"/>
      <c r="AK387" s="209">
        <f>SUM(AJ387*H387/3)</f>
        <v>0</v>
      </c>
      <c r="AL387" s="34"/>
      <c r="AM387" s="28">
        <f>SUM(AL387*H387*2)</f>
        <v>0</v>
      </c>
      <c r="AN387" s="34"/>
      <c r="AO387" s="28">
        <f>SUM(AN387*J387)</f>
        <v>0</v>
      </c>
      <c r="AP387" s="34"/>
      <c r="AQ387" s="209">
        <f t="shared" si="1841"/>
        <v>0</v>
      </c>
      <c r="AR387" s="34">
        <v>1</v>
      </c>
      <c r="AS387" s="345">
        <f>H387*AR387/3</f>
        <v>4</v>
      </c>
      <c r="AT387" s="34"/>
      <c r="AU387" s="209">
        <f t="shared" si="1842"/>
        <v>0</v>
      </c>
      <c r="AV387" s="242"/>
      <c r="AW387" s="28">
        <f>SUM(AV387*H387/3)</f>
        <v>0</v>
      </c>
      <c r="AX387" s="34"/>
      <c r="AY387" s="209">
        <f>SUM(J387*AX387*8)</f>
        <v>0</v>
      </c>
      <c r="AZ387" s="34"/>
      <c r="BA387" s="209">
        <f>SUM(AZ387*K387*5*6)</f>
        <v>0</v>
      </c>
      <c r="BB387" s="34"/>
      <c r="BC387" s="209">
        <f t="shared" si="1843"/>
        <v>0</v>
      </c>
      <c r="BD387" s="34"/>
      <c r="BE387" s="22">
        <f t="shared" si="1844"/>
        <v>0</v>
      </c>
      <c r="BF387" s="209"/>
      <c r="BG387" s="309">
        <f t="shared" si="1845"/>
        <v>10.9</v>
      </c>
      <c r="BH387" s="22">
        <f t="shared" si="1846"/>
        <v>10</v>
      </c>
      <c r="BI387" s="7"/>
      <c r="BJ387" s="1"/>
      <c r="BK387" s="1"/>
      <c r="BL387" s="63"/>
      <c r="BM387" s="2" t="s">
        <v>82</v>
      </c>
      <c r="BN387" s="1"/>
      <c r="BO387" s="25"/>
      <c r="BP387" s="45"/>
      <c r="BQ387" s="25"/>
      <c r="BR387" s="25"/>
      <c r="BS387" s="45"/>
      <c r="BT387" s="25">
        <v>12</v>
      </c>
      <c r="BU387" s="25"/>
      <c r="BV387" s="25"/>
      <c r="BW387" s="25"/>
      <c r="BX387" s="45"/>
      <c r="BY387" s="208">
        <f t="shared" si="1847"/>
        <v>6</v>
      </c>
      <c r="BZ387" s="34">
        <v>6</v>
      </c>
      <c r="CA387" s="28"/>
      <c r="CB387" s="34"/>
      <c r="CC387" s="28"/>
      <c r="CD387" s="34"/>
      <c r="CE387" s="28"/>
      <c r="CF387" s="34"/>
      <c r="CG387" s="28"/>
      <c r="CH387" s="232"/>
      <c r="CI387" s="28"/>
      <c r="CJ387" s="209"/>
      <c r="CK387" s="182"/>
      <c r="CL387" s="232"/>
      <c r="CM387" s="28"/>
      <c r="CN387" s="232"/>
      <c r="CO387" s="209"/>
      <c r="CP387" s="232"/>
      <c r="CQ387" s="210"/>
      <c r="CR387" s="34"/>
      <c r="CS387" s="28"/>
      <c r="CT387" s="232"/>
      <c r="CU387" s="209"/>
      <c r="CV387" s="232"/>
      <c r="CW387" s="209"/>
      <c r="CX387" s="34"/>
      <c r="CY387" s="28"/>
      <c r="CZ387" s="232"/>
      <c r="DA387" s="28"/>
      <c r="DB387" s="34"/>
      <c r="DC387" s="209"/>
      <c r="DD387" s="34"/>
      <c r="DE387" s="209"/>
      <c r="DF387" s="34"/>
      <c r="DG387" s="209"/>
      <c r="DH387" s="232"/>
      <c r="DI387" s="28"/>
      <c r="DJ387" s="34"/>
      <c r="DK387" s="209"/>
      <c r="DL387" s="34"/>
      <c r="DM387" s="209"/>
      <c r="DN387" s="34"/>
      <c r="DO387" s="209"/>
      <c r="DP387" s="34"/>
      <c r="DQ387" s="22"/>
      <c r="DR387" s="209"/>
      <c r="DS387" s="209"/>
      <c r="DT387" s="7"/>
      <c r="DU387" s="7"/>
      <c r="DV387" s="7"/>
      <c r="DW387" s="60"/>
      <c r="DX387" s="2" t="s">
        <v>82</v>
      </c>
      <c r="DY387" s="291"/>
      <c r="DZ387" s="19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M387" s="20">
        <v>0</v>
      </c>
      <c r="EN387" s="7">
        <v>0</v>
      </c>
      <c r="EO387" s="7">
        <v>0</v>
      </c>
      <c r="EP387" s="7">
        <v>6</v>
      </c>
      <c r="EQ387" s="7">
        <v>6</v>
      </c>
      <c r="ER387" s="7">
        <v>0</v>
      </c>
      <c r="ES387" s="7">
        <v>0</v>
      </c>
      <c r="ET387" s="7">
        <v>0</v>
      </c>
      <c r="EU387" s="7">
        <v>0</v>
      </c>
      <c r="EV387" s="7">
        <v>0</v>
      </c>
      <c r="EW387" s="20">
        <v>0.9</v>
      </c>
      <c r="EX387" s="7">
        <v>0</v>
      </c>
      <c r="EY387" s="7">
        <v>0</v>
      </c>
      <c r="EZ387" s="7">
        <v>0</v>
      </c>
      <c r="FA387" s="7">
        <v>0</v>
      </c>
      <c r="FB387" s="7">
        <v>0</v>
      </c>
      <c r="FC387" s="7">
        <v>0</v>
      </c>
      <c r="FD387" s="7">
        <v>0</v>
      </c>
      <c r="FE387" s="7">
        <v>0</v>
      </c>
      <c r="FF387" s="7">
        <v>0</v>
      </c>
      <c r="FG387" s="20">
        <v>0</v>
      </c>
      <c r="FH387" s="7">
        <v>0</v>
      </c>
      <c r="FI387" s="7">
        <v>0</v>
      </c>
      <c r="FJ387" s="7">
        <v>0</v>
      </c>
      <c r="FK387" s="7">
        <v>0</v>
      </c>
      <c r="FL387" s="7">
        <v>0</v>
      </c>
      <c r="FM387" s="7">
        <v>0</v>
      </c>
      <c r="FN387" s="7">
        <v>0</v>
      </c>
      <c r="FO387" s="7">
        <v>0</v>
      </c>
      <c r="FP387" s="7">
        <v>1</v>
      </c>
      <c r="FQ387" s="7">
        <v>4</v>
      </c>
      <c r="FR387" s="7"/>
      <c r="FS387" s="7">
        <v>0</v>
      </c>
      <c r="FT387" s="7">
        <v>0</v>
      </c>
      <c r="FU387" s="7">
        <v>0</v>
      </c>
      <c r="FV387" s="7">
        <v>0</v>
      </c>
      <c r="FW387" s="7">
        <v>0</v>
      </c>
      <c r="FX387" s="7">
        <v>0</v>
      </c>
      <c r="FY387" s="7">
        <v>0</v>
      </c>
      <c r="FZ387" s="7">
        <v>0</v>
      </c>
      <c r="GA387" s="7">
        <v>0</v>
      </c>
      <c r="GB387" s="7">
        <v>0</v>
      </c>
      <c r="GC387" s="7">
        <v>0</v>
      </c>
      <c r="GD387" s="7" t="e">
        <v>#REF!</v>
      </c>
      <c r="GE387" s="149">
        <v>10.9</v>
      </c>
      <c r="GF387" s="150">
        <v>10</v>
      </c>
      <c r="GG387" s="7"/>
      <c r="GH387" s="7"/>
      <c r="GI387" s="60"/>
      <c r="GK387" s="20"/>
      <c r="GL387" s="20"/>
      <c r="GM387" s="1"/>
      <c r="GN387" s="25"/>
      <c r="GO387" s="77"/>
      <c r="GP387" s="7"/>
      <c r="GQ387" s="7"/>
    </row>
    <row r="388" spans="1:199" ht="24.95" hidden="1" customHeight="1" x14ac:dyDescent="0.4">
      <c r="A388" s="2" t="s">
        <v>82</v>
      </c>
      <c r="B388" s="333" t="s">
        <v>196</v>
      </c>
      <c r="C388" s="230" t="s">
        <v>149</v>
      </c>
      <c r="D388" s="211" t="s">
        <v>150</v>
      </c>
      <c r="E388" s="230" t="s">
        <v>151</v>
      </c>
      <c r="F388" s="230" t="s">
        <v>245</v>
      </c>
      <c r="G388" s="211">
        <v>7</v>
      </c>
      <c r="H388" s="230">
        <f>20+19</f>
        <v>39</v>
      </c>
      <c r="I388" s="230">
        <v>1</v>
      </c>
      <c r="J388" s="230">
        <v>2</v>
      </c>
      <c r="K388" s="230">
        <f>J388*2</f>
        <v>4</v>
      </c>
      <c r="L388" s="229">
        <v>18</v>
      </c>
      <c r="M388" s="231">
        <f>SUM(N388+P388+R388+T388+V388)</f>
        <v>18</v>
      </c>
      <c r="N388" s="232">
        <v>2</v>
      </c>
      <c r="O388" s="233">
        <f t="shared" si="1833"/>
        <v>2</v>
      </c>
      <c r="P388" s="232">
        <v>16</v>
      </c>
      <c r="Q388" s="28">
        <f>P388*J388</f>
        <v>32</v>
      </c>
      <c r="R388" s="232"/>
      <c r="S388" s="233">
        <f t="shared" si="1834"/>
        <v>0</v>
      </c>
      <c r="T388" s="232"/>
      <c r="U388" s="233">
        <f t="shared" si="1835"/>
        <v>0</v>
      </c>
      <c r="V388" s="232"/>
      <c r="W388" s="233">
        <f t="shared" si="1867"/>
        <v>0</v>
      </c>
      <c r="X388" s="209">
        <f>SUM(J388*AX388*2+K388*AZ388*2)</f>
        <v>0</v>
      </c>
      <c r="Y388" s="171">
        <f t="shared" si="1836"/>
        <v>5.4</v>
      </c>
      <c r="Z388" s="232"/>
      <c r="AA388" s="233"/>
      <c r="AB388" s="232"/>
      <c r="AC388" s="209">
        <f t="shared" si="1837"/>
        <v>0</v>
      </c>
      <c r="AD388" s="232"/>
      <c r="AE388" s="235">
        <f t="shared" si="1838"/>
        <v>0</v>
      </c>
      <c r="AF388" s="232"/>
      <c r="AG388" s="233">
        <f t="shared" si="1839"/>
        <v>0</v>
      </c>
      <c r="AH388" s="232"/>
      <c r="AI388" s="234">
        <f t="shared" si="1840"/>
        <v>0</v>
      </c>
      <c r="AJ388" s="232"/>
      <c r="AK388" s="234">
        <f t="shared" ref="AK388:AK395" si="1868">SUM(AJ388*H388*2/3)</f>
        <v>0</v>
      </c>
      <c r="AL388" s="232"/>
      <c r="AM388" s="233">
        <f>SUM(AL388*H388*2)</f>
        <v>0</v>
      </c>
      <c r="AN388" s="232"/>
      <c r="AO388" s="233">
        <f>SUM(AN388*J388*2)</f>
        <v>0</v>
      </c>
      <c r="AP388" s="232"/>
      <c r="AQ388" s="234">
        <f t="shared" si="1841"/>
        <v>0</v>
      </c>
      <c r="AR388" s="232">
        <v>1</v>
      </c>
      <c r="AS388" s="234">
        <f>SUM(J388*AR388*6)</f>
        <v>12</v>
      </c>
      <c r="AT388" s="34"/>
      <c r="AU388" s="236">
        <f t="shared" si="1842"/>
        <v>0</v>
      </c>
      <c r="AV388" s="232"/>
      <c r="AW388" s="233">
        <f>SUM(J388*AV388*6)</f>
        <v>0</v>
      </c>
      <c r="AX388" s="232"/>
      <c r="AY388" s="234">
        <f>SUM(J388*AX388*8)</f>
        <v>0</v>
      </c>
      <c r="AZ388" s="232"/>
      <c r="BA388" s="209">
        <f>SUM(AZ388*K388*5*6)</f>
        <v>0</v>
      </c>
      <c r="BB388" s="232"/>
      <c r="BC388" s="234">
        <f t="shared" si="1843"/>
        <v>0</v>
      </c>
      <c r="BD388" s="232"/>
      <c r="BE388" s="237">
        <f t="shared" si="1844"/>
        <v>0</v>
      </c>
      <c r="BF388" s="209"/>
      <c r="BG388" s="309">
        <f t="shared" si="1845"/>
        <v>51.4</v>
      </c>
      <c r="BH388" s="22">
        <f t="shared" si="1846"/>
        <v>46</v>
      </c>
      <c r="BI388" s="7"/>
      <c r="BJ388" s="1"/>
      <c r="BK388" s="1"/>
      <c r="BL388" s="63"/>
      <c r="BM388" s="2" t="s">
        <v>82</v>
      </c>
      <c r="BN388" s="1" t="s">
        <v>90</v>
      </c>
      <c r="BO388" s="25" t="s">
        <v>95</v>
      </c>
      <c r="BP388" s="45" t="s">
        <v>156</v>
      </c>
      <c r="BQ388" s="25" t="s">
        <v>151</v>
      </c>
      <c r="BR388" s="25" t="s">
        <v>251</v>
      </c>
      <c r="BS388" s="45" t="s">
        <v>171</v>
      </c>
      <c r="BT388" s="230">
        <f>20+19</f>
        <v>39</v>
      </c>
      <c r="BU388" s="25">
        <v>1</v>
      </c>
      <c r="BV388" s="25">
        <v>4</v>
      </c>
      <c r="BW388" s="25">
        <f>SUM(BV388)*2</f>
        <v>8</v>
      </c>
      <c r="BX388" s="1">
        <v>6</v>
      </c>
      <c r="BY388" s="208">
        <f t="shared" si="1847"/>
        <v>6</v>
      </c>
      <c r="BZ388" s="34">
        <v>6</v>
      </c>
      <c r="CA388" s="28">
        <f t="shared" si="1848"/>
        <v>6</v>
      </c>
      <c r="CB388" s="34"/>
      <c r="CC388" s="28">
        <f t="shared" si="1849"/>
        <v>0</v>
      </c>
      <c r="CD388" s="34"/>
      <c r="CE388" s="28">
        <f t="shared" si="1850"/>
        <v>0</v>
      </c>
      <c r="CF388" s="34"/>
      <c r="CG388" s="28">
        <f t="shared" si="1851"/>
        <v>0</v>
      </c>
      <c r="CH388" s="232"/>
      <c r="CI388" s="28">
        <f>SUM(CH388)*BV388*5</f>
        <v>0</v>
      </c>
      <c r="CJ388" s="209">
        <f t="shared" si="1852"/>
        <v>0</v>
      </c>
      <c r="CK388" s="182">
        <f t="shared" si="1853"/>
        <v>3.6</v>
      </c>
      <c r="CL388" s="232"/>
      <c r="CM388" s="28"/>
      <c r="CN388" s="232"/>
      <c r="CO388" s="209">
        <f t="shared" si="1854"/>
        <v>0</v>
      </c>
      <c r="CP388" s="232"/>
      <c r="CQ388" s="210">
        <f t="shared" si="1855"/>
        <v>0</v>
      </c>
      <c r="CR388" s="34"/>
      <c r="CS388" s="28">
        <f t="shared" si="1856"/>
        <v>0</v>
      </c>
      <c r="CT388" s="232"/>
      <c r="CU388" s="209">
        <f t="shared" si="1857"/>
        <v>0</v>
      </c>
      <c r="CV388" s="232"/>
      <c r="CW388" s="209">
        <f t="shared" si="1858"/>
        <v>0</v>
      </c>
      <c r="CX388" s="34"/>
      <c r="CY388" s="28">
        <f>SUM(CX388*BT388)</f>
        <v>0</v>
      </c>
      <c r="CZ388" s="232"/>
      <c r="DA388" s="28">
        <f>SUM(CZ388*BV388)</f>
        <v>0</v>
      </c>
      <c r="DB388" s="232"/>
      <c r="DC388" s="209">
        <f t="shared" si="1859"/>
        <v>0</v>
      </c>
      <c r="DD388" s="34"/>
      <c r="DE388" s="209">
        <f>SUM(BV388*DD388*6)</f>
        <v>0</v>
      </c>
      <c r="DF388" s="34"/>
      <c r="DG388" s="209">
        <f t="shared" si="1860"/>
        <v>0</v>
      </c>
      <c r="DH388" s="232"/>
      <c r="DI388" s="28">
        <f t="shared" si="1861"/>
        <v>0</v>
      </c>
      <c r="DJ388" s="34"/>
      <c r="DK388" s="209">
        <f>SUM(BV388*DJ388*8)</f>
        <v>0</v>
      </c>
      <c r="DL388" s="34"/>
      <c r="DM388" s="209">
        <f t="shared" si="1862"/>
        <v>0</v>
      </c>
      <c r="DN388" s="34"/>
      <c r="DO388" s="209">
        <f t="shared" si="1863"/>
        <v>0</v>
      </c>
      <c r="DP388" s="34"/>
      <c r="DQ388" s="22">
        <f t="shared" si="1864"/>
        <v>0</v>
      </c>
      <c r="DR388" s="345">
        <f>CA388+CC388+CE388+CG388+CI388+CJ388+CK388+CM388+CO388+CQ388+CS388+CU388+CW388+CY388+DA388+DC388+DE388+DG388+DI388+DK388+DM388+DO388+DQ388</f>
        <v>9.6</v>
      </c>
      <c r="DS388" s="236">
        <f>DO388+DM388+DK388+DI388+DE388+DC388+CJ388+CI388+CG388+CE388+CC388+CA388</f>
        <v>6</v>
      </c>
      <c r="DT388" s="22">
        <f>SUM(CA388+CC388+CG388+CI388+CJ388+DE388+DI388+DK388+DM388+DO388+CE388+DC388)</f>
        <v>6</v>
      </c>
      <c r="DU388" s="7"/>
      <c r="DV388" s="7"/>
      <c r="DW388" s="60"/>
      <c r="DX388" s="2" t="s">
        <v>82</v>
      </c>
      <c r="DY388" s="291"/>
      <c r="DZ388" s="19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M388" s="20">
        <v>8</v>
      </c>
      <c r="EN388" s="7">
        <v>16</v>
      </c>
      <c r="EO388" s="7">
        <v>32</v>
      </c>
      <c r="EP388" s="7">
        <v>0</v>
      </c>
      <c r="EQ388" s="7">
        <v>0</v>
      </c>
      <c r="ER388" s="7">
        <v>0</v>
      </c>
      <c r="ES388" s="7">
        <v>0</v>
      </c>
      <c r="ET388" s="7">
        <v>0</v>
      </c>
      <c r="EU388" s="7">
        <v>0</v>
      </c>
      <c r="EV388" s="7">
        <v>0</v>
      </c>
      <c r="EW388" s="20">
        <v>9</v>
      </c>
      <c r="EX388" s="7">
        <v>0</v>
      </c>
      <c r="EY388" s="7">
        <v>0</v>
      </c>
      <c r="EZ388" s="7">
        <v>0</v>
      </c>
      <c r="FA388" s="7">
        <v>0</v>
      </c>
      <c r="FB388" s="7">
        <v>0</v>
      </c>
      <c r="FC388" s="7">
        <v>0</v>
      </c>
      <c r="FD388" s="7">
        <v>0</v>
      </c>
      <c r="FE388" s="7">
        <v>0</v>
      </c>
      <c r="FF388" s="7">
        <v>0</v>
      </c>
      <c r="FG388" s="20">
        <v>0</v>
      </c>
      <c r="FH388" s="7">
        <v>0</v>
      </c>
      <c r="FI388" s="7">
        <v>0</v>
      </c>
      <c r="FJ388" s="7">
        <v>0</v>
      </c>
      <c r="FK388" s="7">
        <v>0</v>
      </c>
      <c r="FL388" s="7">
        <v>0</v>
      </c>
      <c r="FM388" s="7">
        <v>0</v>
      </c>
      <c r="FN388" s="7">
        <v>0</v>
      </c>
      <c r="FO388" s="7">
        <v>0</v>
      </c>
      <c r="FP388" s="7">
        <v>1</v>
      </c>
      <c r="FQ388" s="7">
        <v>12</v>
      </c>
      <c r="FR388" s="7"/>
      <c r="FS388" s="7">
        <v>0</v>
      </c>
      <c r="FT388" s="7">
        <v>0</v>
      </c>
      <c r="FU388" s="7">
        <v>0</v>
      </c>
      <c r="FV388" s="7">
        <v>0</v>
      </c>
      <c r="FW388" s="7">
        <v>0</v>
      </c>
      <c r="FX388" s="7">
        <v>0</v>
      </c>
      <c r="FY388" s="7">
        <v>0</v>
      </c>
      <c r="FZ388" s="7">
        <v>0</v>
      </c>
      <c r="GA388" s="7">
        <v>0</v>
      </c>
      <c r="GB388" s="7">
        <v>0</v>
      </c>
      <c r="GC388" s="7">
        <v>0</v>
      </c>
      <c r="GD388" s="7" t="e">
        <v>#REF!</v>
      </c>
      <c r="GE388" s="149">
        <v>61</v>
      </c>
      <c r="GF388" s="150">
        <v>52</v>
      </c>
      <c r="GG388" s="7"/>
      <c r="GH388" s="7"/>
      <c r="GI388" s="60"/>
      <c r="GK388" s="20"/>
      <c r="GL388" s="20"/>
      <c r="GM388" s="1"/>
      <c r="GN388" s="25"/>
      <c r="GO388" s="77"/>
      <c r="GP388" s="7"/>
      <c r="GQ388" s="7"/>
    </row>
    <row r="389" spans="1:199" ht="24.95" hidden="1" customHeight="1" x14ac:dyDescent="0.4">
      <c r="A389" s="2" t="s">
        <v>82</v>
      </c>
      <c r="B389" s="334" t="s">
        <v>196</v>
      </c>
      <c r="C389" s="239" t="s">
        <v>95</v>
      </c>
      <c r="D389" s="240" t="s">
        <v>156</v>
      </c>
      <c r="E389" s="239" t="s">
        <v>151</v>
      </c>
      <c r="F389" s="239" t="s">
        <v>232</v>
      </c>
      <c r="G389" s="240">
        <v>11</v>
      </c>
      <c r="H389" s="239">
        <v>12</v>
      </c>
      <c r="I389" s="239">
        <v>1</v>
      </c>
      <c r="J389" s="239">
        <v>1</v>
      </c>
      <c r="K389" s="239">
        <v>1</v>
      </c>
      <c r="L389" s="238">
        <v>16</v>
      </c>
      <c r="M389" s="241">
        <f t="shared" ref="M389:M396" si="1869">SUM(N389+P389+R389+T389+V389)</f>
        <v>16</v>
      </c>
      <c r="N389" s="242"/>
      <c r="O389" s="243">
        <f t="shared" si="1833"/>
        <v>0</v>
      </c>
      <c r="P389" s="242">
        <v>16</v>
      </c>
      <c r="Q389" s="28">
        <f t="shared" ref="Q389:Q396" si="1870">P389*J389</f>
        <v>16</v>
      </c>
      <c r="R389" s="242"/>
      <c r="S389" s="243">
        <f t="shared" si="1834"/>
        <v>0</v>
      </c>
      <c r="T389" s="242"/>
      <c r="U389" s="243">
        <f t="shared" si="1835"/>
        <v>0</v>
      </c>
      <c r="V389" s="242"/>
      <c r="W389" s="243">
        <f t="shared" si="1867"/>
        <v>0</v>
      </c>
      <c r="X389" s="209">
        <f>SUM(J389*AX389*2+K389*AZ389*2)</f>
        <v>0</v>
      </c>
      <c r="Y389" s="244">
        <f t="shared" si="1836"/>
        <v>2.4</v>
      </c>
      <c r="Z389" s="242"/>
      <c r="AA389" s="243"/>
      <c r="AB389" s="242"/>
      <c r="AC389" s="209">
        <f t="shared" si="1837"/>
        <v>0</v>
      </c>
      <c r="AD389" s="242"/>
      <c r="AE389" s="246">
        <f t="shared" si="1838"/>
        <v>0</v>
      </c>
      <c r="AF389" s="242"/>
      <c r="AG389" s="243">
        <f t="shared" si="1839"/>
        <v>0</v>
      </c>
      <c r="AH389" s="242"/>
      <c r="AI389" s="244">
        <f t="shared" si="1840"/>
        <v>0</v>
      </c>
      <c r="AJ389" s="242"/>
      <c r="AK389" s="244">
        <f t="shared" si="1868"/>
        <v>0</v>
      </c>
      <c r="AL389" s="242"/>
      <c r="AM389" s="243">
        <f>SUM(AL389*H389)*2</f>
        <v>0</v>
      </c>
      <c r="AN389" s="242"/>
      <c r="AO389" s="243">
        <f t="shared" ref="AO389:AO395" si="1871">SUM(AN389*J389)</f>
        <v>0</v>
      </c>
      <c r="AP389" s="242"/>
      <c r="AQ389" s="244">
        <f t="shared" si="1841"/>
        <v>0</v>
      </c>
      <c r="AR389" s="242">
        <v>1</v>
      </c>
      <c r="AS389" s="244">
        <f>AR389*H389/3</f>
        <v>4</v>
      </c>
      <c r="AT389" s="34"/>
      <c r="AU389" s="236">
        <f t="shared" si="1842"/>
        <v>0</v>
      </c>
      <c r="AV389" s="242"/>
      <c r="AW389" s="243">
        <f>AV389*H389/3</f>
        <v>0</v>
      </c>
      <c r="AX389" s="242"/>
      <c r="AY389" s="244">
        <f>SUM(AX389*H389/3)</f>
        <v>0</v>
      </c>
      <c r="AZ389" s="242"/>
      <c r="BA389" s="209">
        <f>SUM(AZ389*K389*3*6)</f>
        <v>0</v>
      </c>
      <c r="BB389" s="242"/>
      <c r="BC389" s="244">
        <f t="shared" si="1843"/>
        <v>0</v>
      </c>
      <c r="BD389" s="242"/>
      <c r="BE389" s="247">
        <f t="shared" si="1844"/>
        <v>0</v>
      </c>
      <c r="BF389" s="209"/>
      <c r="BG389" s="309">
        <f t="shared" si="1845"/>
        <v>22.4</v>
      </c>
      <c r="BH389" s="22">
        <f t="shared" si="1846"/>
        <v>20</v>
      </c>
      <c r="BI389" s="7"/>
      <c r="BJ389" s="1"/>
      <c r="BK389" s="1"/>
      <c r="BL389" s="63"/>
      <c r="BM389" s="2" t="s">
        <v>82</v>
      </c>
      <c r="BN389" s="373" t="s">
        <v>196</v>
      </c>
      <c r="BO389" s="179" t="s">
        <v>95</v>
      </c>
      <c r="BP389" s="207" t="s">
        <v>156</v>
      </c>
      <c r="BQ389" s="179" t="s">
        <v>151</v>
      </c>
      <c r="BR389" s="179" t="s">
        <v>236</v>
      </c>
      <c r="BS389" s="179" t="s">
        <v>237</v>
      </c>
      <c r="BT389" s="239">
        <v>12</v>
      </c>
      <c r="BU389" s="25">
        <v>1</v>
      </c>
      <c r="BV389" s="25">
        <v>2</v>
      </c>
      <c r="BW389" s="25">
        <v>1</v>
      </c>
      <c r="BX389" s="357">
        <v>4</v>
      </c>
      <c r="BY389" s="181">
        <f t="shared" si="1847"/>
        <v>4</v>
      </c>
      <c r="BZ389" s="81">
        <v>4</v>
      </c>
      <c r="CA389" s="35">
        <f t="shared" si="1848"/>
        <v>4</v>
      </c>
      <c r="CB389" s="81"/>
      <c r="CC389" s="35">
        <f t="shared" si="1849"/>
        <v>0</v>
      </c>
      <c r="CD389" s="81"/>
      <c r="CE389" s="35">
        <f t="shared" si="1850"/>
        <v>0</v>
      </c>
      <c r="CF389" s="81"/>
      <c r="CG389" s="35">
        <f t="shared" si="1851"/>
        <v>0</v>
      </c>
      <c r="CH389" s="169"/>
      <c r="CI389" s="35">
        <f>SUM(CH389)*BV389*5</f>
        <v>0</v>
      </c>
      <c r="CJ389" s="209">
        <f t="shared" si="1852"/>
        <v>0</v>
      </c>
      <c r="CK389" s="182">
        <f t="shared" si="1853"/>
        <v>1.2</v>
      </c>
      <c r="CL389" s="169"/>
      <c r="CM389" s="35"/>
      <c r="CN389" s="169"/>
      <c r="CO389" s="182">
        <f t="shared" si="1854"/>
        <v>0</v>
      </c>
      <c r="CP389" s="169"/>
      <c r="CQ389" s="183">
        <f t="shared" si="1855"/>
        <v>0</v>
      </c>
      <c r="CR389" s="81"/>
      <c r="CS389" s="35">
        <f t="shared" si="1856"/>
        <v>0</v>
      </c>
      <c r="CT389" s="169"/>
      <c r="CU389" s="209">
        <f t="shared" si="1857"/>
        <v>0</v>
      </c>
      <c r="CV389" s="169"/>
      <c r="CW389" s="209">
        <f t="shared" si="1858"/>
        <v>0</v>
      </c>
      <c r="CX389" s="81"/>
      <c r="CY389" s="35">
        <f>SUM(CX389*BT389)*2</f>
        <v>0</v>
      </c>
      <c r="CZ389" s="169"/>
      <c r="DA389" s="35">
        <f>SUM(CZ389*BV389)</f>
        <v>0</v>
      </c>
      <c r="DB389" s="169"/>
      <c r="DC389" s="182">
        <f t="shared" si="1859"/>
        <v>0</v>
      </c>
      <c r="DD389" s="81"/>
      <c r="DE389" s="209">
        <f>SUM(BV389*DD389*8)</f>
        <v>0</v>
      </c>
      <c r="DF389" s="34"/>
      <c r="DG389" s="209">
        <f t="shared" si="1860"/>
        <v>0</v>
      </c>
      <c r="DH389" s="169"/>
      <c r="DI389" s="28">
        <f t="shared" si="1861"/>
        <v>0</v>
      </c>
      <c r="DJ389" s="81"/>
      <c r="DK389" s="209">
        <f>SUM(DJ389*BT389/3)</f>
        <v>0</v>
      </c>
      <c r="DL389" s="81"/>
      <c r="DM389" s="209">
        <f t="shared" si="1862"/>
        <v>0</v>
      </c>
      <c r="DN389" s="81"/>
      <c r="DO389" s="182">
        <f t="shared" si="1863"/>
        <v>0</v>
      </c>
      <c r="DP389" s="81"/>
      <c r="DQ389" s="22">
        <f t="shared" si="1864"/>
        <v>0</v>
      </c>
      <c r="DR389" s="345">
        <f>CA389+CC389+CE389+CG389+CI389+CJ389+CK389+CM389+CO389+CQ389+CS389+CU389+CW389+CY389+DA389+DC389+DE389+DG389+DI389+DK389+DM389+DO389+DQ389</f>
        <v>5.2</v>
      </c>
      <c r="DS389" s="236">
        <f>DO389+DM389+DK389+DI389+DE389+DC389+CJ389+CI389+CG389+CE389+CC389+CA389</f>
        <v>4</v>
      </c>
      <c r="DT389" s="7"/>
      <c r="DU389" s="7"/>
      <c r="DV389" s="7"/>
      <c r="DW389" s="60"/>
      <c r="DX389" s="2" t="s">
        <v>82</v>
      </c>
      <c r="DY389" s="291"/>
      <c r="DZ389" s="19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M389" s="20">
        <v>4</v>
      </c>
      <c r="EN389" s="7">
        <v>16</v>
      </c>
      <c r="EO389" s="7">
        <v>16</v>
      </c>
      <c r="EP389" s="7">
        <v>0</v>
      </c>
      <c r="EQ389" s="7">
        <v>0</v>
      </c>
      <c r="ER389" s="7">
        <v>0</v>
      </c>
      <c r="ES389" s="7">
        <v>0</v>
      </c>
      <c r="ET389" s="7">
        <v>0</v>
      </c>
      <c r="EU389" s="7">
        <v>0</v>
      </c>
      <c r="EV389" s="7">
        <v>0</v>
      </c>
      <c r="EW389" s="20">
        <v>3.5999999999999996</v>
      </c>
      <c r="EX389" s="7">
        <v>0</v>
      </c>
      <c r="EY389" s="7">
        <v>0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0</v>
      </c>
      <c r="FG389" s="20">
        <v>0</v>
      </c>
      <c r="FH389" s="7">
        <v>0</v>
      </c>
      <c r="FI389" s="7">
        <v>0</v>
      </c>
      <c r="FJ389" s="7">
        <v>0</v>
      </c>
      <c r="FK389" s="7">
        <v>0</v>
      </c>
      <c r="FL389" s="7">
        <v>0</v>
      </c>
      <c r="FM389" s="7">
        <v>0</v>
      </c>
      <c r="FN389" s="7">
        <v>0</v>
      </c>
      <c r="FO389" s="7">
        <v>0</v>
      </c>
      <c r="FP389" s="7">
        <v>1</v>
      </c>
      <c r="FQ389" s="7">
        <v>4</v>
      </c>
      <c r="FR389" s="7"/>
      <c r="FS389" s="7">
        <v>0</v>
      </c>
      <c r="FT389" s="7">
        <v>0</v>
      </c>
      <c r="FU389" s="7">
        <v>0</v>
      </c>
      <c r="FV389" s="7">
        <v>0</v>
      </c>
      <c r="FW389" s="7">
        <v>0</v>
      </c>
      <c r="FX389" s="7">
        <v>0</v>
      </c>
      <c r="FY389" s="7">
        <v>0</v>
      </c>
      <c r="FZ389" s="7">
        <v>0</v>
      </c>
      <c r="GA389" s="7">
        <v>0</v>
      </c>
      <c r="GB389" s="7">
        <v>0</v>
      </c>
      <c r="GC389" s="7">
        <v>0</v>
      </c>
      <c r="GD389" s="7" t="e">
        <v>#REF!</v>
      </c>
      <c r="GE389" s="149">
        <v>27.599999999999998</v>
      </c>
      <c r="GF389" s="150">
        <v>24</v>
      </c>
      <c r="GG389" s="7"/>
      <c r="GH389" s="7"/>
      <c r="GI389" s="60"/>
      <c r="GK389" s="20"/>
      <c r="GL389" s="20"/>
      <c r="GM389" s="1"/>
      <c r="GN389" s="25"/>
      <c r="GO389" s="77"/>
      <c r="GP389" s="7"/>
      <c r="GQ389" s="7"/>
    </row>
    <row r="390" spans="1:199" ht="24.95" hidden="1" customHeight="1" x14ac:dyDescent="0.4">
      <c r="A390" s="2" t="s">
        <v>82</v>
      </c>
      <c r="B390" s="334" t="s">
        <v>196</v>
      </c>
      <c r="C390" s="239" t="s">
        <v>95</v>
      </c>
      <c r="D390" s="240" t="s">
        <v>150</v>
      </c>
      <c r="E390" s="239" t="s">
        <v>151</v>
      </c>
      <c r="F390" s="239" t="s">
        <v>233</v>
      </c>
      <c r="G390" s="240" t="s">
        <v>154</v>
      </c>
      <c r="H390" s="239">
        <v>93</v>
      </c>
      <c r="I390" s="239">
        <v>1</v>
      </c>
      <c r="J390" s="239">
        <v>4</v>
      </c>
      <c r="K390" s="239">
        <f>SUM(J390)*2</f>
        <v>8</v>
      </c>
      <c r="L390" s="238">
        <v>2</v>
      </c>
      <c r="M390" s="241">
        <f t="shared" si="1869"/>
        <v>2</v>
      </c>
      <c r="N390" s="242">
        <v>2</v>
      </c>
      <c r="O390" s="243">
        <f t="shared" si="1833"/>
        <v>2</v>
      </c>
      <c r="P390" s="242"/>
      <c r="Q390" s="28">
        <f t="shared" si="1870"/>
        <v>0</v>
      </c>
      <c r="R390" s="242"/>
      <c r="S390" s="243">
        <f t="shared" si="1834"/>
        <v>0</v>
      </c>
      <c r="T390" s="242"/>
      <c r="U390" s="243">
        <f t="shared" si="1835"/>
        <v>0</v>
      </c>
      <c r="V390" s="242"/>
      <c r="W390" s="243">
        <f t="shared" si="1867"/>
        <v>0</v>
      </c>
      <c r="X390" s="209">
        <f>SUM(J390*AX390*2+K390*AZ390*2)</f>
        <v>0</v>
      </c>
      <c r="Y390" s="244">
        <f t="shared" si="1836"/>
        <v>1.2</v>
      </c>
      <c r="Z390" s="242"/>
      <c r="AA390" s="243"/>
      <c r="AB390" s="242"/>
      <c r="AC390" s="209">
        <f t="shared" si="1837"/>
        <v>0</v>
      </c>
      <c r="AD390" s="242"/>
      <c r="AE390" s="246">
        <f t="shared" si="1838"/>
        <v>0</v>
      </c>
      <c r="AF390" s="242"/>
      <c r="AG390" s="243">
        <f t="shared" si="1839"/>
        <v>0</v>
      </c>
      <c r="AH390" s="242"/>
      <c r="AI390" s="244">
        <f t="shared" si="1840"/>
        <v>0</v>
      </c>
      <c r="AJ390" s="242"/>
      <c r="AK390" s="244">
        <f t="shared" si="1868"/>
        <v>0</v>
      </c>
      <c r="AL390" s="242"/>
      <c r="AM390" s="243">
        <f>SUM(AL390*H390)*2</f>
        <v>0</v>
      </c>
      <c r="AN390" s="242"/>
      <c r="AO390" s="243">
        <f t="shared" si="1871"/>
        <v>0</v>
      </c>
      <c r="AP390" s="242"/>
      <c r="AQ390" s="244">
        <f t="shared" si="1841"/>
        <v>0</v>
      </c>
      <c r="AR390" s="242"/>
      <c r="AS390" s="244">
        <f>SUM(J390*AR390*8)</f>
        <v>0</v>
      </c>
      <c r="AT390" s="34"/>
      <c r="AU390" s="236">
        <f t="shared" si="1842"/>
        <v>0</v>
      </c>
      <c r="AV390" s="242"/>
      <c r="AW390" s="243">
        <f>SUM(J390*AV390*6)</f>
        <v>0</v>
      </c>
      <c r="AX390" s="242"/>
      <c r="AY390" s="244">
        <f>SUM(AX390*H390/3)</f>
        <v>0</v>
      </c>
      <c r="AZ390" s="242"/>
      <c r="BA390" s="209">
        <f t="shared" ref="BA390:BA395" si="1872">SUM(AZ390*K390*5*6)</f>
        <v>0</v>
      </c>
      <c r="BB390" s="242"/>
      <c r="BC390" s="244">
        <f t="shared" si="1843"/>
        <v>0</v>
      </c>
      <c r="BD390" s="242"/>
      <c r="BE390" s="247">
        <f t="shared" si="1844"/>
        <v>0</v>
      </c>
      <c r="BF390" s="209"/>
      <c r="BG390" s="309">
        <f t="shared" si="1845"/>
        <v>3.2</v>
      </c>
      <c r="BH390" s="22">
        <f t="shared" si="1846"/>
        <v>2</v>
      </c>
      <c r="BI390" s="7"/>
      <c r="BJ390" s="1"/>
      <c r="BK390" s="1"/>
      <c r="BL390" s="63"/>
      <c r="BM390" s="2" t="s">
        <v>82</v>
      </c>
      <c r="BN390" s="1" t="s">
        <v>254</v>
      </c>
      <c r="BO390" s="25" t="s">
        <v>95</v>
      </c>
      <c r="BP390" s="45" t="s">
        <v>156</v>
      </c>
      <c r="BQ390" s="25" t="s">
        <v>151</v>
      </c>
      <c r="BR390" s="25" t="s">
        <v>232</v>
      </c>
      <c r="BS390" s="45">
        <v>12</v>
      </c>
      <c r="BT390" s="239">
        <v>4</v>
      </c>
      <c r="BU390" s="25">
        <v>1</v>
      </c>
      <c r="BV390" s="25">
        <v>1</v>
      </c>
      <c r="BW390" s="25">
        <v>1</v>
      </c>
      <c r="BX390" s="1"/>
      <c r="BY390" s="208">
        <f t="shared" si="1847"/>
        <v>0</v>
      </c>
      <c r="BZ390" s="34"/>
      <c r="CA390" s="28">
        <f t="shared" si="1848"/>
        <v>0</v>
      </c>
      <c r="CB390" s="34"/>
      <c r="CC390" s="28">
        <f t="shared" si="1849"/>
        <v>0</v>
      </c>
      <c r="CD390" s="34"/>
      <c r="CE390" s="28">
        <f t="shared" si="1850"/>
        <v>0</v>
      </c>
      <c r="CF390" s="34"/>
      <c r="CG390" s="28">
        <f t="shared" si="1851"/>
        <v>0</v>
      </c>
      <c r="CH390" s="242"/>
      <c r="CI390" s="28">
        <f>SUM(CH390)*BV390*5</f>
        <v>0</v>
      </c>
      <c r="CJ390" s="209"/>
      <c r="CK390" s="182">
        <f>SUM(BX390*5/100*BV390)</f>
        <v>0</v>
      </c>
      <c r="CL390" s="242"/>
      <c r="CM390" s="28"/>
      <c r="CN390" s="242"/>
      <c r="CO390" s="209">
        <f t="shared" si="1854"/>
        <v>0</v>
      </c>
      <c r="CP390" s="242">
        <v>1</v>
      </c>
      <c r="CQ390" s="210">
        <v>60</v>
      </c>
      <c r="CR390" s="34"/>
      <c r="CS390" s="28">
        <f t="shared" si="1856"/>
        <v>0</v>
      </c>
      <c r="CT390" s="242"/>
      <c r="CU390" s="209">
        <f t="shared" si="1857"/>
        <v>0</v>
      </c>
      <c r="CV390" s="242"/>
      <c r="CW390" s="209">
        <f t="shared" si="1858"/>
        <v>0</v>
      </c>
      <c r="CX390" s="34"/>
      <c r="CY390" s="28">
        <f>SUM(CX390*BT390*2)</f>
        <v>0</v>
      </c>
      <c r="CZ390" s="242"/>
      <c r="DA390" s="28">
        <f>SUM(CZ390*BV390)</f>
        <v>0</v>
      </c>
      <c r="DB390" s="242"/>
      <c r="DC390" s="209">
        <f>DB390*BT390/3</f>
        <v>0</v>
      </c>
      <c r="DD390" s="34"/>
      <c r="DE390" s="209">
        <f>SUM(BV390*DD390*6)</f>
        <v>0</v>
      </c>
      <c r="DF390" s="34"/>
      <c r="DG390" s="209">
        <f t="shared" si="1860"/>
        <v>0</v>
      </c>
      <c r="DH390" s="242"/>
      <c r="DI390" s="28">
        <f>SUM(DH390*BT390/3)</f>
        <v>0</v>
      </c>
      <c r="DJ390" s="34"/>
      <c r="DK390" s="209">
        <f>SUM(BV390*DJ390*8)</f>
        <v>0</v>
      </c>
      <c r="DL390" s="34">
        <v>1</v>
      </c>
      <c r="DM390" s="209">
        <f>SUM(DL390*BW390*1*8)</f>
        <v>8</v>
      </c>
      <c r="DN390" s="34"/>
      <c r="DO390" s="209">
        <f t="shared" si="1863"/>
        <v>0</v>
      </c>
      <c r="DP390" s="34"/>
      <c r="DQ390" s="22">
        <f t="shared" si="1864"/>
        <v>0</v>
      </c>
      <c r="DR390" s="345">
        <f>CA390+CC390+CE390+CG390+CI390+CJ390+CK390+CM390+CO390+CQ390+CS390+CU390+CW390+CY390+DA390+DC390+DE390+DG390+DI390+DK390+DM390+DO390+DQ390</f>
        <v>68</v>
      </c>
      <c r="DS390" s="209">
        <f>DO390+DM390+DK390+DI390+DE390+DC390+CJ390+CI390+CG390+CE390+CC390+CA390</f>
        <v>8</v>
      </c>
      <c r="DT390" s="7"/>
      <c r="DU390" s="7"/>
      <c r="DV390" s="7"/>
      <c r="DW390" s="60"/>
      <c r="DX390" s="2" t="s">
        <v>82</v>
      </c>
      <c r="DY390" s="291"/>
      <c r="DZ390" s="19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M390" s="20">
        <v>2</v>
      </c>
      <c r="EN390" s="7">
        <v>0</v>
      </c>
      <c r="EO390" s="7">
        <v>0</v>
      </c>
      <c r="EP390" s="7">
        <v>0</v>
      </c>
      <c r="EQ390" s="7">
        <v>0</v>
      </c>
      <c r="ER390" s="7">
        <v>0</v>
      </c>
      <c r="ES390" s="7">
        <v>0</v>
      </c>
      <c r="ET390" s="7">
        <v>0</v>
      </c>
      <c r="EU390" s="7">
        <v>0</v>
      </c>
      <c r="EV390" s="7">
        <v>0</v>
      </c>
      <c r="EW390" s="20">
        <v>1.2</v>
      </c>
      <c r="EX390" s="7">
        <v>0</v>
      </c>
      <c r="EY390" s="7">
        <v>0</v>
      </c>
      <c r="EZ390" s="7">
        <v>0</v>
      </c>
      <c r="FA390" s="7">
        <v>0</v>
      </c>
      <c r="FB390" s="7">
        <v>1</v>
      </c>
      <c r="FC390" s="7">
        <v>60</v>
      </c>
      <c r="FD390" s="7">
        <v>0</v>
      </c>
      <c r="FE390" s="7">
        <v>0</v>
      </c>
      <c r="FF390" s="7">
        <v>0</v>
      </c>
      <c r="FG390" s="20">
        <v>0</v>
      </c>
      <c r="FH390" s="7">
        <v>0</v>
      </c>
      <c r="FI390" s="7">
        <v>0</v>
      </c>
      <c r="FJ390" s="7">
        <v>0</v>
      </c>
      <c r="FK390" s="7">
        <v>0</v>
      </c>
      <c r="FL390" s="7">
        <v>0</v>
      </c>
      <c r="FM390" s="7">
        <v>0</v>
      </c>
      <c r="FN390" s="7">
        <v>0</v>
      </c>
      <c r="FO390" s="7">
        <v>0</v>
      </c>
      <c r="FP390" s="7">
        <v>0</v>
      </c>
      <c r="FQ390" s="7">
        <v>0</v>
      </c>
      <c r="FR390" s="7"/>
      <c r="FS390" s="7">
        <v>0</v>
      </c>
      <c r="FT390" s="7">
        <v>0</v>
      </c>
      <c r="FU390" s="7">
        <v>0</v>
      </c>
      <c r="FV390" s="7">
        <v>0</v>
      </c>
      <c r="FW390" s="7">
        <v>0</v>
      </c>
      <c r="FX390" s="7">
        <v>1</v>
      </c>
      <c r="FY390" s="7">
        <v>8</v>
      </c>
      <c r="FZ390" s="7">
        <v>0</v>
      </c>
      <c r="GA390" s="7">
        <v>0</v>
      </c>
      <c r="GB390" s="7">
        <v>0</v>
      </c>
      <c r="GC390" s="7">
        <v>0</v>
      </c>
      <c r="GD390" s="7" t="e">
        <v>#REF!</v>
      </c>
      <c r="GE390" s="149">
        <v>71.2</v>
      </c>
      <c r="GF390" s="150">
        <v>10</v>
      </c>
      <c r="GG390" s="7"/>
      <c r="GH390" s="7"/>
      <c r="GI390" s="60"/>
      <c r="GK390" s="20"/>
      <c r="GL390" s="20"/>
      <c r="GM390" s="1"/>
      <c r="GN390" s="25"/>
      <c r="GO390" s="77"/>
      <c r="GP390" s="7"/>
      <c r="GQ390" s="7"/>
    </row>
    <row r="391" spans="1:199" ht="24.95" hidden="1" customHeight="1" x14ac:dyDescent="0.4">
      <c r="A391" s="2" t="s">
        <v>82</v>
      </c>
      <c r="B391" s="178" t="s">
        <v>259</v>
      </c>
      <c r="C391" s="45" t="s">
        <v>95</v>
      </c>
      <c r="D391" s="207" t="s">
        <v>156</v>
      </c>
      <c r="E391" s="207" t="s">
        <v>151</v>
      </c>
      <c r="F391" s="179" t="s">
        <v>232</v>
      </c>
      <c r="G391" s="179">
        <v>11</v>
      </c>
      <c r="H391" s="25">
        <v>4</v>
      </c>
      <c r="I391" s="25">
        <v>1</v>
      </c>
      <c r="J391" s="25">
        <v>1</v>
      </c>
      <c r="K391" s="25">
        <v>1</v>
      </c>
      <c r="L391" s="178"/>
      <c r="M391" s="181">
        <f t="shared" si="1869"/>
        <v>0</v>
      </c>
      <c r="N391" s="81"/>
      <c r="O391" s="35">
        <f t="shared" si="1833"/>
        <v>0</v>
      </c>
      <c r="P391" s="81"/>
      <c r="Q391" s="35">
        <f t="shared" si="1870"/>
        <v>0</v>
      </c>
      <c r="R391" s="81"/>
      <c r="S391" s="35">
        <f t="shared" si="1834"/>
        <v>0</v>
      </c>
      <c r="T391" s="81"/>
      <c r="U391" s="35">
        <f t="shared" si="1835"/>
        <v>0</v>
      </c>
      <c r="V391" s="81"/>
      <c r="W391" s="35">
        <f t="shared" si="1867"/>
        <v>0</v>
      </c>
      <c r="X391" s="209"/>
      <c r="Y391" s="182">
        <f>SUM(L391*5/100*J391)</f>
        <v>0</v>
      </c>
      <c r="Z391" s="329"/>
      <c r="AA391" s="35"/>
      <c r="AB391" s="81"/>
      <c r="AC391" s="182">
        <f t="shared" si="1837"/>
        <v>0</v>
      </c>
      <c r="AD391" s="81">
        <v>1</v>
      </c>
      <c r="AE391" s="183">
        <f>SUM(AD391*H391*(15))</f>
        <v>60</v>
      </c>
      <c r="AF391" s="81"/>
      <c r="AG391" s="35">
        <f t="shared" si="1839"/>
        <v>0</v>
      </c>
      <c r="AH391" s="81"/>
      <c r="AI391" s="209">
        <f t="shared" si="1840"/>
        <v>0</v>
      </c>
      <c r="AJ391" s="329"/>
      <c r="AK391" s="209">
        <f t="shared" si="1868"/>
        <v>0</v>
      </c>
      <c r="AL391" s="81"/>
      <c r="AM391" s="35">
        <f>SUM(AL391*H391*2)</f>
        <v>0</v>
      </c>
      <c r="AN391" s="81"/>
      <c r="AO391" s="35">
        <f t="shared" si="1871"/>
        <v>0</v>
      </c>
      <c r="AP391" s="81"/>
      <c r="AQ391" s="182">
        <f t="shared" si="1841"/>
        <v>0</v>
      </c>
      <c r="AR391" s="81"/>
      <c r="AS391" s="209">
        <f>SUM(J391*AR391*6)</f>
        <v>0</v>
      </c>
      <c r="AT391" s="34"/>
      <c r="AU391" s="209">
        <f t="shared" si="1842"/>
        <v>0</v>
      </c>
      <c r="AV391" s="329"/>
      <c r="AW391" s="28">
        <f>SUM(AV391*H391/3)</f>
        <v>0</v>
      </c>
      <c r="AX391" s="81"/>
      <c r="AY391" s="209">
        <f>SUM(J391*AX391*8)</f>
        <v>0</v>
      </c>
      <c r="AZ391" s="81"/>
      <c r="BA391" s="209">
        <f t="shared" si="1872"/>
        <v>0</v>
      </c>
      <c r="BB391" s="81"/>
      <c r="BC391" s="182">
        <f t="shared" si="1843"/>
        <v>0</v>
      </c>
      <c r="BD391" s="81"/>
      <c r="BE391" s="22">
        <f t="shared" si="1844"/>
        <v>0</v>
      </c>
      <c r="BF391" s="209"/>
      <c r="BG391" s="361">
        <f t="shared" si="1845"/>
        <v>60</v>
      </c>
      <c r="BH391" s="22">
        <f t="shared" si="1846"/>
        <v>0</v>
      </c>
      <c r="BI391" s="7"/>
      <c r="BJ391" s="1"/>
      <c r="BK391" s="1"/>
      <c r="BL391" s="63"/>
      <c r="BM391" s="2" t="s">
        <v>82</v>
      </c>
      <c r="BN391" s="229"/>
      <c r="BO391" s="230"/>
      <c r="BP391" s="211"/>
      <c r="BQ391" s="230"/>
      <c r="BR391" s="230"/>
      <c r="BS391" s="211"/>
      <c r="BT391" s="25">
        <v>4</v>
      </c>
      <c r="BU391" s="230"/>
      <c r="BV391" s="230"/>
      <c r="BW391" s="230"/>
      <c r="BX391" s="229"/>
      <c r="BY391" s="231"/>
      <c r="BZ391" s="232"/>
      <c r="CA391" s="28"/>
      <c r="CB391" s="232"/>
      <c r="CC391" s="233"/>
      <c r="CD391" s="232"/>
      <c r="CE391" s="233"/>
      <c r="CF391" s="232"/>
      <c r="CG391" s="233"/>
      <c r="CH391" s="232"/>
      <c r="CI391" s="233"/>
      <c r="CJ391" s="234"/>
      <c r="CK391" s="209"/>
      <c r="CL391" s="232"/>
      <c r="CM391" s="233"/>
      <c r="CN391" s="232"/>
      <c r="CO391" s="209"/>
      <c r="CP391" s="232"/>
      <c r="CQ391" s="235"/>
      <c r="CR391" s="232"/>
      <c r="CS391" s="237"/>
      <c r="CT391" s="232"/>
      <c r="CU391" s="234"/>
      <c r="CV391" s="232"/>
      <c r="CW391" s="234"/>
      <c r="CX391" s="232"/>
      <c r="CY391" s="233"/>
      <c r="CZ391" s="232"/>
      <c r="DA391" s="233"/>
      <c r="DB391" s="232"/>
      <c r="DC391" s="209"/>
      <c r="DD391" s="232"/>
      <c r="DE391" s="234"/>
      <c r="DF391" s="34"/>
      <c r="DG391" s="236"/>
      <c r="DH391" s="232"/>
      <c r="DI391" s="237"/>
      <c r="DJ391" s="232"/>
      <c r="DK391" s="209"/>
      <c r="DL391" s="232"/>
      <c r="DM391" s="209"/>
      <c r="DN391" s="232"/>
      <c r="DO391" s="234"/>
      <c r="DP391" s="232"/>
      <c r="DQ391" s="237"/>
      <c r="DR391" s="236"/>
      <c r="DS391" s="236"/>
      <c r="DT391" s="7"/>
      <c r="DU391" s="7"/>
      <c r="DV391" s="7"/>
      <c r="DW391" s="60"/>
      <c r="DX391" s="2" t="s">
        <v>82</v>
      </c>
      <c r="DY391" s="291"/>
      <c r="DZ391" s="19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M391" s="20">
        <v>0</v>
      </c>
      <c r="EN391" s="7">
        <v>0</v>
      </c>
      <c r="EO391" s="7">
        <v>0</v>
      </c>
      <c r="EP391" s="7">
        <v>0</v>
      </c>
      <c r="EQ391" s="7">
        <v>0</v>
      </c>
      <c r="ER391" s="7">
        <v>0</v>
      </c>
      <c r="ES391" s="7">
        <v>0</v>
      </c>
      <c r="ET391" s="7">
        <v>0</v>
      </c>
      <c r="EU391" s="7">
        <v>0</v>
      </c>
      <c r="EV391" s="7">
        <v>0</v>
      </c>
      <c r="EW391" s="20">
        <v>0</v>
      </c>
      <c r="EX391" s="7">
        <v>0</v>
      </c>
      <c r="EY391" s="7">
        <v>0</v>
      </c>
      <c r="EZ391" s="7">
        <v>0</v>
      </c>
      <c r="FA391" s="7">
        <v>0</v>
      </c>
      <c r="FB391" s="7">
        <v>1</v>
      </c>
      <c r="FC391" s="7">
        <v>60</v>
      </c>
      <c r="FD391" s="7">
        <v>0</v>
      </c>
      <c r="FE391" s="7">
        <v>0</v>
      </c>
      <c r="FF391" s="7">
        <v>0</v>
      </c>
      <c r="FG391" s="20">
        <v>0</v>
      </c>
      <c r="FH391" s="7">
        <v>0</v>
      </c>
      <c r="FI391" s="7">
        <v>0</v>
      </c>
      <c r="FJ391" s="7">
        <v>0</v>
      </c>
      <c r="FK391" s="7">
        <v>0</v>
      </c>
      <c r="FL391" s="7">
        <v>0</v>
      </c>
      <c r="FM391" s="7">
        <v>0</v>
      </c>
      <c r="FN391" s="7">
        <v>0</v>
      </c>
      <c r="FO391" s="7">
        <v>0</v>
      </c>
      <c r="FP391" s="7">
        <v>0</v>
      </c>
      <c r="FQ391" s="7">
        <v>0</v>
      </c>
      <c r="FR391" s="7"/>
      <c r="FS391" s="7">
        <v>0</v>
      </c>
      <c r="FT391" s="7">
        <v>0</v>
      </c>
      <c r="FU391" s="7">
        <v>0</v>
      </c>
      <c r="FV391" s="7">
        <v>0</v>
      </c>
      <c r="FW391" s="7">
        <v>0</v>
      </c>
      <c r="FX391" s="7">
        <v>0</v>
      </c>
      <c r="FY391" s="7">
        <v>0</v>
      </c>
      <c r="FZ391" s="7">
        <v>0</v>
      </c>
      <c r="GA391" s="7">
        <v>0</v>
      </c>
      <c r="GB391" s="7">
        <v>0</v>
      </c>
      <c r="GC391" s="7">
        <v>0</v>
      </c>
      <c r="GD391" s="7" t="e">
        <v>#REF!</v>
      </c>
      <c r="GE391" s="149">
        <v>60</v>
      </c>
      <c r="GF391" s="150">
        <v>0</v>
      </c>
      <c r="GG391" s="7"/>
      <c r="GH391" s="7"/>
      <c r="GI391" s="60"/>
      <c r="GK391" s="20"/>
      <c r="GL391" s="20"/>
      <c r="GM391" s="1"/>
      <c r="GN391" s="25"/>
      <c r="GO391" s="77"/>
      <c r="GP391" s="7"/>
      <c r="GQ391" s="7"/>
    </row>
    <row r="392" spans="1:199" ht="24.95" hidden="1" customHeight="1" x14ac:dyDescent="0.4">
      <c r="A392" s="2" t="s">
        <v>82</v>
      </c>
      <c r="B392" s="229" t="s">
        <v>257</v>
      </c>
      <c r="C392" s="230" t="s">
        <v>149</v>
      </c>
      <c r="D392" s="211" t="s">
        <v>150</v>
      </c>
      <c r="E392" s="230" t="s">
        <v>151</v>
      </c>
      <c r="F392" s="230" t="s">
        <v>245</v>
      </c>
      <c r="G392" s="211">
        <v>7</v>
      </c>
      <c r="H392" s="230">
        <v>19</v>
      </c>
      <c r="I392" s="230">
        <v>1</v>
      </c>
      <c r="J392" s="230">
        <v>1</v>
      </c>
      <c r="K392" s="25">
        <v>2</v>
      </c>
      <c r="L392" s="1"/>
      <c r="M392" s="208">
        <f t="shared" si="1869"/>
        <v>0</v>
      </c>
      <c r="N392" s="34"/>
      <c r="O392" s="233">
        <f t="shared" ref="O392" si="1873">SUM(N392)*I392</f>
        <v>0</v>
      </c>
      <c r="P392" s="34"/>
      <c r="Q392" s="233">
        <f>P392*J392</f>
        <v>0</v>
      </c>
      <c r="R392" s="34"/>
      <c r="S392" s="233">
        <f t="shared" ref="S392" si="1874">SUM(R392)*J392</f>
        <v>0</v>
      </c>
      <c r="T392" s="34"/>
      <c r="U392" s="233">
        <f t="shared" ref="U392" si="1875">SUM(T392)*K392</f>
        <v>0</v>
      </c>
      <c r="V392" s="34"/>
      <c r="W392" s="233">
        <f t="shared" ref="W392" si="1876">SUM(V392)*J392*5</f>
        <v>0</v>
      </c>
      <c r="X392" s="209">
        <f>SUM(J392*AX392*2+K392*AZ392*2)</f>
        <v>0</v>
      </c>
      <c r="Y392" s="171">
        <f>SUM(L392*15/100*J392)</f>
        <v>0</v>
      </c>
      <c r="Z392" s="232"/>
      <c r="AA392" s="233"/>
      <c r="AB392" s="232">
        <v>2</v>
      </c>
      <c r="AC392" s="209">
        <v>16</v>
      </c>
      <c r="AD392" s="34"/>
      <c r="AE392" s="235">
        <f t="shared" ref="AE392" si="1877">SUM(AD392*H392*(30+4))</f>
        <v>0</v>
      </c>
      <c r="AF392" s="34"/>
      <c r="AG392" s="237">
        <f t="shared" ref="AG392" si="1878">SUM(AF392*H392*3)</f>
        <v>0</v>
      </c>
      <c r="AH392" s="34"/>
      <c r="AI392" s="234">
        <f t="shared" ref="AI392" si="1879">SUM(AH392*H392/3)</f>
        <v>0</v>
      </c>
      <c r="AJ392" s="232"/>
      <c r="AK392" s="234">
        <f t="shared" ref="AK392" si="1880">SUM(AJ392*H392*2/3)</f>
        <v>0</v>
      </c>
      <c r="AL392" s="34"/>
      <c r="AM392" s="233">
        <f t="shared" ref="AM392" si="1881">SUM(AL392*H392)</f>
        <v>0</v>
      </c>
      <c r="AN392" s="34"/>
      <c r="AO392" s="233">
        <f t="shared" ref="AO392" si="1882">SUM(AN392*J392)</f>
        <v>0</v>
      </c>
      <c r="AP392" s="34"/>
      <c r="AQ392" s="234">
        <f>AP392*H392/3</f>
        <v>0</v>
      </c>
      <c r="AR392" s="34"/>
      <c r="AS392" s="234">
        <f>AR392*H392/3</f>
        <v>0</v>
      </c>
      <c r="AT392" s="34"/>
      <c r="AU392" s="236">
        <f t="shared" si="1842"/>
        <v>0</v>
      </c>
      <c r="AV392" s="232"/>
      <c r="AW392" s="237">
        <f>SUM(J392*AV392*6)</f>
        <v>0</v>
      </c>
      <c r="AX392" s="34"/>
      <c r="AY392" s="234">
        <f t="shared" ref="AY392" si="1883">SUM(J392*AX392*8)</f>
        <v>0</v>
      </c>
      <c r="AZ392" s="34"/>
      <c r="BA392" s="209">
        <f t="shared" ref="BA392" si="1884">SUM(AZ392*K392*5*6)</f>
        <v>0</v>
      </c>
      <c r="BB392" s="34"/>
      <c r="BC392" s="234">
        <f t="shared" ref="BC392" si="1885">SUM(BB392*K392*4*6)</f>
        <v>0</v>
      </c>
      <c r="BD392" s="34"/>
      <c r="BE392" s="237">
        <f t="shared" si="1844"/>
        <v>0</v>
      </c>
      <c r="BF392" s="209"/>
      <c r="BG392" s="309">
        <f t="shared" si="1845"/>
        <v>16</v>
      </c>
      <c r="BH392" s="22">
        <f t="shared" si="1846"/>
        <v>0</v>
      </c>
      <c r="BI392" s="7"/>
      <c r="BJ392" s="1"/>
      <c r="BK392" s="1"/>
      <c r="BL392" s="63"/>
      <c r="BM392" s="2" t="s">
        <v>82</v>
      </c>
      <c r="BN392" s="229" t="s">
        <v>257</v>
      </c>
      <c r="BO392" s="230" t="s">
        <v>295</v>
      </c>
      <c r="BP392" s="211" t="s">
        <v>150</v>
      </c>
      <c r="BQ392" s="230" t="s">
        <v>151</v>
      </c>
      <c r="BR392" s="230" t="s">
        <v>245</v>
      </c>
      <c r="BS392" s="211">
        <v>8</v>
      </c>
      <c r="BT392" s="230">
        <v>19</v>
      </c>
      <c r="BU392" s="230">
        <v>1</v>
      </c>
      <c r="BV392" s="230">
        <v>1</v>
      </c>
      <c r="BW392" s="230">
        <v>2</v>
      </c>
      <c r="BX392" s="229"/>
      <c r="BY392" s="231">
        <f t="shared" ref="BY392" si="1886">SUM(BZ392+CB392+CD392+CF392+CH392)</f>
        <v>0</v>
      </c>
      <c r="BZ392" s="232"/>
      <c r="CA392" s="28">
        <f t="shared" ref="CA392" si="1887">SUM(BZ392)*BU392</f>
        <v>0</v>
      </c>
      <c r="CB392" s="232"/>
      <c r="CC392" s="233">
        <f t="shared" ref="CC392" si="1888">CB392*BV392</f>
        <v>0</v>
      </c>
      <c r="CD392" s="232"/>
      <c r="CE392" s="233">
        <f t="shared" ref="CE392" si="1889">SUM(CD392)*BV392</f>
        <v>0</v>
      </c>
      <c r="CF392" s="232"/>
      <c r="CG392" s="233">
        <f t="shared" ref="CG392" si="1890">SUM(CF392)*BW392</f>
        <v>0</v>
      </c>
      <c r="CH392" s="232"/>
      <c r="CI392" s="233">
        <f t="shared" ref="CI392" si="1891">SUM(CH392)*BV392*5</f>
        <v>0</v>
      </c>
      <c r="CJ392" s="234">
        <f>SUM(BV392*DJ392*2+BW392*DL392*2)</f>
        <v>0</v>
      </c>
      <c r="CK392" s="209">
        <f>SUM(BX392*15/100*BV392)</f>
        <v>0</v>
      </c>
      <c r="CL392" s="232"/>
      <c r="CM392" s="233"/>
      <c r="CN392" s="232">
        <v>2</v>
      </c>
      <c r="CO392" s="345">
        <v>16</v>
      </c>
      <c r="CP392" s="232"/>
      <c r="CQ392" s="235">
        <f t="shared" ref="CQ392" si="1892">SUM(CP392*BT392*(30+4))</f>
        <v>0</v>
      </c>
      <c r="CR392" s="232"/>
      <c r="CS392" s="237">
        <f t="shared" ref="CS392" si="1893">SUM(CR392*BT392*3)</f>
        <v>0</v>
      </c>
      <c r="CT392" s="232"/>
      <c r="CU392" s="234">
        <f t="shared" ref="CU392" si="1894">SUM(CT392*BT392/3)</f>
        <v>0</v>
      </c>
      <c r="CV392" s="232"/>
      <c r="CW392" s="234">
        <f t="shared" ref="CW392" si="1895">SUM(CV392*BT392*2/3)</f>
        <v>0</v>
      </c>
      <c r="CX392" s="232"/>
      <c r="CY392" s="233">
        <f t="shared" ref="CY392" si="1896">SUM(CX392*BT392)</f>
        <v>0</v>
      </c>
      <c r="CZ392" s="232"/>
      <c r="DA392" s="233">
        <f t="shared" ref="DA392" si="1897">SUM(CZ392*BV392)</f>
        <v>0</v>
      </c>
      <c r="DB392" s="232">
        <v>1</v>
      </c>
      <c r="DC392" s="209">
        <f>(DB392*BT392/3)*3</f>
        <v>19</v>
      </c>
      <c r="DD392" s="232"/>
      <c r="DE392" s="234">
        <f>DD392*BT392/3</f>
        <v>0</v>
      </c>
      <c r="DF392" s="34"/>
      <c r="DG392" s="236">
        <f t="shared" ref="DG392" si="1898">DF392*BT392/3</f>
        <v>0</v>
      </c>
      <c r="DH392" s="232"/>
      <c r="DI392" s="237">
        <f>SUM(BV392*DH392*6)</f>
        <v>0</v>
      </c>
      <c r="DJ392" s="232"/>
      <c r="DK392" s="209">
        <f t="shared" ref="DK392" si="1899">SUM(BV392*DJ392*8)</f>
        <v>0</v>
      </c>
      <c r="DL392" s="232"/>
      <c r="DM392" s="209">
        <f t="shared" ref="DM392" si="1900">SUM(DL392*BW392*5*6)</f>
        <v>0</v>
      </c>
      <c r="DN392" s="232"/>
      <c r="DO392" s="234">
        <f t="shared" ref="DO392" si="1901">SUM(DN392*BW392*4*6)</f>
        <v>0</v>
      </c>
      <c r="DP392" s="232"/>
      <c r="DQ392" s="237">
        <f t="shared" ref="DQ392" si="1902">SUM(DP392*50)</f>
        <v>0</v>
      </c>
      <c r="DR392" s="345">
        <f t="shared" ref="DR392" si="1903">CA392+CC392+CE392+CG392+CI392+CJ392+CK392+CM392+CO392+CQ392+CS392+CU392+CW392+CY392+DA392+DC392+DE392+DG392+DI392+DK392+DM392+DO392+DQ392</f>
        <v>35</v>
      </c>
      <c r="DS392" s="236">
        <f t="shared" ref="DS392" si="1904">DO392+DM392+DK392+DI392+DE392+DC392+CJ392+CI392+CG392+CE392+CC392+CA392</f>
        <v>19</v>
      </c>
      <c r="DT392" s="7"/>
      <c r="DU392" s="7"/>
      <c r="DV392" s="7"/>
      <c r="DW392" s="60"/>
      <c r="DX392" s="2" t="s">
        <v>82</v>
      </c>
      <c r="DY392" s="291"/>
      <c r="DZ392" s="19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M392" s="20">
        <v>0</v>
      </c>
      <c r="EN392" s="7">
        <v>0</v>
      </c>
      <c r="EO392" s="7">
        <v>0</v>
      </c>
      <c r="EP392" s="7">
        <v>0</v>
      </c>
      <c r="EQ392" s="7">
        <v>0</v>
      </c>
      <c r="ER392" s="7">
        <v>0</v>
      </c>
      <c r="ES392" s="7">
        <v>0</v>
      </c>
      <c r="ET392" s="7">
        <v>0</v>
      </c>
      <c r="EU392" s="7">
        <v>0</v>
      </c>
      <c r="EV392" s="7">
        <v>0</v>
      </c>
      <c r="EW392" s="20">
        <v>0</v>
      </c>
      <c r="EX392" s="7">
        <v>0</v>
      </c>
      <c r="EY392" s="7">
        <v>0</v>
      </c>
      <c r="EZ392" s="7">
        <v>4</v>
      </c>
      <c r="FA392" s="7">
        <v>32</v>
      </c>
      <c r="FB392" s="7">
        <v>0</v>
      </c>
      <c r="FC392" s="7">
        <v>0</v>
      </c>
      <c r="FD392" s="7">
        <v>0</v>
      </c>
      <c r="FE392" s="7">
        <v>0</v>
      </c>
      <c r="FF392" s="7">
        <v>0</v>
      </c>
      <c r="FG392" s="20">
        <v>0</v>
      </c>
      <c r="FH392" s="7">
        <v>0</v>
      </c>
      <c r="FI392" s="7">
        <v>0</v>
      </c>
      <c r="FJ392" s="7">
        <v>0</v>
      </c>
      <c r="FK392" s="7">
        <v>0</v>
      </c>
      <c r="FL392" s="7">
        <v>0</v>
      </c>
      <c r="FM392" s="7">
        <v>0</v>
      </c>
      <c r="FN392" s="7">
        <v>1</v>
      </c>
      <c r="FO392" s="7">
        <v>19</v>
      </c>
      <c r="FP392" s="7">
        <v>0</v>
      </c>
      <c r="FQ392" s="7">
        <v>0</v>
      </c>
      <c r="FR392" s="7"/>
      <c r="FS392" s="7">
        <v>0</v>
      </c>
      <c r="FT392" s="7">
        <v>0</v>
      </c>
      <c r="FU392" s="7">
        <v>0</v>
      </c>
      <c r="FV392" s="7">
        <v>0</v>
      </c>
      <c r="FW392" s="7">
        <v>0</v>
      </c>
      <c r="FX392" s="7">
        <v>0</v>
      </c>
      <c r="FY392" s="7">
        <v>0</v>
      </c>
      <c r="FZ392" s="7">
        <v>0</v>
      </c>
      <c r="GA392" s="7">
        <v>0</v>
      </c>
      <c r="GB392" s="7">
        <v>0</v>
      </c>
      <c r="GC392" s="7">
        <v>0</v>
      </c>
      <c r="GD392" s="7" t="e">
        <v>#REF!</v>
      </c>
      <c r="GE392" s="149">
        <v>51</v>
      </c>
      <c r="GF392" s="150">
        <v>19</v>
      </c>
      <c r="GG392" s="7"/>
      <c r="GH392" s="7"/>
      <c r="GI392" s="60"/>
      <c r="GK392" s="20"/>
      <c r="GL392" s="20"/>
      <c r="GM392" s="1"/>
      <c r="GN392" s="25"/>
      <c r="GO392" s="77"/>
      <c r="GP392" s="7"/>
      <c r="GQ392" s="7"/>
    </row>
    <row r="393" spans="1:199" ht="24.95" hidden="1" customHeight="1" x14ac:dyDescent="0.4">
      <c r="A393" s="2" t="s">
        <v>82</v>
      </c>
      <c r="B393" s="229"/>
      <c r="C393" s="230"/>
      <c r="D393" s="211"/>
      <c r="E393" s="230"/>
      <c r="F393" s="230"/>
      <c r="G393" s="211"/>
      <c r="H393" s="230">
        <f t="shared" ref="H393" si="1905">20+19</f>
        <v>39</v>
      </c>
      <c r="I393" s="230"/>
      <c r="J393" s="230"/>
      <c r="K393" s="233">
        <v>0</v>
      </c>
      <c r="L393" s="233">
        <v>0</v>
      </c>
      <c r="M393" s="233">
        <v>0</v>
      </c>
      <c r="N393" s="233">
        <v>0</v>
      </c>
      <c r="O393" s="233"/>
      <c r="P393" s="234">
        <v>0</v>
      </c>
      <c r="Q393" s="171"/>
      <c r="R393" s="233"/>
      <c r="S393" s="232"/>
      <c r="T393" s="234">
        <v>64</v>
      </c>
      <c r="U393" s="235"/>
      <c r="V393" s="237">
        <v>0</v>
      </c>
      <c r="W393" s="234"/>
      <c r="X393" s="209"/>
      <c r="Y393" s="233"/>
      <c r="Z393" s="233">
        <v>0</v>
      </c>
      <c r="AA393" s="234"/>
      <c r="AB393" s="234"/>
      <c r="AC393" s="209"/>
      <c r="AD393" s="237">
        <v>0</v>
      </c>
      <c r="AE393" s="234"/>
      <c r="AF393" s="234">
        <v>0</v>
      </c>
      <c r="AG393" s="234"/>
      <c r="AH393" s="237">
        <v>0</v>
      </c>
      <c r="AI393" s="209"/>
      <c r="AJ393" s="232"/>
      <c r="AK393" s="209"/>
      <c r="AL393" s="34"/>
      <c r="AM393" s="28"/>
      <c r="AN393" s="34"/>
      <c r="AO393" s="28"/>
      <c r="AP393" s="34"/>
      <c r="AQ393" s="209"/>
      <c r="AR393" s="34"/>
      <c r="AS393" s="209"/>
      <c r="AT393" s="34"/>
      <c r="AU393" s="209"/>
      <c r="AV393" s="232"/>
      <c r="AW393" s="28"/>
      <c r="AX393" s="34"/>
      <c r="AY393" s="209"/>
      <c r="AZ393" s="34"/>
      <c r="BA393" s="209"/>
      <c r="BB393" s="34"/>
      <c r="BC393" s="209"/>
      <c r="BD393" s="34"/>
      <c r="BE393" s="22"/>
      <c r="BF393" s="209"/>
      <c r="BG393" s="309"/>
      <c r="BH393" s="22"/>
      <c r="BI393" s="7"/>
      <c r="BJ393" s="1"/>
      <c r="BK393" s="1"/>
      <c r="BL393" s="63" t="s">
        <v>294</v>
      </c>
      <c r="BM393" s="2" t="s">
        <v>82</v>
      </c>
      <c r="BN393" s="558" t="s">
        <v>258</v>
      </c>
      <c r="BO393" s="559" t="s">
        <v>295</v>
      </c>
      <c r="BP393" s="560" t="s">
        <v>150</v>
      </c>
      <c r="BQ393" s="559" t="s">
        <v>151</v>
      </c>
      <c r="BR393" s="559" t="s">
        <v>245</v>
      </c>
      <c r="BS393" s="560">
        <v>8</v>
      </c>
      <c r="BT393" s="230">
        <v>10</v>
      </c>
      <c r="BU393" s="559">
        <v>1</v>
      </c>
      <c r="BV393" s="559">
        <v>1</v>
      </c>
      <c r="BW393" s="559">
        <v>2</v>
      </c>
      <c r="BX393" s="558"/>
      <c r="BY393" s="561">
        <f t="shared" ref="BY393" si="1906">SUM(BZ393+CB393+CD393+CF393+CH393)</f>
        <v>0</v>
      </c>
      <c r="BZ393" s="336"/>
      <c r="CA393" s="366">
        <f t="shared" ref="CA393" si="1907">SUM(BZ393)*BU393</f>
        <v>0</v>
      </c>
      <c r="CB393" s="336"/>
      <c r="CC393" s="562">
        <f t="shared" ref="CC393" si="1908">CB393*BV393</f>
        <v>0</v>
      </c>
      <c r="CD393" s="336"/>
      <c r="CE393" s="562">
        <f t="shared" ref="CE393" si="1909">SUM(CD393)*BV393</f>
        <v>0</v>
      </c>
      <c r="CF393" s="336"/>
      <c r="CG393" s="562">
        <f t="shared" ref="CG393" si="1910">SUM(CF393)*BW393</f>
        <v>0</v>
      </c>
      <c r="CH393" s="336"/>
      <c r="CI393" s="562">
        <f t="shared" ref="CI393" si="1911">SUM(CH393)*BV393*5</f>
        <v>0</v>
      </c>
      <c r="CJ393" s="563">
        <f>SUM(BV393*DJ393*2+BW393*DL393*2)</f>
        <v>0</v>
      </c>
      <c r="CK393" s="182">
        <f>SUM(BX393*15/100*BV393)</f>
        <v>0</v>
      </c>
      <c r="CL393" s="336"/>
      <c r="CM393" s="562"/>
      <c r="CN393" s="336">
        <v>6</v>
      </c>
      <c r="CO393" s="345">
        <v>48</v>
      </c>
      <c r="CP393" s="336"/>
      <c r="CQ393" s="564">
        <f t="shared" ref="CQ393" si="1912">SUM(CP393*BT393*(30+4))</f>
        <v>0</v>
      </c>
      <c r="CR393" s="336"/>
      <c r="CS393" s="565">
        <f t="shared" ref="CS393" si="1913">SUM(CR393*BT393*3)</f>
        <v>0</v>
      </c>
      <c r="CT393" s="336"/>
      <c r="CU393" s="563">
        <f t="shared" ref="CU393" si="1914">SUM(CT393*BT393/3)</f>
        <v>0</v>
      </c>
      <c r="CV393" s="336"/>
      <c r="CW393" s="563">
        <f t="shared" ref="CW393" si="1915">SUM(CV393*BT393*2/3)</f>
        <v>0</v>
      </c>
      <c r="CX393" s="336"/>
      <c r="CY393" s="562">
        <f t="shared" ref="CY393" si="1916">SUM(CX393*BT393)</f>
        <v>0</v>
      </c>
      <c r="CZ393" s="336"/>
      <c r="DA393" s="562">
        <f t="shared" ref="DA393" si="1917">SUM(CZ393*BV393)</f>
        <v>0</v>
      </c>
      <c r="DB393" s="336">
        <v>1</v>
      </c>
      <c r="DC393" s="367">
        <v>13</v>
      </c>
      <c r="DD393" s="336"/>
      <c r="DE393" s="563">
        <f>DD393*BT393/3</f>
        <v>0</v>
      </c>
      <c r="DF393" s="34"/>
      <c r="DG393" s="236">
        <f t="shared" ref="DG393" si="1918">DF393*BT393/3</f>
        <v>0</v>
      </c>
      <c r="DH393" s="336"/>
      <c r="DI393" s="565">
        <f>SUM(BV393*DH393*6)</f>
        <v>0</v>
      </c>
      <c r="DJ393" s="336"/>
      <c r="DK393" s="367">
        <f t="shared" ref="DK393" si="1919">SUM(BV393*DJ393*8)</f>
        <v>0</v>
      </c>
      <c r="DL393" s="336"/>
      <c r="DM393" s="367">
        <f t="shared" ref="DM393" si="1920">SUM(DL393*BW393*5*6)</f>
        <v>0</v>
      </c>
      <c r="DN393" s="336"/>
      <c r="DO393" s="563">
        <f t="shared" ref="DO393" si="1921">SUM(DN393*BW393*4*6)</f>
        <v>0</v>
      </c>
      <c r="DP393" s="336"/>
      <c r="DQ393" s="565">
        <f t="shared" ref="DQ393" si="1922">SUM(DP393*50)</f>
        <v>0</v>
      </c>
      <c r="DR393" s="369">
        <f t="shared" ref="DR393" si="1923">CA393+CC393+CE393+CG393+CI393+CJ393+CK393+CM393+CO393+CQ393+CS393+CU393+CW393+CY393+DA393+DC393+DE393+DG393+DI393+DK393+DM393+DO393+DQ393</f>
        <v>61</v>
      </c>
      <c r="DS393" s="337">
        <f t="shared" ref="DS393" si="1924">DO393+DM393+DK393+DI393+DE393+DC393+CJ393+CI393+CG393+CE393+CC393+CA393</f>
        <v>13</v>
      </c>
      <c r="DT393" s="7"/>
      <c r="DU393" s="7"/>
      <c r="DV393" s="7"/>
      <c r="DW393" s="60"/>
      <c r="DX393" s="2" t="s">
        <v>82</v>
      </c>
      <c r="DY393" s="291"/>
      <c r="DZ393" s="19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M393" s="20">
        <v>0</v>
      </c>
      <c r="EN393" s="7">
        <v>0</v>
      </c>
      <c r="EO393" s="7">
        <v>0</v>
      </c>
      <c r="EP393" s="7">
        <v>0</v>
      </c>
      <c r="EQ393" s="7">
        <v>0</v>
      </c>
      <c r="ER393" s="7">
        <v>64</v>
      </c>
      <c r="ES393" s="7">
        <v>0</v>
      </c>
      <c r="ET393" s="7">
        <v>0</v>
      </c>
      <c r="EU393" s="7">
        <v>0</v>
      </c>
      <c r="EV393" s="7">
        <v>0</v>
      </c>
      <c r="EW393" s="20">
        <v>0</v>
      </c>
      <c r="EX393" s="7">
        <v>0</v>
      </c>
      <c r="EY393" s="7">
        <v>0</v>
      </c>
      <c r="EZ393" s="7">
        <v>6</v>
      </c>
      <c r="FA393" s="7">
        <v>48</v>
      </c>
      <c r="FB393" s="7">
        <v>0</v>
      </c>
      <c r="FC393" s="7">
        <v>0</v>
      </c>
      <c r="FD393" s="7">
        <v>0</v>
      </c>
      <c r="FE393" s="7">
        <v>0</v>
      </c>
      <c r="FF393" s="7">
        <v>0</v>
      </c>
      <c r="FG393" s="20">
        <v>0</v>
      </c>
      <c r="FH393" s="7">
        <v>0</v>
      </c>
      <c r="FI393" s="7">
        <v>0</v>
      </c>
      <c r="FJ393" s="7">
        <v>0</v>
      </c>
      <c r="FK393" s="7">
        <v>0</v>
      </c>
      <c r="FL393" s="7">
        <v>0</v>
      </c>
      <c r="FM393" s="7">
        <v>0</v>
      </c>
      <c r="FN393" s="7">
        <v>1</v>
      </c>
      <c r="FO393" s="7">
        <v>13</v>
      </c>
      <c r="FP393" s="7">
        <v>0</v>
      </c>
      <c r="FQ393" s="7">
        <v>0</v>
      </c>
      <c r="FR393" s="7"/>
      <c r="FS393" s="7">
        <v>0</v>
      </c>
      <c r="FT393" s="7">
        <v>0</v>
      </c>
      <c r="FU393" s="7">
        <v>0</v>
      </c>
      <c r="FV393" s="7">
        <v>0</v>
      </c>
      <c r="FW393" s="7">
        <v>0</v>
      </c>
      <c r="FX393" s="7">
        <v>0</v>
      </c>
      <c r="FY393" s="7">
        <v>0</v>
      </c>
      <c r="FZ393" s="7">
        <v>0</v>
      </c>
      <c r="GA393" s="7">
        <v>0</v>
      </c>
      <c r="GB393" s="7">
        <v>0</v>
      </c>
      <c r="GC393" s="7">
        <v>0</v>
      </c>
      <c r="GD393" s="7" t="e">
        <v>#REF!</v>
      </c>
      <c r="GE393" s="149">
        <v>61</v>
      </c>
      <c r="GF393" s="150">
        <v>13</v>
      </c>
      <c r="GG393" s="7"/>
      <c r="GH393" s="7"/>
      <c r="GI393" s="60"/>
      <c r="GK393" s="20"/>
      <c r="GL393" s="20"/>
      <c r="GM393" s="1"/>
      <c r="GN393" s="25"/>
      <c r="GO393" s="77"/>
      <c r="GP393" s="7"/>
      <c r="GQ393" s="7"/>
    </row>
    <row r="394" spans="1:199" ht="24.95" hidden="1" customHeight="1" x14ac:dyDescent="0.4">
      <c r="A394" s="2" t="s">
        <v>82</v>
      </c>
      <c r="B394" s="1"/>
      <c r="C394" s="25"/>
      <c r="D394" s="25"/>
      <c r="E394" s="25"/>
      <c r="F394" s="25"/>
      <c r="G394" s="45"/>
      <c r="H394" s="25"/>
      <c r="I394" s="25"/>
      <c r="J394" s="25"/>
      <c r="K394" s="25">
        <v>2</v>
      </c>
      <c r="L394" s="349"/>
      <c r="M394" s="208">
        <f t="shared" si="1869"/>
        <v>0</v>
      </c>
      <c r="N394" s="34"/>
      <c r="O394" s="28"/>
      <c r="P394" s="34"/>
      <c r="Q394" s="28"/>
      <c r="R394" s="34"/>
      <c r="S394" s="28"/>
      <c r="T394" s="34"/>
      <c r="U394" s="28"/>
      <c r="V394" s="34"/>
      <c r="W394" s="28"/>
      <c r="X394" s="209"/>
      <c r="Y394" s="182"/>
      <c r="Z394" s="232"/>
      <c r="AA394" s="28"/>
      <c r="AB394" s="34"/>
      <c r="AC394" s="209"/>
      <c r="AD394" s="34"/>
      <c r="AE394" s="210"/>
      <c r="AF394" s="34"/>
      <c r="AG394" s="28"/>
      <c r="AH394" s="34"/>
      <c r="AI394" s="209"/>
      <c r="AJ394" s="232"/>
      <c r="AK394" s="209"/>
      <c r="AL394" s="34"/>
      <c r="AM394" s="28"/>
      <c r="AN394" s="34"/>
      <c r="AO394" s="28"/>
      <c r="AP394" s="34"/>
      <c r="AQ394" s="209"/>
      <c r="AR394" s="34"/>
      <c r="AS394" s="209"/>
      <c r="AT394" s="34"/>
      <c r="AU394" s="209"/>
      <c r="AV394" s="232"/>
      <c r="AW394" s="28"/>
      <c r="AX394" s="34"/>
      <c r="AY394" s="209"/>
      <c r="AZ394" s="34"/>
      <c r="BA394" s="209"/>
      <c r="BB394" s="34"/>
      <c r="BC394" s="209"/>
      <c r="BD394" s="34"/>
      <c r="BE394" s="22"/>
      <c r="BF394" s="209"/>
      <c r="BG394" s="309">
        <f t="shared" si="1845"/>
        <v>0</v>
      </c>
      <c r="BH394" s="22">
        <f t="shared" si="1846"/>
        <v>0</v>
      </c>
      <c r="BI394" s="7"/>
      <c r="BJ394" s="1"/>
      <c r="BK394" s="1"/>
      <c r="BL394" s="63"/>
      <c r="BM394" s="2" t="s">
        <v>82</v>
      </c>
      <c r="BN394" s="7"/>
      <c r="BO394" s="7"/>
      <c r="BP394" s="7"/>
      <c r="BQ394" s="7"/>
      <c r="BR394" s="7"/>
      <c r="BS394" s="7"/>
      <c r="BT394" s="25"/>
      <c r="BU394" s="7"/>
      <c r="BV394" s="7"/>
      <c r="BW394" s="7"/>
      <c r="BX394" s="7"/>
      <c r="BY394" s="90"/>
      <c r="BZ394" s="34"/>
      <c r="CA394" s="22"/>
      <c r="CB394" s="34"/>
      <c r="CC394" s="247"/>
      <c r="CD394" s="34"/>
      <c r="CE394" s="22"/>
      <c r="CF394" s="34"/>
      <c r="CG394" s="22"/>
      <c r="CH394" s="91"/>
      <c r="CI394" s="22"/>
      <c r="CJ394" s="22"/>
      <c r="CK394" s="22"/>
      <c r="CL394" s="91"/>
      <c r="CM394" s="22"/>
      <c r="CN394" s="91"/>
      <c r="CO394" s="22"/>
      <c r="CP394" s="91"/>
      <c r="CQ394" s="26"/>
      <c r="CR394" s="91"/>
      <c r="CS394" s="22"/>
      <c r="CT394" s="91"/>
      <c r="CU394" s="22"/>
      <c r="CV394" s="91"/>
      <c r="CW394" s="22"/>
      <c r="CX394" s="91"/>
      <c r="CY394" s="22"/>
      <c r="CZ394" s="91"/>
      <c r="DA394" s="22"/>
      <c r="DB394" s="91"/>
      <c r="DC394" s="22"/>
      <c r="DD394" s="91"/>
      <c r="DE394" s="22"/>
      <c r="DF394" s="91"/>
      <c r="DG394" s="22"/>
      <c r="DH394" s="91"/>
      <c r="DI394" s="22"/>
      <c r="DJ394" s="91"/>
      <c r="DK394" s="22"/>
      <c r="DL394" s="91"/>
      <c r="DM394" s="22"/>
      <c r="DN394" s="91"/>
      <c r="DO394" s="22"/>
      <c r="DP394" s="91"/>
      <c r="DQ394" s="22"/>
      <c r="DR394" s="22">
        <f>SUM(DA394+DQ394+DO394+DM394+DK394+DI394+DE394+DC394+CW394+CY394+CU394+CS394+CQ394+CO394+CM394+CK394+CJ394+CI394+CG394+CC394+CA394+CE394+DG394)</f>
        <v>0</v>
      </c>
      <c r="DS394" s="22">
        <f>SUM(CA394+CC394+CG394+CI394+CJ394+DE394+DI394+DK394+DM394+DO394+CE394+DC394)</f>
        <v>0</v>
      </c>
      <c r="DT394" s="7"/>
      <c r="DU394" s="7"/>
      <c r="DV394" s="7"/>
      <c r="DW394" s="60"/>
      <c r="DX394" s="2" t="s">
        <v>82</v>
      </c>
      <c r="DY394" s="291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M394" s="20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20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20">
        <v>0</v>
      </c>
      <c r="FH394" s="7">
        <v>0</v>
      </c>
      <c r="FI394" s="7">
        <v>0</v>
      </c>
      <c r="FJ394" s="7">
        <v>0</v>
      </c>
      <c r="FK394" s="7">
        <v>0</v>
      </c>
      <c r="FL394" s="7">
        <v>0</v>
      </c>
      <c r="FM394" s="7">
        <v>0</v>
      </c>
      <c r="FN394" s="7">
        <v>0</v>
      </c>
      <c r="FO394" s="7">
        <v>0</v>
      </c>
      <c r="FP394" s="7">
        <v>0</v>
      </c>
      <c r="FQ394" s="7">
        <v>0</v>
      </c>
      <c r="FR394" s="7"/>
      <c r="FS394" s="7">
        <v>0</v>
      </c>
      <c r="FT394" s="7">
        <v>0</v>
      </c>
      <c r="FU394" s="7">
        <v>0</v>
      </c>
      <c r="FV394" s="7">
        <v>0</v>
      </c>
      <c r="FW394" s="7">
        <v>0</v>
      </c>
      <c r="FX394" s="7">
        <v>0</v>
      </c>
      <c r="FY394" s="7">
        <v>0</v>
      </c>
      <c r="FZ394" s="7">
        <v>0</v>
      </c>
      <c r="GA394" s="7">
        <v>0</v>
      </c>
      <c r="GB394" s="7">
        <v>0</v>
      </c>
      <c r="GC394" s="7">
        <v>0</v>
      </c>
      <c r="GD394" s="7" t="e">
        <v>#REF!</v>
      </c>
      <c r="GE394" s="149">
        <v>0</v>
      </c>
      <c r="GF394" s="150">
        <v>0</v>
      </c>
      <c r="GG394" s="7"/>
      <c r="GH394" s="7"/>
      <c r="GI394" s="60"/>
      <c r="GK394" s="20"/>
      <c r="GL394" s="20"/>
      <c r="GM394" s="1"/>
      <c r="GN394" s="25"/>
      <c r="GO394" s="77"/>
      <c r="GP394" s="7"/>
      <c r="GQ394" s="7"/>
    </row>
    <row r="395" spans="1:199" ht="24.95" hidden="1" customHeight="1" x14ac:dyDescent="0.4">
      <c r="A395" s="2" t="s">
        <v>82</v>
      </c>
      <c r="B395" s="1" t="s">
        <v>261</v>
      </c>
      <c r="C395" s="25" t="s">
        <v>95</v>
      </c>
      <c r="D395" s="25" t="s">
        <v>156</v>
      </c>
      <c r="E395" s="25" t="s">
        <v>151</v>
      </c>
      <c r="F395" s="25" t="s">
        <v>232</v>
      </c>
      <c r="G395" s="45">
        <v>11</v>
      </c>
      <c r="H395" s="25">
        <v>12</v>
      </c>
      <c r="I395" s="25">
        <v>1</v>
      </c>
      <c r="J395" s="25">
        <v>1</v>
      </c>
      <c r="K395" s="25">
        <v>1</v>
      </c>
      <c r="L395" s="357"/>
      <c r="M395" s="208">
        <f t="shared" si="1869"/>
        <v>0</v>
      </c>
      <c r="N395" s="34"/>
      <c r="O395" s="28">
        <f t="shared" si="1833"/>
        <v>0</v>
      </c>
      <c r="P395" s="34"/>
      <c r="Q395" s="28">
        <f t="shared" si="1870"/>
        <v>0</v>
      </c>
      <c r="R395" s="34"/>
      <c r="S395" s="28">
        <f t="shared" si="1834"/>
        <v>0</v>
      </c>
      <c r="T395" s="34"/>
      <c r="U395" s="28">
        <f t="shared" si="1835"/>
        <v>0</v>
      </c>
      <c r="V395" s="34"/>
      <c r="W395" s="28">
        <f t="shared" si="1867"/>
        <v>0</v>
      </c>
      <c r="X395" s="209">
        <f>SUM(L395)*J395*5/100+AX395*J395*2+AZ395*J395*2</f>
        <v>0</v>
      </c>
      <c r="Y395" s="182">
        <f>SUM(L395*5/100*J395)</f>
        <v>0</v>
      </c>
      <c r="Z395" s="242"/>
      <c r="AA395" s="28"/>
      <c r="AB395" s="34">
        <v>4</v>
      </c>
      <c r="AC395" s="209">
        <f>AB395*J395*4</f>
        <v>16</v>
      </c>
      <c r="AD395" s="34"/>
      <c r="AE395" s="210">
        <f>SUM(AD395*H395*(30+4))</f>
        <v>0</v>
      </c>
      <c r="AF395" s="34"/>
      <c r="AG395" s="28">
        <f t="shared" si="1839"/>
        <v>0</v>
      </c>
      <c r="AH395" s="34"/>
      <c r="AI395" s="209">
        <f t="shared" si="1840"/>
        <v>0</v>
      </c>
      <c r="AJ395" s="242"/>
      <c r="AK395" s="209">
        <f t="shared" si="1868"/>
        <v>0</v>
      </c>
      <c r="AL395" s="34"/>
      <c r="AM395" s="28">
        <f>SUM(AL395*H395)</f>
        <v>0</v>
      </c>
      <c r="AN395" s="34"/>
      <c r="AO395" s="28">
        <f t="shared" si="1871"/>
        <v>0</v>
      </c>
      <c r="AP395" s="34"/>
      <c r="AQ395" s="276">
        <f>AP395*H395/3</f>
        <v>0</v>
      </c>
      <c r="AR395" s="34"/>
      <c r="AS395" s="209">
        <f>SUM(J395*AR395*6)</f>
        <v>0</v>
      </c>
      <c r="AT395" s="34"/>
      <c r="AU395" s="209">
        <f t="shared" si="1842"/>
        <v>0</v>
      </c>
      <c r="AV395" s="242"/>
      <c r="AW395" s="28">
        <f>SUM(AV395*H395/3)</f>
        <v>0</v>
      </c>
      <c r="AX395" s="34"/>
      <c r="AY395" s="209">
        <f>SUM(AX395*H395/3)</f>
        <v>0</v>
      </c>
      <c r="AZ395" s="34"/>
      <c r="BA395" s="209">
        <f t="shared" si="1872"/>
        <v>0</v>
      </c>
      <c r="BB395" s="34"/>
      <c r="BC395" s="209">
        <f t="shared" si="1843"/>
        <v>0</v>
      </c>
      <c r="BD395" s="34"/>
      <c r="BE395" s="22">
        <f t="shared" si="1844"/>
        <v>0</v>
      </c>
      <c r="BF395" s="209"/>
      <c r="BG395" s="309">
        <f t="shared" si="1845"/>
        <v>16</v>
      </c>
      <c r="BH395" s="22">
        <f t="shared" si="1846"/>
        <v>0</v>
      </c>
      <c r="BI395" s="7"/>
      <c r="BJ395" s="1"/>
      <c r="BK395" s="1"/>
      <c r="BL395" s="63"/>
      <c r="BM395" s="2" t="s">
        <v>82</v>
      </c>
      <c r="BN395" s="7"/>
      <c r="BO395" s="7"/>
      <c r="BP395" s="7"/>
      <c r="BQ395" s="7"/>
      <c r="BR395" s="7"/>
      <c r="BS395" s="7"/>
      <c r="BT395" s="25">
        <v>12</v>
      </c>
      <c r="BU395" s="7"/>
      <c r="BV395" s="7"/>
      <c r="BW395" s="7"/>
      <c r="BX395" s="7"/>
      <c r="BY395" s="90"/>
      <c r="BZ395" s="34"/>
      <c r="CA395" s="22"/>
      <c r="CB395" s="34"/>
      <c r="CC395" s="247"/>
      <c r="CD395" s="34"/>
      <c r="CE395" s="22"/>
      <c r="CF395" s="34"/>
      <c r="CG395" s="22"/>
      <c r="CH395" s="91"/>
      <c r="CI395" s="22"/>
      <c r="CJ395" s="22"/>
      <c r="CK395" s="22"/>
      <c r="CL395" s="91"/>
      <c r="CM395" s="22"/>
      <c r="CN395" s="91"/>
      <c r="CO395" s="22"/>
      <c r="CP395" s="91"/>
      <c r="CQ395" s="26"/>
      <c r="CR395" s="91"/>
      <c r="CS395" s="22"/>
      <c r="CT395" s="91"/>
      <c r="CU395" s="22"/>
      <c r="CV395" s="91"/>
      <c r="CW395" s="22"/>
      <c r="CX395" s="91"/>
      <c r="CY395" s="22"/>
      <c r="CZ395" s="91"/>
      <c r="DA395" s="22"/>
      <c r="DB395" s="91"/>
      <c r="DC395" s="22"/>
      <c r="DD395" s="91"/>
      <c r="DE395" s="22"/>
      <c r="DF395" s="91"/>
      <c r="DG395" s="22"/>
      <c r="DH395" s="91"/>
      <c r="DI395" s="22"/>
      <c r="DJ395" s="91"/>
      <c r="DK395" s="22"/>
      <c r="DL395" s="91"/>
      <c r="DM395" s="22"/>
      <c r="DN395" s="91"/>
      <c r="DO395" s="22"/>
      <c r="DP395" s="91"/>
      <c r="DQ395" s="22"/>
      <c r="DR395" s="22">
        <f>SUM(DA395+DQ395+DO395+DM395+DK395+DI395+DE395+DC395+CW395+CY395+CU395+CS395+CQ395+CO395+CM395+CK395+CJ395+CI395+CG395+CC395+CA395+CE395+DG395)</f>
        <v>0</v>
      </c>
      <c r="DS395" s="22">
        <f>SUM(CA395+CC395+CG395+CI395+CJ395+DE395+DI395+DK395+DM395+DO395+CE395+DC395)</f>
        <v>0</v>
      </c>
      <c r="DT395" s="7"/>
      <c r="DU395" s="7"/>
      <c r="DV395" s="7"/>
      <c r="DW395" s="60"/>
      <c r="DX395" s="2" t="s">
        <v>82</v>
      </c>
      <c r="DY395" s="291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M395" s="20">
        <v>0</v>
      </c>
      <c r="EN395" s="7">
        <v>0</v>
      </c>
      <c r="EO395" s="7">
        <v>0</v>
      </c>
      <c r="EP395" s="7">
        <v>0</v>
      </c>
      <c r="EQ395" s="7">
        <v>0</v>
      </c>
      <c r="ER395" s="7">
        <v>0</v>
      </c>
      <c r="ES395" s="7">
        <v>0</v>
      </c>
      <c r="ET395" s="7">
        <v>0</v>
      </c>
      <c r="EU395" s="7">
        <v>0</v>
      </c>
      <c r="EV395" s="7">
        <v>0</v>
      </c>
      <c r="EW395" s="20">
        <v>0</v>
      </c>
      <c r="EX395" s="7">
        <v>0</v>
      </c>
      <c r="EY395" s="7">
        <v>0</v>
      </c>
      <c r="EZ395" s="7">
        <v>4</v>
      </c>
      <c r="FA395" s="7">
        <v>16</v>
      </c>
      <c r="FB395" s="7">
        <v>0</v>
      </c>
      <c r="FC395" s="7">
        <v>0</v>
      </c>
      <c r="FD395" s="7">
        <v>0</v>
      </c>
      <c r="FE395" s="7">
        <v>0</v>
      </c>
      <c r="FF395" s="7">
        <v>0</v>
      </c>
      <c r="FG395" s="20">
        <v>0</v>
      </c>
      <c r="FH395" s="7">
        <v>0</v>
      </c>
      <c r="FI395" s="7">
        <v>0</v>
      </c>
      <c r="FJ395" s="7">
        <v>0</v>
      </c>
      <c r="FK395" s="7">
        <v>0</v>
      </c>
      <c r="FL395" s="7">
        <v>0</v>
      </c>
      <c r="FM395" s="7">
        <v>0</v>
      </c>
      <c r="FN395" s="7">
        <v>0</v>
      </c>
      <c r="FO395" s="7">
        <v>0</v>
      </c>
      <c r="FP395" s="7">
        <v>0</v>
      </c>
      <c r="FQ395" s="7">
        <v>0</v>
      </c>
      <c r="FR395" s="7"/>
      <c r="FS395" s="7">
        <v>0</v>
      </c>
      <c r="FT395" s="7">
        <v>0</v>
      </c>
      <c r="FU395" s="7">
        <v>0</v>
      </c>
      <c r="FV395" s="7">
        <v>0</v>
      </c>
      <c r="FW395" s="7">
        <v>0</v>
      </c>
      <c r="FX395" s="7">
        <v>0</v>
      </c>
      <c r="FY395" s="7">
        <v>0</v>
      </c>
      <c r="FZ395" s="7">
        <v>0</v>
      </c>
      <c r="GA395" s="7">
        <v>0</v>
      </c>
      <c r="GB395" s="7">
        <v>0</v>
      </c>
      <c r="GC395" s="7">
        <v>0</v>
      </c>
      <c r="GD395" s="7" t="e">
        <v>#REF!</v>
      </c>
      <c r="GE395" s="149">
        <v>16</v>
      </c>
      <c r="GF395" s="150">
        <v>0</v>
      </c>
      <c r="GG395" s="7"/>
      <c r="GH395" s="7"/>
      <c r="GI395" s="60"/>
      <c r="GK395" s="20"/>
      <c r="GL395" s="20"/>
      <c r="GM395" s="1"/>
      <c r="GN395" s="25"/>
      <c r="GO395" s="77"/>
      <c r="GP395" s="7"/>
      <c r="GQ395" s="7"/>
    </row>
    <row r="396" spans="1:199" ht="24.95" hidden="1" customHeight="1" thickBot="1" x14ac:dyDescent="0.4">
      <c r="A396" s="2" t="s">
        <v>82</v>
      </c>
      <c r="B396" s="413" t="s">
        <v>261</v>
      </c>
      <c r="C396" s="211" t="s">
        <v>95</v>
      </c>
      <c r="D396" s="211" t="s">
        <v>92</v>
      </c>
      <c r="E396" s="211" t="s">
        <v>96</v>
      </c>
      <c r="F396" s="230" t="s">
        <v>195</v>
      </c>
      <c r="G396" s="230">
        <v>9</v>
      </c>
      <c r="H396" s="607">
        <v>4</v>
      </c>
      <c r="I396" s="230">
        <v>2</v>
      </c>
      <c r="J396" s="230">
        <v>6</v>
      </c>
      <c r="K396" s="230">
        <f>SUM(J396)*2</f>
        <v>12</v>
      </c>
      <c r="L396" s="229"/>
      <c r="M396" s="231">
        <f t="shared" si="1869"/>
        <v>0</v>
      </c>
      <c r="N396" s="232"/>
      <c r="O396" s="233">
        <f t="shared" ref="O396" si="1925">SUM(N396)*I396</f>
        <v>0</v>
      </c>
      <c r="P396" s="232"/>
      <c r="Q396" s="233">
        <f t="shared" si="1870"/>
        <v>0</v>
      </c>
      <c r="R396" s="232"/>
      <c r="S396" s="233">
        <f t="shared" ref="S396" si="1926">SUM(R396)*J396</f>
        <v>0</v>
      </c>
      <c r="T396" s="232"/>
      <c r="U396" s="233">
        <f t="shared" ref="U396" si="1927">SUM(T396)*K396</f>
        <v>0</v>
      </c>
      <c r="V396" s="232"/>
      <c r="W396" s="233">
        <f t="shared" ref="W396" si="1928">SUM(V396)*J396*5</f>
        <v>0</v>
      </c>
      <c r="X396" s="209">
        <f>SUM(L396)*J396*5/100+AX396*J396*2+AZ396*J396*2</f>
        <v>0</v>
      </c>
      <c r="Y396" s="171">
        <f t="shared" ref="Y396" si="1929">SUM(L396*5/100*J396)</f>
        <v>0</v>
      </c>
      <c r="Z396" s="232"/>
      <c r="AA396" s="233"/>
      <c r="AB396" s="232">
        <v>17</v>
      </c>
      <c r="AC396" s="209">
        <f>AB396*H396*2</f>
        <v>136</v>
      </c>
      <c r="AD396" s="232"/>
      <c r="AE396" s="235">
        <f t="shared" ref="AE396" si="1930">SUM(AD396*H396*(30+4))</f>
        <v>0</v>
      </c>
      <c r="AF396" s="232"/>
      <c r="AG396" s="237">
        <f t="shared" ref="AG396" si="1931">SUM(AF396*H396*3)</f>
        <v>0</v>
      </c>
      <c r="AH396" s="232"/>
      <c r="AI396" s="234">
        <f t="shared" ref="AI396" si="1932">SUM(AH396*H396/3)</f>
        <v>0</v>
      </c>
      <c r="AJ396" s="232"/>
      <c r="AK396" s="234">
        <f t="shared" ref="AK396" si="1933">SUM(AJ396*H396*2/3)</f>
        <v>0</v>
      </c>
      <c r="AL396" s="232"/>
      <c r="AM396" s="233">
        <f t="shared" ref="AM396" si="1934">SUM(AL396*H396)</f>
        <v>0</v>
      </c>
      <c r="AN396" s="232"/>
      <c r="AO396" s="233">
        <f t="shared" ref="AO396" si="1935">SUM(AN396*J396)</f>
        <v>0</v>
      </c>
      <c r="AP396" s="232"/>
      <c r="AQ396" s="234">
        <f>AP396*H396/3</f>
        <v>0</v>
      </c>
      <c r="AR396" s="232"/>
      <c r="AS396" s="234">
        <f>SUM(J396*AR396*6)</f>
        <v>0</v>
      </c>
      <c r="AT396" s="34"/>
      <c r="AU396" s="236">
        <f t="shared" si="1842"/>
        <v>0</v>
      </c>
      <c r="AV396" s="232"/>
      <c r="AW396" s="237">
        <f>SUM(AV396*H396/3)</f>
        <v>0</v>
      </c>
      <c r="AX396" s="232"/>
      <c r="AY396" s="234">
        <f>SUM(AX396*H396/3)</f>
        <v>0</v>
      </c>
      <c r="AZ396" s="232"/>
      <c r="BA396" s="209">
        <f t="shared" ref="BA396" si="1936">SUM(AZ396*K396*5*6)</f>
        <v>0</v>
      </c>
      <c r="BB396" s="232"/>
      <c r="BC396" s="234">
        <f t="shared" ref="BC396" si="1937">SUM(BB396*K396*4*6)</f>
        <v>0</v>
      </c>
      <c r="BD396" s="232"/>
      <c r="BE396" s="237">
        <f t="shared" si="1844"/>
        <v>0</v>
      </c>
      <c r="BF396" s="209"/>
      <c r="BG396" s="309">
        <f t="shared" si="1845"/>
        <v>136</v>
      </c>
      <c r="BH396" s="22"/>
      <c r="BI396" s="7"/>
      <c r="BJ396" s="1"/>
      <c r="BK396" s="1"/>
      <c r="BL396" s="7" t="s">
        <v>287</v>
      </c>
      <c r="BM396" s="2" t="s">
        <v>82</v>
      </c>
      <c r="BN396" s="229" t="s">
        <v>255</v>
      </c>
      <c r="BO396" s="211" t="s">
        <v>95</v>
      </c>
      <c r="BP396" s="211" t="s">
        <v>92</v>
      </c>
      <c r="BQ396" s="211" t="s">
        <v>96</v>
      </c>
      <c r="BR396" s="230" t="s">
        <v>195</v>
      </c>
      <c r="BS396" s="230">
        <v>10</v>
      </c>
      <c r="BT396" s="607">
        <v>4</v>
      </c>
      <c r="BU396" s="230">
        <v>2</v>
      </c>
      <c r="BV396" s="230">
        <v>6</v>
      </c>
      <c r="BW396" s="230">
        <f>SUM(BV396)*2</f>
        <v>12</v>
      </c>
      <c r="BX396" s="229"/>
      <c r="BY396" s="231">
        <f>SUM(BZ396+CB396+CD396+CF396+CH396)</f>
        <v>0</v>
      </c>
      <c r="BZ396" s="232"/>
      <c r="CA396" s="28">
        <f>SUM(BZ396)*BU396</f>
        <v>0</v>
      </c>
      <c r="CB396" s="232"/>
      <c r="CC396" s="233">
        <f>CB396*BV396</f>
        <v>0</v>
      </c>
      <c r="CD396" s="232"/>
      <c r="CE396" s="233">
        <f>SUM(CD396)*BV396</f>
        <v>0</v>
      </c>
      <c r="CF396" s="232"/>
      <c r="CG396" s="233">
        <f>SUM(CF396)*BW396</f>
        <v>0</v>
      </c>
      <c r="CH396" s="232"/>
      <c r="CI396" s="233">
        <f>SUM(CH396)*BV396*5</f>
        <v>0</v>
      </c>
      <c r="CJ396" s="234">
        <f>SUM(BX396)*BV396*5/100+DJ396*BV396*2+DL396*BV396*2</f>
        <v>0</v>
      </c>
      <c r="CK396" s="182">
        <f t="shared" ref="CK396" si="1938">SUM(BX396*5/100*BV396)</f>
        <v>0</v>
      </c>
      <c r="CL396" s="232"/>
      <c r="CM396" s="233"/>
      <c r="CN396" s="232">
        <v>3</v>
      </c>
      <c r="CO396" s="345">
        <v>24</v>
      </c>
      <c r="CP396" s="232"/>
      <c r="CQ396" s="235">
        <f t="shared" ref="CQ396" si="1939">SUM(CP396*BT396*(30+4))</f>
        <v>0</v>
      </c>
      <c r="CR396" s="232"/>
      <c r="CS396" s="237">
        <f>SUM(CR396*BT396*3)</f>
        <v>0</v>
      </c>
      <c r="CT396" s="232"/>
      <c r="CU396" s="234">
        <f>SUM(CT396*BT396/3)</f>
        <v>0</v>
      </c>
      <c r="CV396" s="232"/>
      <c r="CW396" s="234">
        <f>SUM(CV396*BT396*2/3)</f>
        <v>0</v>
      </c>
      <c r="CX396" s="232"/>
      <c r="CY396" s="233">
        <f t="shared" ref="CY396" si="1940">SUM(CX396*BT396)</f>
        <v>0</v>
      </c>
      <c r="CZ396" s="232"/>
      <c r="DA396" s="233">
        <f>SUM(CZ396*BV396)</f>
        <v>0</v>
      </c>
      <c r="DB396" s="232"/>
      <c r="DC396" s="209">
        <f t="shared" ref="DC396" si="1941">DB396*BT396/3</f>
        <v>0</v>
      </c>
      <c r="DD396" s="232"/>
      <c r="DE396" s="234">
        <f t="shared" ref="DE396" si="1942">SUM(BV396*DD396*6)</f>
        <v>0</v>
      </c>
      <c r="DF396" s="34"/>
      <c r="DG396" s="236">
        <f t="shared" ref="DG396" si="1943">DF396*BT396/3</f>
        <v>0</v>
      </c>
      <c r="DH396" s="232"/>
      <c r="DI396" s="237">
        <f>SUM(DH396*BT396/3)</f>
        <v>0</v>
      </c>
      <c r="DJ396" s="232"/>
      <c r="DK396" s="209">
        <f>SUM(DJ396*BT396/3)</f>
        <v>0</v>
      </c>
      <c r="DL396" s="232"/>
      <c r="DM396" s="209">
        <f t="shared" ref="DM396" si="1944">SUM(DL396*BW396*5*6)</f>
        <v>0</v>
      </c>
      <c r="DN396" s="232"/>
      <c r="DO396" s="234">
        <f>SUM(DN396*BW396*4*6)</f>
        <v>0</v>
      </c>
      <c r="DP396" s="232"/>
      <c r="DQ396" s="237">
        <f>SUM(DP396*50)</f>
        <v>0</v>
      </c>
      <c r="DR396" s="236">
        <f t="shared" ref="DR396" si="1945">CA396+CC396+CE396+CG396+CI396+CJ396+CK396+CM396+CO396+CQ396+CS396+CU396+CW396+CY396+DA396+DC396+DE396+DG396+DI396+DK396+DM396+DO396+DQ396</f>
        <v>24</v>
      </c>
      <c r="DS396" s="236">
        <f t="shared" ref="DS396" si="1946">DO396+DM396+DK396+DI396+DE396+DC396+CJ396+CI396+CG396+CE396+CC396+CA396</f>
        <v>0</v>
      </c>
      <c r="DT396" s="7"/>
      <c r="DU396" s="7"/>
      <c r="DV396" s="7"/>
      <c r="DW396" s="60"/>
      <c r="DX396" s="2" t="s">
        <v>82</v>
      </c>
      <c r="DY396" s="291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M396" s="20">
        <v>0</v>
      </c>
      <c r="EN396" s="7">
        <v>0</v>
      </c>
      <c r="EO396" s="7">
        <v>0</v>
      </c>
      <c r="EP396" s="7">
        <v>0</v>
      </c>
      <c r="EQ396" s="7">
        <v>0</v>
      </c>
      <c r="ER396" s="7">
        <v>0</v>
      </c>
      <c r="ES396" s="7">
        <v>0</v>
      </c>
      <c r="ET396" s="7">
        <v>0</v>
      </c>
      <c r="EU396" s="7">
        <v>0</v>
      </c>
      <c r="EV396" s="7">
        <v>0</v>
      </c>
      <c r="EW396" s="20">
        <v>0</v>
      </c>
      <c r="EX396" s="7">
        <v>0</v>
      </c>
      <c r="EY396" s="7">
        <v>0</v>
      </c>
      <c r="EZ396" s="7">
        <v>20</v>
      </c>
      <c r="FA396" s="7">
        <v>160</v>
      </c>
      <c r="FB396" s="7">
        <v>0</v>
      </c>
      <c r="FC396" s="7">
        <v>0</v>
      </c>
      <c r="FD396" s="7">
        <v>0</v>
      </c>
      <c r="FE396" s="7">
        <v>0</v>
      </c>
      <c r="FF396" s="7">
        <v>0</v>
      </c>
      <c r="FG396" s="20">
        <v>0</v>
      </c>
      <c r="FH396" s="7">
        <v>0</v>
      </c>
      <c r="FI396" s="7">
        <v>0</v>
      </c>
      <c r="FJ396" s="7">
        <v>0</v>
      </c>
      <c r="FK396" s="7">
        <v>0</v>
      </c>
      <c r="FL396" s="7">
        <v>0</v>
      </c>
      <c r="FM396" s="7">
        <v>0</v>
      </c>
      <c r="FN396" s="7">
        <v>0</v>
      </c>
      <c r="FO396" s="7">
        <v>0</v>
      </c>
      <c r="FP396" s="7">
        <v>0</v>
      </c>
      <c r="FQ396" s="7">
        <v>0</v>
      </c>
      <c r="FR396" s="7"/>
      <c r="FS396" s="7">
        <v>0</v>
      </c>
      <c r="FT396" s="7">
        <v>0</v>
      </c>
      <c r="FU396" s="7">
        <v>0</v>
      </c>
      <c r="FV396" s="7">
        <v>0</v>
      </c>
      <c r="FW396" s="7">
        <v>0</v>
      </c>
      <c r="FX396" s="7">
        <v>0</v>
      </c>
      <c r="FY396" s="7">
        <v>0</v>
      </c>
      <c r="FZ396" s="7">
        <v>0</v>
      </c>
      <c r="GA396" s="7">
        <v>0</v>
      </c>
      <c r="GB396" s="7">
        <v>0</v>
      </c>
      <c r="GC396" s="7">
        <v>0</v>
      </c>
      <c r="GD396" s="7" t="e">
        <v>#REF!</v>
      </c>
      <c r="GE396" s="149">
        <v>160</v>
      </c>
      <c r="GF396" s="150">
        <v>0</v>
      </c>
      <c r="GG396" s="7"/>
      <c r="GH396" s="7"/>
      <c r="GI396" s="60"/>
      <c r="GK396" s="20"/>
      <c r="GL396" s="20"/>
      <c r="GM396" s="1"/>
      <c r="GN396" s="25"/>
      <c r="GO396" s="77"/>
      <c r="GP396" s="7"/>
      <c r="GQ396" s="7"/>
    </row>
    <row r="397" spans="1:199" ht="24.95" customHeight="1" thickBot="1" x14ac:dyDescent="0.4">
      <c r="A397" s="61">
        <v>27</v>
      </c>
      <c r="B397" s="659" t="s">
        <v>83</v>
      </c>
      <c r="C397" s="2" t="s">
        <v>69</v>
      </c>
      <c r="D397" s="2"/>
      <c r="E397" s="2"/>
      <c r="F397" s="2"/>
      <c r="G397" s="2"/>
      <c r="H397" s="2"/>
      <c r="I397" s="2"/>
      <c r="J397" s="2"/>
      <c r="K397" s="2"/>
      <c r="L397" s="16">
        <f>SUM(L398:L410)</f>
        <v>90</v>
      </c>
      <c r="M397" s="16">
        <f t="shared" ref="M397:X397" si="1947">SUM(M398:M410)</f>
        <v>66</v>
      </c>
      <c r="N397" s="16">
        <f t="shared" si="1947"/>
        <v>16</v>
      </c>
      <c r="O397" s="16">
        <f>SUM(O398:O410)</f>
        <v>0</v>
      </c>
      <c r="P397" s="16">
        <f t="shared" si="1947"/>
        <v>16</v>
      </c>
      <c r="Q397" s="16">
        <f t="shared" si="1947"/>
        <v>28</v>
      </c>
      <c r="R397" s="16">
        <f t="shared" si="1947"/>
        <v>34</v>
      </c>
      <c r="S397" s="16">
        <f t="shared" si="1947"/>
        <v>58</v>
      </c>
      <c r="T397" s="16">
        <f t="shared" si="1947"/>
        <v>0</v>
      </c>
      <c r="U397" s="16">
        <f t="shared" si="1947"/>
        <v>0</v>
      </c>
      <c r="V397" s="16">
        <f t="shared" si="1947"/>
        <v>0</v>
      </c>
      <c r="W397" s="16">
        <f t="shared" si="1947"/>
        <v>0</v>
      </c>
      <c r="X397" s="16">
        <f t="shared" si="1947"/>
        <v>2</v>
      </c>
      <c r="Y397" s="16">
        <f t="shared" ref="Y397:BH397" si="1948">SUM(Y398:Y410)</f>
        <v>7.5</v>
      </c>
      <c r="Z397" s="16">
        <f t="shared" si="1948"/>
        <v>0</v>
      </c>
      <c r="AA397" s="16">
        <f t="shared" si="1948"/>
        <v>0</v>
      </c>
      <c r="AB397" s="16">
        <f t="shared" si="1948"/>
        <v>34</v>
      </c>
      <c r="AC397" s="16">
        <f t="shared" si="1948"/>
        <v>238</v>
      </c>
      <c r="AD397" s="16">
        <f t="shared" si="1948"/>
        <v>0</v>
      </c>
      <c r="AE397" s="16">
        <f t="shared" si="1948"/>
        <v>0</v>
      </c>
      <c r="AF397" s="16">
        <f t="shared" si="1948"/>
        <v>0</v>
      </c>
      <c r="AG397" s="16">
        <f t="shared" si="1948"/>
        <v>0</v>
      </c>
      <c r="AH397" s="16">
        <f t="shared" si="1948"/>
        <v>0</v>
      </c>
      <c r="AI397" s="16">
        <f t="shared" si="1948"/>
        <v>0</v>
      </c>
      <c r="AJ397" s="16">
        <f t="shared" si="1948"/>
        <v>0</v>
      </c>
      <c r="AK397" s="16">
        <f t="shared" si="1948"/>
        <v>0</v>
      </c>
      <c r="AL397" s="16">
        <f t="shared" si="1948"/>
        <v>1</v>
      </c>
      <c r="AM397" s="16">
        <f t="shared" si="1948"/>
        <v>48</v>
      </c>
      <c r="AN397" s="16">
        <f t="shared" si="1948"/>
        <v>0</v>
      </c>
      <c r="AO397" s="16">
        <f t="shared" si="1948"/>
        <v>0</v>
      </c>
      <c r="AP397" s="16">
        <f t="shared" si="1948"/>
        <v>0</v>
      </c>
      <c r="AQ397" s="16">
        <f t="shared" si="1948"/>
        <v>9.9</v>
      </c>
      <c r="AR397" s="16">
        <f t="shared" si="1948"/>
        <v>2</v>
      </c>
      <c r="AS397" s="16">
        <f t="shared" si="1948"/>
        <v>30</v>
      </c>
      <c r="AT397" s="16">
        <f t="shared" si="1948"/>
        <v>0</v>
      </c>
      <c r="AU397" s="16">
        <f t="shared" si="1948"/>
        <v>0</v>
      </c>
      <c r="AV397" s="16">
        <f t="shared" si="1948"/>
        <v>0</v>
      </c>
      <c r="AW397" s="16">
        <f t="shared" si="1948"/>
        <v>0</v>
      </c>
      <c r="AX397" s="16">
        <f t="shared" si="1948"/>
        <v>1</v>
      </c>
      <c r="AY397" s="16">
        <f t="shared" si="1948"/>
        <v>8</v>
      </c>
      <c r="AZ397" s="16">
        <f t="shared" si="1948"/>
        <v>0</v>
      </c>
      <c r="BA397" s="16">
        <f t="shared" si="1948"/>
        <v>0</v>
      </c>
      <c r="BB397" s="16">
        <f t="shared" si="1948"/>
        <v>0</v>
      </c>
      <c r="BC397" s="16">
        <f t="shared" si="1948"/>
        <v>0</v>
      </c>
      <c r="BD397" s="16">
        <f t="shared" si="1948"/>
        <v>0</v>
      </c>
      <c r="BE397" s="16">
        <f t="shared" si="1948"/>
        <v>0</v>
      </c>
      <c r="BF397" s="16">
        <f t="shared" si="1948"/>
        <v>145.9</v>
      </c>
      <c r="BG397" s="16">
        <f t="shared" si="1948"/>
        <v>429.4</v>
      </c>
      <c r="BH397" s="16">
        <f t="shared" si="1948"/>
        <v>135.9</v>
      </c>
      <c r="BI397" s="2"/>
      <c r="BJ397" s="27"/>
      <c r="BK397" s="27"/>
      <c r="BL397" s="111"/>
      <c r="BM397" s="61">
        <v>27</v>
      </c>
      <c r="BN397" s="2" t="s">
        <v>83</v>
      </c>
      <c r="BO397" s="2" t="s">
        <v>69</v>
      </c>
      <c r="BP397" s="2">
        <v>1</v>
      </c>
      <c r="BQ397" s="2"/>
      <c r="BR397" s="2"/>
      <c r="BS397" s="2"/>
      <c r="BT397" s="2"/>
      <c r="BU397" s="2"/>
      <c r="BV397" s="2"/>
      <c r="BW397" s="2"/>
      <c r="BX397" s="16">
        <f t="shared" ref="BX397:DR397" si="1949">SUM(BX398:BX410)</f>
        <v>110</v>
      </c>
      <c r="BY397" s="16">
        <f t="shared" si="1949"/>
        <v>86</v>
      </c>
      <c r="BZ397" s="16">
        <f t="shared" si="1949"/>
        <v>18</v>
      </c>
      <c r="CA397" s="16">
        <f t="shared" si="1949"/>
        <v>26</v>
      </c>
      <c r="CB397" s="16">
        <f t="shared" si="1949"/>
        <v>20</v>
      </c>
      <c r="CC397" s="16">
        <f t="shared" si="1949"/>
        <v>64</v>
      </c>
      <c r="CD397" s="16">
        <f t="shared" si="1949"/>
        <v>48</v>
      </c>
      <c r="CE397" s="16">
        <f t="shared" si="1949"/>
        <v>168</v>
      </c>
      <c r="CF397" s="16">
        <f t="shared" si="1949"/>
        <v>0</v>
      </c>
      <c r="CG397" s="16">
        <f t="shared" si="1949"/>
        <v>0</v>
      </c>
      <c r="CH397" s="16">
        <f t="shared" si="1949"/>
        <v>0</v>
      </c>
      <c r="CI397" s="16">
        <f t="shared" si="1949"/>
        <v>0</v>
      </c>
      <c r="CJ397" s="16">
        <f t="shared" si="1949"/>
        <v>8</v>
      </c>
      <c r="CK397" s="16">
        <f t="shared" si="1949"/>
        <v>19</v>
      </c>
      <c r="CL397" s="16">
        <f t="shared" si="1949"/>
        <v>0</v>
      </c>
      <c r="CM397" s="16">
        <f t="shared" si="1949"/>
        <v>0</v>
      </c>
      <c r="CN397" s="16">
        <f t="shared" si="1949"/>
        <v>3</v>
      </c>
      <c r="CO397" s="16">
        <f t="shared" si="1949"/>
        <v>18</v>
      </c>
      <c r="CP397" s="16">
        <f t="shared" si="1949"/>
        <v>0</v>
      </c>
      <c r="CQ397" s="16">
        <f t="shared" si="1949"/>
        <v>0</v>
      </c>
      <c r="CR397" s="16">
        <f t="shared" si="1949"/>
        <v>0</v>
      </c>
      <c r="CS397" s="16">
        <f t="shared" si="1949"/>
        <v>0</v>
      </c>
      <c r="CT397" s="16">
        <f t="shared" si="1949"/>
        <v>0</v>
      </c>
      <c r="CU397" s="16">
        <f t="shared" si="1949"/>
        <v>0</v>
      </c>
      <c r="CV397" s="16">
        <f t="shared" si="1949"/>
        <v>0</v>
      </c>
      <c r="CW397" s="16">
        <f t="shared" si="1949"/>
        <v>0</v>
      </c>
      <c r="CX397" s="16">
        <f t="shared" si="1949"/>
        <v>1</v>
      </c>
      <c r="CY397" s="16">
        <f t="shared" si="1949"/>
        <v>88</v>
      </c>
      <c r="CZ397" s="16">
        <f t="shared" si="1949"/>
        <v>0</v>
      </c>
      <c r="DA397" s="16">
        <f t="shared" si="1949"/>
        <v>0</v>
      </c>
      <c r="DB397" s="16">
        <f t="shared" si="1949"/>
        <v>0</v>
      </c>
      <c r="DC397" s="16">
        <f t="shared" si="1949"/>
        <v>0</v>
      </c>
      <c r="DD397" s="16">
        <f t="shared" si="1949"/>
        <v>2</v>
      </c>
      <c r="DE397" s="16">
        <f t="shared" si="1949"/>
        <v>36</v>
      </c>
      <c r="DF397" s="16">
        <f t="shared" si="1949"/>
        <v>0</v>
      </c>
      <c r="DG397" s="16">
        <f t="shared" si="1949"/>
        <v>0</v>
      </c>
      <c r="DH397" s="16">
        <f t="shared" si="1949"/>
        <v>0</v>
      </c>
      <c r="DI397" s="16">
        <f t="shared" si="1949"/>
        <v>0</v>
      </c>
      <c r="DJ397" s="16">
        <f t="shared" si="1949"/>
        <v>1</v>
      </c>
      <c r="DK397" s="16">
        <f t="shared" si="1949"/>
        <v>30.666666666666668</v>
      </c>
      <c r="DL397" s="16">
        <f t="shared" si="1949"/>
        <v>0</v>
      </c>
      <c r="DM397" s="16">
        <f t="shared" si="1949"/>
        <v>0</v>
      </c>
      <c r="DN397" s="16">
        <f t="shared" si="1949"/>
        <v>0</v>
      </c>
      <c r="DO397" s="16">
        <f t="shared" si="1949"/>
        <v>0</v>
      </c>
      <c r="DP397" s="16">
        <f t="shared" si="1949"/>
        <v>0</v>
      </c>
      <c r="DQ397" s="16">
        <f t="shared" si="1949"/>
        <v>0</v>
      </c>
      <c r="DR397" s="16">
        <f t="shared" si="1949"/>
        <v>457.66666666666663</v>
      </c>
      <c r="DS397" s="16">
        <f>SUM(DS398:DT410)</f>
        <v>332.66666666666669</v>
      </c>
      <c r="DT397" s="2"/>
      <c r="DU397" s="2"/>
      <c r="DV397" s="2"/>
      <c r="DW397" s="62"/>
      <c r="DX397" s="61">
        <v>27</v>
      </c>
      <c r="DY397" s="301" t="s">
        <v>83</v>
      </c>
      <c r="DZ397" s="2" t="s">
        <v>69</v>
      </c>
      <c r="EA397" s="44">
        <v>1</v>
      </c>
      <c r="EB397" s="44"/>
      <c r="EC397" s="44"/>
      <c r="ED397" s="44"/>
      <c r="EE397" s="44"/>
      <c r="EF397" s="44"/>
      <c r="EG397" s="44"/>
      <c r="EH397" s="44"/>
      <c r="EI397" s="44"/>
      <c r="EJ397" s="44"/>
      <c r="EK397" s="44"/>
      <c r="EM397" s="44">
        <v>26</v>
      </c>
      <c r="EN397" s="44">
        <v>36</v>
      </c>
      <c r="EO397" s="44">
        <v>92</v>
      </c>
      <c r="EP397" s="44">
        <v>82</v>
      </c>
      <c r="EQ397" s="44">
        <v>226</v>
      </c>
      <c r="ER397" s="44">
        <v>0</v>
      </c>
      <c r="ES397" s="44">
        <v>0</v>
      </c>
      <c r="ET397" s="44">
        <v>0</v>
      </c>
      <c r="EU397" s="44">
        <v>0</v>
      </c>
      <c r="EV397" s="44">
        <v>10</v>
      </c>
      <c r="EW397" s="44">
        <v>26.5</v>
      </c>
      <c r="EX397" s="44">
        <v>0</v>
      </c>
      <c r="EY397" s="44">
        <v>0</v>
      </c>
      <c r="EZ397" s="44">
        <v>37</v>
      </c>
      <c r="FA397" s="44">
        <v>256</v>
      </c>
      <c r="FB397" s="44">
        <v>0</v>
      </c>
      <c r="FC397" s="44">
        <v>0</v>
      </c>
      <c r="FD397" s="44">
        <v>0</v>
      </c>
      <c r="FE397" s="44">
        <v>0</v>
      </c>
      <c r="FF397" s="44">
        <v>0</v>
      </c>
      <c r="FG397" s="44">
        <v>0</v>
      </c>
      <c r="FH397" s="44">
        <v>0</v>
      </c>
      <c r="FI397" s="44">
        <v>0</v>
      </c>
      <c r="FJ397" s="44">
        <v>2</v>
      </c>
      <c r="FK397" s="44">
        <v>136</v>
      </c>
      <c r="FL397" s="44">
        <v>0</v>
      </c>
      <c r="FM397" s="44">
        <v>0</v>
      </c>
      <c r="FN397" s="44">
        <v>0</v>
      </c>
      <c r="FO397" s="44">
        <v>9.9</v>
      </c>
      <c r="FP397" s="44">
        <v>4</v>
      </c>
      <c r="FQ397" s="44">
        <v>66</v>
      </c>
      <c r="FR397" s="44">
        <v>0</v>
      </c>
      <c r="FS397" s="44">
        <v>0</v>
      </c>
      <c r="FT397" s="44">
        <v>0</v>
      </c>
      <c r="FU397" s="44">
        <v>0</v>
      </c>
      <c r="FV397" s="44">
        <v>2</v>
      </c>
      <c r="FW397" s="44">
        <v>38.666666666666671</v>
      </c>
      <c r="FX397" s="44">
        <v>0</v>
      </c>
      <c r="FY397" s="44">
        <v>0</v>
      </c>
      <c r="FZ397" s="44">
        <v>0</v>
      </c>
      <c r="GA397" s="44">
        <v>0</v>
      </c>
      <c r="GB397" s="44">
        <v>0</v>
      </c>
      <c r="GC397" s="44">
        <v>0</v>
      </c>
      <c r="GD397" s="44" t="e">
        <v>#REF!</v>
      </c>
      <c r="GE397" s="117">
        <v>887.06666666666661</v>
      </c>
      <c r="GF397" s="641">
        <v>468.56666666666672</v>
      </c>
      <c r="GG397" s="44"/>
      <c r="GH397" s="44"/>
      <c r="GI397" s="66"/>
      <c r="GK397" s="20"/>
      <c r="GL397" s="20"/>
      <c r="GM397" s="1"/>
      <c r="GN397" s="25"/>
      <c r="GO397" s="77"/>
      <c r="GP397" s="7"/>
      <c r="GQ397" s="7"/>
    </row>
    <row r="398" spans="1:199" ht="24.95" hidden="1" customHeight="1" x14ac:dyDescent="0.4">
      <c r="A398" s="2" t="s">
        <v>83</v>
      </c>
      <c r="B398" s="358" t="s">
        <v>108</v>
      </c>
      <c r="C398" s="179" t="s">
        <v>109</v>
      </c>
      <c r="D398" s="179" t="s">
        <v>92</v>
      </c>
      <c r="E398" s="179" t="s">
        <v>110</v>
      </c>
      <c r="F398" s="179" t="s">
        <v>111</v>
      </c>
      <c r="G398" s="179">
        <v>7</v>
      </c>
      <c r="H398" s="179">
        <v>24</v>
      </c>
      <c r="I398" s="179">
        <v>1</v>
      </c>
      <c r="J398" s="179">
        <v>1</v>
      </c>
      <c r="K398" s="179">
        <f>SUM(J398)*2</f>
        <v>2</v>
      </c>
      <c r="L398" s="178">
        <v>50</v>
      </c>
      <c r="M398" s="181">
        <f>SUM(N398+P398+R398+T398+V398)</f>
        <v>26</v>
      </c>
      <c r="N398" s="81"/>
      <c r="O398" s="35">
        <f>SUM(N398)*I398</f>
        <v>0</v>
      </c>
      <c r="P398" s="81">
        <v>8</v>
      </c>
      <c r="Q398" s="35">
        <f>P398*J398</f>
        <v>8</v>
      </c>
      <c r="R398" s="81">
        <v>18</v>
      </c>
      <c r="S398" s="35">
        <f>SUM(R398)*J398</f>
        <v>18</v>
      </c>
      <c r="T398" s="81"/>
      <c r="U398" s="35">
        <f>SUM(T398)*K398</f>
        <v>0</v>
      </c>
      <c r="V398" s="81"/>
      <c r="W398" s="35">
        <f>SUM(V398)*J398*5</f>
        <v>0</v>
      </c>
      <c r="X398" s="182">
        <f>SUM(J398*AX398*2+K398*AZ398*2)</f>
        <v>2</v>
      </c>
      <c r="Y398" s="182">
        <f>SUM(L398*5/100*J398)</f>
        <v>2.5</v>
      </c>
      <c r="Z398" s="187"/>
      <c r="AA398" s="35"/>
      <c r="AB398" s="81"/>
      <c r="AC398" s="182">
        <f>SUM(AB398)*3*H398/5</f>
        <v>0</v>
      </c>
      <c r="AD398" s="81"/>
      <c r="AE398" s="183">
        <f>SUM(AD398*H398*(30+4))</f>
        <v>0</v>
      </c>
      <c r="AF398" s="81"/>
      <c r="AG398" s="35">
        <f>SUM(AF398*H398*3)</f>
        <v>0</v>
      </c>
      <c r="AH398" s="81"/>
      <c r="AI398" s="182">
        <f>SUM(AH398*H398/3)</f>
        <v>0</v>
      </c>
      <c r="AJ398" s="187"/>
      <c r="AK398" s="182">
        <f>SUM(AJ398*H398*2/3)</f>
        <v>0</v>
      </c>
      <c r="AL398" s="81">
        <v>1</v>
      </c>
      <c r="AM398" s="35">
        <f>SUM(AL398*H398)*2</f>
        <v>48</v>
      </c>
      <c r="AN398" s="81"/>
      <c r="AO398" s="35">
        <f>SUM(AN398*J398)</f>
        <v>0</v>
      </c>
      <c r="AP398" s="81"/>
      <c r="AQ398" s="182">
        <f>SUM(AP398*H398*2)</f>
        <v>0</v>
      </c>
      <c r="AR398" s="81"/>
      <c r="AS398" s="182">
        <f>SUM(J398*AR398*6)</f>
        <v>0</v>
      </c>
      <c r="AT398" s="81"/>
      <c r="AU398" s="182">
        <f>AT398*H398/3</f>
        <v>0</v>
      </c>
      <c r="AV398" s="187"/>
      <c r="AW398" s="35">
        <f>SUM(J398*AV398*6)</f>
        <v>0</v>
      </c>
      <c r="AX398" s="81">
        <v>1</v>
      </c>
      <c r="AY398" s="195">
        <f>AX398*H398/3</f>
        <v>8</v>
      </c>
      <c r="AZ398" s="81"/>
      <c r="BA398" s="182">
        <f>SUM(AZ398*K398*5*6)</f>
        <v>0</v>
      </c>
      <c r="BB398" s="81"/>
      <c r="BC398" s="182">
        <f>SUM(BB398*K398*4*6)</f>
        <v>0</v>
      </c>
      <c r="BD398" s="81"/>
      <c r="BE398" s="10">
        <f>SUM(BD398*50)</f>
        <v>0</v>
      </c>
      <c r="BF398" s="20"/>
      <c r="BG398" s="309">
        <f>SUM(AO398+BE398+BC398+BA398+AY398+AW398+AS398+AQ398+AK398+AM398+AI398+AG398+AE398+AC398+AA398+Y398+X398+W398+U398+Q398+O398+S398+AU398)</f>
        <v>86.5</v>
      </c>
      <c r="BH398" s="22">
        <f>SUM(O398+Q398+U398+W398+X398+AS398+AW398+AY398+BA398+BC398+S398+AQ398)</f>
        <v>36</v>
      </c>
      <c r="BI398" s="7"/>
      <c r="BJ398" s="1"/>
      <c r="BK398" s="1"/>
      <c r="BL398" s="63">
        <v>429</v>
      </c>
      <c r="BM398" s="2" t="s">
        <v>83</v>
      </c>
      <c r="BN398" s="267" t="s">
        <v>184</v>
      </c>
      <c r="BO398" s="166" t="s">
        <v>109</v>
      </c>
      <c r="BP398" s="248" t="s">
        <v>92</v>
      </c>
      <c r="BQ398" s="166" t="s">
        <v>110</v>
      </c>
      <c r="BR398" s="166" t="s">
        <v>185</v>
      </c>
      <c r="BS398" s="268">
        <v>10</v>
      </c>
      <c r="BT398" s="179">
        <v>44</v>
      </c>
      <c r="BU398" s="230">
        <v>1</v>
      </c>
      <c r="BV398" s="230">
        <v>2</v>
      </c>
      <c r="BW398" s="230">
        <v>8</v>
      </c>
      <c r="BX398" s="167">
        <v>30</v>
      </c>
      <c r="BY398" s="168">
        <v>30</v>
      </c>
      <c r="BZ398" s="169">
        <v>10</v>
      </c>
      <c r="CA398" s="35">
        <v>10</v>
      </c>
      <c r="CB398" s="169">
        <v>8</v>
      </c>
      <c r="CC398" s="314">
        <f>CB398*BV398</f>
        <v>16</v>
      </c>
      <c r="CD398" s="169">
        <v>12</v>
      </c>
      <c r="CE398" s="170">
        <f>SUM(CD398)*BV398</f>
        <v>24</v>
      </c>
      <c r="CF398" s="169"/>
      <c r="CG398" s="170">
        <f>SUM(CF398)*BW398</f>
        <v>0</v>
      </c>
      <c r="CH398" s="169"/>
      <c r="CI398" s="35">
        <f>SUM(CH398)*BV398*5</f>
        <v>0</v>
      </c>
      <c r="CJ398" s="234">
        <f>SUM(BV398*DJ398*2+BW398*DL398*2)</f>
        <v>0</v>
      </c>
      <c r="CK398" s="182">
        <f>SUM(BX398*5/100*BV398)</f>
        <v>3</v>
      </c>
      <c r="CL398" s="169"/>
      <c r="CM398" s="170"/>
      <c r="CN398" s="169"/>
      <c r="CO398" s="182">
        <f>SUM(CN398)*3*BT398/5</f>
        <v>0</v>
      </c>
      <c r="CP398" s="169"/>
      <c r="CQ398" s="172">
        <f>SUM(CP398*BT398*(30+4))</f>
        <v>0</v>
      </c>
      <c r="CR398" s="169"/>
      <c r="CS398" s="170">
        <f>SUM(CR398*BT398*3)</f>
        <v>0</v>
      </c>
      <c r="CT398" s="169"/>
      <c r="CU398" s="234">
        <f>SUM(CT398*BT398/3)</f>
        <v>0</v>
      </c>
      <c r="CV398" s="169"/>
      <c r="CW398" s="234">
        <f>SUM(CV398*BT398*2/3)</f>
        <v>0</v>
      </c>
      <c r="CX398" s="169">
        <v>1</v>
      </c>
      <c r="CY398" s="170">
        <f>SUM(CX398*BT398)*2</f>
        <v>88</v>
      </c>
      <c r="CZ398" s="169"/>
      <c r="DA398" s="170">
        <f>SUM(CZ398*BV398)</f>
        <v>0</v>
      </c>
      <c r="DB398" s="169"/>
      <c r="DC398" s="182">
        <f>SUM(DB398*BT398*2)</f>
        <v>0</v>
      </c>
      <c r="DD398" s="169">
        <v>1</v>
      </c>
      <c r="DE398" s="605">
        <f>DD398*BV398*6</f>
        <v>12</v>
      </c>
      <c r="DF398" s="34"/>
      <c r="DG398" s="236">
        <f>DF398*BT398/3</f>
        <v>0</v>
      </c>
      <c r="DH398" s="169"/>
      <c r="DI398" s="233">
        <f>SUM(BV398*DH398*6)</f>
        <v>0</v>
      </c>
      <c r="DJ398" s="169"/>
      <c r="DK398" s="209">
        <f>SUM(DJ398*BT398/3)</f>
        <v>0</v>
      </c>
      <c r="DL398" s="169"/>
      <c r="DM398" s="209">
        <f>SUM(DL398*BW398*5*6)</f>
        <v>0</v>
      </c>
      <c r="DN398" s="169"/>
      <c r="DO398" s="171">
        <f>SUM(DN398*BW398*4*6)</f>
        <v>0</v>
      </c>
      <c r="DP398" s="169"/>
      <c r="DQ398" s="237">
        <f>SUM(DP398*50)</f>
        <v>0</v>
      </c>
      <c r="DR398" s="345">
        <f>CA398+CC398+CE398+CG398+CI398+CJ398+CK398+CM398+CO398+CQ398+CS398+CU398+CW398+CY398+DA398+DC398+DE398+DG398+DI398+DK398+DM398+DO398+DQ398</f>
        <v>153</v>
      </c>
      <c r="DS398" s="236">
        <f>DO398+DM398+DK398+DI398+DE398+DC398+CJ398+CI398+CG398+CE398+CC398+CA398</f>
        <v>62</v>
      </c>
      <c r="DT398" s="7"/>
      <c r="DU398" s="7"/>
      <c r="DV398" s="7"/>
      <c r="DW398" s="60">
        <v>533.53499999999997</v>
      </c>
      <c r="DX398" s="2" t="s">
        <v>83</v>
      </c>
      <c r="DY398" s="291"/>
      <c r="DZ398" s="19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M398" s="20">
        <v>10</v>
      </c>
      <c r="EN398" s="7">
        <v>16</v>
      </c>
      <c r="EO398" s="7">
        <v>24</v>
      </c>
      <c r="EP398" s="7">
        <v>30</v>
      </c>
      <c r="EQ398" s="7">
        <v>42</v>
      </c>
      <c r="ER398" s="7">
        <v>0</v>
      </c>
      <c r="ES398" s="7">
        <v>0</v>
      </c>
      <c r="ET398" s="7">
        <v>0</v>
      </c>
      <c r="EU398" s="7">
        <v>0</v>
      </c>
      <c r="EV398" s="7">
        <v>2</v>
      </c>
      <c r="EW398" s="20">
        <v>5.5</v>
      </c>
      <c r="EX398" s="7">
        <v>0</v>
      </c>
      <c r="EY398" s="7">
        <v>0</v>
      </c>
      <c r="EZ398" s="7">
        <v>0</v>
      </c>
      <c r="FA398" s="7">
        <v>0</v>
      </c>
      <c r="FB398" s="7">
        <v>0</v>
      </c>
      <c r="FC398" s="7">
        <v>0</v>
      </c>
      <c r="FD398" s="7">
        <v>0</v>
      </c>
      <c r="FE398" s="7">
        <v>0</v>
      </c>
      <c r="FF398" s="7">
        <v>0</v>
      </c>
      <c r="FG398" s="20">
        <v>0</v>
      </c>
      <c r="FH398" s="7">
        <v>0</v>
      </c>
      <c r="FI398" s="7">
        <v>0</v>
      </c>
      <c r="FJ398" s="7">
        <v>2</v>
      </c>
      <c r="FK398" s="7">
        <v>136</v>
      </c>
      <c r="FL398" s="7">
        <v>0</v>
      </c>
      <c r="FM398" s="7">
        <v>0</v>
      </c>
      <c r="FN398" s="7">
        <v>0</v>
      </c>
      <c r="FO398" s="7">
        <v>0</v>
      </c>
      <c r="FP398" s="7">
        <v>1</v>
      </c>
      <c r="FQ398" s="7">
        <v>12</v>
      </c>
      <c r="FR398" s="7"/>
      <c r="FS398" s="7">
        <v>0</v>
      </c>
      <c r="FT398" s="7">
        <v>0</v>
      </c>
      <c r="FU398" s="7">
        <v>0</v>
      </c>
      <c r="FV398" s="7">
        <v>1</v>
      </c>
      <c r="FW398" s="7">
        <v>8</v>
      </c>
      <c r="FX398" s="7">
        <v>0</v>
      </c>
      <c r="FY398" s="7">
        <v>0</v>
      </c>
      <c r="FZ398" s="7">
        <v>0</v>
      </c>
      <c r="GA398" s="7">
        <v>0</v>
      </c>
      <c r="GB398" s="7">
        <v>0</v>
      </c>
      <c r="GC398" s="7">
        <v>0</v>
      </c>
      <c r="GD398" s="7" t="e">
        <v>#REF!</v>
      </c>
      <c r="GE398" s="149">
        <v>239.5</v>
      </c>
      <c r="GF398" s="150">
        <v>98</v>
      </c>
      <c r="GG398" s="7"/>
      <c r="GH398" s="7"/>
      <c r="GI398" s="60"/>
      <c r="GK398" s="20"/>
      <c r="GL398" s="20"/>
      <c r="GM398" s="1"/>
      <c r="GN398" s="25"/>
      <c r="GO398" s="77"/>
      <c r="GP398" s="7"/>
      <c r="GQ398" s="7"/>
    </row>
    <row r="399" spans="1:199" ht="24.95" hidden="1" customHeight="1" x14ac:dyDescent="0.4">
      <c r="A399" s="2" t="s">
        <v>83</v>
      </c>
      <c r="B399" s="178" t="s">
        <v>116</v>
      </c>
      <c r="C399" s="179" t="s">
        <v>103</v>
      </c>
      <c r="D399" s="179" t="s">
        <v>92</v>
      </c>
      <c r="E399" s="179" t="s">
        <v>117</v>
      </c>
      <c r="F399" s="179" t="s">
        <v>118</v>
      </c>
      <c r="G399" s="179">
        <v>3</v>
      </c>
      <c r="H399" s="179">
        <v>204</v>
      </c>
      <c r="I399" s="179"/>
      <c r="J399" s="179">
        <v>4</v>
      </c>
      <c r="K399" s="179">
        <f>SUM(J399)*2</f>
        <v>8</v>
      </c>
      <c r="L399" s="178">
        <v>20</v>
      </c>
      <c r="M399" s="181">
        <f>SUM(N399+P399+R399+T399+V399)</f>
        <v>20</v>
      </c>
      <c r="N399" s="81">
        <v>8</v>
      </c>
      <c r="O399" s="35">
        <f>SUM(N399)*I399</f>
        <v>0</v>
      </c>
      <c r="P399" s="81">
        <v>4</v>
      </c>
      <c r="Q399" s="35">
        <f>P399*J399</f>
        <v>16</v>
      </c>
      <c r="R399" s="81">
        <v>8</v>
      </c>
      <c r="S399" s="35">
        <f>SUM(R399)*J399</f>
        <v>32</v>
      </c>
      <c r="T399" s="81"/>
      <c r="U399" s="35">
        <f>SUM(T399)*K399</f>
        <v>0</v>
      </c>
      <c r="V399" s="81"/>
      <c r="W399" s="35">
        <f>SUM(V399)*J399*5</f>
        <v>0</v>
      </c>
      <c r="X399" s="182">
        <f>SUM(J399*AX399*2+K399*AZ399*2)</f>
        <v>0</v>
      </c>
      <c r="Y399" s="182">
        <f>SUM(L399*5/100*J399)</f>
        <v>4</v>
      </c>
      <c r="Z399" s="194"/>
      <c r="AA399" s="35"/>
      <c r="AB399" s="81"/>
      <c r="AC399" s="182">
        <f>SUM(AB399)*3*H399/5</f>
        <v>0</v>
      </c>
      <c r="AD399" s="81"/>
      <c r="AE399" s="183">
        <f>SUM(AD399*H399*(30+4))</f>
        <v>0</v>
      </c>
      <c r="AF399" s="81"/>
      <c r="AG399" s="35">
        <f>SUM(AF399*H399*3)</f>
        <v>0</v>
      </c>
      <c r="AH399" s="81"/>
      <c r="AI399" s="182">
        <f>SUM(AH399*H399/3)</f>
        <v>0</v>
      </c>
      <c r="AJ399" s="194"/>
      <c r="AK399" s="182">
        <f>SUM(AJ399*H399*2/3)</f>
        <v>0</v>
      </c>
      <c r="AL399" s="81"/>
      <c r="AM399" s="35">
        <f>SUM(AL399*H399)</f>
        <v>0</v>
      </c>
      <c r="AN399" s="81"/>
      <c r="AO399" s="35">
        <f>SUM(AN399*J399)</f>
        <v>0</v>
      </c>
      <c r="AP399" s="81"/>
      <c r="AQ399" s="182">
        <f>SUM(AP399*H399*2)</f>
        <v>0</v>
      </c>
      <c r="AR399" s="81">
        <v>1</v>
      </c>
      <c r="AS399" s="415">
        <f>AR399*J399*6</f>
        <v>24</v>
      </c>
      <c r="AT399" s="81"/>
      <c r="AU399" s="182">
        <f>AT399*H399/3</f>
        <v>0</v>
      </c>
      <c r="AV399" s="194"/>
      <c r="AW399" s="35">
        <f>SUM(J399*AV399*6)</f>
        <v>0</v>
      </c>
      <c r="AX399" s="81"/>
      <c r="AY399" s="182">
        <f>SUM(AX399*H399/3)</f>
        <v>0</v>
      </c>
      <c r="AZ399" s="81"/>
      <c r="BA399" s="182">
        <f>SUM(AZ399*K399*5*6)</f>
        <v>0</v>
      </c>
      <c r="BB399" s="81"/>
      <c r="BC399" s="182">
        <f>SUM(BB399*K399*4*6)</f>
        <v>0</v>
      </c>
      <c r="BD399" s="81"/>
      <c r="BE399" s="10">
        <f>SUM(BD399*50)</f>
        <v>0</v>
      </c>
      <c r="BF399" s="20"/>
      <c r="BG399" s="309">
        <f>SUM(AO399+BE399+BC399+BA399+AY399+AW399+AS399+AQ399+AK399+AM399+AI399+AG399+AE399+AC399+AA399+Y399+X399+W399+U399+Q399+O399+S399+AU399)</f>
        <v>76</v>
      </c>
      <c r="BH399" s="22">
        <f>SUM(O399+Q399+U399+W399+X399+AS399+AW399+AY399+BA399+BC399+S399+AQ399)</f>
        <v>72</v>
      </c>
      <c r="BI399" s="7"/>
      <c r="BJ399" s="1"/>
      <c r="BK399" s="1"/>
      <c r="BL399" s="63" t="s">
        <v>191</v>
      </c>
      <c r="BM399" s="2" t="s">
        <v>83</v>
      </c>
      <c r="BN399" s="399"/>
      <c r="BO399" s="398"/>
      <c r="BP399" s="397"/>
      <c r="BQ399" s="398"/>
      <c r="BR399" s="398"/>
      <c r="BS399" s="398"/>
      <c r="BT399" s="179">
        <v>204</v>
      </c>
      <c r="BU399" s="388"/>
      <c r="BV399" s="388"/>
      <c r="BW399" s="388"/>
      <c r="BX399" s="400"/>
      <c r="BY399" s="401"/>
      <c r="BZ399" s="402"/>
      <c r="CA399" s="35"/>
      <c r="CB399" s="402"/>
      <c r="CC399" s="403"/>
      <c r="CD399" s="402"/>
      <c r="CE399" s="403"/>
      <c r="CF399" s="402"/>
      <c r="CG399" s="403"/>
      <c r="CH399" s="402"/>
      <c r="CI399" s="35"/>
      <c r="CJ399" s="404"/>
      <c r="CK399" s="182"/>
      <c r="CL399" s="402"/>
      <c r="CM399" s="403"/>
      <c r="CN399" s="402"/>
      <c r="CO399" s="367"/>
      <c r="CP399" s="402"/>
      <c r="CQ399" s="405"/>
      <c r="CR399" s="402"/>
      <c r="CS399" s="403"/>
      <c r="CT399" s="402"/>
      <c r="CU399" s="406"/>
      <c r="CV399" s="402"/>
      <c r="CW399" s="393"/>
      <c r="CX399" s="402"/>
      <c r="CY399" s="392"/>
      <c r="CZ399" s="402"/>
      <c r="DA399" s="403"/>
      <c r="DB399" s="402"/>
      <c r="DC399" s="182"/>
      <c r="DD399" s="402"/>
      <c r="DE399" s="393"/>
      <c r="DF399" s="391"/>
      <c r="DG399" s="393"/>
      <c r="DH399" s="402"/>
      <c r="DI399" s="392"/>
      <c r="DJ399" s="391"/>
      <c r="DK399" s="209"/>
      <c r="DL399" s="391"/>
      <c r="DM399" s="209"/>
      <c r="DN399" s="391"/>
      <c r="DO399" s="393"/>
      <c r="DP399" s="391"/>
      <c r="DQ399" s="396"/>
      <c r="DR399" s="393"/>
      <c r="DS399" s="393"/>
      <c r="DT399" s="407"/>
      <c r="DU399" s="407"/>
      <c r="DV399" s="407"/>
      <c r="DW399" s="408"/>
      <c r="DX399" s="2" t="s">
        <v>83</v>
      </c>
      <c r="DY399" s="291"/>
      <c r="DZ399" s="19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M399" s="20">
        <v>0</v>
      </c>
      <c r="EN399" s="7">
        <v>4</v>
      </c>
      <c r="EO399" s="7">
        <v>16</v>
      </c>
      <c r="EP399" s="7">
        <v>8</v>
      </c>
      <c r="EQ399" s="7">
        <v>32</v>
      </c>
      <c r="ER399" s="7">
        <v>0</v>
      </c>
      <c r="ES399" s="7">
        <v>0</v>
      </c>
      <c r="ET399" s="7">
        <v>0</v>
      </c>
      <c r="EU399" s="7">
        <v>0</v>
      </c>
      <c r="EV399" s="7">
        <v>0</v>
      </c>
      <c r="EW399" s="20">
        <v>4</v>
      </c>
      <c r="EX399" s="7">
        <v>0</v>
      </c>
      <c r="EY399" s="7">
        <v>0</v>
      </c>
      <c r="EZ399" s="7">
        <v>0</v>
      </c>
      <c r="FA399" s="7">
        <v>0</v>
      </c>
      <c r="FB399" s="7">
        <v>0</v>
      </c>
      <c r="FC399" s="7">
        <v>0</v>
      </c>
      <c r="FD399" s="7">
        <v>0</v>
      </c>
      <c r="FE399" s="7">
        <v>0</v>
      </c>
      <c r="FF399" s="7">
        <v>0</v>
      </c>
      <c r="FG399" s="20">
        <v>0</v>
      </c>
      <c r="FH399" s="7">
        <v>0</v>
      </c>
      <c r="FI399" s="7">
        <v>0</v>
      </c>
      <c r="FJ399" s="7">
        <v>0</v>
      </c>
      <c r="FK399" s="7">
        <v>0</v>
      </c>
      <c r="FL399" s="7">
        <v>0</v>
      </c>
      <c r="FM399" s="7">
        <v>0</v>
      </c>
      <c r="FN399" s="7">
        <v>0</v>
      </c>
      <c r="FO399" s="7">
        <v>0</v>
      </c>
      <c r="FP399" s="7">
        <v>1</v>
      </c>
      <c r="FQ399" s="7">
        <v>24</v>
      </c>
      <c r="FR399" s="7"/>
      <c r="FS399" s="7">
        <v>0</v>
      </c>
      <c r="FT399" s="7">
        <v>0</v>
      </c>
      <c r="FU399" s="7">
        <v>0</v>
      </c>
      <c r="FV399" s="7">
        <v>0</v>
      </c>
      <c r="FW399" s="7">
        <v>0</v>
      </c>
      <c r="FX399" s="7">
        <v>0</v>
      </c>
      <c r="FY399" s="7">
        <v>0</v>
      </c>
      <c r="FZ399" s="7">
        <v>0</v>
      </c>
      <c r="GA399" s="7">
        <v>0</v>
      </c>
      <c r="GB399" s="7">
        <v>0</v>
      </c>
      <c r="GC399" s="7">
        <v>0</v>
      </c>
      <c r="GD399" s="7" t="e">
        <v>#REF!</v>
      </c>
      <c r="GE399" s="149">
        <v>76</v>
      </c>
      <c r="GF399" s="150">
        <v>72</v>
      </c>
      <c r="GG399" s="7"/>
      <c r="GH399" s="7"/>
      <c r="GI399" s="60"/>
      <c r="GK399" s="20"/>
      <c r="GL399" s="20"/>
      <c r="GM399" s="1"/>
      <c r="GN399" s="25"/>
      <c r="GO399" s="77"/>
      <c r="GP399" s="7"/>
      <c r="GQ399" s="7"/>
    </row>
    <row r="400" spans="1:199" ht="24.95" hidden="1" customHeight="1" x14ac:dyDescent="0.4">
      <c r="A400" s="2" t="s">
        <v>83</v>
      </c>
      <c r="B400" s="178" t="s">
        <v>116</v>
      </c>
      <c r="C400" s="179" t="s">
        <v>103</v>
      </c>
      <c r="D400" s="179" t="s">
        <v>92</v>
      </c>
      <c r="E400" s="179" t="s">
        <v>117</v>
      </c>
      <c r="F400" s="179" t="s">
        <v>119</v>
      </c>
      <c r="G400" s="179">
        <v>3</v>
      </c>
      <c r="H400" s="179">
        <v>28</v>
      </c>
      <c r="I400" s="179"/>
      <c r="J400" s="179">
        <v>1</v>
      </c>
      <c r="K400" s="179">
        <f>SUM(J400)*2</f>
        <v>2</v>
      </c>
      <c r="L400" s="178">
        <v>20</v>
      </c>
      <c r="M400" s="181">
        <f>SUM(N400+P400+R400+T400+V400)</f>
        <v>20</v>
      </c>
      <c r="N400" s="81">
        <v>8</v>
      </c>
      <c r="O400" s="35">
        <f>SUM(N400)*I400</f>
        <v>0</v>
      </c>
      <c r="P400" s="81">
        <v>4</v>
      </c>
      <c r="Q400" s="35">
        <f>P400*J400</f>
        <v>4</v>
      </c>
      <c r="R400" s="81">
        <v>8</v>
      </c>
      <c r="S400" s="35">
        <f>SUM(R400)*J400</f>
        <v>8</v>
      </c>
      <c r="T400" s="81"/>
      <c r="U400" s="35">
        <f>SUM(T400)*K400</f>
        <v>0</v>
      </c>
      <c r="V400" s="81"/>
      <c r="W400" s="35">
        <f>SUM(V400)*J400*5</f>
        <v>0</v>
      </c>
      <c r="X400" s="182">
        <f>SUM(J400*AX400*2+K400*AZ400*2)</f>
        <v>0</v>
      </c>
      <c r="Y400" s="182">
        <f>SUM(L400*5/100*J400)</f>
        <v>1</v>
      </c>
      <c r="Z400" s="194"/>
      <c r="AA400" s="35"/>
      <c r="AB400" s="81"/>
      <c r="AC400" s="182">
        <f>SUM(AB400)*3*H400/5</f>
        <v>0</v>
      </c>
      <c r="AD400" s="81"/>
      <c r="AE400" s="183">
        <f>SUM(AD400*H400*(30+4))</f>
        <v>0</v>
      </c>
      <c r="AF400" s="81"/>
      <c r="AG400" s="35">
        <f>SUM(AF400*H400*3)</f>
        <v>0</v>
      </c>
      <c r="AH400" s="81"/>
      <c r="AI400" s="182">
        <f>SUM(AH400*H400/3)</f>
        <v>0</v>
      </c>
      <c r="AJ400" s="194"/>
      <c r="AK400" s="182">
        <f>SUM(AJ400*H400*2/3)</f>
        <v>0</v>
      </c>
      <c r="AL400" s="81"/>
      <c r="AM400" s="35">
        <f>SUM(AL400*H400)</f>
        <v>0</v>
      </c>
      <c r="AN400" s="81"/>
      <c r="AO400" s="35">
        <f>SUM(AN400*J400)</f>
        <v>0</v>
      </c>
      <c r="AP400" s="81"/>
      <c r="AQ400" s="182">
        <f>SUM(AP400*H400*2)</f>
        <v>0</v>
      </c>
      <c r="AR400" s="81">
        <v>1</v>
      </c>
      <c r="AS400" s="415">
        <f>AR400*J400*6</f>
        <v>6</v>
      </c>
      <c r="AT400" s="81"/>
      <c r="AU400" s="182">
        <f>AT400*H400/3</f>
        <v>0</v>
      </c>
      <c r="AV400" s="194"/>
      <c r="AW400" s="35">
        <f>SUM(J400*AV400*6)</f>
        <v>0</v>
      </c>
      <c r="AX400" s="81"/>
      <c r="AY400" s="182">
        <f>SUM(AX400*H400/3)</f>
        <v>0</v>
      </c>
      <c r="AZ400" s="81"/>
      <c r="BA400" s="182">
        <f>SUM(AZ400*K400*5*6)</f>
        <v>0</v>
      </c>
      <c r="BB400" s="81"/>
      <c r="BC400" s="182">
        <f>SUM(BB400*K400*4*6)</f>
        <v>0</v>
      </c>
      <c r="BD400" s="81"/>
      <c r="BE400" s="10">
        <f>SUM(BD400*50)</f>
        <v>0</v>
      </c>
      <c r="BF400" s="20"/>
      <c r="BG400" s="309">
        <f>SUM(AO400+BE400+BC400+BA400+AY400+AW400+AS400+AQ400+AK400+AM400+AI400+AG400+AE400+AC400+AA400+Y400+X400+W400+U400+Q400+O400+S400+AU400)</f>
        <v>19</v>
      </c>
      <c r="BH400" s="22">
        <f>SUM(O400+Q400+U400+W400+X400+AS400+AW400+AY400+BA400+BC400+S400+AQ400)</f>
        <v>18</v>
      </c>
      <c r="BI400" s="7"/>
      <c r="BJ400" s="1"/>
      <c r="BK400" s="1"/>
      <c r="BL400" s="63">
        <v>220.221</v>
      </c>
      <c r="BM400" s="2" t="s">
        <v>83</v>
      </c>
      <c r="BN400" s="1" t="s">
        <v>187</v>
      </c>
      <c r="BO400" s="45" t="s">
        <v>103</v>
      </c>
      <c r="BP400" s="45" t="s">
        <v>92</v>
      </c>
      <c r="BQ400" s="25" t="s">
        <v>117</v>
      </c>
      <c r="BR400" s="25" t="s">
        <v>189</v>
      </c>
      <c r="BS400" s="25">
        <v>8</v>
      </c>
      <c r="BT400" s="179">
        <v>92</v>
      </c>
      <c r="BU400" s="25"/>
      <c r="BV400" s="25">
        <v>4</v>
      </c>
      <c r="BW400" s="25">
        <f>SUM(BV400)*2</f>
        <v>8</v>
      </c>
      <c r="BX400" s="24">
        <v>60</v>
      </c>
      <c r="BY400" s="208">
        <f>SUM(BZ400+CB400+CD400+CF400+CH400)</f>
        <v>36</v>
      </c>
      <c r="BZ400" s="34"/>
      <c r="CA400" s="28">
        <f>SUM(BZ400)*BU400</f>
        <v>0</v>
      </c>
      <c r="CB400" s="34">
        <v>8</v>
      </c>
      <c r="CC400" s="28">
        <f>CB400*BV400</f>
        <v>32</v>
      </c>
      <c r="CD400" s="34">
        <v>28</v>
      </c>
      <c r="CE400" s="28">
        <f>SUM(CD400)*BV400</f>
        <v>112</v>
      </c>
      <c r="CF400" s="34"/>
      <c r="CG400" s="28">
        <f>SUM(CF400)*BW400</f>
        <v>0</v>
      </c>
      <c r="CH400" s="200"/>
      <c r="CI400" s="28">
        <f>SUM(CH400)*BV400*5</f>
        <v>0</v>
      </c>
      <c r="CJ400" s="209">
        <f>SUM(BV400*DJ400*2+BW400*DL400*2)</f>
        <v>8</v>
      </c>
      <c r="CK400" s="209">
        <f>BX400*BV400*0.05</f>
        <v>12</v>
      </c>
      <c r="CL400" s="200"/>
      <c r="CM400" s="28"/>
      <c r="CN400" s="200"/>
      <c r="CO400" s="209">
        <f>SUM(CN400)*3*BT400/5</f>
        <v>0</v>
      </c>
      <c r="CP400" s="200"/>
      <c r="CQ400" s="210">
        <f>SUM(CP400*BT400*(30+4))</f>
        <v>0</v>
      </c>
      <c r="CR400" s="34"/>
      <c r="CS400" s="28">
        <f>SUM(CR400*BT400*3)</f>
        <v>0</v>
      </c>
      <c r="CT400" s="200"/>
      <c r="CU400" s="209">
        <f>SUM(CT400*BT400/3)</f>
        <v>0</v>
      </c>
      <c r="CV400" s="200"/>
      <c r="CW400" s="209">
        <f>SUM(CV400*BT400*2/3)</f>
        <v>0</v>
      </c>
      <c r="CX400" s="34"/>
      <c r="CY400" s="28">
        <f>SUM(CX400*BT400)</f>
        <v>0</v>
      </c>
      <c r="CZ400" s="200"/>
      <c r="DA400" s="28">
        <f>SUM(CZ400*BV400)</f>
        <v>0</v>
      </c>
      <c r="DB400" s="200"/>
      <c r="DC400" s="209">
        <f>SUM(DB400*BT400*2)</f>
        <v>0</v>
      </c>
      <c r="DD400" s="34"/>
      <c r="DE400" s="209">
        <f>DD400*BT400/3</f>
        <v>0</v>
      </c>
      <c r="DF400" s="200"/>
      <c r="DG400" s="209">
        <f>DF400*BT400/3</f>
        <v>0</v>
      </c>
      <c r="DH400" s="200"/>
      <c r="DI400" s="28">
        <f>SUM(BV400*DH400*6)</f>
        <v>0</v>
      </c>
      <c r="DJ400" s="34">
        <v>1</v>
      </c>
      <c r="DK400" s="209">
        <f>DJ400*BT400/3</f>
        <v>30.666666666666668</v>
      </c>
      <c r="DL400" s="34"/>
      <c r="DM400" s="209">
        <f>SUM(DL400*BW400*5*6)</f>
        <v>0</v>
      </c>
      <c r="DN400" s="34"/>
      <c r="DO400" s="209">
        <f>SUM(DN400*BW400*4*6)</f>
        <v>0</v>
      </c>
      <c r="DP400" s="34"/>
      <c r="DQ400" s="22">
        <f>SUM(DP400*50)</f>
        <v>0</v>
      </c>
      <c r="DR400" s="345">
        <f>CA400+CC400+CE400+CG400+CI400+CJ400+CK400+CM400+CO400+CQ400+CS400+CU400+CW400+CY400+DA400+DC400+DE400+DG400+DI400+DK400+DM400+DO400+DQ400</f>
        <v>194.66666666666666</v>
      </c>
      <c r="DS400" s="209">
        <f>DO400+DM400+DK400+DI400+DE400+DC400+CJ400+CI400+CG400+CE400+CC400+CA400</f>
        <v>182.66666666666669</v>
      </c>
      <c r="DT400" s="198"/>
      <c r="DU400" s="7"/>
      <c r="DV400" s="7"/>
      <c r="DW400" s="60"/>
      <c r="DX400" s="2" t="s">
        <v>83</v>
      </c>
      <c r="DY400" s="291"/>
      <c r="DZ400" s="19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M400" s="20">
        <v>0</v>
      </c>
      <c r="EN400" s="7">
        <v>12</v>
      </c>
      <c r="EO400" s="7">
        <v>36</v>
      </c>
      <c r="EP400" s="7">
        <v>36</v>
      </c>
      <c r="EQ400" s="7">
        <v>120</v>
      </c>
      <c r="ER400" s="7">
        <v>0</v>
      </c>
      <c r="ES400" s="7">
        <v>0</v>
      </c>
      <c r="ET400" s="7">
        <v>0</v>
      </c>
      <c r="EU400" s="7">
        <v>0</v>
      </c>
      <c r="EV400" s="7">
        <v>8</v>
      </c>
      <c r="EW400" s="20">
        <v>13</v>
      </c>
      <c r="EX400" s="7">
        <v>0</v>
      </c>
      <c r="EY400" s="7">
        <v>0</v>
      </c>
      <c r="EZ400" s="7">
        <v>0</v>
      </c>
      <c r="FA400" s="7">
        <v>0</v>
      </c>
      <c r="FB400" s="7">
        <v>0</v>
      </c>
      <c r="FC400" s="7">
        <v>0</v>
      </c>
      <c r="FD400" s="7">
        <v>0</v>
      </c>
      <c r="FE400" s="7">
        <v>0</v>
      </c>
      <c r="FF400" s="7">
        <v>0</v>
      </c>
      <c r="FG400" s="20">
        <v>0</v>
      </c>
      <c r="FH400" s="7">
        <v>0</v>
      </c>
      <c r="FI400" s="7">
        <v>0</v>
      </c>
      <c r="FJ400" s="7">
        <v>0</v>
      </c>
      <c r="FK400" s="7">
        <v>0</v>
      </c>
      <c r="FL400" s="7">
        <v>0</v>
      </c>
      <c r="FM400" s="7">
        <v>0</v>
      </c>
      <c r="FN400" s="7">
        <v>0</v>
      </c>
      <c r="FO400" s="7">
        <v>0</v>
      </c>
      <c r="FP400" s="7">
        <v>1</v>
      </c>
      <c r="FQ400" s="7">
        <v>6</v>
      </c>
      <c r="FR400" s="7"/>
      <c r="FS400" s="7">
        <v>0</v>
      </c>
      <c r="FT400" s="7">
        <v>0</v>
      </c>
      <c r="FU400" s="7">
        <v>0</v>
      </c>
      <c r="FV400" s="7">
        <v>1</v>
      </c>
      <c r="FW400" s="7">
        <v>30.666666666666668</v>
      </c>
      <c r="FX400" s="7">
        <v>0</v>
      </c>
      <c r="FY400" s="7">
        <v>0</v>
      </c>
      <c r="FZ400" s="7">
        <v>0</v>
      </c>
      <c r="GA400" s="7">
        <v>0</v>
      </c>
      <c r="GB400" s="7">
        <v>0</v>
      </c>
      <c r="GC400" s="7">
        <v>0</v>
      </c>
      <c r="GD400" s="7" t="e">
        <v>#REF!</v>
      </c>
      <c r="GE400" s="149">
        <v>213.66666666666666</v>
      </c>
      <c r="GF400" s="150">
        <v>200.66666666666669</v>
      </c>
      <c r="GG400" s="7"/>
      <c r="GH400" s="7"/>
      <c r="GI400" s="60"/>
      <c r="GK400" s="20"/>
      <c r="GL400" s="20"/>
      <c r="GM400" s="1"/>
      <c r="GN400" s="25"/>
      <c r="GO400" s="77"/>
      <c r="GP400" s="7"/>
      <c r="GQ400" s="7"/>
    </row>
    <row r="401" spans="1:199" ht="24.95" hidden="1" customHeight="1" x14ac:dyDescent="0.4">
      <c r="A401" s="2" t="s">
        <v>83</v>
      </c>
      <c r="B401" s="229" t="s">
        <v>261</v>
      </c>
      <c r="C401" s="230" t="s">
        <v>109</v>
      </c>
      <c r="D401" s="211" t="s">
        <v>92</v>
      </c>
      <c r="E401" s="230" t="s">
        <v>110</v>
      </c>
      <c r="F401" s="230" t="s">
        <v>185</v>
      </c>
      <c r="G401" s="230">
        <v>9</v>
      </c>
      <c r="H401" s="230">
        <v>4</v>
      </c>
      <c r="I401" s="230">
        <v>1</v>
      </c>
      <c r="J401" s="230">
        <v>1</v>
      </c>
      <c r="K401" s="230">
        <f>SUM(J401)*2</f>
        <v>2</v>
      </c>
      <c r="L401" s="269"/>
      <c r="M401" s="231">
        <f>SUM(N401+P401+R401+T401+V401)</f>
        <v>0</v>
      </c>
      <c r="N401" s="232"/>
      <c r="O401" s="233">
        <f>SUM(N401)*I401</f>
        <v>0</v>
      </c>
      <c r="P401" s="232"/>
      <c r="Q401" s="233">
        <f>P401*J401</f>
        <v>0</v>
      </c>
      <c r="R401" s="232"/>
      <c r="S401" s="233">
        <f>SUM(R401)*J401</f>
        <v>0</v>
      </c>
      <c r="T401" s="232"/>
      <c r="U401" s="233">
        <f>SUM(T401)*K401</f>
        <v>0</v>
      </c>
      <c r="V401" s="232"/>
      <c r="W401" s="233">
        <f>SUM(V401)*J401*5</f>
        <v>0</v>
      </c>
      <c r="X401" s="209">
        <f>SUM(L401)*J401*5/100+AX401*J401*2+AZ401*J401*2</f>
        <v>0</v>
      </c>
      <c r="Y401" s="171">
        <f>SUM(L401*5/100*J401)</f>
        <v>0</v>
      </c>
      <c r="Z401" s="232"/>
      <c r="AA401" s="233"/>
      <c r="AB401" s="232">
        <v>17</v>
      </c>
      <c r="AC401" s="209">
        <f>AB401*H401*2</f>
        <v>136</v>
      </c>
      <c r="AD401" s="232"/>
      <c r="AE401" s="235">
        <f>SUM(AD401*H401*(30+4))</f>
        <v>0</v>
      </c>
      <c r="AF401" s="232"/>
      <c r="AG401" s="233">
        <f>SUM(AF401*H401*3)</f>
        <v>0</v>
      </c>
      <c r="AH401" s="232"/>
      <c r="AI401" s="234">
        <f>SUM(AH401*H401/3)</f>
        <v>0</v>
      </c>
      <c r="AJ401" s="232"/>
      <c r="AK401" s="234">
        <f>SUM(AJ401*H401*2/3)</f>
        <v>0</v>
      </c>
      <c r="AL401" s="232"/>
      <c r="AM401" s="233">
        <f>SUM(AL401*H401)</f>
        <v>0</v>
      </c>
      <c r="AN401" s="232"/>
      <c r="AO401" s="233">
        <f>SUM(AN401*J401)</f>
        <v>0</v>
      </c>
      <c r="AP401" s="232"/>
      <c r="AQ401" s="234">
        <v>9.9</v>
      </c>
      <c r="AR401" s="232"/>
      <c r="AS401" s="234">
        <f>SUM(J401*AR401*6)</f>
        <v>0</v>
      </c>
      <c r="AT401" s="34"/>
      <c r="AU401" s="236">
        <f>AT401*H401/3</f>
        <v>0</v>
      </c>
      <c r="AV401" s="232"/>
      <c r="AW401" s="233">
        <f>SUM(AV401*H401/3)</f>
        <v>0</v>
      </c>
      <c r="AX401" s="232"/>
      <c r="AY401" s="234">
        <f>SUM(AX401*H401/3)</f>
        <v>0</v>
      </c>
      <c r="AZ401" s="232"/>
      <c r="BA401" s="209">
        <f>SUM(AZ401*K401*5*6)</f>
        <v>0</v>
      </c>
      <c r="BB401" s="232"/>
      <c r="BC401" s="234">
        <f>SUM(BB401*K401*4*6)</f>
        <v>0</v>
      </c>
      <c r="BD401" s="232"/>
      <c r="BE401" s="237">
        <f>SUM(BD401*50)</f>
        <v>0</v>
      </c>
      <c r="BF401" s="236">
        <f>O401+Q401+S401+U401+W401+X401+Y401+AA401+AC401+AE401+AG401+AI401+AK401+AM401+AO401+AQ401+AS401+AU401+AW401+AY401+BA401+BC401+BE401</f>
        <v>145.9</v>
      </c>
      <c r="BG401" s="309">
        <f>SUM(AO401+BE401+BC401+BA401+AY401+AW401+AS401+AQ401+AK401+AM401+AI401+AG401+AE401+AC401+AA401+Y401+X401+W401+U401+Q401+O401+S401+AU401)</f>
        <v>145.9</v>
      </c>
      <c r="BH401" s="22">
        <f>SUM(O401+Q401+U401+W401+X401+AS401+AW401+AY401+BA401+BC401+S401+AQ401)</f>
        <v>9.9</v>
      </c>
      <c r="BI401" s="7"/>
      <c r="BJ401" s="1"/>
      <c r="BK401" s="1"/>
      <c r="BL401" s="7" t="s">
        <v>298</v>
      </c>
      <c r="BM401" s="2" t="s">
        <v>83</v>
      </c>
      <c r="BN401" s="198" t="s">
        <v>116</v>
      </c>
      <c r="BO401" s="196" t="s">
        <v>103</v>
      </c>
      <c r="BP401" s="196" t="s">
        <v>92</v>
      </c>
      <c r="BQ401" s="193" t="s">
        <v>117</v>
      </c>
      <c r="BR401" s="185" t="s">
        <v>281</v>
      </c>
      <c r="BS401" s="196">
        <v>2</v>
      </c>
      <c r="BT401" s="230">
        <v>4</v>
      </c>
      <c r="BU401" s="193">
        <v>2</v>
      </c>
      <c r="BV401" s="193">
        <v>4</v>
      </c>
      <c r="BW401" s="196">
        <f>BV401*2</f>
        <v>8</v>
      </c>
      <c r="BX401" s="198">
        <v>20</v>
      </c>
      <c r="BY401" s="199">
        <f>SUM(BZ401+CB401+CD401+CF401+CH401)</f>
        <v>20</v>
      </c>
      <c r="BZ401" s="200">
        <v>8</v>
      </c>
      <c r="CA401" s="28">
        <f>SUM(BZ401)*BU401</f>
        <v>16</v>
      </c>
      <c r="CB401" s="200">
        <v>4</v>
      </c>
      <c r="CC401" s="201">
        <f>CB401*BV401</f>
        <v>16</v>
      </c>
      <c r="CD401" s="200">
        <v>8</v>
      </c>
      <c r="CE401" s="201">
        <f>SUM(CD401)*BV401</f>
        <v>32</v>
      </c>
      <c r="CF401" s="200"/>
      <c r="CG401" s="201">
        <f>SUM(CF401)*BW401</f>
        <v>0</v>
      </c>
      <c r="CH401" s="200"/>
      <c r="CI401" s="28">
        <f>SUM(CH401)*BV401*5</f>
        <v>0</v>
      </c>
      <c r="CJ401" s="202">
        <f>SUM(BV401*DJ401*2+BW401*DL401*2)</f>
        <v>0</v>
      </c>
      <c r="CK401" s="182">
        <f>SUM(BX401*5/100*BV401)</f>
        <v>4</v>
      </c>
      <c r="CL401" s="200"/>
      <c r="CM401" s="201"/>
      <c r="CN401" s="200"/>
      <c r="CO401" s="209">
        <f>SUM(CN401)*3*BT401/5</f>
        <v>0</v>
      </c>
      <c r="CP401" s="200"/>
      <c r="CQ401" s="204">
        <f>SUM(CP401*BT401*(30+4))</f>
        <v>0</v>
      </c>
      <c r="CR401" s="200"/>
      <c r="CS401" s="201">
        <f>SUM(CR401*BT401*3)</f>
        <v>0</v>
      </c>
      <c r="CT401" s="200"/>
      <c r="CU401" s="202">
        <f>SUM(CT401*BT401/3)</f>
        <v>0</v>
      </c>
      <c r="CV401" s="200"/>
      <c r="CW401" s="202">
        <f>SUM(CV401*BT401*2/3)</f>
        <v>0</v>
      </c>
      <c r="CX401" s="200"/>
      <c r="CY401" s="201">
        <f>SUM(CX401*BT401)</f>
        <v>0</v>
      </c>
      <c r="CZ401" s="200"/>
      <c r="DA401" s="201">
        <f>SUM(CZ401*BV401)</f>
        <v>0</v>
      </c>
      <c r="DB401" s="200"/>
      <c r="DC401" s="209">
        <f>SUM(DB401*BT401*2)</f>
        <v>0</v>
      </c>
      <c r="DD401" s="200">
        <v>1</v>
      </c>
      <c r="DE401" s="605">
        <f>DD401*BV401*6</f>
        <v>24</v>
      </c>
      <c r="DF401" s="200"/>
      <c r="DG401" s="202">
        <f>DF401*BT401/3</f>
        <v>0</v>
      </c>
      <c r="DH401" s="200"/>
      <c r="DI401" s="201">
        <f>SUM(BV401*DH401*6)</f>
        <v>0</v>
      </c>
      <c r="DJ401" s="200"/>
      <c r="DK401" s="209">
        <f>SUM(DJ401*BT401/3)</f>
        <v>0</v>
      </c>
      <c r="DL401" s="200"/>
      <c r="DM401" s="209">
        <f>SUM(DL401*BW401*5*6)</f>
        <v>0</v>
      </c>
      <c r="DN401" s="200"/>
      <c r="DO401" s="202">
        <f>SUM(DN401*BW401*4*6)</f>
        <v>0</v>
      </c>
      <c r="DP401" s="200"/>
      <c r="DQ401" s="203">
        <f>SUM(DP401*50)</f>
        <v>0</v>
      </c>
      <c r="DR401" s="345">
        <f>CA401+CC401+CE401+CG401+CI401+CJ401+CK401+CM401+CO401+CQ401+CS401+CU401+CW401+CY401+DA401+DC401+DE401+DG401+DI401+DK401+DM401+DO401+DQ401</f>
        <v>92</v>
      </c>
      <c r="DS401" s="202">
        <f>DO401+DM401+DK401+DI401+DE401+DC401+CJ401+CI401+CG401+CE401+CC401+CA401</f>
        <v>88</v>
      </c>
      <c r="DT401" s="7"/>
      <c r="DU401" s="7"/>
      <c r="DV401" s="7"/>
      <c r="DW401" s="60"/>
      <c r="DX401" s="2" t="s">
        <v>83</v>
      </c>
      <c r="DY401" s="291"/>
      <c r="DZ401" s="19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M401" s="20">
        <v>16</v>
      </c>
      <c r="EN401" s="7">
        <v>4</v>
      </c>
      <c r="EO401" s="7">
        <v>16</v>
      </c>
      <c r="EP401" s="7">
        <v>8</v>
      </c>
      <c r="EQ401" s="7">
        <v>32</v>
      </c>
      <c r="ER401" s="7">
        <v>0</v>
      </c>
      <c r="ES401" s="7">
        <v>0</v>
      </c>
      <c r="ET401" s="7">
        <v>0</v>
      </c>
      <c r="EU401" s="7">
        <v>0</v>
      </c>
      <c r="EV401" s="7">
        <v>0</v>
      </c>
      <c r="EW401" s="20">
        <v>4</v>
      </c>
      <c r="EX401" s="7">
        <v>0</v>
      </c>
      <c r="EY401" s="7">
        <v>0</v>
      </c>
      <c r="EZ401" s="7">
        <v>17</v>
      </c>
      <c r="FA401" s="7">
        <v>136</v>
      </c>
      <c r="FB401" s="7">
        <v>0</v>
      </c>
      <c r="FC401" s="7">
        <v>0</v>
      </c>
      <c r="FD401" s="7">
        <v>0</v>
      </c>
      <c r="FE401" s="7">
        <v>0</v>
      </c>
      <c r="FF401" s="7">
        <v>0</v>
      </c>
      <c r="FG401" s="20">
        <v>0</v>
      </c>
      <c r="FH401" s="7">
        <v>0</v>
      </c>
      <c r="FI401" s="7">
        <v>0</v>
      </c>
      <c r="FJ401" s="7">
        <v>0</v>
      </c>
      <c r="FK401" s="7">
        <v>0</v>
      </c>
      <c r="FL401" s="7">
        <v>0</v>
      </c>
      <c r="FM401" s="7">
        <v>0</v>
      </c>
      <c r="FN401" s="7">
        <v>0</v>
      </c>
      <c r="FO401" s="7">
        <v>9.9</v>
      </c>
      <c r="FP401" s="7">
        <v>1</v>
      </c>
      <c r="FQ401" s="7">
        <v>24</v>
      </c>
      <c r="FR401" s="7"/>
      <c r="FS401" s="7">
        <v>0</v>
      </c>
      <c r="FT401" s="7">
        <v>0</v>
      </c>
      <c r="FU401" s="7">
        <v>0</v>
      </c>
      <c r="FV401" s="7">
        <v>0</v>
      </c>
      <c r="FW401" s="7">
        <v>0</v>
      </c>
      <c r="FX401" s="7">
        <v>0</v>
      </c>
      <c r="FY401" s="7">
        <v>0</v>
      </c>
      <c r="FZ401" s="7">
        <v>0</v>
      </c>
      <c r="GA401" s="7">
        <v>0</v>
      </c>
      <c r="GB401" s="7">
        <v>0</v>
      </c>
      <c r="GC401" s="7">
        <v>0</v>
      </c>
      <c r="GD401" s="7" t="e">
        <v>#REF!</v>
      </c>
      <c r="GE401" s="149">
        <v>237.9</v>
      </c>
      <c r="GF401" s="150">
        <v>97.9</v>
      </c>
      <c r="GG401" s="7"/>
      <c r="GH401" s="7"/>
      <c r="GI401" s="60"/>
      <c r="GK401" s="20"/>
      <c r="GL401" s="20"/>
      <c r="GM401" s="1"/>
      <c r="GN401" s="25"/>
      <c r="GO401" s="77"/>
      <c r="GP401" s="7"/>
      <c r="GQ401" s="7"/>
    </row>
    <row r="402" spans="1:199" ht="24.95" hidden="1" customHeight="1" x14ac:dyDescent="0.4">
      <c r="A402" s="438" t="s">
        <v>83</v>
      </c>
      <c r="B402" s="178"/>
      <c r="C402" s="45"/>
      <c r="D402" s="207"/>
      <c r="E402" s="207"/>
      <c r="F402" s="179"/>
      <c r="G402" s="179"/>
      <c r="H402" s="25"/>
      <c r="I402" s="25"/>
      <c r="J402" s="25"/>
      <c r="K402" s="25"/>
      <c r="L402" s="178"/>
      <c r="M402" s="181"/>
      <c r="N402" s="81"/>
      <c r="O402" s="35"/>
      <c r="P402" s="81"/>
      <c r="Q402" s="35"/>
      <c r="R402" s="81"/>
      <c r="S402" s="35"/>
      <c r="T402" s="81"/>
      <c r="U402" s="35"/>
      <c r="V402" s="81"/>
      <c r="W402" s="35"/>
      <c r="X402" s="209"/>
      <c r="Y402" s="182"/>
      <c r="Z402" s="81"/>
      <c r="AA402" s="35"/>
      <c r="AB402" s="81"/>
      <c r="AC402" s="182"/>
      <c r="AD402" s="81"/>
      <c r="AE402" s="183"/>
      <c r="AF402" s="81"/>
      <c r="AG402" s="35"/>
      <c r="AH402" s="81"/>
      <c r="AI402" s="209"/>
      <c r="AJ402" s="81"/>
      <c r="AK402" s="209"/>
      <c r="AL402" s="81"/>
      <c r="AM402" s="35"/>
      <c r="AN402" s="81"/>
      <c r="AO402" s="35"/>
      <c r="AP402" s="81"/>
      <c r="AQ402" s="182"/>
      <c r="AR402" s="81"/>
      <c r="AS402" s="209"/>
      <c r="AT402" s="34"/>
      <c r="AU402" s="209"/>
      <c r="AV402" s="81"/>
      <c r="AW402" s="28"/>
      <c r="AX402" s="81"/>
      <c r="AY402" s="209"/>
      <c r="AZ402" s="81"/>
      <c r="BA402" s="209"/>
      <c r="BB402" s="81"/>
      <c r="BC402" s="182"/>
      <c r="BD402" s="81"/>
      <c r="BE402" s="22"/>
      <c r="BF402" s="236">
        <f t="shared" ref="BF402" si="1950">O402+Q402+S402+U402+W402+X402+Y402+AA402+AC402+AE402+AG402+AI402+AK402+AM402+AO402+AQ402+AS402+AU402+AW402+AY402+BA402+BC402+BE402</f>
        <v>0</v>
      </c>
      <c r="BG402" s="22">
        <f>SUM(AO402+BE402+BC402+BA402+AY402+AW402+AS402+AQ402+AK402+AM402+AI402+AG402+AE402+AC402+AA402+Y402+X402+W402+U402+Q402+O402+S402+AU402)</f>
        <v>0</v>
      </c>
      <c r="BH402" s="22">
        <f t="shared" ref="BH402" si="1951">SUM(O402+Q402+U402+W402+X402+AS402+AW402+AY402+BA402+BC402+S402+AQ402)</f>
        <v>0</v>
      </c>
      <c r="BI402" s="7"/>
      <c r="BJ402" s="1"/>
      <c r="BK402" s="1"/>
      <c r="BL402" s="63"/>
      <c r="BM402" s="2" t="s">
        <v>83</v>
      </c>
      <c r="BN402" s="229"/>
      <c r="BO402" s="211"/>
      <c r="BP402" s="211"/>
      <c r="BQ402" s="211"/>
      <c r="BR402" s="230"/>
      <c r="BS402" s="230"/>
      <c r="BT402" s="25"/>
      <c r="BU402" s="230"/>
      <c r="BV402" s="230"/>
      <c r="BW402" s="230"/>
      <c r="BX402" s="229"/>
      <c r="BY402" s="231"/>
      <c r="BZ402" s="232"/>
      <c r="CA402" s="28"/>
      <c r="CB402" s="232"/>
      <c r="CC402" s="233"/>
      <c r="CD402" s="232"/>
      <c r="CE402" s="233"/>
      <c r="CF402" s="232"/>
      <c r="CG402" s="233"/>
      <c r="CH402" s="232"/>
      <c r="CI402" s="233"/>
      <c r="CJ402" s="234"/>
      <c r="CK402" s="182"/>
      <c r="CL402" s="232"/>
      <c r="CM402" s="233"/>
      <c r="CN402" s="232"/>
      <c r="CO402" s="209"/>
      <c r="CP402" s="232"/>
      <c r="CQ402" s="235"/>
      <c r="CR402" s="232"/>
      <c r="CS402" s="233"/>
      <c r="CT402" s="232"/>
      <c r="CU402" s="234"/>
      <c r="CV402" s="232"/>
      <c r="CW402" s="234"/>
      <c r="CX402" s="232"/>
      <c r="CY402" s="233"/>
      <c r="CZ402" s="232"/>
      <c r="DA402" s="233"/>
      <c r="DB402" s="232"/>
      <c r="DC402" s="209"/>
      <c r="DD402" s="232"/>
      <c r="DE402" s="234"/>
      <c r="DF402" s="34"/>
      <c r="DG402" s="236"/>
      <c r="DH402" s="232"/>
      <c r="DI402" s="233"/>
      <c r="DJ402" s="232"/>
      <c r="DK402" s="209"/>
      <c r="DL402" s="232"/>
      <c r="DM402" s="209"/>
      <c r="DN402" s="232"/>
      <c r="DO402" s="234"/>
      <c r="DP402" s="232"/>
      <c r="DQ402" s="237"/>
      <c r="DR402" s="236">
        <f t="shared" ref="DR402:DR403" si="1952">CA402+CC402+CE402+CG402+CI402+CJ402+CK402+CM402+CO402+CQ402+CS402+CU402+CW402+CY402+DA402+DC402+DE402+DG402+DI402+DK402+DM402+DO402+DQ402</f>
        <v>0</v>
      </c>
      <c r="DS402" s="236">
        <f t="shared" ref="DS402:DS403" si="1953">DO402+DM402+DK402+DI402+DE402+DC402+CJ402+CI402+CG402+CE402+CC402+CA402</f>
        <v>0</v>
      </c>
      <c r="DT402" s="7"/>
      <c r="DU402" s="7"/>
      <c r="DV402" s="7"/>
      <c r="DW402" s="60"/>
      <c r="DX402" s="2" t="s">
        <v>83</v>
      </c>
      <c r="DY402" s="291"/>
      <c r="DZ402" s="19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M402" s="20">
        <v>0</v>
      </c>
      <c r="EN402" s="7">
        <v>0</v>
      </c>
      <c r="EO402" s="7">
        <v>0</v>
      </c>
      <c r="EP402" s="7">
        <v>0</v>
      </c>
      <c r="EQ402" s="7">
        <v>0</v>
      </c>
      <c r="ER402" s="7">
        <v>0</v>
      </c>
      <c r="ES402" s="7">
        <v>0</v>
      </c>
      <c r="ET402" s="7">
        <v>0</v>
      </c>
      <c r="EU402" s="7">
        <v>0</v>
      </c>
      <c r="EV402" s="7">
        <v>0</v>
      </c>
      <c r="EW402" s="20">
        <v>0</v>
      </c>
      <c r="EX402" s="7">
        <v>0</v>
      </c>
      <c r="EY402" s="7">
        <v>0</v>
      </c>
      <c r="EZ402" s="7">
        <v>0</v>
      </c>
      <c r="FA402" s="7">
        <v>0</v>
      </c>
      <c r="FB402" s="7">
        <v>0</v>
      </c>
      <c r="FC402" s="7">
        <v>0</v>
      </c>
      <c r="FD402" s="7">
        <v>0</v>
      </c>
      <c r="FE402" s="7">
        <v>0</v>
      </c>
      <c r="FF402" s="7">
        <v>0</v>
      </c>
      <c r="FG402" s="20">
        <v>0</v>
      </c>
      <c r="FH402" s="7">
        <v>0</v>
      </c>
      <c r="FI402" s="7">
        <v>0</v>
      </c>
      <c r="FJ402" s="7">
        <v>0</v>
      </c>
      <c r="FK402" s="7">
        <v>0</v>
      </c>
      <c r="FL402" s="7">
        <v>0</v>
      </c>
      <c r="FM402" s="7">
        <v>0</v>
      </c>
      <c r="FN402" s="7">
        <v>0</v>
      </c>
      <c r="FO402" s="7">
        <v>0</v>
      </c>
      <c r="FP402" s="7">
        <v>0</v>
      </c>
      <c r="FQ402" s="7">
        <v>0</v>
      </c>
      <c r="FR402" s="7"/>
      <c r="FS402" s="7">
        <v>0</v>
      </c>
      <c r="FT402" s="7">
        <v>0</v>
      </c>
      <c r="FU402" s="7">
        <v>0</v>
      </c>
      <c r="FV402" s="7">
        <v>0</v>
      </c>
      <c r="FW402" s="7">
        <v>0</v>
      </c>
      <c r="FX402" s="7">
        <v>0</v>
      </c>
      <c r="FY402" s="7">
        <v>0</v>
      </c>
      <c r="FZ402" s="7">
        <v>0</v>
      </c>
      <c r="GA402" s="7">
        <v>0</v>
      </c>
      <c r="GB402" s="7">
        <v>0</v>
      </c>
      <c r="GC402" s="7">
        <v>0</v>
      </c>
      <c r="GD402" s="7" t="e">
        <v>#REF!</v>
      </c>
      <c r="GE402" s="149">
        <v>0</v>
      </c>
      <c r="GF402" s="150">
        <v>0</v>
      </c>
      <c r="GG402" s="7"/>
      <c r="GH402" s="7"/>
      <c r="GI402" s="60"/>
      <c r="GK402" s="20"/>
      <c r="GL402" s="20"/>
      <c r="GM402" s="1"/>
      <c r="GN402" s="25"/>
      <c r="GO402" s="77"/>
      <c r="GP402" s="7"/>
      <c r="GQ402" s="7"/>
    </row>
    <row r="403" spans="1:199" ht="24.95" hidden="1" customHeight="1" x14ac:dyDescent="0.4">
      <c r="A403" s="2" t="s">
        <v>83</v>
      </c>
      <c r="B403" s="413" t="s">
        <v>261</v>
      </c>
      <c r="C403" s="211" t="s">
        <v>95</v>
      </c>
      <c r="D403" s="211" t="s">
        <v>92</v>
      </c>
      <c r="E403" s="211" t="s">
        <v>96</v>
      </c>
      <c r="F403" s="230" t="s">
        <v>195</v>
      </c>
      <c r="G403" s="230">
        <v>9</v>
      </c>
      <c r="H403" s="607">
        <v>3</v>
      </c>
      <c r="I403" s="230">
        <v>2</v>
      </c>
      <c r="J403" s="230">
        <v>6</v>
      </c>
      <c r="K403" s="230">
        <f>SUM(J403)*2</f>
        <v>12</v>
      </c>
      <c r="L403" s="229"/>
      <c r="M403" s="231">
        <f t="shared" ref="M403" si="1954">SUM(N403+P403+R403+T403+V403)</f>
        <v>0</v>
      </c>
      <c r="N403" s="232"/>
      <c r="O403" s="233">
        <f t="shared" ref="O403" si="1955">SUM(N403)*I403</f>
        <v>0</v>
      </c>
      <c r="P403" s="232"/>
      <c r="Q403" s="233">
        <f t="shared" ref="Q403" si="1956">P403*J403</f>
        <v>0</v>
      </c>
      <c r="R403" s="232"/>
      <c r="S403" s="233">
        <f t="shared" ref="S403" si="1957">SUM(R403)*J403</f>
        <v>0</v>
      </c>
      <c r="T403" s="232"/>
      <c r="U403" s="233">
        <f t="shared" ref="U403" si="1958">SUM(T403)*K403</f>
        <v>0</v>
      </c>
      <c r="V403" s="232"/>
      <c r="W403" s="233">
        <f t="shared" ref="W403" si="1959">SUM(V403)*J403*5</f>
        <v>0</v>
      </c>
      <c r="X403" s="209">
        <f>SUM(L403)*J403*5/100+AX403*J403*2+AZ403*J403*2</f>
        <v>0</v>
      </c>
      <c r="Y403" s="171">
        <f t="shared" ref="Y403" si="1960">SUM(L403*5/100*J403)</f>
        <v>0</v>
      </c>
      <c r="Z403" s="232"/>
      <c r="AA403" s="233"/>
      <c r="AB403" s="232">
        <v>17</v>
      </c>
      <c r="AC403" s="209">
        <v>102</v>
      </c>
      <c r="AD403" s="232"/>
      <c r="AE403" s="235">
        <f t="shared" ref="AE403" si="1961">SUM(AD403*H403*(30+4))</f>
        <v>0</v>
      </c>
      <c r="AF403" s="232"/>
      <c r="AG403" s="237">
        <f t="shared" ref="AG403" si="1962">SUM(AF403*H403*3)</f>
        <v>0</v>
      </c>
      <c r="AH403" s="232"/>
      <c r="AI403" s="234">
        <f t="shared" ref="AI403" si="1963">SUM(AH403*H403/3)</f>
        <v>0</v>
      </c>
      <c r="AJ403" s="232"/>
      <c r="AK403" s="234">
        <f t="shared" ref="AK403" si="1964">SUM(AJ403*H403*2/3)</f>
        <v>0</v>
      </c>
      <c r="AL403" s="232"/>
      <c r="AM403" s="233">
        <f t="shared" ref="AM403" si="1965">SUM(AL403*H403)</f>
        <v>0</v>
      </c>
      <c r="AN403" s="232"/>
      <c r="AO403" s="233">
        <f t="shared" ref="AO403" si="1966">SUM(AN403*J403)</f>
        <v>0</v>
      </c>
      <c r="AP403" s="232"/>
      <c r="AQ403" s="234">
        <f>AP403*H403/3</f>
        <v>0</v>
      </c>
      <c r="AR403" s="232"/>
      <c r="AS403" s="234">
        <f>SUM(J403*AR403*6)</f>
        <v>0</v>
      </c>
      <c r="AT403" s="34"/>
      <c r="AU403" s="236">
        <f t="shared" ref="AU403" si="1967">AT403*H403/3</f>
        <v>0</v>
      </c>
      <c r="AV403" s="232"/>
      <c r="AW403" s="237">
        <f>SUM(AV403*H403/3)</f>
        <v>0</v>
      </c>
      <c r="AX403" s="232"/>
      <c r="AY403" s="234">
        <f>SUM(AX403*H403/3)</f>
        <v>0</v>
      </c>
      <c r="AZ403" s="232"/>
      <c r="BA403" s="209">
        <f t="shared" ref="BA403" si="1968">SUM(AZ403*K403*5*6)</f>
        <v>0</v>
      </c>
      <c r="BB403" s="232"/>
      <c r="BC403" s="234">
        <f t="shared" ref="BC403" si="1969">SUM(BB403*K403*4*6)</f>
        <v>0</v>
      </c>
      <c r="BD403" s="232"/>
      <c r="BE403" s="237">
        <f t="shared" ref="BE403" si="1970">SUM(BD403*50)</f>
        <v>0</v>
      </c>
      <c r="BF403" s="20"/>
      <c r="BG403" s="22">
        <f t="shared" ref="BG403:BG408" si="1971">SUM(AO403+BE403+BC403+BA403+AY403+AW403+AS403+AQ403+AK403+AM403+AI403+AG403+AE403+AC403+AA403+Y403+X403+W403+U403+Q403+O403+S403+AU403)</f>
        <v>102</v>
      </c>
      <c r="BH403" s="22">
        <f t="shared" ref="BH403:BH408" si="1972">SUM(O403+Q403+U403+W403+X403+AS403+AW403+AY403+BA403+BC403+S403+AQ403)</f>
        <v>0</v>
      </c>
      <c r="BI403" s="7"/>
      <c r="BJ403" s="1"/>
      <c r="BK403" s="1"/>
      <c r="BL403" s="7" t="s">
        <v>309</v>
      </c>
      <c r="BM403" s="2" t="s">
        <v>83</v>
      </c>
      <c r="BN403" s="229" t="s">
        <v>255</v>
      </c>
      <c r="BO403" s="211" t="s">
        <v>95</v>
      </c>
      <c r="BP403" s="211" t="s">
        <v>92</v>
      </c>
      <c r="BQ403" s="211" t="s">
        <v>96</v>
      </c>
      <c r="BR403" s="230" t="s">
        <v>195</v>
      </c>
      <c r="BS403" s="230">
        <v>10</v>
      </c>
      <c r="BT403" s="607">
        <v>3</v>
      </c>
      <c r="BU403" s="230">
        <v>2</v>
      </c>
      <c r="BV403" s="230">
        <v>6</v>
      </c>
      <c r="BW403" s="230">
        <f>SUM(BV403)*2</f>
        <v>12</v>
      </c>
      <c r="BX403" s="229"/>
      <c r="BY403" s="231">
        <f>SUM(BZ403+CB403+CD403+CF403+CH403)</f>
        <v>0</v>
      </c>
      <c r="BZ403" s="232"/>
      <c r="CA403" s="28">
        <f>SUM(BZ403)*BU403</f>
        <v>0</v>
      </c>
      <c r="CB403" s="232"/>
      <c r="CC403" s="233">
        <f>CB403*BV403</f>
        <v>0</v>
      </c>
      <c r="CD403" s="232"/>
      <c r="CE403" s="233">
        <f>SUM(CD403)*BV403</f>
        <v>0</v>
      </c>
      <c r="CF403" s="232"/>
      <c r="CG403" s="233">
        <f>SUM(CF403)*BW403</f>
        <v>0</v>
      </c>
      <c r="CH403" s="232"/>
      <c r="CI403" s="233">
        <f>SUM(CH403)*BV403*5</f>
        <v>0</v>
      </c>
      <c r="CJ403" s="234">
        <f>SUM(BX403)*BV403*5/100+DJ403*BV403*2+DL403*BV403*2</f>
        <v>0</v>
      </c>
      <c r="CK403" s="182">
        <f t="shared" ref="CK403" si="1973">SUM(BX403*5/100*BV403)</f>
        <v>0</v>
      </c>
      <c r="CL403" s="232"/>
      <c r="CM403" s="233"/>
      <c r="CN403" s="232">
        <v>3</v>
      </c>
      <c r="CO403" s="345">
        <v>18</v>
      </c>
      <c r="CP403" s="232"/>
      <c r="CQ403" s="235">
        <f t="shared" ref="CQ403" si="1974">SUM(CP403*BT403*(30+4))</f>
        <v>0</v>
      </c>
      <c r="CR403" s="232"/>
      <c r="CS403" s="237">
        <f>SUM(CR403*BT403*3)</f>
        <v>0</v>
      </c>
      <c r="CT403" s="232"/>
      <c r="CU403" s="234">
        <f>SUM(CT403*BT403/3)</f>
        <v>0</v>
      </c>
      <c r="CV403" s="232"/>
      <c r="CW403" s="234">
        <f>SUM(CV403*BT403*2/3)</f>
        <v>0</v>
      </c>
      <c r="CX403" s="232"/>
      <c r="CY403" s="233">
        <f t="shared" ref="CY403" si="1975">SUM(CX403*BT403)</f>
        <v>0</v>
      </c>
      <c r="CZ403" s="232"/>
      <c r="DA403" s="233">
        <f>SUM(CZ403*BV403)</f>
        <v>0</v>
      </c>
      <c r="DB403" s="232"/>
      <c r="DC403" s="209">
        <f t="shared" ref="DC403" si="1976">DB403*BT403/3</f>
        <v>0</v>
      </c>
      <c r="DD403" s="232"/>
      <c r="DE403" s="234">
        <f t="shared" ref="DE403" si="1977">SUM(BV403*DD403*6)</f>
        <v>0</v>
      </c>
      <c r="DF403" s="34"/>
      <c r="DG403" s="236">
        <f t="shared" ref="DG403" si="1978">DF403*BT403/3</f>
        <v>0</v>
      </c>
      <c r="DH403" s="232"/>
      <c r="DI403" s="237">
        <f>SUM(DH403*BT403/3)</f>
        <v>0</v>
      </c>
      <c r="DJ403" s="232"/>
      <c r="DK403" s="209">
        <f>SUM(DJ403*BT403/3)</f>
        <v>0</v>
      </c>
      <c r="DL403" s="232"/>
      <c r="DM403" s="209">
        <f t="shared" ref="DM403" si="1979">SUM(DL403*BW403*5*6)</f>
        <v>0</v>
      </c>
      <c r="DN403" s="232"/>
      <c r="DO403" s="234">
        <f>SUM(DN403*BW403*4*6)</f>
        <v>0</v>
      </c>
      <c r="DP403" s="232"/>
      <c r="DQ403" s="237">
        <f>SUM(DP403*50)</f>
        <v>0</v>
      </c>
      <c r="DR403" s="236">
        <f t="shared" si="1952"/>
        <v>18</v>
      </c>
      <c r="DS403" s="236">
        <f t="shared" si="1953"/>
        <v>0</v>
      </c>
      <c r="DT403" s="7"/>
      <c r="DU403" s="7"/>
      <c r="DV403" s="7"/>
      <c r="DW403" s="60"/>
      <c r="DX403" s="2" t="s">
        <v>83</v>
      </c>
      <c r="DY403" s="291"/>
      <c r="DZ403" s="19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M403" s="20">
        <v>0</v>
      </c>
      <c r="EN403" s="7">
        <v>0</v>
      </c>
      <c r="EO403" s="7">
        <v>0</v>
      </c>
      <c r="EP403" s="7">
        <v>0</v>
      </c>
      <c r="EQ403" s="7">
        <v>0</v>
      </c>
      <c r="ER403" s="7">
        <v>0</v>
      </c>
      <c r="ES403" s="7">
        <v>0</v>
      </c>
      <c r="ET403" s="7">
        <v>0</v>
      </c>
      <c r="EU403" s="7">
        <v>0</v>
      </c>
      <c r="EV403" s="7">
        <v>0</v>
      </c>
      <c r="EW403" s="20">
        <v>0</v>
      </c>
      <c r="EX403" s="7">
        <v>0</v>
      </c>
      <c r="EY403" s="7">
        <v>0</v>
      </c>
      <c r="EZ403" s="7">
        <v>20</v>
      </c>
      <c r="FA403" s="7">
        <v>120</v>
      </c>
      <c r="FB403" s="7">
        <v>0</v>
      </c>
      <c r="FC403" s="7">
        <v>0</v>
      </c>
      <c r="FD403" s="7">
        <v>0</v>
      </c>
      <c r="FE403" s="7">
        <v>0</v>
      </c>
      <c r="FF403" s="7">
        <v>0</v>
      </c>
      <c r="FG403" s="20">
        <v>0</v>
      </c>
      <c r="FH403" s="7">
        <v>0</v>
      </c>
      <c r="FI403" s="7">
        <v>0</v>
      </c>
      <c r="FJ403" s="7">
        <v>0</v>
      </c>
      <c r="FK403" s="7">
        <v>0</v>
      </c>
      <c r="FL403" s="7">
        <v>0</v>
      </c>
      <c r="FM403" s="7">
        <v>0</v>
      </c>
      <c r="FN403" s="7">
        <v>0</v>
      </c>
      <c r="FO403" s="7">
        <v>0</v>
      </c>
      <c r="FP403" s="7">
        <v>0</v>
      </c>
      <c r="FQ403" s="7">
        <v>0</v>
      </c>
      <c r="FR403" s="7"/>
      <c r="FS403" s="7">
        <v>0</v>
      </c>
      <c r="FT403" s="7">
        <v>0</v>
      </c>
      <c r="FU403" s="7">
        <v>0</v>
      </c>
      <c r="FV403" s="7">
        <v>0</v>
      </c>
      <c r="FW403" s="7">
        <v>0</v>
      </c>
      <c r="FX403" s="7">
        <v>0</v>
      </c>
      <c r="FY403" s="7">
        <v>0</v>
      </c>
      <c r="FZ403" s="7">
        <v>0</v>
      </c>
      <c r="GA403" s="7">
        <v>0</v>
      </c>
      <c r="GB403" s="7">
        <v>0</v>
      </c>
      <c r="GC403" s="7">
        <v>0</v>
      </c>
      <c r="GD403" s="7" t="e">
        <v>#REF!</v>
      </c>
      <c r="GE403" s="149">
        <v>120</v>
      </c>
      <c r="GF403" s="150">
        <v>0</v>
      </c>
      <c r="GG403" s="7"/>
      <c r="GH403" s="7"/>
      <c r="GI403" s="60"/>
      <c r="GK403" s="20"/>
      <c r="GL403" s="20"/>
      <c r="GM403" s="1"/>
      <c r="GN403" s="25"/>
      <c r="GO403" s="77"/>
      <c r="GP403" s="7"/>
      <c r="GQ403" s="7"/>
    </row>
    <row r="404" spans="1:199" ht="24.95" hidden="1" customHeight="1" x14ac:dyDescent="0.4">
      <c r="A404" s="2" t="s">
        <v>83</v>
      </c>
      <c r="B404" s="7"/>
      <c r="C404" s="19"/>
      <c r="D404" s="7"/>
      <c r="E404" s="7"/>
      <c r="F404" s="7"/>
      <c r="G404" s="7"/>
      <c r="H404" s="7"/>
      <c r="I404" s="7"/>
      <c r="J404" s="7"/>
      <c r="K404" s="7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2">
        <f t="shared" si="1971"/>
        <v>0</v>
      </c>
      <c r="BH404" s="22">
        <f t="shared" si="1972"/>
        <v>0</v>
      </c>
      <c r="BI404" s="7"/>
      <c r="BJ404" s="1"/>
      <c r="BK404" s="1"/>
      <c r="BL404" s="63"/>
      <c r="BM404" s="2" t="s">
        <v>83</v>
      </c>
      <c r="BN404" s="7"/>
      <c r="BO404" s="19"/>
      <c r="BP404" s="7"/>
      <c r="BQ404" s="7"/>
      <c r="BR404" s="7"/>
      <c r="BS404" s="7"/>
      <c r="BT404" s="7"/>
      <c r="BU404" s="7"/>
      <c r="BV404" s="7"/>
      <c r="BW404" s="7"/>
      <c r="BX404" s="20"/>
      <c r="BY404" s="20"/>
      <c r="BZ404" s="20"/>
      <c r="CA404" s="20"/>
      <c r="CB404" s="7"/>
      <c r="CC404" s="316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2">
        <f t="shared" ref="DR404:DR408" si="1980">SUM(DA404+DQ404+DO404+DM404+DK404+DI404+DE404+DC404+CW404+CY404+CU404+CS404+CQ404+CO404+CM404+CK404+CJ404+CI404+CG404+CC404+CA404+CE404+DG404)</f>
        <v>0</v>
      </c>
      <c r="DS404" s="22">
        <f t="shared" ref="DS404:DS408" si="1981">SUM(CA404+CC404+CG404+CI404+CJ404+DE404+DI404+DK404+DM404+DO404+CE404+DC404)</f>
        <v>0</v>
      </c>
      <c r="DT404" s="7"/>
      <c r="DU404" s="7"/>
      <c r="DV404" s="7"/>
      <c r="DW404" s="60"/>
      <c r="DX404" s="2" t="s">
        <v>83</v>
      </c>
      <c r="DY404" s="291"/>
      <c r="DZ404" s="19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M404" s="20">
        <v>0</v>
      </c>
      <c r="EN404" s="7">
        <v>0</v>
      </c>
      <c r="EO404" s="7">
        <v>0</v>
      </c>
      <c r="EP404" s="7">
        <v>0</v>
      </c>
      <c r="EQ404" s="7">
        <v>0</v>
      </c>
      <c r="ER404" s="7">
        <v>0</v>
      </c>
      <c r="ES404" s="7">
        <v>0</v>
      </c>
      <c r="ET404" s="7">
        <v>0</v>
      </c>
      <c r="EU404" s="7">
        <v>0</v>
      </c>
      <c r="EV404" s="7">
        <v>0</v>
      </c>
      <c r="EW404" s="20">
        <v>0</v>
      </c>
      <c r="EX404" s="7">
        <v>0</v>
      </c>
      <c r="EY404" s="7">
        <v>0</v>
      </c>
      <c r="EZ404" s="7">
        <v>0</v>
      </c>
      <c r="FA404" s="7">
        <v>0</v>
      </c>
      <c r="FB404" s="7">
        <v>0</v>
      </c>
      <c r="FC404" s="7">
        <v>0</v>
      </c>
      <c r="FD404" s="7">
        <v>0</v>
      </c>
      <c r="FE404" s="7">
        <v>0</v>
      </c>
      <c r="FF404" s="7">
        <v>0</v>
      </c>
      <c r="FG404" s="20">
        <v>0</v>
      </c>
      <c r="FH404" s="7">
        <v>0</v>
      </c>
      <c r="FI404" s="7">
        <v>0</v>
      </c>
      <c r="FJ404" s="7">
        <v>0</v>
      </c>
      <c r="FK404" s="7">
        <v>0</v>
      </c>
      <c r="FL404" s="7">
        <v>0</v>
      </c>
      <c r="FM404" s="7">
        <v>0</v>
      </c>
      <c r="FN404" s="7">
        <v>0</v>
      </c>
      <c r="FO404" s="7">
        <v>0</v>
      </c>
      <c r="FP404" s="7">
        <v>0</v>
      </c>
      <c r="FQ404" s="7">
        <v>0</v>
      </c>
      <c r="FR404" s="7"/>
      <c r="FS404" s="7">
        <v>0</v>
      </c>
      <c r="FT404" s="7">
        <v>0</v>
      </c>
      <c r="FU404" s="7">
        <v>0</v>
      </c>
      <c r="FV404" s="7">
        <v>0</v>
      </c>
      <c r="FW404" s="7">
        <v>0</v>
      </c>
      <c r="FX404" s="7">
        <v>0</v>
      </c>
      <c r="FY404" s="7">
        <v>0</v>
      </c>
      <c r="FZ404" s="7">
        <v>0</v>
      </c>
      <c r="GA404" s="7">
        <v>0</v>
      </c>
      <c r="GB404" s="7">
        <v>0</v>
      </c>
      <c r="GC404" s="7">
        <v>0</v>
      </c>
      <c r="GD404" s="7" t="e">
        <v>#REF!</v>
      </c>
      <c r="GE404" s="149">
        <v>0</v>
      </c>
      <c r="GF404" s="150">
        <v>0</v>
      </c>
      <c r="GG404" s="7"/>
      <c r="GH404" s="7"/>
      <c r="GI404" s="60"/>
      <c r="GK404" s="20"/>
      <c r="GL404" s="20"/>
      <c r="GM404" s="1"/>
      <c r="GN404" s="25"/>
      <c r="GO404" s="77"/>
      <c r="GP404" s="7"/>
      <c r="GQ404" s="7"/>
    </row>
    <row r="405" spans="1:199" ht="24.95" hidden="1" customHeight="1" x14ac:dyDescent="0.4">
      <c r="A405" s="2" t="s">
        <v>83</v>
      </c>
      <c r="B405" s="7"/>
      <c r="C405" s="19"/>
      <c r="D405" s="7"/>
      <c r="E405" s="7"/>
      <c r="F405" s="7"/>
      <c r="G405" s="7"/>
      <c r="H405" s="7"/>
      <c r="I405" s="7"/>
      <c r="J405" s="7"/>
      <c r="K405" s="7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2">
        <f t="shared" si="1971"/>
        <v>0</v>
      </c>
      <c r="BH405" s="22">
        <f t="shared" si="1972"/>
        <v>0</v>
      </c>
      <c r="BI405" s="7"/>
      <c r="BJ405" s="1"/>
      <c r="BK405" s="1"/>
      <c r="BL405" s="63"/>
      <c r="BM405" s="2" t="s">
        <v>83</v>
      </c>
      <c r="BN405" s="7"/>
      <c r="BO405" s="19"/>
      <c r="BP405" s="7"/>
      <c r="BQ405" s="7"/>
      <c r="BR405" s="7"/>
      <c r="BS405" s="7"/>
      <c r="BT405" s="7"/>
      <c r="BU405" s="7"/>
      <c r="BV405" s="7"/>
      <c r="BW405" s="7"/>
      <c r="BX405" s="20"/>
      <c r="BY405" s="20"/>
      <c r="BZ405" s="20"/>
      <c r="CA405" s="20"/>
      <c r="CB405" s="7"/>
      <c r="CC405" s="316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2">
        <f t="shared" si="1980"/>
        <v>0</v>
      </c>
      <c r="DS405" s="22">
        <f t="shared" si="1981"/>
        <v>0</v>
      </c>
      <c r="DT405" s="7"/>
      <c r="DU405" s="7"/>
      <c r="DV405" s="7"/>
      <c r="DW405" s="60"/>
      <c r="DX405" s="2" t="s">
        <v>83</v>
      </c>
      <c r="DY405" s="291"/>
      <c r="DZ405" s="19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M405" s="20">
        <v>0</v>
      </c>
      <c r="EN405" s="7">
        <v>0</v>
      </c>
      <c r="EO405" s="7">
        <v>0</v>
      </c>
      <c r="EP405" s="7">
        <v>0</v>
      </c>
      <c r="EQ405" s="7">
        <v>0</v>
      </c>
      <c r="ER405" s="7">
        <v>0</v>
      </c>
      <c r="ES405" s="7">
        <v>0</v>
      </c>
      <c r="ET405" s="7">
        <v>0</v>
      </c>
      <c r="EU405" s="7">
        <v>0</v>
      </c>
      <c r="EV405" s="7">
        <v>0</v>
      </c>
      <c r="EW405" s="20">
        <v>0</v>
      </c>
      <c r="EX405" s="7">
        <v>0</v>
      </c>
      <c r="EY405" s="7">
        <v>0</v>
      </c>
      <c r="EZ405" s="7">
        <v>0</v>
      </c>
      <c r="FA405" s="7">
        <v>0</v>
      </c>
      <c r="FB405" s="7">
        <v>0</v>
      </c>
      <c r="FC405" s="7">
        <v>0</v>
      </c>
      <c r="FD405" s="7">
        <v>0</v>
      </c>
      <c r="FE405" s="7">
        <v>0</v>
      </c>
      <c r="FF405" s="7">
        <v>0</v>
      </c>
      <c r="FG405" s="20">
        <v>0</v>
      </c>
      <c r="FH405" s="7">
        <v>0</v>
      </c>
      <c r="FI405" s="7">
        <v>0</v>
      </c>
      <c r="FJ405" s="7">
        <v>0</v>
      </c>
      <c r="FK405" s="7">
        <v>0</v>
      </c>
      <c r="FL405" s="7">
        <v>0</v>
      </c>
      <c r="FM405" s="7">
        <v>0</v>
      </c>
      <c r="FN405" s="7">
        <v>0</v>
      </c>
      <c r="FO405" s="7">
        <v>0</v>
      </c>
      <c r="FP405" s="7">
        <v>0</v>
      </c>
      <c r="FQ405" s="7">
        <v>0</v>
      </c>
      <c r="FR405" s="7"/>
      <c r="FS405" s="7">
        <v>0</v>
      </c>
      <c r="FT405" s="7">
        <v>0</v>
      </c>
      <c r="FU405" s="7">
        <v>0</v>
      </c>
      <c r="FV405" s="7">
        <v>0</v>
      </c>
      <c r="FW405" s="7">
        <v>0</v>
      </c>
      <c r="FX405" s="7">
        <v>0</v>
      </c>
      <c r="FY405" s="7">
        <v>0</v>
      </c>
      <c r="FZ405" s="7">
        <v>0</v>
      </c>
      <c r="GA405" s="7">
        <v>0</v>
      </c>
      <c r="GB405" s="7">
        <v>0</v>
      </c>
      <c r="GC405" s="7">
        <v>0</v>
      </c>
      <c r="GD405" s="7" t="e">
        <v>#REF!</v>
      </c>
      <c r="GE405" s="149">
        <v>0</v>
      </c>
      <c r="GF405" s="150">
        <v>0</v>
      </c>
      <c r="GG405" s="7"/>
      <c r="GH405" s="7"/>
      <c r="GI405" s="60"/>
      <c r="GK405" s="20"/>
      <c r="GL405" s="20"/>
      <c r="GM405" s="1"/>
      <c r="GN405" s="25"/>
      <c r="GO405" s="77"/>
      <c r="GP405" s="7"/>
      <c r="GQ405" s="7"/>
    </row>
    <row r="406" spans="1:199" ht="24.95" hidden="1" customHeight="1" x14ac:dyDescent="0.4">
      <c r="A406" s="2" t="s">
        <v>83</v>
      </c>
      <c r="B406" s="7"/>
      <c r="C406" s="19"/>
      <c r="D406" s="7"/>
      <c r="E406" s="7"/>
      <c r="F406" s="7"/>
      <c r="G406" s="7"/>
      <c r="H406" s="7"/>
      <c r="I406" s="7"/>
      <c r="J406" s="7"/>
      <c r="K406" s="7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2">
        <f t="shared" si="1971"/>
        <v>0</v>
      </c>
      <c r="BH406" s="22">
        <f t="shared" si="1972"/>
        <v>0</v>
      </c>
      <c r="BI406" s="7"/>
      <c r="BJ406" s="1"/>
      <c r="BK406" s="1"/>
      <c r="BL406" s="63"/>
      <c r="BM406" s="2" t="s">
        <v>83</v>
      </c>
      <c r="BN406" s="7"/>
      <c r="BO406" s="19"/>
      <c r="BP406" s="7"/>
      <c r="BQ406" s="7"/>
      <c r="BR406" s="7"/>
      <c r="BS406" s="7"/>
      <c r="BT406" s="7"/>
      <c r="BU406" s="7"/>
      <c r="BV406" s="7"/>
      <c r="BW406" s="7"/>
      <c r="BX406" s="20"/>
      <c r="BY406" s="20"/>
      <c r="BZ406" s="20"/>
      <c r="CA406" s="20"/>
      <c r="CB406" s="7"/>
      <c r="CC406" s="316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2">
        <f t="shared" si="1980"/>
        <v>0</v>
      </c>
      <c r="DS406" s="22">
        <f t="shared" si="1981"/>
        <v>0</v>
      </c>
      <c r="DT406" s="7"/>
      <c r="DU406" s="7"/>
      <c r="DV406" s="7"/>
      <c r="DW406" s="60"/>
      <c r="DX406" s="2" t="s">
        <v>83</v>
      </c>
      <c r="DY406" s="291"/>
      <c r="DZ406" s="19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M406" s="20">
        <v>0</v>
      </c>
      <c r="EN406" s="7">
        <v>0</v>
      </c>
      <c r="EO406" s="7">
        <v>0</v>
      </c>
      <c r="EP406" s="7">
        <v>0</v>
      </c>
      <c r="EQ406" s="7">
        <v>0</v>
      </c>
      <c r="ER406" s="7">
        <v>0</v>
      </c>
      <c r="ES406" s="7">
        <v>0</v>
      </c>
      <c r="ET406" s="7">
        <v>0</v>
      </c>
      <c r="EU406" s="7">
        <v>0</v>
      </c>
      <c r="EV406" s="7">
        <v>0</v>
      </c>
      <c r="EW406" s="20">
        <v>0</v>
      </c>
      <c r="EX406" s="7">
        <v>0</v>
      </c>
      <c r="EY406" s="7">
        <v>0</v>
      </c>
      <c r="EZ406" s="7">
        <v>0</v>
      </c>
      <c r="FA406" s="7">
        <v>0</v>
      </c>
      <c r="FB406" s="7">
        <v>0</v>
      </c>
      <c r="FC406" s="7">
        <v>0</v>
      </c>
      <c r="FD406" s="7">
        <v>0</v>
      </c>
      <c r="FE406" s="7">
        <v>0</v>
      </c>
      <c r="FF406" s="7">
        <v>0</v>
      </c>
      <c r="FG406" s="20">
        <v>0</v>
      </c>
      <c r="FH406" s="7">
        <v>0</v>
      </c>
      <c r="FI406" s="7">
        <v>0</v>
      </c>
      <c r="FJ406" s="7">
        <v>0</v>
      </c>
      <c r="FK406" s="7">
        <v>0</v>
      </c>
      <c r="FL406" s="7">
        <v>0</v>
      </c>
      <c r="FM406" s="7">
        <v>0</v>
      </c>
      <c r="FN406" s="7">
        <v>0</v>
      </c>
      <c r="FO406" s="7">
        <v>0</v>
      </c>
      <c r="FP406" s="7">
        <v>0</v>
      </c>
      <c r="FQ406" s="7">
        <v>0</v>
      </c>
      <c r="FR406" s="7"/>
      <c r="FS406" s="7">
        <v>0</v>
      </c>
      <c r="FT406" s="7">
        <v>0</v>
      </c>
      <c r="FU406" s="7">
        <v>0</v>
      </c>
      <c r="FV406" s="7">
        <v>0</v>
      </c>
      <c r="FW406" s="7">
        <v>0</v>
      </c>
      <c r="FX406" s="7">
        <v>0</v>
      </c>
      <c r="FY406" s="7">
        <v>0</v>
      </c>
      <c r="FZ406" s="7">
        <v>0</v>
      </c>
      <c r="GA406" s="7">
        <v>0</v>
      </c>
      <c r="GB406" s="7">
        <v>0</v>
      </c>
      <c r="GC406" s="7">
        <v>0</v>
      </c>
      <c r="GD406" s="7" t="e">
        <v>#REF!</v>
      </c>
      <c r="GE406" s="149">
        <v>0</v>
      </c>
      <c r="GF406" s="150">
        <v>0</v>
      </c>
      <c r="GG406" s="7"/>
      <c r="GH406" s="7"/>
      <c r="GI406" s="60"/>
      <c r="GK406" s="20"/>
      <c r="GL406" s="20"/>
      <c r="GM406" s="1"/>
      <c r="GN406" s="25"/>
      <c r="GO406" s="77"/>
      <c r="GP406" s="7"/>
      <c r="GQ406" s="7"/>
    </row>
    <row r="407" spans="1:199" ht="24.95" hidden="1" customHeight="1" x14ac:dyDescent="0.4">
      <c r="A407" s="2" t="s">
        <v>83</v>
      </c>
      <c r="B407" s="7"/>
      <c r="C407" s="19"/>
      <c r="D407" s="7"/>
      <c r="E407" s="7"/>
      <c r="F407" s="7"/>
      <c r="G407" s="7"/>
      <c r="H407" s="7"/>
      <c r="I407" s="7"/>
      <c r="J407" s="7"/>
      <c r="K407" s="7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2">
        <f t="shared" si="1971"/>
        <v>0</v>
      </c>
      <c r="BH407" s="22">
        <f t="shared" si="1972"/>
        <v>0</v>
      </c>
      <c r="BI407" s="7"/>
      <c r="BJ407" s="1"/>
      <c r="BK407" s="1"/>
      <c r="BL407" s="63"/>
      <c r="BM407" s="2" t="s">
        <v>83</v>
      </c>
      <c r="BN407" s="7"/>
      <c r="BO407" s="19"/>
      <c r="BP407" s="7"/>
      <c r="BQ407" s="7"/>
      <c r="BR407" s="7"/>
      <c r="BS407" s="7"/>
      <c r="BT407" s="7"/>
      <c r="BU407" s="7"/>
      <c r="BV407" s="7"/>
      <c r="BW407" s="7"/>
      <c r="BX407" s="20"/>
      <c r="BY407" s="20"/>
      <c r="BZ407" s="20"/>
      <c r="CA407" s="20"/>
      <c r="CB407" s="7"/>
      <c r="CC407" s="316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2">
        <f t="shared" si="1980"/>
        <v>0</v>
      </c>
      <c r="DS407" s="22">
        <f t="shared" si="1981"/>
        <v>0</v>
      </c>
      <c r="DT407" s="7"/>
      <c r="DU407" s="7"/>
      <c r="DV407" s="7"/>
      <c r="DW407" s="60"/>
      <c r="DX407" s="2" t="s">
        <v>83</v>
      </c>
      <c r="DY407" s="291"/>
      <c r="DZ407" s="19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M407" s="20">
        <v>0</v>
      </c>
      <c r="EN407" s="7">
        <v>0</v>
      </c>
      <c r="EO407" s="7">
        <v>0</v>
      </c>
      <c r="EP407" s="7">
        <v>0</v>
      </c>
      <c r="EQ407" s="7">
        <v>0</v>
      </c>
      <c r="ER407" s="7">
        <v>0</v>
      </c>
      <c r="ES407" s="7">
        <v>0</v>
      </c>
      <c r="ET407" s="7">
        <v>0</v>
      </c>
      <c r="EU407" s="7">
        <v>0</v>
      </c>
      <c r="EV407" s="7">
        <v>0</v>
      </c>
      <c r="EW407" s="20">
        <v>0</v>
      </c>
      <c r="EX407" s="7">
        <v>0</v>
      </c>
      <c r="EY407" s="7">
        <v>0</v>
      </c>
      <c r="EZ407" s="7">
        <v>0</v>
      </c>
      <c r="FA407" s="7">
        <v>0</v>
      </c>
      <c r="FB407" s="7">
        <v>0</v>
      </c>
      <c r="FC407" s="7">
        <v>0</v>
      </c>
      <c r="FD407" s="7">
        <v>0</v>
      </c>
      <c r="FE407" s="7">
        <v>0</v>
      </c>
      <c r="FF407" s="7">
        <v>0</v>
      </c>
      <c r="FG407" s="20">
        <v>0</v>
      </c>
      <c r="FH407" s="7">
        <v>0</v>
      </c>
      <c r="FI407" s="7">
        <v>0</v>
      </c>
      <c r="FJ407" s="7">
        <v>0</v>
      </c>
      <c r="FK407" s="7">
        <v>0</v>
      </c>
      <c r="FL407" s="7">
        <v>0</v>
      </c>
      <c r="FM407" s="7">
        <v>0</v>
      </c>
      <c r="FN407" s="7">
        <v>0</v>
      </c>
      <c r="FO407" s="7">
        <v>0</v>
      </c>
      <c r="FP407" s="7">
        <v>0</v>
      </c>
      <c r="FQ407" s="7">
        <v>0</v>
      </c>
      <c r="FR407" s="7"/>
      <c r="FS407" s="7">
        <v>0</v>
      </c>
      <c r="FT407" s="7">
        <v>0</v>
      </c>
      <c r="FU407" s="7">
        <v>0</v>
      </c>
      <c r="FV407" s="7">
        <v>0</v>
      </c>
      <c r="FW407" s="7">
        <v>0</v>
      </c>
      <c r="FX407" s="7">
        <v>0</v>
      </c>
      <c r="FY407" s="7">
        <v>0</v>
      </c>
      <c r="FZ407" s="7">
        <v>0</v>
      </c>
      <c r="GA407" s="7">
        <v>0</v>
      </c>
      <c r="GB407" s="7">
        <v>0</v>
      </c>
      <c r="GC407" s="7">
        <v>0</v>
      </c>
      <c r="GD407" s="7" t="e">
        <v>#REF!</v>
      </c>
      <c r="GE407" s="149">
        <v>0</v>
      </c>
      <c r="GF407" s="150">
        <v>0</v>
      </c>
      <c r="GG407" s="7"/>
      <c r="GH407" s="7"/>
      <c r="GI407" s="60"/>
      <c r="GK407" s="20"/>
      <c r="GL407" s="20"/>
      <c r="GM407" s="1"/>
      <c r="GN407" s="25"/>
      <c r="GO407" s="77"/>
      <c r="GP407" s="7"/>
      <c r="GQ407" s="7"/>
    </row>
    <row r="408" spans="1:199" ht="24.95" hidden="1" customHeight="1" x14ac:dyDescent="0.4">
      <c r="A408" s="2" t="s">
        <v>83</v>
      </c>
      <c r="B408" s="7"/>
      <c r="C408" s="19"/>
      <c r="D408" s="7"/>
      <c r="E408" s="7"/>
      <c r="F408" s="7"/>
      <c r="G408" s="7"/>
      <c r="H408" s="7"/>
      <c r="I408" s="7"/>
      <c r="J408" s="7"/>
      <c r="K408" s="7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2">
        <f t="shared" si="1971"/>
        <v>0</v>
      </c>
      <c r="BH408" s="22">
        <f t="shared" si="1972"/>
        <v>0</v>
      </c>
      <c r="BI408" s="7"/>
      <c r="BJ408" s="1"/>
      <c r="BK408" s="1"/>
      <c r="BL408" s="63"/>
      <c r="BM408" s="2" t="s">
        <v>83</v>
      </c>
      <c r="BN408" s="7"/>
      <c r="BO408" s="19"/>
      <c r="BP408" s="7"/>
      <c r="BQ408" s="7"/>
      <c r="BR408" s="7"/>
      <c r="BS408" s="7"/>
      <c r="BT408" s="7"/>
      <c r="BU408" s="7"/>
      <c r="BV408" s="7"/>
      <c r="BW408" s="7"/>
      <c r="BX408" s="20"/>
      <c r="BY408" s="20"/>
      <c r="BZ408" s="20"/>
      <c r="CA408" s="20"/>
      <c r="CB408" s="7"/>
      <c r="CC408" s="316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2">
        <f t="shared" si="1980"/>
        <v>0</v>
      </c>
      <c r="DS408" s="22">
        <f t="shared" si="1981"/>
        <v>0</v>
      </c>
      <c r="DT408" s="7"/>
      <c r="DU408" s="7"/>
      <c r="DV408" s="7"/>
      <c r="DW408" s="60"/>
      <c r="DX408" s="2" t="s">
        <v>83</v>
      </c>
      <c r="DY408" s="291"/>
      <c r="DZ408" s="19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M408" s="20">
        <v>0</v>
      </c>
      <c r="EN408" s="7">
        <v>0</v>
      </c>
      <c r="EO408" s="7">
        <v>0</v>
      </c>
      <c r="EP408" s="7">
        <v>0</v>
      </c>
      <c r="EQ408" s="7">
        <v>0</v>
      </c>
      <c r="ER408" s="7">
        <v>0</v>
      </c>
      <c r="ES408" s="7">
        <v>0</v>
      </c>
      <c r="ET408" s="7">
        <v>0</v>
      </c>
      <c r="EU408" s="7">
        <v>0</v>
      </c>
      <c r="EV408" s="7">
        <v>0</v>
      </c>
      <c r="EW408" s="20">
        <v>0</v>
      </c>
      <c r="EX408" s="7">
        <v>0</v>
      </c>
      <c r="EY408" s="7">
        <v>0</v>
      </c>
      <c r="EZ408" s="7">
        <v>0</v>
      </c>
      <c r="FA408" s="7">
        <v>0</v>
      </c>
      <c r="FB408" s="7">
        <v>0</v>
      </c>
      <c r="FC408" s="7">
        <v>0</v>
      </c>
      <c r="FD408" s="7">
        <v>0</v>
      </c>
      <c r="FE408" s="7">
        <v>0</v>
      </c>
      <c r="FF408" s="7">
        <v>0</v>
      </c>
      <c r="FG408" s="20">
        <v>0</v>
      </c>
      <c r="FH408" s="7">
        <v>0</v>
      </c>
      <c r="FI408" s="7">
        <v>0</v>
      </c>
      <c r="FJ408" s="7">
        <v>0</v>
      </c>
      <c r="FK408" s="7">
        <v>0</v>
      </c>
      <c r="FL408" s="7">
        <v>0</v>
      </c>
      <c r="FM408" s="7">
        <v>0</v>
      </c>
      <c r="FN408" s="7">
        <v>0</v>
      </c>
      <c r="FO408" s="7">
        <v>0</v>
      </c>
      <c r="FP408" s="7">
        <v>0</v>
      </c>
      <c r="FQ408" s="7">
        <v>0</v>
      </c>
      <c r="FR408" s="7"/>
      <c r="FS408" s="7">
        <v>0</v>
      </c>
      <c r="FT408" s="7">
        <v>0</v>
      </c>
      <c r="FU408" s="7">
        <v>0</v>
      </c>
      <c r="FV408" s="7">
        <v>0</v>
      </c>
      <c r="FW408" s="7">
        <v>0</v>
      </c>
      <c r="FX408" s="7">
        <v>0</v>
      </c>
      <c r="FY408" s="7">
        <v>0</v>
      </c>
      <c r="FZ408" s="7">
        <v>0</v>
      </c>
      <c r="GA408" s="7">
        <v>0</v>
      </c>
      <c r="GB408" s="7">
        <v>0</v>
      </c>
      <c r="GC408" s="7">
        <v>0</v>
      </c>
      <c r="GD408" s="7" t="e">
        <v>#REF!</v>
      </c>
      <c r="GE408" s="149">
        <v>0</v>
      </c>
      <c r="GF408" s="150">
        <v>0</v>
      </c>
      <c r="GG408" s="7"/>
      <c r="GH408" s="7"/>
      <c r="GI408" s="60"/>
      <c r="GK408" s="20"/>
      <c r="GL408" s="20"/>
      <c r="GM408" s="1"/>
      <c r="GN408" s="25"/>
      <c r="GO408" s="77"/>
      <c r="GP408" s="7"/>
      <c r="GQ408" s="7"/>
    </row>
    <row r="409" spans="1:199" ht="24.95" hidden="1" customHeight="1" x14ac:dyDescent="0.4">
      <c r="A409" s="2" t="s">
        <v>83</v>
      </c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90"/>
      <c r="N409" s="34"/>
      <c r="O409" s="22"/>
      <c r="P409" s="34"/>
      <c r="Q409" s="22"/>
      <c r="R409" s="34"/>
      <c r="S409" s="22"/>
      <c r="T409" s="34"/>
      <c r="U409" s="22"/>
      <c r="V409" s="91"/>
      <c r="W409" s="22"/>
      <c r="X409" s="22"/>
      <c r="Y409" s="22"/>
      <c r="Z409" s="91"/>
      <c r="AA409" s="22"/>
      <c r="AB409" s="91"/>
      <c r="AC409" s="22"/>
      <c r="AD409" s="91"/>
      <c r="AE409" s="26"/>
      <c r="AF409" s="91"/>
      <c r="AG409" s="22"/>
      <c r="AH409" s="91"/>
      <c r="AI409" s="22"/>
      <c r="AJ409" s="91"/>
      <c r="AK409" s="22"/>
      <c r="AL409" s="91"/>
      <c r="AM409" s="22"/>
      <c r="AN409" s="91"/>
      <c r="AO409" s="22"/>
      <c r="AP409" s="91"/>
      <c r="AQ409" s="22"/>
      <c r="AR409" s="91"/>
      <c r="AS409" s="22"/>
      <c r="AT409" s="91"/>
      <c r="AU409" s="22"/>
      <c r="AV409" s="91"/>
      <c r="AW409" s="22"/>
      <c r="AX409" s="91"/>
      <c r="AY409" s="22"/>
      <c r="AZ409" s="91"/>
      <c r="BA409" s="22"/>
      <c r="BB409" s="91"/>
      <c r="BC409" s="22"/>
      <c r="BD409" s="91"/>
      <c r="BE409" s="22"/>
      <c r="BF409" s="22"/>
      <c r="BG409" s="22">
        <f>SUM(AO409+BE409+BC409+BA409+AY409+AW409+AS409+AQ409+AK409+AM409+AI409+AG409+AE409+AC409+AA409+Y409+X409+W409+U409+Q409+O409+S409+AU409)</f>
        <v>0</v>
      </c>
      <c r="BH409" s="22">
        <f>SUM(O409+Q409+U409+W409+X409+AS409+AW409+AY409+BA409+BC409+S409+AQ409)</f>
        <v>0</v>
      </c>
      <c r="BI409" s="7"/>
      <c r="BJ409" s="1"/>
      <c r="BK409" s="1"/>
      <c r="BL409" s="63"/>
      <c r="BM409" s="2" t="s">
        <v>83</v>
      </c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90"/>
      <c r="BZ409" s="34"/>
      <c r="CA409" s="22"/>
      <c r="CB409" s="34"/>
      <c r="CC409" s="247"/>
      <c r="CD409" s="34"/>
      <c r="CE409" s="22"/>
      <c r="CF409" s="34"/>
      <c r="CG409" s="22"/>
      <c r="CH409" s="91"/>
      <c r="CI409" s="22"/>
      <c r="CJ409" s="22"/>
      <c r="CK409" s="22"/>
      <c r="CL409" s="91"/>
      <c r="CM409" s="22"/>
      <c r="CN409" s="91"/>
      <c r="CO409" s="22"/>
      <c r="CP409" s="91"/>
      <c r="CQ409" s="26"/>
      <c r="CR409" s="91"/>
      <c r="CS409" s="22"/>
      <c r="CT409" s="91"/>
      <c r="CU409" s="22"/>
      <c r="CV409" s="91"/>
      <c r="CW409" s="22"/>
      <c r="CX409" s="91"/>
      <c r="CY409" s="22"/>
      <c r="CZ409" s="91"/>
      <c r="DA409" s="22"/>
      <c r="DB409" s="91"/>
      <c r="DC409" s="22"/>
      <c r="DD409" s="91"/>
      <c r="DE409" s="22"/>
      <c r="DF409" s="91"/>
      <c r="DG409" s="22"/>
      <c r="DH409" s="91"/>
      <c r="DI409" s="22"/>
      <c r="DJ409" s="91"/>
      <c r="DK409" s="22"/>
      <c r="DL409" s="91"/>
      <c r="DM409" s="22"/>
      <c r="DN409" s="91"/>
      <c r="DO409" s="22"/>
      <c r="DP409" s="91"/>
      <c r="DQ409" s="22"/>
      <c r="DR409" s="22">
        <f>SUM(DA409+DQ409+DO409+DM409+DK409+DI409+DE409+DC409+CW409+CY409+CU409+CS409+CQ409+CO409+CM409+CK409+CJ409+CI409+CG409+CC409+CA409+CE409+DG409)</f>
        <v>0</v>
      </c>
      <c r="DS409" s="22">
        <f>SUM(CA409+CC409+CG409+CI409+CJ409+DE409+DI409+DK409+DM409+DO409+CE409+DC409)</f>
        <v>0</v>
      </c>
      <c r="DT409" s="7"/>
      <c r="DU409" s="7"/>
      <c r="DV409" s="7"/>
      <c r="DW409" s="60"/>
      <c r="DX409" s="2" t="s">
        <v>83</v>
      </c>
      <c r="DY409" s="291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M409" s="20">
        <v>0</v>
      </c>
      <c r="EN409" s="7">
        <v>0</v>
      </c>
      <c r="EO409" s="7">
        <v>0</v>
      </c>
      <c r="EP409" s="7">
        <v>0</v>
      </c>
      <c r="EQ409" s="7">
        <v>0</v>
      </c>
      <c r="ER409" s="7">
        <v>0</v>
      </c>
      <c r="ES409" s="7">
        <v>0</v>
      </c>
      <c r="ET409" s="7">
        <v>0</v>
      </c>
      <c r="EU409" s="7">
        <v>0</v>
      </c>
      <c r="EV409" s="7">
        <v>0</v>
      </c>
      <c r="EW409" s="20">
        <v>0</v>
      </c>
      <c r="EX409" s="7">
        <v>0</v>
      </c>
      <c r="EY409" s="7">
        <v>0</v>
      </c>
      <c r="EZ409" s="7">
        <v>0</v>
      </c>
      <c r="FA409" s="7">
        <v>0</v>
      </c>
      <c r="FB409" s="7">
        <v>0</v>
      </c>
      <c r="FC409" s="7">
        <v>0</v>
      </c>
      <c r="FD409" s="7">
        <v>0</v>
      </c>
      <c r="FE409" s="7">
        <v>0</v>
      </c>
      <c r="FF409" s="7">
        <v>0</v>
      </c>
      <c r="FG409" s="20">
        <v>0</v>
      </c>
      <c r="FH409" s="7">
        <v>0</v>
      </c>
      <c r="FI409" s="7">
        <v>0</v>
      </c>
      <c r="FJ409" s="7">
        <v>0</v>
      </c>
      <c r="FK409" s="7">
        <v>0</v>
      </c>
      <c r="FL409" s="7">
        <v>0</v>
      </c>
      <c r="FM409" s="7">
        <v>0</v>
      </c>
      <c r="FN409" s="7">
        <v>0</v>
      </c>
      <c r="FO409" s="7">
        <v>0</v>
      </c>
      <c r="FP409" s="7">
        <v>0</v>
      </c>
      <c r="FQ409" s="7">
        <v>0</v>
      </c>
      <c r="FR409" s="7"/>
      <c r="FS409" s="7">
        <v>0</v>
      </c>
      <c r="FT409" s="7">
        <v>0</v>
      </c>
      <c r="FU409" s="7">
        <v>0</v>
      </c>
      <c r="FV409" s="7">
        <v>0</v>
      </c>
      <c r="FW409" s="7">
        <v>0</v>
      </c>
      <c r="FX409" s="7">
        <v>0</v>
      </c>
      <c r="FY409" s="7">
        <v>0</v>
      </c>
      <c r="FZ409" s="7">
        <v>0</v>
      </c>
      <c r="GA409" s="7">
        <v>0</v>
      </c>
      <c r="GB409" s="7">
        <v>0</v>
      </c>
      <c r="GC409" s="7">
        <v>0</v>
      </c>
      <c r="GD409" s="7" t="e">
        <v>#REF!</v>
      </c>
      <c r="GE409" s="149">
        <v>0</v>
      </c>
      <c r="GF409" s="150">
        <v>0</v>
      </c>
      <c r="GG409" s="7"/>
      <c r="GH409" s="7"/>
      <c r="GI409" s="60"/>
      <c r="GK409" s="20"/>
      <c r="GL409" s="20"/>
      <c r="GM409" s="1"/>
      <c r="GN409" s="25"/>
      <c r="GO409" s="77"/>
      <c r="GP409" s="7"/>
      <c r="GQ409" s="7"/>
    </row>
    <row r="410" spans="1:199" ht="24.95" hidden="1" customHeight="1" thickBot="1" x14ac:dyDescent="0.4">
      <c r="A410" s="2" t="s">
        <v>83</v>
      </c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90"/>
      <c r="N410" s="34"/>
      <c r="O410" s="22"/>
      <c r="P410" s="34"/>
      <c r="Q410" s="22"/>
      <c r="R410" s="34"/>
      <c r="S410" s="22"/>
      <c r="T410" s="34"/>
      <c r="U410" s="22"/>
      <c r="V410" s="91"/>
      <c r="W410" s="22"/>
      <c r="X410" s="22"/>
      <c r="Y410" s="22"/>
      <c r="Z410" s="91"/>
      <c r="AA410" s="22"/>
      <c r="AB410" s="91"/>
      <c r="AC410" s="22"/>
      <c r="AD410" s="91"/>
      <c r="AE410" s="26"/>
      <c r="AF410" s="91"/>
      <c r="AG410" s="22"/>
      <c r="AH410" s="91"/>
      <c r="AI410" s="22"/>
      <c r="AJ410" s="91"/>
      <c r="AK410" s="22"/>
      <c r="AL410" s="91"/>
      <c r="AM410" s="22"/>
      <c r="AN410" s="91"/>
      <c r="AO410" s="22"/>
      <c r="AP410" s="91"/>
      <c r="AQ410" s="22"/>
      <c r="AR410" s="91"/>
      <c r="AS410" s="22"/>
      <c r="AT410" s="91"/>
      <c r="AU410" s="22"/>
      <c r="AV410" s="91"/>
      <c r="AW410" s="22"/>
      <c r="AX410" s="91"/>
      <c r="AY410" s="22"/>
      <c r="AZ410" s="91"/>
      <c r="BA410" s="22"/>
      <c r="BB410" s="91"/>
      <c r="BC410" s="22"/>
      <c r="BD410" s="91"/>
      <c r="BE410" s="22"/>
      <c r="BF410" s="22"/>
      <c r="BG410" s="22">
        <f>SUM(AO410+BE410+BC410+BA410+AY410+AW410+AS410+AQ410+AK410+AM410+AI410+AG410+AE410+AC410+AA410+Y410+X410+W410+U410+Q410+O410+S410+AU410)</f>
        <v>0</v>
      </c>
      <c r="BH410" s="22">
        <f>SUM(O410+Q410+U410+W410+X410+AS410+AW410+AY410+BA410+BC410+S410+AQ410)</f>
        <v>0</v>
      </c>
      <c r="BI410" s="7"/>
      <c r="BJ410" s="1"/>
      <c r="BK410" s="1"/>
      <c r="BL410" s="63"/>
      <c r="BM410" s="59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90"/>
      <c r="BZ410" s="34"/>
      <c r="CA410" s="22"/>
      <c r="CB410" s="34"/>
      <c r="CC410" s="247"/>
      <c r="CD410" s="34"/>
      <c r="CE410" s="22"/>
      <c r="CF410" s="34"/>
      <c r="CG410" s="22"/>
      <c r="CH410" s="91"/>
      <c r="CI410" s="22"/>
      <c r="CJ410" s="22"/>
      <c r="CK410" s="22"/>
      <c r="CL410" s="91"/>
      <c r="CM410" s="22"/>
      <c r="CN410" s="91"/>
      <c r="CO410" s="22"/>
      <c r="CP410" s="91"/>
      <c r="CQ410" s="26"/>
      <c r="CR410" s="91"/>
      <c r="CS410" s="22"/>
      <c r="CT410" s="91"/>
      <c r="CU410" s="22"/>
      <c r="CV410" s="91"/>
      <c r="CW410" s="22"/>
      <c r="CX410" s="91"/>
      <c r="CY410" s="22"/>
      <c r="CZ410" s="91"/>
      <c r="DA410" s="22"/>
      <c r="DB410" s="91"/>
      <c r="DC410" s="22"/>
      <c r="DD410" s="91"/>
      <c r="DE410" s="22"/>
      <c r="DF410" s="91"/>
      <c r="DG410" s="22"/>
      <c r="DH410" s="91"/>
      <c r="DI410" s="22"/>
      <c r="DJ410" s="91"/>
      <c r="DK410" s="22"/>
      <c r="DL410" s="91"/>
      <c r="DM410" s="22"/>
      <c r="DN410" s="91"/>
      <c r="DO410" s="22"/>
      <c r="DP410" s="91"/>
      <c r="DQ410" s="22"/>
      <c r="DR410" s="22">
        <f>SUM(DA410+DQ410+DO410+DM410+DK410+DI410+DE410+DC410+CW410+CY410+CU410+CS410+CQ410+CO410+CM410+CK410+CJ410+CI410+CG410+CC410+CA410+CE410+DG410)</f>
        <v>0</v>
      </c>
      <c r="DS410" s="22">
        <f>SUM(CA410+CC410+CG410+CI410+CJ410+DE410+DI410+DK410+DM410+DO410+CE410+DC410)</f>
        <v>0</v>
      </c>
      <c r="DT410" s="7"/>
      <c r="DU410" s="7"/>
      <c r="DV410" s="7"/>
      <c r="DW410" s="60"/>
      <c r="DX410" s="59"/>
      <c r="DY410" s="291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M410" s="20">
        <v>0</v>
      </c>
      <c r="EN410" s="7">
        <v>0</v>
      </c>
      <c r="EO410" s="7">
        <v>0</v>
      </c>
      <c r="EP410" s="7">
        <v>0</v>
      </c>
      <c r="EQ410" s="7">
        <v>0</v>
      </c>
      <c r="ER410" s="7">
        <v>0</v>
      </c>
      <c r="ES410" s="7">
        <v>0</v>
      </c>
      <c r="ET410" s="7">
        <v>0</v>
      </c>
      <c r="EU410" s="7">
        <v>0</v>
      </c>
      <c r="EV410" s="7">
        <v>0</v>
      </c>
      <c r="EW410" s="20">
        <v>0</v>
      </c>
      <c r="EX410" s="7">
        <v>0</v>
      </c>
      <c r="EY410" s="7">
        <v>0</v>
      </c>
      <c r="EZ410" s="7">
        <v>0</v>
      </c>
      <c r="FA410" s="7">
        <v>0</v>
      </c>
      <c r="FB410" s="7">
        <v>0</v>
      </c>
      <c r="FC410" s="7">
        <v>0</v>
      </c>
      <c r="FD410" s="7">
        <v>0</v>
      </c>
      <c r="FE410" s="7">
        <v>0</v>
      </c>
      <c r="FF410" s="7">
        <v>0</v>
      </c>
      <c r="FG410" s="20">
        <v>0</v>
      </c>
      <c r="FH410" s="7">
        <v>0</v>
      </c>
      <c r="FI410" s="7">
        <v>0</v>
      </c>
      <c r="FJ410" s="7">
        <v>0</v>
      </c>
      <c r="FK410" s="7">
        <v>0</v>
      </c>
      <c r="FL410" s="7">
        <v>0</v>
      </c>
      <c r="FM410" s="7">
        <v>0</v>
      </c>
      <c r="FN410" s="7">
        <v>0</v>
      </c>
      <c r="FO410" s="7">
        <v>0</v>
      </c>
      <c r="FP410" s="7">
        <v>0</v>
      </c>
      <c r="FQ410" s="7">
        <v>0</v>
      </c>
      <c r="FR410" s="7"/>
      <c r="FS410" s="7">
        <v>0</v>
      </c>
      <c r="FT410" s="7">
        <v>0</v>
      </c>
      <c r="FU410" s="7">
        <v>0</v>
      </c>
      <c r="FV410" s="7">
        <v>0</v>
      </c>
      <c r="FW410" s="7">
        <v>0</v>
      </c>
      <c r="FX410" s="7">
        <v>0</v>
      </c>
      <c r="FY410" s="7">
        <v>0</v>
      </c>
      <c r="FZ410" s="7">
        <v>0</v>
      </c>
      <c r="GA410" s="7">
        <v>0</v>
      </c>
      <c r="GB410" s="7">
        <v>0</v>
      </c>
      <c r="GC410" s="7">
        <v>0</v>
      </c>
      <c r="GD410" s="7" t="e">
        <v>#REF!</v>
      </c>
      <c r="GE410" s="149">
        <v>0</v>
      </c>
      <c r="GF410" s="150">
        <v>0</v>
      </c>
      <c r="GG410" s="7"/>
      <c r="GH410" s="7"/>
      <c r="GI410" s="60"/>
      <c r="GK410" s="20"/>
      <c r="GL410" s="20"/>
      <c r="GM410" s="1"/>
      <c r="GN410" s="25"/>
      <c r="GO410" s="77"/>
      <c r="GP410" s="7"/>
      <c r="GQ410" s="7"/>
    </row>
    <row r="411" spans="1:199" ht="24.95" customHeight="1" thickBot="1" x14ac:dyDescent="0.4">
      <c r="A411" s="61">
        <v>28</v>
      </c>
      <c r="B411" s="659" t="s">
        <v>84</v>
      </c>
      <c r="C411" s="137" t="s">
        <v>68</v>
      </c>
      <c r="D411" s="2"/>
      <c r="E411" s="2"/>
      <c r="F411" s="2"/>
      <c r="G411" s="2"/>
      <c r="H411" s="2"/>
      <c r="I411" s="2"/>
      <c r="J411" s="2"/>
      <c r="K411" s="2"/>
      <c r="L411" s="16">
        <f>SUM(L412:L423)</f>
        <v>50</v>
      </c>
      <c r="M411" s="16">
        <f t="shared" ref="M411:T411" si="1982">SUM(M412:M423)</f>
        <v>32</v>
      </c>
      <c r="N411" s="16">
        <f t="shared" si="1982"/>
        <v>24</v>
      </c>
      <c r="O411" s="16">
        <f>SUM(O412:O423)</f>
        <v>24</v>
      </c>
      <c r="P411" s="16">
        <f t="shared" si="1982"/>
        <v>8</v>
      </c>
      <c r="Q411" s="16">
        <f t="shared" si="1982"/>
        <v>0</v>
      </c>
      <c r="R411" s="16">
        <f t="shared" si="1982"/>
        <v>0</v>
      </c>
      <c r="S411" s="16">
        <f t="shared" si="1982"/>
        <v>0</v>
      </c>
      <c r="T411" s="16">
        <f t="shared" si="1982"/>
        <v>0</v>
      </c>
      <c r="U411" s="16">
        <f t="shared" ref="U411:BK411" si="1983">SUM(U412:U423)</f>
        <v>0</v>
      </c>
      <c r="V411" s="16">
        <f t="shared" si="1983"/>
        <v>0</v>
      </c>
      <c r="W411" s="16">
        <f t="shared" si="1983"/>
        <v>0</v>
      </c>
      <c r="X411" s="16">
        <f t="shared" si="1983"/>
        <v>0</v>
      </c>
      <c r="Y411" s="16">
        <f t="shared" si="1983"/>
        <v>0</v>
      </c>
      <c r="Z411" s="16">
        <f t="shared" si="1983"/>
        <v>0</v>
      </c>
      <c r="AA411" s="16">
        <f t="shared" si="1983"/>
        <v>0</v>
      </c>
      <c r="AB411" s="16">
        <f t="shared" si="1983"/>
        <v>34</v>
      </c>
      <c r="AC411" s="16">
        <f t="shared" si="1983"/>
        <v>272</v>
      </c>
      <c r="AD411" s="16">
        <f t="shared" si="1983"/>
        <v>1</v>
      </c>
      <c r="AE411" s="16">
        <f t="shared" si="1983"/>
        <v>105</v>
      </c>
      <c r="AF411" s="16">
        <f t="shared" si="1983"/>
        <v>0</v>
      </c>
      <c r="AG411" s="16">
        <f t="shared" si="1983"/>
        <v>0</v>
      </c>
      <c r="AH411" s="16">
        <f t="shared" si="1983"/>
        <v>0</v>
      </c>
      <c r="AI411" s="16">
        <f t="shared" si="1983"/>
        <v>0</v>
      </c>
      <c r="AJ411" s="16">
        <f t="shared" si="1983"/>
        <v>0</v>
      </c>
      <c r="AK411" s="16">
        <f t="shared" si="1983"/>
        <v>0</v>
      </c>
      <c r="AL411" s="16">
        <f t="shared" si="1983"/>
        <v>1</v>
      </c>
      <c r="AM411" s="16">
        <f t="shared" si="1983"/>
        <v>0</v>
      </c>
      <c r="AN411" s="16">
        <f t="shared" si="1983"/>
        <v>0</v>
      </c>
      <c r="AO411" s="16">
        <f t="shared" si="1983"/>
        <v>0</v>
      </c>
      <c r="AP411" s="16">
        <f t="shared" si="1983"/>
        <v>1</v>
      </c>
      <c r="AQ411" s="16">
        <f t="shared" si="1983"/>
        <v>9.9</v>
      </c>
      <c r="AR411" s="16">
        <f t="shared" si="1983"/>
        <v>0</v>
      </c>
      <c r="AS411" s="16">
        <f t="shared" si="1983"/>
        <v>0</v>
      </c>
      <c r="AT411" s="16">
        <f t="shared" si="1983"/>
        <v>0</v>
      </c>
      <c r="AU411" s="16">
        <f t="shared" si="1983"/>
        <v>0</v>
      </c>
      <c r="AV411" s="16">
        <f t="shared" si="1983"/>
        <v>0</v>
      </c>
      <c r="AW411" s="16">
        <f t="shared" si="1983"/>
        <v>0</v>
      </c>
      <c r="AX411" s="16">
        <f t="shared" si="1983"/>
        <v>0</v>
      </c>
      <c r="AY411" s="16">
        <f t="shared" si="1983"/>
        <v>0</v>
      </c>
      <c r="AZ411" s="16">
        <f t="shared" si="1983"/>
        <v>0</v>
      </c>
      <c r="BA411" s="16">
        <f t="shared" si="1983"/>
        <v>0</v>
      </c>
      <c r="BB411" s="16">
        <f t="shared" si="1983"/>
        <v>0</v>
      </c>
      <c r="BC411" s="16">
        <f t="shared" si="1983"/>
        <v>0</v>
      </c>
      <c r="BD411" s="16">
        <f t="shared" si="1983"/>
        <v>0</v>
      </c>
      <c r="BE411" s="16">
        <f t="shared" si="1983"/>
        <v>0</v>
      </c>
      <c r="BF411" s="16">
        <f t="shared" si="1983"/>
        <v>250.9</v>
      </c>
      <c r="BG411" s="16">
        <f t="shared" si="1983"/>
        <v>410.9</v>
      </c>
      <c r="BH411" s="16">
        <f t="shared" si="1983"/>
        <v>33.9</v>
      </c>
      <c r="BI411" s="16">
        <f t="shared" si="1983"/>
        <v>0</v>
      </c>
      <c r="BJ411" s="16">
        <f t="shared" si="1983"/>
        <v>0</v>
      </c>
      <c r="BK411" s="16">
        <f t="shared" si="1983"/>
        <v>0</v>
      </c>
      <c r="BL411" s="111"/>
      <c r="BM411" s="61">
        <v>28</v>
      </c>
      <c r="BN411" s="651" t="s">
        <v>84</v>
      </c>
      <c r="BO411" s="21" t="s">
        <v>68</v>
      </c>
      <c r="BP411" s="2">
        <v>1</v>
      </c>
      <c r="BQ411" s="2"/>
      <c r="BR411" s="2"/>
      <c r="BS411" s="2"/>
      <c r="BT411" s="2"/>
      <c r="BU411" s="2"/>
      <c r="BV411" s="2"/>
      <c r="BW411" s="2"/>
      <c r="BX411" s="16">
        <f t="shared" ref="BX411:DS411" si="1984">SUM(BX412:BX423)</f>
        <v>250</v>
      </c>
      <c r="BY411" s="16">
        <f t="shared" si="1984"/>
        <v>214</v>
      </c>
      <c r="BZ411" s="16">
        <f t="shared" si="1984"/>
        <v>52</v>
      </c>
      <c r="CA411" s="16">
        <f t="shared" si="1984"/>
        <v>52</v>
      </c>
      <c r="CB411" s="16">
        <f t="shared" si="1984"/>
        <v>50</v>
      </c>
      <c r="CC411" s="16">
        <f t="shared" si="1984"/>
        <v>40</v>
      </c>
      <c r="CD411" s="16">
        <f t="shared" si="1984"/>
        <v>112</v>
      </c>
      <c r="CE411" s="16">
        <f t="shared" si="1984"/>
        <v>84</v>
      </c>
      <c r="CF411" s="16">
        <f t="shared" si="1984"/>
        <v>0</v>
      </c>
      <c r="CG411" s="16">
        <f t="shared" si="1984"/>
        <v>0</v>
      </c>
      <c r="CH411" s="16">
        <f t="shared" si="1984"/>
        <v>0</v>
      </c>
      <c r="CI411" s="16">
        <f t="shared" si="1984"/>
        <v>0</v>
      </c>
      <c r="CJ411" s="16">
        <f t="shared" si="1984"/>
        <v>2.6666666666666665</v>
      </c>
      <c r="CK411" s="16">
        <f t="shared" si="1984"/>
        <v>11.6</v>
      </c>
      <c r="CL411" s="16">
        <f t="shared" si="1984"/>
        <v>0</v>
      </c>
      <c r="CM411" s="16">
        <f t="shared" si="1984"/>
        <v>0</v>
      </c>
      <c r="CN411" s="16">
        <f t="shared" si="1984"/>
        <v>3</v>
      </c>
      <c r="CO411" s="16">
        <f t="shared" si="1984"/>
        <v>24</v>
      </c>
      <c r="CP411" s="16">
        <f t="shared" si="1984"/>
        <v>1</v>
      </c>
      <c r="CQ411" s="16">
        <f t="shared" si="1984"/>
        <v>105</v>
      </c>
      <c r="CR411" s="16">
        <f t="shared" si="1984"/>
        <v>0</v>
      </c>
      <c r="CS411" s="16">
        <f t="shared" si="1984"/>
        <v>0</v>
      </c>
      <c r="CT411" s="16">
        <f t="shared" si="1984"/>
        <v>0</v>
      </c>
      <c r="CU411" s="16">
        <f t="shared" si="1984"/>
        <v>0</v>
      </c>
      <c r="CV411" s="16">
        <f t="shared" si="1984"/>
        <v>0</v>
      </c>
      <c r="CW411" s="16">
        <f t="shared" si="1984"/>
        <v>0</v>
      </c>
      <c r="CX411" s="16">
        <f t="shared" si="1984"/>
        <v>3</v>
      </c>
      <c r="CY411" s="16">
        <f t="shared" si="1984"/>
        <v>50</v>
      </c>
      <c r="CZ411" s="16">
        <f t="shared" si="1984"/>
        <v>0</v>
      </c>
      <c r="DA411" s="16">
        <f t="shared" si="1984"/>
        <v>0</v>
      </c>
      <c r="DB411" s="16">
        <f t="shared" si="1984"/>
        <v>0</v>
      </c>
      <c r="DC411" s="16">
        <f t="shared" si="1984"/>
        <v>0</v>
      </c>
      <c r="DD411" s="16">
        <f t="shared" si="1984"/>
        <v>4</v>
      </c>
      <c r="DE411" s="16">
        <f t="shared" si="1984"/>
        <v>18</v>
      </c>
      <c r="DF411" s="16">
        <f t="shared" si="1984"/>
        <v>0</v>
      </c>
      <c r="DG411" s="16">
        <f t="shared" si="1984"/>
        <v>0</v>
      </c>
      <c r="DH411" s="16">
        <f t="shared" si="1984"/>
        <v>0</v>
      </c>
      <c r="DI411" s="16">
        <f t="shared" si="1984"/>
        <v>0</v>
      </c>
      <c r="DJ411" s="16">
        <f t="shared" si="1984"/>
        <v>0</v>
      </c>
      <c r="DK411" s="16">
        <f t="shared" si="1984"/>
        <v>0</v>
      </c>
      <c r="DL411" s="16">
        <f t="shared" si="1984"/>
        <v>1</v>
      </c>
      <c r="DM411" s="16">
        <f t="shared" si="1984"/>
        <v>64</v>
      </c>
      <c r="DN411" s="16">
        <f t="shared" si="1984"/>
        <v>0</v>
      </c>
      <c r="DO411" s="16">
        <f t="shared" si="1984"/>
        <v>0</v>
      </c>
      <c r="DP411" s="16">
        <f t="shared" si="1984"/>
        <v>0</v>
      </c>
      <c r="DQ411" s="16">
        <f t="shared" si="1984"/>
        <v>0</v>
      </c>
      <c r="DR411" s="16">
        <f t="shared" si="1984"/>
        <v>451.26666666666665</v>
      </c>
      <c r="DS411" s="16">
        <f t="shared" si="1984"/>
        <v>260.66666666666669</v>
      </c>
      <c r="DT411" s="2"/>
      <c r="DU411" s="2"/>
      <c r="DV411" s="2"/>
      <c r="DW411" s="62"/>
      <c r="DX411" s="61">
        <v>28</v>
      </c>
      <c r="DY411" s="301" t="s">
        <v>84</v>
      </c>
      <c r="DZ411" s="137" t="s">
        <v>68</v>
      </c>
      <c r="EA411" s="44">
        <v>1</v>
      </c>
      <c r="EB411" s="44"/>
      <c r="EC411" s="44"/>
      <c r="ED411" s="44"/>
      <c r="EE411" s="44"/>
      <c r="EF411" s="44"/>
      <c r="EG411" s="44"/>
      <c r="EH411" s="44"/>
      <c r="EI411" s="44"/>
      <c r="EJ411" s="44"/>
      <c r="EK411" s="44"/>
      <c r="EM411" s="50">
        <v>76</v>
      </c>
      <c r="EN411" s="50">
        <v>58</v>
      </c>
      <c r="EO411" s="50">
        <v>40</v>
      </c>
      <c r="EP411" s="50">
        <v>112</v>
      </c>
      <c r="EQ411" s="50">
        <v>84</v>
      </c>
      <c r="ER411" s="50">
        <v>0</v>
      </c>
      <c r="ES411" s="50">
        <v>0</v>
      </c>
      <c r="ET411" s="50">
        <v>0</v>
      </c>
      <c r="EU411" s="50">
        <v>0</v>
      </c>
      <c r="EV411" s="50">
        <v>2.6666666666666665</v>
      </c>
      <c r="EW411" s="50">
        <v>11.6</v>
      </c>
      <c r="EX411" s="50">
        <v>0</v>
      </c>
      <c r="EY411" s="50">
        <v>0</v>
      </c>
      <c r="EZ411" s="50">
        <v>37</v>
      </c>
      <c r="FA411" s="50">
        <v>296</v>
      </c>
      <c r="FB411" s="50">
        <v>2</v>
      </c>
      <c r="FC411" s="50">
        <v>210</v>
      </c>
      <c r="FD411" s="50">
        <v>0</v>
      </c>
      <c r="FE411" s="50">
        <v>0</v>
      </c>
      <c r="FF411" s="50">
        <v>0</v>
      </c>
      <c r="FG411" s="50">
        <v>0</v>
      </c>
      <c r="FH411" s="50">
        <v>0</v>
      </c>
      <c r="FI411" s="50">
        <v>0</v>
      </c>
      <c r="FJ411" s="50">
        <v>4</v>
      </c>
      <c r="FK411" s="50">
        <v>50</v>
      </c>
      <c r="FL411" s="50">
        <v>0</v>
      </c>
      <c r="FM411" s="50">
        <v>0</v>
      </c>
      <c r="FN411" s="50">
        <v>1</v>
      </c>
      <c r="FO411" s="50">
        <v>9.9</v>
      </c>
      <c r="FP411" s="50">
        <v>4</v>
      </c>
      <c r="FQ411" s="50">
        <v>18</v>
      </c>
      <c r="FR411" s="50">
        <v>0</v>
      </c>
      <c r="FS411" s="50">
        <v>0</v>
      </c>
      <c r="FT411" s="50">
        <v>0</v>
      </c>
      <c r="FU411" s="50">
        <v>0</v>
      </c>
      <c r="FV411" s="50">
        <v>0</v>
      </c>
      <c r="FW411" s="50">
        <v>0</v>
      </c>
      <c r="FX411" s="50">
        <v>1</v>
      </c>
      <c r="FY411" s="50">
        <v>64</v>
      </c>
      <c r="FZ411" s="50">
        <v>0</v>
      </c>
      <c r="GA411" s="50">
        <v>0</v>
      </c>
      <c r="GB411" s="50">
        <v>0</v>
      </c>
      <c r="GC411" s="50">
        <v>0</v>
      </c>
      <c r="GD411" s="50" t="e">
        <v>#REF!</v>
      </c>
      <c r="GE411" s="117">
        <v>862.16666666666663</v>
      </c>
      <c r="GF411" s="641">
        <v>294.56666666666666</v>
      </c>
      <c r="GG411" s="44"/>
      <c r="GH411" s="44"/>
      <c r="GI411" s="66"/>
      <c r="GK411" s="20"/>
      <c r="GL411" s="20"/>
      <c r="GM411" s="1"/>
      <c r="GN411" s="25"/>
      <c r="GO411" s="77"/>
      <c r="GP411" s="7"/>
      <c r="GQ411" s="7"/>
    </row>
    <row r="412" spans="1:199" ht="24.95" hidden="1" customHeight="1" x14ac:dyDescent="0.4">
      <c r="A412" s="2" t="s">
        <v>84</v>
      </c>
      <c r="B412" s="358" t="s">
        <v>108</v>
      </c>
      <c r="C412" s="179" t="s">
        <v>109</v>
      </c>
      <c r="D412" s="179" t="s">
        <v>92</v>
      </c>
      <c r="E412" s="179" t="s">
        <v>110</v>
      </c>
      <c r="F412" s="179" t="s">
        <v>111</v>
      </c>
      <c r="G412" s="179">
        <v>7</v>
      </c>
      <c r="H412" s="179">
        <v>72</v>
      </c>
      <c r="I412" s="179">
        <v>1</v>
      </c>
      <c r="J412" s="179"/>
      <c r="K412" s="179">
        <f>SUM(J412)*2</f>
        <v>0</v>
      </c>
      <c r="L412" s="178">
        <v>50</v>
      </c>
      <c r="M412" s="181">
        <f>SUM(N412+P412+R412+T412+V412)</f>
        <v>32</v>
      </c>
      <c r="N412" s="81">
        <v>24</v>
      </c>
      <c r="O412" s="35">
        <f>SUM(N412)*I412</f>
        <v>24</v>
      </c>
      <c r="P412" s="81">
        <v>8</v>
      </c>
      <c r="Q412" s="35">
        <f>P412*J412</f>
        <v>0</v>
      </c>
      <c r="R412" s="81"/>
      <c r="S412" s="35">
        <f>SUM(R412)*J412</f>
        <v>0</v>
      </c>
      <c r="T412" s="81"/>
      <c r="U412" s="35">
        <f>SUM(T412)*K412</f>
        <v>0</v>
      </c>
      <c r="V412" s="81"/>
      <c r="W412" s="35">
        <f>SUM(V412)*J412*5</f>
        <v>0</v>
      </c>
      <c r="X412" s="182">
        <f>SUM(J412*AX412*2+K412*AZ412*2)</f>
        <v>0</v>
      </c>
      <c r="Y412" s="182">
        <f>SUM(L412*5/100*J412)</f>
        <v>0</v>
      </c>
      <c r="Z412" s="187"/>
      <c r="AA412" s="35"/>
      <c r="AB412" s="81"/>
      <c r="AC412" s="182">
        <f>SUM(AB412)*3*H412/5</f>
        <v>0</v>
      </c>
      <c r="AD412" s="81"/>
      <c r="AE412" s="183">
        <f>SUM(AD412*H412*(30+4))</f>
        <v>0</v>
      </c>
      <c r="AF412" s="81"/>
      <c r="AG412" s="35">
        <f>SUM(AF412*H412*3)</f>
        <v>0</v>
      </c>
      <c r="AH412" s="81"/>
      <c r="AI412" s="182">
        <f>SUM(AH412*H412/3)</f>
        <v>0</v>
      </c>
      <c r="AJ412" s="187"/>
      <c r="AK412" s="182">
        <f>SUM(AJ412*H412*2/3)</f>
        <v>0</v>
      </c>
      <c r="AL412" s="81">
        <v>1</v>
      </c>
      <c r="AM412" s="35"/>
      <c r="AN412" s="81"/>
      <c r="AO412" s="35">
        <f>SUM(AN412*J412)</f>
        <v>0</v>
      </c>
      <c r="AP412" s="81"/>
      <c r="AQ412" s="182">
        <f>SUM(AP412*H412*2)</f>
        <v>0</v>
      </c>
      <c r="AR412" s="81"/>
      <c r="AS412" s="182">
        <f>SUM(J412*AR412*6)</f>
        <v>0</v>
      </c>
      <c r="AT412" s="81"/>
      <c r="AU412" s="182">
        <f>AT412*H412/3</f>
        <v>0</v>
      </c>
      <c r="AV412" s="187"/>
      <c r="AW412" s="35">
        <f>SUM(J412*AV412*6)</f>
        <v>0</v>
      </c>
      <c r="AX412" s="81"/>
      <c r="AY412" s="195">
        <f>AX412*H412/3</f>
        <v>0</v>
      </c>
      <c r="AZ412" s="81"/>
      <c r="BA412" s="182">
        <f>SUM(AZ412*K412*5*6)</f>
        <v>0</v>
      </c>
      <c r="BB412" s="81"/>
      <c r="BC412" s="182">
        <f>SUM(BB412*K412*4*6)</f>
        <v>0</v>
      </c>
      <c r="BD412" s="81"/>
      <c r="BE412" s="10">
        <f>SUM(BD412*50)</f>
        <v>0</v>
      </c>
      <c r="BF412" s="22"/>
      <c r="BG412" s="309">
        <f t="shared" ref="BG412:BG421" si="1985">SUM(AO412+BE412+BC412+BA412+AY412+AW412+AS412+AQ412+AK412+AM412+AI412+AG412+AE412+AC412+AA412+Y412+X412+W412+U412+Q412+O412+S412+AU412)</f>
        <v>24</v>
      </c>
      <c r="BH412" s="22">
        <f>SUM(O412+Q412+U412+W412+X412+AS412+AW412+AY412+BA412+BC412+S412+AQ412)</f>
        <v>24</v>
      </c>
      <c r="BI412" s="7"/>
      <c r="BJ412" s="1"/>
      <c r="BK412" s="1"/>
      <c r="BL412" s="63"/>
      <c r="BM412" s="2" t="s">
        <v>84</v>
      </c>
      <c r="BN412" s="1" t="s">
        <v>177</v>
      </c>
      <c r="BO412" s="54" t="s">
        <v>178</v>
      </c>
      <c r="BP412" s="25" t="s">
        <v>180</v>
      </c>
      <c r="BQ412" s="25" t="s">
        <v>175</v>
      </c>
      <c r="BR412" s="25" t="s">
        <v>179</v>
      </c>
      <c r="BS412" s="25">
        <v>4</v>
      </c>
      <c r="BT412" s="179">
        <v>1</v>
      </c>
      <c r="BU412" s="25">
        <v>1</v>
      </c>
      <c r="BV412" s="25">
        <v>1</v>
      </c>
      <c r="BW412" s="25">
        <v>1</v>
      </c>
      <c r="BX412" s="24">
        <v>44</v>
      </c>
      <c r="BY412" s="208">
        <f t="shared" ref="BY412:BY418" si="1986">SUM(BZ412+CB412+CD412+CF412+CH412)</f>
        <v>44</v>
      </c>
      <c r="BZ412" s="34">
        <v>20</v>
      </c>
      <c r="CA412" s="28">
        <f t="shared" ref="CA412:CA418" si="1987">SUM(BZ412)*BU412</f>
        <v>20</v>
      </c>
      <c r="CB412" s="34">
        <v>16</v>
      </c>
      <c r="CC412" s="243">
        <f t="shared" ref="CC412:CC418" si="1988">CB412*BV412</f>
        <v>16</v>
      </c>
      <c r="CD412" s="34">
        <v>8</v>
      </c>
      <c r="CE412" s="28">
        <f t="shared" ref="CE412:CE418" si="1989">SUM(CD412)*BV412</f>
        <v>8</v>
      </c>
      <c r="CF412" s="34"/>
      <c r="CG412" s="28">
        <f t="shared" ref="CG412:CG418" si="1990">SUM(CF412)*BW412</f>
        <v>0</v>
      </c>
      <c r="CH412" s="34"/>
      <c r="CI412" s="28">
        <f t="shared" ref="CI412:CI418" si="1991">SUM(CH412)*BV412*5</f>
        <v>0</v>
      </c>
      <c r="CJ412" s="209"/>
      <c r="CK412" s="209">
        <f t="shared" ref="CK412:CK418" si="1992">SUM(BX412*5/100*BV412)</f>
        <v>2.2000000000000002</v>
      </c>
      <c r="CL412" s="34"/>
      <c r="CM412" s="28"/>
      <c r="CN412" s="28"/>
      <c r="CO412" s="209">
        <f>SUM(CN412)*3*BT412/5</f>
        <v>0</v>
      </c>
      <c r="CP412" s="34"/>
      <c r="CQ412" s="209">
        <f>SUM(CP412*BT412*(30+4))</f>
        <v>0</v>
      </c>
      <c r="CR412" s="34"/>
      <c r="CS412" s="28">
        <f t="shared" ref="CS412:CS418" si="1993">SUM(CR412*BT412*3)</f>
        <v>0</v>
      </c>
      <c r="CT412" s="34"/>
      <c r="CU412" s="209">
        <f t="shared" ref="CU412:CU418" si="1994">SUM(CT412*BT412/3)</f>
        <v>0</v>
      </c>
      <c r="CV412" s="34"/>
      <c r="CW412" s="209">
        <f t="shared" ref="CW412:CW418" si="1995">SUM(CV412*BT412*2/3)</f>
        <v>0</v>
      </c>
      <c r="CX412" s="34">
        <v>1</v>
      </c>
      <c r="CY412" s="28">
        <f>SUM(CX412*BT412)*2</f>
        <v>2</v>
      </c>
      <c r="CZ412" s="28"/>
      <c r="DA412" s="209">
        <f t="shared" ref="DA412:DA417" si="1996">SUM(CZ412*BV412)</f>
        <v>0</v>
      </c>
      <c r="DB412" s="34"/>
      <c r="DC412" s="209">
        <f>SUM(DB412*BT412*2)</f>
        <v>0</v>
      </c>
      <c r="DD412" s="28"/>
      <c r="DE412" s="209">
        <f>SUM(DD412*BV412*2)</f>
        <v>0</v>
      </c>
      <c r="DF412" s="34"/>
      <c r="DG412" s="236">
        <f t="shared" ref="DG412:DG420" si="1997">DF412*BT412/3</f>
        <v>0</v>
      </c>
      <c r="DH412" s="34"/>
      <c r="DI412" s="28">
        <f>SUM(DH412*BT412/3)</f>
        <v>0</v>
      </c>
      <c r="DJ412" s="34"/>
      <c r="DK412" s="209">
        <f>SUM(DJ412*BT412/3)</f>
        <v>0</v>
      </c>
      <c r="DL412" s="28"/>
      <c r="DM412" s="209">
        <f>SUM(DL412*BW412*5*6)</f>
        <v>0</v>
      </c>
      <c r="DN412" s="28"/>
      <c r="DO412" s="209">
        <f t="shared" ref="DO412:DO417" si="1998">SUM(DN412*BW412*4*6)</f>
        <v>0</v>
      </c>
      <c r="DP412" s="28"/>
      <c r="DQ412" s="1">
        <f>SUM(DP412*25)/2</f>
        <v>0</v>
      </c>
      <c r="DR412" s="345">
        <f>CA412+CC412+CE412+CG412+CI412+CJ412+CK412+CM412+CO412+CQ412+CS412+CU412+CW412+CY412+DA412+DC412+DE412+DG412+DI412+DK412+DM412+DO412+DQ412</f>
        <v>48.2</v>
      </c>
      <c r="DS412" s="236">
        <f>DO412+DM412+DK412+DI412+DE412+DC412+CJ412+CI412+CG412+CE412+CC412+CA412</f>
        <v>44</v>
      </c>
      <c r="DT412" s="7"/>
      <c r="DU412" s="7"/>
      <c r="DV412" s="7"/>
      <c r="DW412" s="60"/>
      <c r="DX412" s="2" t="s">
        <v>84</v>
      </c>
      <c r="DY412" s="291"/>
      <c r="DZ412" s="19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M412" s="20">
        <v>44</v>
      </c>
      <c r="EN412" s="7">
        <v>24</v>
      </c>
      <c r="EO412" s="7">
        <v>16</v>
      </c>
      <c r="EP412" s="7">
        <v>8</v>
      </c>
      <c r="EQ412" s="7">
        <v>8</v>
      </c>
      <c r="ER412" s="7">
        <v>0</v>
      </c>
      <c r="ES412" s="7">
        <v>0</v>
      </c>
      <c r="ET412" s="7">
        <v>0</v>
      </c>
      <c r="EU412" s="7">
        <v>0</v>
      </c>
      <c r="EV412" s="7">
        <v>0</v>
      </c>
      <c r="EW412" s="20">
        <v>2.2000000000000002</v>
      </c>
      <c r="EX412" s="7">
        <v>0</v>
      </c>
      <c r="EY412" s="7">
        <v>0</v>
      </c>
      <c r="EZ412" s="7">
        <v>0</v>
      </c>
      <c r="FA412" s="7">
        <v>0</v>
      </c>
      <c r="FB412" s="7">
        <v>0</v>
      </c>
      <c r="FC412" s="7">
        <v>0</v>
      </c>
      <c r="FD412" s="7">
        <v>0</v>
      </c>
      <c r="FE412" s="7">
        <v>0</v>
      </c>
      <c r="FF412" s="7">
        <v>0</v>
      </c>
      <c r="FG412" s="20">
        <v>0</v>
      </c>
      <c r="FH412" s="7">
        <v>0</v>
      </c>
      <c r="FI412" s="7">
        <v>0</v>
      </c>
      <c r="FJ412" s="7">
        <v>2</v>
      </c>
      <c r="FK412" s="7">
        <v>2</v>
      </c>
      <c r="FL412" s="7">
        <v>0</v>
      </c>
      <c r="FM412" s="7">
        <v>0</v>
      </c>
      <c r="FN412" s="7">
        <v>0</v>
      </c>
      <c r="FO412" s="7">
        <v>0</v>
      </c>
      <c r="FP412" s="7">
        <v>0</v>
      </c>
      <c r="FQ412" s="7">
        <v>0</v>
      </c>
      <c r="FR412" s="7"/>
      <c r="FS412" s="7">
        <v>0</v>
      </c>
      <c r="FT412" s="7">
        <v>0</v>
      </c>
      <c r="FU412" s="7">
        <v>0</v>
      </c>
      <c r="FV412" s="7">
        <v>0</v>
      </c>
      <c r="FW412" s="7">
        <v>0</v>
      </c>
      <c r="FX412" s="7">
        <v>0</v>
      </c>
      <c r="FY412" s="7">
        <v>0</v>
      </c>
      <c r="FZ412" s="7">
        <v>0</v>
      </c>
      <c r="GA412" s="7">
        <v>0</v>
      </c>
      <c r="GB412" s="7">
        <v>0</v>
      </c>
      <c r="GC412" s="7">
        <v>0</v>
      </c>
      <c r="GD412" s="7" t="e">
        <v>#REF!</v>
      </c>
      <c r="GE412" s="149">
        <v>72.2</v>
      </c>
      <c r="GF412" s="150">
        <v>68</v>
      </c>
      <c r="GG412" s="7"/>
      <c r="GH412" s="7"/>
      <c r="GI412" s="60"/>
      <c r="GK412" s="20"/>
      <c r="GL412" s="20"/>
      <c r="GM412" s="1"/>
      <c r="GN412" s="25"/>
      <c r="GO412" s="77"/>
      <c r="GP412" s="7"/>
      <c r="GQ412" s="7"/>
    </row>
    <row r="413" spans="1:199" ht="24.95" hidden="1" customHeight="1" x14ac:dyDescent="0.4">
      <c r="A413" s="2" t="s">
        <v>84</v>
      </c>
      <c r="B413" s="229" t="s">
        <v>261</v>
      </c>
      <c r="C413" s="230" t="s">
        <v>109</v>
      </c>
      <c r="D413" s="211" t="s">
        <v>92</v>
      </c>
      <c r="E413" s="230" t="s">
        <v>110</v>
      </c>
      <c r="F413" s="230" t="s">
        <v>185</v>
      </c>
      <c r="G413" s="230">
        <v>9</v>
      </c>
      <c r="H413" s="230">
        <v>4</v>
      </c>
      <c r="I413" s="230">
        <v>1</v>
      </c>
      <c r="J413" s="230">
        <v>1</v>
      </c>
      <c r="K413" s="230">
        <f>SUM(J413)*2</f>
        <v>2</v>
      </c>
      <c r="L413" s="269"/>
      <c r="M413" s="231">
        <f>SUM(N413+P413+R413+T413+V413)</f>
        <v>0</v>
      </c>
      <c r="N413" s="232"/>
      <c r="O413" s="233">
        <f>SUM(N413)*I413</f>
        <v>0</v>
      </c>
      <c r="P413" s="232"/>
      <c r="Q413" s="233">
        <f>P413*J413</f>
        <v>0</v>
      </c>
      <c r="R413" s="232"/>
      <c r="S413" s="233">
        <f>SUM(R413)*J413</f>
        <v>0</v>
      </c>
      <c r="T413" s="232"/>
      <c r="U413" s="233">
        <f>SUM(T413)*K413</f>
        <v>0</v>
      </c>
      <c r="V413" s="232"/>
      <c r="W413" s="233">
        <f>SUM(V413)*J413*5</f>
        <v>0</v>
      </c>
      <c r="X413" s="209">
        <f>SUM(L413)*J413*5/100+AX413*J413*2+AZ413*J413*2</f>
        <v>0</v>
      </c>
      <c r="Y413" s="171">
        <f>SUM(L413*5/100*J413)</f>
        <v>0</v>
      </c>
      <c r="Z413" s="232"/>
      <c r="AA413" s="233"/>
      <c r="AB413" s="232">
        <v>17</v>
      </c>
      <c r="AC413" s="209">
        <f>AB413*H413*2</f>
        <v>136</v>
      </c>
      <c r="AD413" s="232"/>
      <c r="AE413" s="235">
        <f>SUM(AD413*H413*(30+4))</f>
        <v>0</v>
      </c>
      <c r="AF413" s="232"/>
      <c r="AG413" s="233">
        <f>SUM(AF413*H413*3)</f>
        <v>0</v>
      </c>
      <c r="AH413" s="232"/>
      <c r="AI413" s="234">
        <f>SUM(AH413*H413/3)</f>
        <v>0</v>
      </c>
      <c r="AJ413" s="232"/>
      <c r="AK413" s="234">
        <f>SUM(AJ413*H413*2/3)</f>
        <v>0</v>
      </c>
      <c r="AL413" s="232"/>
      <c r="AM413" s="233">
        <f>SUM(AL413*H413)</f>
        <v>0</v>
      </c>
      <c r="AN413" s="232"/>
      <c r="AO413" s="233">
        <f>SUM(AN413*J413)</f>
        <v>0</v>
      </c>
      <c r="AP413" s="232">
        <v>1</v>
      </c>
      <c r="AQ413" s="276">
        <v>9.9</v>
      </c>
      <c r="AR413" s="232"/>
      <c r="AS413" s="234">
        <f>SUM(J413*AR413*6)</f>
        <v>0</v>
      </c>
      <c r="AT413" s="34"/>
      <c r="AU413" s="236">
        <f>AT413*H413/3</f>
        <v>0</v>
      </c>
      <c r="AV413" s="232"/>
      <c r="AW413" s="233">
        <f>SUM(AV413*H413/3)</f>
        <v>0</v>
      </c>
      <c r="AX413" s="232"/>
      <c r="AY413" s="234">
        <f>SUM(AX413*H413/3)</f>
        <v>0</v>
      </c>
      <c r="AZ413" s="232"/>
      <c r="BA413" s="209">
        <f>SUM(AZ413*K413*5*6)</f>
        <v>0</v>
      </c>
      <c r="BB413" s="232"/>
      <c r="BC413" s="234">
        <f>SUM(BB413*K413*4*6)</f>
        <v>0</v>
      </c>
      <c r="BD413" s="232"/>
      <c r="BE413" s="237">
        <f>SUM(BD413*50)</f>
        <v>0</v>
      </c>
      <c r="BF413" s="236">
        <f>O413+Q413+S413+U413+W413+X413+Y413+AA413+AC413+AE413+AG413+AI413+AK413+AM413+AO413+AQ413+AS413+AU413+AW413+AY413+BA413+BC413+BE413</f>
        <v>145.9</v>
      </c>
      <c r="BG413" s="309">
        <f t="shared" si="1985"/>
        <v>145.9</v>
      </c>
      <c r="BH413" s="22">
        <f>SUM(O413+Q413+U413+W413+X413+AS413+AW413+AY413+BA413+BC413+S413+AQ413)</f>
        <v>9.9</v>
      </c>
      <c r="BI413" s="7"/>
      <c r="BJ413" s="1"/>
      <c r="BK413" s="1"/>
      <c r="BL413" s="63"/>
      <c r="BM413" s="2" t="s">
        <v>84</v>
      </c>
      <c r="BN413" s="1" t="s">
        <v>187</v>
      </c>
      <c r="BO413" s="25" t="s">
        <v>140</v>
      </c>
      <c r="BP413" s="25" t="s">
        <v>92</v>
      </c>
      <c r="BQ413" s="45" t="s">
        <v>141</v>
      </c>
      <c r="BR413" s="45" t="s">
        <v>142</v>
      </c>
      <c r="BS413" s="45">
        <v>8</v>
      </c>
      <c r="BT413" s="230">
        <v>4</v>
      </c>
      <c r="BU413" s="25">
        <v>1</v>
      </c>
      <c r="BV413" s="25">
        <v>1</v>
      </c>
      <c r="BW413" s="25">
        <f>SUM(BV413)*2</f>
        <v>2</v>
      </c>
      <c r="BX413" s="24">
        <v>60</v>
      </c>
      <c r="BY413" s="208">
        <f t="shared" si="1986"/>
        <v>60</v>
      </c>
      <c r="BZ413" s="34">
        <v>24</v>
      </c>
      <c r="CA413" s="28">
        <f t="shared" si="1987"/>
        <v>24</v>
      </c>
      <c r="CB413" s="34">
        <v>8</v>
      </c>
      <c r="CC413" s="28">
        <f t="shared" si="1988"/>
        <v>8</v>
      </c>
      <c r="CD413" s="34">
        <v>28</v>
      </c>
      <c r="CE413" s="28">
        <f t="shared" si="1989"/>
        <v>28</v>
      </c>
      <c r="CF413" s="34"/>
      <c r="CG413" s="28">
        <f t="shared" si="1990"/>
        <v>0</v>
      </c>
      <c r="CH413" s="200"/>
      <c r="CI413" s="28">
        <f t="shared" si="1991"/>
        <v>0</v>
      </c>
      <c r="CJ413" s="209">
        <f>SUM(BV413*DJ413*2+BW413*DL413*2)</f>
        <v>0</v>
      </c>
      <c r="CK413" s="209">
        <f t="shared" si="1992"/>
        <v>3</v>
      </c>
      <c r="CL413" s="200"/>
      <c r="CM413" s="28"/>
      <c r="CN413" s="200"/>
      <c r="CO413" s="209">
        <f>SUM(CN413)*3*BT413/5</f>
        <v>0</v>
      </c>
      <c r="CP413" s="200"/>
      <c r="CQ413" s="210">
        <f>SUM(CP413*BT413*(30+4))</f>
        <v>0</v>
      </c>
      <c r="CR413" s="34"/>
      <c r="CS413" s="28">
        <f t="shared" si="1993"/>
        <v>0</v>
      </c>
      <c r="CT413" s="200"/>
      <c r="CU413" s="209">
        <f t="shared" si="1994"/>
        <v>0</v>
      </c>
      <c r="CV413" s="200"/>
      <c r="CW413" s="209">
        <f t="shared" si="1995"/>
        <v>0</v>
      </c>
      <c r="CX413" s="34"/>
      <c r="CY413" s="28">
        <f>SUM(CX413*BT413*2)</f>
        <v>0</v>
      </c>
      <c r="CZ413" s="200"/>
      <c r="DA413" s="28">
        <f t="shared" si="1996"/>
        <v>0</v>
      </c>
      <c r="DB413" s="200"/>
      <c r="DC413" s="209">
        <f>SUM(DB413*BT413*2)</f>
        <v>0</v>
      </c>
      <c r="DD413" s="34">
        <v>1</v>
      </c>
      <c r="DE413" s="345">
        <f>DD413*BV413*6</f>
        <v>6</v>
      </c>
      <c r="DF413" s="200"/>
      <c r="DG413" s="209">
        <f t="shared" si="1997"/>
        <v>0</v>
      </c>
      <c r="DH413" s="200"/>
      <c r="DI413" s="28">
        <f>SUM(BV413*DH413*6)</f>
        <v>0</v>
      </c>
      <c r="DJ413" s="34"/>
      <c r="DK413" s="209">
        <f>DJ413*BT413/3</f>
        <v>0</v>
      </c>
      <c r="DL413" s="34"/>
      <c r="DM413" s="209">
        <f>SUM(DL413*BW413*5*6)</f>
        <v>0</v>
      </c>
      <c r="DN413" s="34"/>
      <c r="DO413" s="209">
        <f t="shared" si="1998"/>
        <v>0</v>
      </c>
      <c r="DP413" s="34"/>
      <c r="DQ413" s="22">
        <f>SUM(DP413*50)</f>
        <v>0</v>
      </c>
      <c r="DR413" s="345">
        <f>CA413+CC413+CE413+CG413+CI413+CJ413+CK413+CM413+CO413+CQ413+CS413+CU413+CW413+CY413+DA413+DC413+DE413+DG413+DI413+DK413+DM413+DO413+DQ413</f>
        <v>69</v>
      </c>
      <c r="DS413" s="209">
        <f>DO413+DM413+DK413+DI413+DE413+DC413+CJ413+CI413+CG413+CE413+CC413+CA413</f>
        <v>66</v>
      </c>
      <c r="DT413" s="7"/>
      <c r="DU413" s="7"/>
      <c r="DV413" s="7"/>
      <c r="DW413" s="60"/>
      <c r="DX413" s="2" t="s">
        <v>84</v>
      </c>
      <c r="DY413" s="291"/>
      <c r="DZ413" s="19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M413" s="20">
        <v>24</v>
      </c>
      <c r="EN413" s="7">
        <v>8</v>
      </c>
      <c r="EO413" s="7">
        <v>8</v>
      </c>
      <c r="EP413" s="7">
        <v>28</v>
      </c>
      <c r="EQ413" s="7">
        <v>28</v>
      </c>
      <c r="ER413" s="7">
        <v>0</v>
      </c>
      <c r="ES413" s="7">
        <v>0</v>
      </c>
      <c r="ET413" s="7">
        <v>0</v>
      </c>
      <c r="EU413" s="7">
        <v>0</v>
      </c>
      <c r="EV413" s="7">
        <v>0</v>
      </c>
      <c r="EW413" s="20">
        <v>3</v>
      </c>
      <c r="EX413" s="7">
        <v>0</v>
      </c>
      <c r="EY413" s="7">
        <v>0</v>
      </c>
      <c r="EZ413" s="7">
        <v>17</v>
      </c>
      <c r="FA413" s="7">
        <v>136</v>
      </c>
      <c r="FB413" s="7">
        <v>0</v>
      </c>
      <c r="FC413" s="7">
        <v>0</v>
      </c>
      <c r="FD413" s="7">
        <v>0</v>
      </c>
      <c r="FE413" s="7">
        <v>0</v>
      </c>
      <c r="FF413" s="7">
        <v>0</v>
      </c>
      <c r="FG413" s="20">
        <v>0</v>
      </c>
      <c r="FH413" s="7">
        <v>0</v>
      </c>
      <c r="FI413" s="7">
        <v>0</v>
      </c>
      <c r="FJ413" s="7">
        <v>0</v>
      </c>
      <c r="FK413" s="7">
        <v>0</v>
      </c>
      <c r="FL413" s="7">
        <v>0</v>
      </c>
      <c r="FM413" s="7">
        <v>0</v>
      </c>
      <c r="FN413" s="7">
        <v>1</v>
      </c>
      <c r="FO413" s="7">
        <v>9.9</v>
      </c>
      <c r="FP413" s="7">
        <v>1</v>
      </c>
      <c r="FQ413" s="7">
        <v>6</v>
      </c>
      <c r="FR413" s="7"/>
      <c r="FS413" s="7">
        <v>0</v>
      </c>
      <c r="FT413" s="7">
        <v>0</v>
      </c>
      <c r="FU413" s="7">
        <v>0</v>
      </c>
      <c r="FV413" s="7">
        <v>0</v>
      </c>
      <c r="FW413" s="7">
        <v>0</v>
      </c>
      <c r="FX413" s="7">
        <v>0</v>
      </c>
      <c r="FY413" s="7">
        <v>0</v>
      </c>
      <c r="FZ413" s="7">
        <v>0</v>
      </c>
      <c r="GA413" s="7">
        <v>0</v>
      </c>
      <c r="GB413" s="7">
        <v>0</v>
      </c>
      <c r="GC413" s="7">
        <v>0</v>
      </c>
      <c r="GD413" s="7" t="e">
        <v>#REF!</v>
      </c>
      <c r="GE413" s="149">
        <v>214.9</v>
      </c>
      <c r="GF413" s="150">
        <v>75.900000000000006</v>
      </c>
      <c r="GG413" s="7">
        <f>SUM(BJ413+DU413)</f>
        <v>0</v>
      </c>
      <c r="GH413" s="7">
        <f>SUM(BK413+DV413)</f>
        <v>0</v>
      </c>
      <c r="GI413" s="60"/>
      <c r="GK413" s="20"/>
      <c r="GL413" s="20"/>
      <c r="GM413" s="1"/>
      <c r="GN413" s="25"/>
      <c r="GO413" s="77"/>
      <c r="GP413" s="7"/>
      <c r="GQ413" s="7"/>
    </row>
    <row r="414" spans="1:199" ht="24.95" hidden="1" customHeight="1" x14ac:dyDescent="0.4">
      <c r="A414" s="2" t="s">
        <v>84</v>
      </c>
      <c r="B414" s="1"/>
      <c r="C414" s="45"/>
      <c r="D414" s="45"/>
      <c r="E414" s="45"/>
      <c r="F414" s="25"/>
      <c r="G414" s="25"/>
      <c r="H414" s="25"/>
      <c r="I414" s="25"/>
      <c r="J414" s="25"/>
      <c r="K414" s="25"/>
      <c r="L414" s="1"/>
      <c r="M414" s="208"/>
      <c r="N414" s="34"/>
      <c r="O414" s="28"/>
      <c r="P414" s="34"/>
      <c r="Q414" s="28"/>
      <c r="R414" s="34"/>
      <c r="S414" s="28"/>
      <c r="T414" s="34"/>
      <c r="U414" s="28"/>
      <c r="V414" s="34"/>
      <c r="W414" s="28"/>
      <c r="X414" s="209"/>
      <c r="Y414" s="182"/>
      <c r="Z414" s="34"/>
      <c r="AA414" s="28"/>
      <c r="AB414" s="34"/>
      <c r="AC414" s="209"/>
      <c r="AD414" s="34"/>
      <c r="AE414" s="210"/>
      <c r="AF414" s="34"/>
      <c r="AG414" s="22"/>
      <c r="AH414" s="34"/>
      <c r="AI414" s="209"/>
      <c r="AJ414" s="34"/>
      <c r="AK414" s="209"/>
      <c r="AL414" s="34"/>
      <c r="AM414" s="28"/>
      <c r="AN414" s="34"/>
      <c r="AO414" s="28"/>
      <c r="AP414" s="34"/>
      <c r="AQ414" s="209"/>
      <c r="AR414" s="34"/>
      <c r="AS414" s="209"/>
      <c r="AT414" s="34"/>
      <c r="AU414" s="209"/>
      <c r="AV414" s="34"/>
      <c r="AW414" s="22"/>
      <c r="AX414" s="34"/>
      <c r="AY414" s="209"/>
      <c r="AZ414" s="34"/>
      <c r="BA414" s="209"/>
      <c r="BB414" s="34"/>
      <c r="BC414" s="209"/>
      <c r="BD414" s="34"/>
      <c r="BE414" s="22"/>
      <c r="BF414" s="182"/>
      <c r="BG414" s="22"/>
      <c r="BH414" s="22"/>
      <c r="BI414" s="7"/>
      <c r="BJ414" s="1"/>
      <c r="BK414" s="1"/>
      <c r="BL414" s="7"/>
      <c r="BM414" s="2" t="s">
        <v>84</v>
      </c>
      <c r="BN414" s="178" t="s">
        <v>186</v>
      </c>
      <c r="BO414" s="179" t="s">
        <v>109</v>
      </c>
      <c r="BP414" s="207" t="s">
        <v>92</v>
      </c>
      <c r="BQ414" s="179" t="s">
        <v>110</v>
      </c>
      <c r="BR414" s="179" t="s">
        <v>111</v>
      </c>
      <c r="BS414" s="179">
        <v>8</v>
      </c>
      <c r="BT414" s="25"/>
      <c r="BU414" s="25">
        <v>1</v>
      </c>
      <c r="BV414" s="25"/>
      <c r="BW414" s="25">
        <f>SUM(BV414)*2</f>
        <v>0</v>
      </c>
      <c r="BX414" s="180">
        <v>20</v>
      </c>
      <c r="BY414" s="181">
        <f t="shared" si="1986"/>
        <v>20</v>
      </c>
      <c r="BZ414" s="81">
        <v>2</v>
      </c>
      <c r="CA414" s="35">
        <f t="shared" si="1987"/>
        <v>2</v>
      </c>
      <c r="CB414" s="81">
        <v>2</v>
      </c>
      <c r="CC414" s="35">
        <f t="shared" si="1988"/>
        <v>0</v>
      </c>
      <c r="CD414" s="81">
        <v>16</v>
      </c>
      <c r="CE414" s="35">
        <f t="shared" si="1989"/>
        <v>0</v>
      </c>
      <c r="CF414" s="81"/>
      <c r="CG414" s="35">
        <f t="shared" si="1990"/>
        <v>0</v>
      </c>
      <c r="CH414" s="169"/>
      <c r="CI414" s="35">
        <f t="shared" si="1991"/>
        <v>0</v>
      </c>
      <c r="CJ414" s="367">
        <f>SUM(BV414*DJ414*2+BW414*DL414*2)</f>
        <v>0</v>
      </c>
      <c r="CK414" s="182">
        <f t="shared" si="1992"/>
        <v>0</v>
      </c>
      <c r="CL414" s="169"/>
      <c r="CM414" s="35"/>
      <c r="CN414" s="169"/>
      <c r="CO414" s="367">
        <f>SUM(CN414)*3*BT414/5</f>
        <v>0</v>
      </c>
      <c r="CP414" s="169"/>
      <c r="CQ414" s="183">
        <f>SUM(CP414*BT414*(30+4))</f>
        <v>0</v>
      </c>
      <c r="CR414" s="81"/>
      <c r="CS414" s="35">
        <f t="shared" si="1993"/>
        <v>0</v>
      </c>
      <c r="CT414" s="169"/>
      <c r="CU414" s="346">
        <f t="shared" si="1994"/>
        <v>0</v>
      </c>
      <c r="CV414" s="169"/>
      <c r="CW414" s="209">
        <f t="shared" si="1995"/>
        <v>0</v>
      </c>
      <c r="CX414" s="81"/>
      <c r="CY414" s="28">
        <f>SUM(CX414*BT414)*2</f>
        <v>0</v>
      </c>
      <c r="CZ414" s="169"/>
      <c r="DA414" s="35">
        <f t="shared" si="1996"/>
        <v>0</v>
      </c>
      <c r="DB414" s="169"/>
      <c r="DC414" s="182">
        <f>SUM(DB414*BT414*2)</f>
        <v>0</v>
      </c>
      <c r="DD414" s="81">
        <v>1</v>
      </c>
      <c r="DE414" s="605">
        <f>DD414*BV414*6</f>
        <v>0</v>
      </c>
      <c r="DF414" s="34"/>
      <c r="DG414" s="209">
        <f t="shared" si="1997"/>
        <v>0</v>
      </c>
      <c r="DH414" s="169"/>
      <c r="DI414" s="28">
        <f>SUM(BV414*DH414*6)</f>
        <v>0</v>
      </c>
      <c r="DJ414" s="34"/>
      <c r="DK414" s="209">
        <f>SUM(BV414*DJ414*8)</f>
        <v>0</v>
      </c>
      <c r="DL414" s="34"/>
      <c r="DM414" s="209">
        <f>SUM(DL414*BW414*5*6)</f>
        <v>0</v>
      </c>
      <c r="DN414" s="34"/>
      <c r="DO414" s="209">
        <f t="shared" si="1998"/>
        <v>0</v>
      </c>
      <c r="DP414" s="34"/>
      <c r="DQ414" s="22">
        <f>SUM(DP414*50)</f>
        <v>0</v>
      </c>
      <c r="DR414" s="345">
        <f>CA414+CC414+CE414+CG414+CI414+CJ414+CK414+CM414+CO414+CQ414+CS414+CU414+CW414+CY414+DA414+DC414+DE414+DG414+DI414+DK414+DM414+DO414+DQ414</f>
        <v>2</v>
      </c>
      <c r="DS414" s="236">
        <f>DO414+DM414+DK414+DI414+DE414+DC414+CJ414+CI414+CG414+CE414+CC414+CA414</f>
        <v>2</v>
      </c>
      <c r="DT414" s="7"/>
      <c r="DU414" s="7"/>
      <c r="DV414" s="7"/>
      <c r="DW414" s="60"/>
      <c r="DX414" s="2" t="s">
        <v>84</v>
      </c>
      <c r="DY414" s="291"/>
      <c r="DZ414" s="19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M414" s="20">
        <v>2</v>
      </c>
      <c r="EN414" s="7">
        <v>2</v>
      </c>
      <c r="EO414" s="7">
        <v>0</v>
      </c>
      <c r="EP414" s="7">
        <v>16</v>
      </c>
      <c r="EQ414" s="7">
        <v>0</v>
      </c>
      <c r="ER414" s="7">
        <v>0</v>
      </c>
      <c r="ES414" s="7">
        <v>0</v>
      </c>
      <c r="ET414" s="7">
        <v>0</v>
      </c>
      <c r="EU414" s="7">
        <v>0</v>
      </c>
      <c r="EV414" s="7">
        <v>0</v>
      </c>
      <c r="EW414" s="20">
        <v>0</v>
      </c>
      <c r="EX414" s="7">
        <v>0</v>
      </c>
      <c r="EY414" s="7">
        <v>0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>
        <v>0</v>
      </c>
      <c r="FF414" s="7">
        <v>0</v>
      </c>
      <c r="FG414" s="20">
        <v>0</v>
      </c>
      <c r="FH414" s="7">
        <v>0</v>
      </c>
      <c r="FI414" s="7">
        <v>0</v>
      </c>
      <c r="FJ414" s="7">
        <v>0</v>
      </c>
      <c r="FK414" s="7">
        <v>0</v>
      </c>
      <c r="FL414" s="7">
        <v>0</v>
      </c>
      <c r="FM414" s="7">
        <v>0</v>
      </c>
      <c r="FN414" s="7">
        <v>0</v>
      </c>
      <c r="FO414" s="7">
        <v>0</v>
      </c>
      <c r="FP414" s="7">
        <v>1</v>
      </c>
      <c r="FQ414" s="7">
        <v>0</v>
      </c>
      <c r="FR414" s="7"/>
      <c r="FS414" s="7">
        <v>0</v>
      </c>
      <c r="FT414" s="7">
        <v>0</v>
      </c>
      <c r="FU414" s="7">
        <v>0</v>
      </c>
      <c r="FV414" s="7">
        <v>0</v>
      </c>
      <c r="FW414" s="7">
        <v>0</v>
      </c>
      <c r="FX414" s="7">
        <v>0</v>
      </c>
      <c r="FY414" s="7">
        <v>0</v>
      </c>
      <c r="FZ414" s="7">
        <v>0</v>
      </c>
      <c r="GA414" s="7">
        <v>0</v>
      </c>
      <c r="GB414" s="7">
        <v>0</v>
      </c>
      <c r="GC414" s="7">
        <v>0</v>
      </c>
      <c r="GD414" s="7" t="e">
        <v>#REF!</v>
      </c>
      <c r="GE414" s="149">
        <v>2</v>
      </c>
      <c r="GF414" s="150">
        <v>2</v>
      </c>
      <c r="GG414" s="7"/>
      <c r="GH414" s="7"/>
      <c r="GI414" s="60"/>
      <c r="GK414" s="20"/>
      <c r="GL414" s="20"/>
      <c r="GM414" s="1"/>
      <c r="GN414" s="25"/>
      <c r="GO414" s="77"/>
      <c r="GP414" s="7"/>
      <c r="GQ414" s="7"/>
    </row>
    <row r="415" spans="1:199" ht="24.95" hidden="1" customHeight="1" x14ac:dyDescent="0.4">
      <c r="A415" s="2" t="s">
        <v>84</v>
      </c>
      <c r="B415" s="7"/>
      <c r="C415" s="19"/>
      <c r="D415" s="7"/>
      <c r="E415" s="7"/>
      <c r="F415" s="7"/>
      <c r="G415" s="7"/>
      <c r="H415" s="7"/>
      <c r="I415" s="7"/>
      <c r="J415" s="7"/>
      <c r="K415" s="7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2">
        <f t="shared" si="1985"/>
        <v>0</v>
      </c>
      <c r="BH415" s="22">
        <f t="shared" ref="BH415:BH421" si="1999">SUM(O415+Q415+U415+W415+X415+AS415+AW415+AY415+BA415+BC415+S415+AQ415)</f>
        <v>0</v>
      </c>
      <c r="BI415" s="7"/>
      <c r="BJ415" s="1"/>
      <c r="BK415" s="1"/>
      <c r="BL415" s="63"/>
      <c r="BM415" s="2" t="s">
        <v>84</v>
      </c>
      <c r="BN415" s="178" t="s">
        <v>206</v>
      </c>
      <c r="BO415" s="25" t="s">
        <v>109</v>
      </c>
      <c r="BP415" s="45" t="s">
        <v>92</v>
      </c>
      <c r="BQ415" s="25" t="s">
        <v>110</v>
      </c>
      <c r="BR415" s="25" t="s">
        <v>185</v>
      </c>
      <c r="BS415" s="45">
        <v>10</v>
      </c>
      <c r="BT415" s="7">
        <v>88</v>
      </c>
      <c r="BU415" s="25">
        <v>1</v>
      </c>
      <c r="BV415" s="25">
        <v>4</v>
      </c>
      <c r="BW415" s="25">
        <f>BV415</f>
        <v>4</v>
      </c>
      <c r="BX415" s="24"/>
      <c r="BY415" s="208">
        <f t="shared" si="1986"/>
        <v>0</v>
      </c>
      <c r="BZ415" s="34"/>
      <c r="CA415" s="28">
        <f t="shared" si="1987"/>
        <v>0</v>
      </c>
      <c r="CB415" s="34"/>
      <c r="CC415" s="28">
        <f t="shared" si="1988"/>
        <v>0</v>
      </c>
      <c r="CD415" s="34"/>
      <c r="CE415" s="28">
        <f t="shared" si="1989"/>
        <v>0</v>
      </c>
      <c r="CF415" s="34"/>
      <c r="CG415" s="28">
        <f t="shared" si="1990"/>
        <v>0</v>
      </c>
      <c r="CH415" s="232"/>
      <c r="CI415" s="28">
        <f t="shared" si="1991"/>
        <v>0</v>
      </c>
      <c r="CJ415" s="209">
        <f>BV415*2/3</f>
        <v>2.6666666666666665</v>
      </c>
      <c r="CK415" s="182">
        <f t="shared" si="1992"/>
        <v>0</v>
      </c>
      <c r="CL415" s="232"/>
      <c r="CM415" s="28"/>
      <c r="CN415" s="232"/>
      <c r="CO415" s="209">
        <f>SUM(CN415*8*4)</f>
        <v>0</v>
      </c>
      <c r="CP415" s="232"/>
      <c r="CQ415" s="210">
        <f>SUM(CP415*BT415*(30+4))*2</f>
        <v>0</v>
      </c>
      <c r="CR415" s="34"/>
      <c r="CS415" s="28">
        <f t="shared" si="1993"/>
        <v>0</v>
      </c>
      <c r="CT415" s="232"/>
      <c r="CU415" s="209">
        <f t="shared" si="1994"/>
        <v>0</v>
      </c>
      <c r="CV415" s="232"/>
      <c r="CW415" s="209">
        <f t="shared" si="1995"/>
        <v>0</v>
      </c>
      <c r="CX415" s="34"/>
      <c r="CY415" s="28">
        <f>SUM(CX415*BT415)</f>
        <v>0</v>
      </c>
      <c r="CZ415" s="232"/>
      <c r="DA415" s="28">
        <f t="shared" si="1996"/>
        <v>0</v>
      </c>
      <c r="DB415" s="232"/>
      <c r="DC415" s="209">
        <f>DB415*BT415/3</f>
        <v>0</v>
      </c>
      <c r="DD415" s="34"/>
      <c r="DE415" s="209">
        <f>SUM(BV415*DD415*6)</f>
        <v>0</v>
      </c>
      <c r="DF415" s="34"/>
      <c r="DG415" s="209">
        <f t="shared" si="1997"/>
        <v>0</v>
      </c>
      <c r="DH415" s="232"/>
      <c r="DI415" s="28">
        <f>SUM(DH415*BT415/3)</f>
        <v>0</v>
      </c>
      <c r="DJ415" s="34"/>
      <c r="DK415" s="209">
        <f>SUM(DJ415*BT415/3)</f>
        <v>0</v>
      </c>
      <c r="DL415" s="28">
        <v>1</v>
      </c>
      <c r="DM415" s="209">
        <f>SUM(DL415*BW415*8*2)</f>
        <v>64</v>
      </c>
      <c r="DN415" s="34"/>
      <c r="DO415" s="209">
        <f t="shared" si="1998"/>
        <v>0</v>
      </c>
      <c r="DP415" s="34"/>
      <c r="DQ415" s="22">
        <f>SUM(DP415*50)</f>
        <v>0</v>
      </c>
      <c r="DR415" s="345">
        <f>CA415+CC415+CE415+CG415+CI415+CJ415+CK415+CM415+CO415+CQ415+CS415+CU415+CW415+CY415+DA415+DC415+DE415+DG415+DI415+DK415+DM415+DO415+DQ415</f>
        <v>66.666666666666671</v>
      </c>
      <c r="DS415" s="209">
        <f>DO415+DM415+DK415+DI415+DE415+DC415+CJ415+CI415+CG415+CE415+CC415+CA415</f>
        <v>66.666666666666671</v>
      </c>
      <c r="DT415" s="7"/>
      <c r="DU415" s="7"/>
      <c r="DV415" s="7"/>
      <c r="DW415" s="60"/>
      <c r="DX415" s="2" t="s">
        <v>84</v>
      </c>
      <c r="DY415" s="291"/>
      <c r="DZ415" s="19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M415" s="20">
        <v>0</v>
      </c>
      <c r="EN415" s="7">
        <v>0</v>
      </c>
      <c r="EO415" s="7">
        <v>0</v>
      </c>
      <c r="EP415" s="7">
        <v>0</v>
      </c>
      <c r="EQ415" s="7">
        <v>0</v>
      </c>
      <c r="ER415" s="7">
        <v>0</v>
      </c>
      <c r="ES415" s="7">
        <v>0</v>
      </c>
      <c r="ET415" s="7">
        <v>0</v>
      </c>
      <c r="EU415" s="7">
        <v>0</v>
      </c>
      <c r="EV415" s="7">
        <v>2.6666666666666665</v>
      </c>
      <c r="EW415" s="20">
        <v>0</v>
      </c>
      <c r="EX415" s="7">
        <v>0</v>
      </c>
      <c r="EY415" s="7">
        <v>0</v>
      </c>
      <c r="EZ415" s="7">
        <v>0</v>
      </c>
      <c r="FA415" s="7">
        <v>0</v>
      </c>
      <c r="FB415" s="7">
        <v>0</v>
      </c>
      <c r="FC415" s="7">
        <v>0</v>
      </c>
      <c r="FD415" s="7">
        <v>0</v>
      </c>
      <c r="FE415" s="7">
        <v>0</v>
      </c>
      <c r="FF415" s="7">
        <v>0</v>
      </c>
      <c r="FG415" s="20">
        <v>0</v>
      </c>
      <c r="FH415" s="7">
        <v>0</v>
      </c>
      <c r="FI415" s="7">
        <v>0</v>
      </c>
      <c r="FJ415" s="7">
        <v>0</v>
      </c>
      <c r="FK415" s="7">
        <v>0</v>
      </c>
      <c r="FL415" s="7">
        <v>0</v>
      </c>
      <c r="FM415" s="7">
        <v>0</v>
      </c>
      <c r="FN415" s="7">
        <v>0</v>
      </c>
      <c r="FO415" s="7">
        <v>0</v>
      </c>
      <c r="FP415" s="7">
        <v>0</v>
      </c>
      <c r="FQ415" s="7">
        <v>0</v>
      </c>
      <c r="FR415" s="7"/>
      <c r="FS415" s="7">
        <v>0</v>
      </c>
      <c r="FT415" s="7">
        <v>0</v>
      </c>
      <c r="FU415" s="7">
        <v>0</v>
      </c>
      <c r="FV415" s="7">
        <v>0</v>
      </c>
      <c r="FW415" s="7">
        <v>0</v>
      </c>
      <c r="FX415" s="7">
        <v>1</v>
      </c>
      <c r="FY415" s="7">
        <v>64</v>
      </c>
      <c r="FZ415" s="7">
        <v>0</v>
      </c>
      <c r="GA415" s="7">
        <v>0</v>
      </c>
      <c r="GB415" s="7">
        <v>0</v>
      </c>
      <c r="GC415" s="7">
        <v>0</v>
      </c>
      <c r="GD415" s="7" t="e">
        <v>#REF!</v>
      </c>
      <c r="GE415" s="149">
        <v>66.666666666666671</v>
      </c>
      <c r="GF415" s="150">
        <v>66.666666666666671</v>
      </c>
      <c r="GG415" s="7"/>
      <c r="GH415" s="7"/>
      <c r="GI415" s="60"/>
      <c r="GK415" s="20"/>
      <c r="GL415" s="20"/>
      <c r="GM415" s="1"/>
      <c r="GN415" s="25"/>
      <c r="GO415" s="77"/>
      <c r="GP415" s="7"/>
      <c r="GQ415" s="7"/>
    </row>
    <row r="416" spans="1:199" ht="24.95" hidden="1" customHeight="1" x14ac:dyDescent="0.4">
      <c r="A416" s="2" t="s">
        <v>84</v>
      </c>
      <c r="B416" s="7"/>
      <c r="C416" s="19"/>
      <c r="D416" s="7"/>
      <c r="E416" s="7"/>
      <c r="F416" s="7"/>
      <c r="G416" s="7"/>
      <c r="H416" s="7"/>
      <c r="I416" s="7"/>
      <c r="J416" s="7"/>
      <c r="K416" s="7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2">
        <f t="shared" si="1985"/>
        <v>0</v>
      </c>
      <c r="BH416" s="22">
        <f t="shared" si="1999"/>
        <v>0</v>
      </c>
      <c r="BI416" s="7"/>
      <c r="BJ416" s="1"/>
      <c r="BK416" s="1"/>
      <c r="BL416" s="63"/>
      <c r="BM416" s="2" t="s">
        <v>84</v>
      </c>
      <c r="BN416" s="178" t="s">
        <v>186</v>
      </c>
      <c r="BO416" s="179" t="s">
        <v>109</v>
      </c>
      <c r="BP416" s="207" t="s">
        <v>92</v>
      </c>
      <c r="BQ416" s="179" t="s">
        <v>110</v>
      </c>
      <c r="BR416" s="179" t="s">
        <v>111</v>
      </c>
      <c r="BS416" s="179">
        <v>8</v>
      </c>
      <c r="BT416" s="7">
        <v>24</v>
      </c>
      <c r="BU416" s="25">
        <v>1</v>
      </c>
      <c r="BV416" s="25">
        <v>1</v>
      </c>
      <c r="BW416" s="25">
        <f>SUM(BV416)*2</f>
        <v>2</v>
      </c>
      <c r="BX416" s="180">
        <v>20</v>
      </c>
      <c r="BY416" s="181">
        <f t="shared" si="1986"/>
        <v>18</v>
      </c>
      <c r="BZ416" s="81"/>
      <c r="CA416" s="35">
        <f t="shared" si="1987"/>
        <v>0</v>
      </c>
      <c r="CB416" s="81">
        <v>2</v>
      </c>
      <c r="CC416" s="35">
        <f t="shared" si="1988"/>
        <v>2</v>
      </c>
      <c r="CD416" s="81">
        <v>16</v>
      </c>
      <c r="CE416" s="35">
        <f t="shared" si="1989"/>
        <v>16</v>
      </c>
      <c r="CF416" s="81"/>
      <c r="CG416" s="35">
        <f t="shared" si="1990"/>
        <v>0</v>
      </c>
      <c r="CH416" s="81"/>
      <c r="CI416" s="35">
        <f t="shared" si="1991"/>
        <v>0</v>
      </c>
      <c r="CJ416" s="367">
        <f>SUM(BV416*DJ416*2+BW416*DL416*2)</f>
        <v>0</v>
      </c>
      <c r="CK416" s="182">
        <f t="shared" si="1992"/>
        <v>1</v>
      </c>
      <c r="CL416" s="81"/>
      <c r="CM416" s="35"/>
      <c r="CN416" s="81"/>
      <c r="CO416" s="367">
        <f>SUM(CN416)*3*BT416/5</f>
        <v>0</v>
      </c>
      <c r="CP416" s="81"/>
      <c r="CQ416" s="183">
        <f>SUM(CP416*BT416*(30+4))</f>
        <v>0</v>
      </c>
      <c r="CR416" s="81"/>
      <c r="CS416" s="35">
        <f t="shared" si="1993"/>
        <v>0</v>
      </c>
      <c r="CT416" s="81"/>
      <c r="CU416" s="346">
        <f t="shared" si="1994"/>
        <v>0</v>
      </c>
      <c r="CV416" s="81"/>
      <c r="CW416" s="209">
        <f t="shared" si="1995"/>
        <v>0</v>
      </c>
      <c r="CX416" s="81">
        <v>1</v>
      </c>
      <c r="CY416" s="201">
        <f>SUM(CX416*BT416)*2</f>
        <v>48</v>
      </c>
      <c r="CZ416" s="81"/>
      <c r="DA416" s="35">
        <f t="shared" si="1996"/>
        <v>0</v>
      </c>
      <c r="DB416" s="81"/>
      <c r="DC416" s="182">
        <f>SUM(DB416*BT416*2)</f>
        <v>0</v>
      </c>
      <c r="DD416" s="81">
        <v>1</v>
      </c>
      <c r="DE416" s="605">
        <f>DD416*BV416*6</f>
        <v>6</v>
      </c>
      <c r="DF416" s="34"/>
      <c r="DG416" s="209">
        <f t="shared" si="1997"/>
        <v>0</v>
      </c>
      <c r="DH416" s="81"/>
      <c r="DI416" s="28">
        <f>SUM(BV416*DH416*6)</f>
        <v>0</v>
      </c>
      <c r="DJ416" s="34"/>
      <c r="DK416" s="209">
        <f>SUM(BV416*DJ416*8)</f>
        <v>0</v>
      </c>
      <c r="DL416" s="34"/>
      <c r="DM416" s="209">
        <f>SUM(DL416*BW416*5*6)</f>
        <v>0</v>
      </c>
      <c r="DN416" s="34"/>
      <c r="DO416" s="209">
        <f t="shared" si="1998"/>
        <v>0</v>
      </c>
      <c r="DP416" s="34"/>
      <c r="DQ416" s="22">
        <f>SUM(DP416*50)</f>
        <v>0</v>
      </c>
      <c r="DR416" s="22">
        <f t="shared" ref="DR416:DR420" si="2000">SUM(DA416+DQ416+DO416+DM416+DK416+DI416+DE416+DC416+CW416+CY416+CU416+CS416+CQ416+CO416+CM416+CK416+CJ416+CI416+CG416+CC416+CA416+CE416+DG416)</f>
        <v>73</v>
      </c>
      <c r="DS416" s="22">
        <f t="shared" ref="DS416:DS420" si="2001">SUM(CA416+CC416+CG416+CI416+CJ416+DE416+DI416+DK416+DM416+DO416+CE416+DC416)</f>
        <v>24</v>
      </c>
      <c r="DT416" s="7"/>
      <c r="DU416" s="7"/>
      <c r="DV416" s="7"/>
      <c r="DW416" s="60"/>
      <c r="DX416" s="2" t="s">
        <v>84</v>
      </c>
      <c r="DY416" s="291"/>
      <c r="DZ416" s="19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M416" s="20">
        <v>0</v>
      </c>
      <c r="EN416" s="7">
        <v>2</v>
      </c>
      <c r="EO416" s="7">
        <v>2</v>
      </c>
      <c r="EP416" s="7">
        <v>16</v>
      </c>
      <c r="EQ416" s="7">
        <v>16</v>
      </c>
      <c r="ER416" s="7">
        <v>0</v>
      </c>
      <c r="ES416" s="7">
        <v>0</v>
      </c>
      <c r="ET416" s="7">
        <v>0</v>
      </c>
      <c r="EU416" s="7">
        <v>0</v>
      </c>
      <c r="EV416" s="7">
        <v>0</v>
      </c>
      <c r="EW416" s="20">
        <v>1</v>
      </c>
      <c r="EX416" s="7">
        <v>0</v>
      </c>
      <c r="EY416" s="7">
        <v>0</v>
      </c>
      <c r="EZ416" s="7">
        <v>0</v>
      </c>
      <c r="FA416" s="7">
        <v>0</v>
      </c>
      <c r="FB416" s="7">
        <v>0</v>
      </c>
      <c r="FC416" s="7">
        <v>0</v>
      </c>
      <c r="FD416" s="7">
        <v>0</v>
      </c>
      <c r="FE416" s="7">
        <v>0</v>
      </c>
      <c r="FF416" s="7">
        <v>0</v>
      </c>
      <c r="FG416" s="20">
        <v>0</v>
      </c>
      <c r="FH416" s="7">
        <v>0</v>
      </c>
      <c r="FI416" s="7">
        <v>0</v>
      </c>
      <c r="FJ416" s="7">
        <v>1</v>
      </c>
      <c r="FK416" s="7">
        <v>48</v>
      </c>
      <c r="FL416" s="7">
        <v>0</v>
      </c>
      <c r="FM416" s="7">
        <v>0</v>
      </c>
      <c r="FN416" s="7">
        <v>0</v>
      </c>
      <c r="FO416" s="7">
        <v>0</v>
      </c>
      <c r="FP416" s="7">
        <v>1</v>
      </c>
      <c r="FQ416" s="7">
        <v>6</v>
      </c>
      <c r="FR416" s="7"/>
      <c r="FS416" s="7">
        <v>0</v>
      </c>
      <c r="FT416" s="7">
        <v>0</v>
      </c>
      <c r="FU416" s="7">
        <v>0</v>
      </c>
      <c r="FV416" s="7">
        <v>0</v>
      </c>
      <c r="FW416" s="7">
        <v>0</v>
      </c>
      <c r="FX416" s="7">
        <v>0</v>
      </c>
      <c r="FY416" s="7">
        <v>0</v>
      </c>
      <c r="FZ416" s="7">
        <v>0</v>
      </c>
      <c r="GA416" s="7">
        <v>0</v>
      </c>
      <c r="GB416" s="7">
        <v>0</v>
      </c>
      <c r="GC416" s="7">
        <v>0</v>
      </c>
      <c r="GD416" s="7" t="e">
        <v>#REF!</v>
      </c>
      <c r="GE416" s="149">
        <v>73</v>
      </c>
      <c r="GF416" s="150">
        <v>24</v>
      </c>
      <c r="GG416" s="7"/>
      <c r="GH416" s="7"/>
      <c r="GI416" s="60"/>
      <c r="GK416" s="20"/>
      <c r="GL416" s="20"/>
      <c r="GM416" s="1"/>
      <c r="GN416" s="25"/>
      <c r="GO416" s="77"/>
      <c r="GP416" s="7"/>
      <c r="GQ416" s="7"/>
    </row>
    <row r="417" spans="1:199" ht="24.95" hidden="1" customHeight="1" x14ac:dyDescent="0.4">
      <c r="A417" s="2" t="s">
        <v>84</v>
      </c>
      <c r="B417" s="7"/>
      <c r="C417" s="19"/>
      <c r="D417" s="7"/>
      <c r="E417" s="7"/>
      <c r="F417" s="7"/>
      <c r="G417" s="7"/>
      <c r="H417" s="7"/>
      <c r="I417" s="7"/>
      <c r="J417" s="7"/>
      <c r="K417" s="7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2">
        <f t="shared" si="1985"/>
        <v>0</v>
      </c>
      <c r="BH417" s="22">
        <f t="shared" si="1999"/>
        <v>0</v>
      </c>
      <c r="BI417" s="7"/>
      <c r="BJ417" s="1"/>
      <c r="BK417" s="1"/>
      <c r="BL417" s="63"/>
      <c r="BM417" s="2" t="s">
        <v>84</v>
      </c>
      <c r="BN417" s="1" t="s">
        <v>187</v>
      </c>
      <c r="BO417" s="25" t="s">
        <v>99</v>
      </c>
      <c r="BP417" s="45" t="s">
        <v>92</v>
      </c>
      <c r="BQ417" s="25" t="s">
        <v>121</v>
      </c>
      <c r="BR417" s="25" t="s">
        <v>134</v>
      </c>
      <c r="BS417" s="25">
        <v>6</v>
      </c>
      <c r="BT417" s="7"/>
      <c r="BU417" s="25">
        <v>1</v>
      </c>
      <c r="BV417" s="25">
        <v>1</v>
      </c>
      <c r="BW417" s="25">
        <f>SUM(BV417)*2</f>
        <v>2</v>
      </c>
      <c r="BX417" s="24">
        <v>60</v>
      </c>
      <c r="BY417" s="208">
        <f t="shared" si="1986"/>
        <v>36</v>
      </c>
      <c r="BZ417" s="34"/>
      <c r="CA417" s="28">
        <f t="shared" si="1987"/>
        <v>0</v>
      </c>
      <c r="CB417" s="34">
        <v>8</v>
      </c>
      <c r="CC417" s="28">
        <f t="shared" si="1988"/>
        <v>8</v>
      </c>
      <c r="CD417" s="34">
        <v>28</v>
      </c>
      <c r="CE417" s="28">
        <f t="shared" si="1989"/>
        <v>28</v>
      </c>
      <c r="CF417" s="34"/>
      <c r="CG417" s="28">
        <f t="shared" si="1990"/>
        <v>0</v>
      </c>
      <c r="CH417" s="232"/>
      <c r="CI417" s="28">
        <f t="shared" si="1991"/>
        <v>0</v>
      </c>
      <c r="CJ417" s="209">
        <f>SUM(BV417*DJ417*2+BW417*DL417*2)</f>
        <v>0</v>
      </c>
      <c r="CK417" s="182">
        <f t="shared" si="1992"/>
        <v>3</v>
      </c>
      <c r="CL417" s="232"/>
      <c r="CM417" s="28"/>
      <c r="CN417" s="232"/>
      <c r="CO417" s="209">
        <f>SUM(CN417)*3*BT417/5</f>
        <v>0</v>
      </c>
      <c r="CP417" s="232"/>
      <c r="CQ417" s="210">
        <f>SUM(CP417*BT417*(30+4))</f>
        <v>0</v>
      </c>
      <c r="CR417" s="34"/>
      <c r="CS417" s="28">
        <f t="shared" si="1993"/>
        <v>0</v>
      </c>
      <c r="CT417" s="232"/>
      <c r="CU417" s="209">
        <f t="shared" si="1994"/>
        <v>0</v>
      </c>
      <c r="CV417" s="232"/>
      <c r="CW417" s="209">
        <f t="shared" si="1995"/>
        <v>0</v>
      </c>
      <c r="CX417" s="34"/>
      <c r="CY417" s="28">
        <f>SUM(CX417*BT417*2)</f>
        <v>0</v>
      </c>
      <c r="CZ417" s="232"/>
      <c r="DA417" s="28">
        <f t="shared" si="1996"/>
        <v>0</v>
      </c>
      <c r="DB417" s="232"/>
      <c r="DC417" s="209">
        <f>SUM(DB417*BT417*2)</f>
        <v>0</v>
      </c>
      <c r="DD417" s="34">
        <v>1</v>
      </c>
      <c r="DE417" s="605">
        <f>DD417*BV417*6</f>
        <v>6</v>
      </c>
      <c r="DF417" s="34"/>
      <c r="DG417" s="209">
        <f t="shared" si="1997"/>
        <v>0</v>
      </c>
      <c r="DH417" s="232"/>
      <c r="DI417" s="28">
        <f>SUM(BV417*DH417*6)</f>
        <v>0</v>
      </c>
      <c r="DJ417" s="34"/>
      <c r="DK417" s="209">
        <f>SUM(BV417*DJ417*8)</f>
        <v>0</v>
      </c>
      <c r="DL417" s="34"/>
      <c r="DM417" s="209">
        <f>SUM(DL417*BW417*5*6)</f>
        <v>0</v>
      </c>
      <c r="DN417" s="34"/>
      <c r="DO417" s="209">
        <f t="shared" si="1998"/>
        <v>0</v>
      </c>
      <c r="DP417" s="34"/>
      <c r="DQ417" s="22">
        <f>SUM(DP417*50)</f>
        <v>0</v>
      </c>
      <c r="DR417" s="345">
        <f>CA417+CC417+CE417+CG417+CI417+CJ417+CK417+CM417+CO417+CQ417+CS417+CU417+CW417+CY417+DA417+DC417+DE417+DG417+DI417+DK417+DM417+DO417+DQ417</f>
        <v>45</v>
      </c>
      <c r="DS417" s="236">
        <f>DO417+DM417+DK417+DI417+DE417+DC417+CJ417+CI417+CG417+CE417+CC417+CA417</f>
        <v>42</v>
      </c>
      <c r="DT417" s="7"/>
      <c r="DU417" s="7"/>
      <c r="DV417" s="7"/>
      <c r="DW417" s="60"/>
      <c r="DX417" s="2" t="s">
        <v>84</v>
      </c>
      <c r="DY417" s="291"/>
      <c r="DZ417" s="19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M417" s="20">
        <v>0</v>
      </c>
      <c r="EN417" s="7">
        <v>8</v>
      </c>
      <c r="EO417" s="7">
        <v>8</v>
      </c>
      <c r="EP417" s="7">
        <v>28</v>
      </c>
      <c r="EQ417" s="7">
        <v>28</v>
      </c>
      <c r="ER417" s="7">
        <v>0</v>
      </c>
      <c r="ES417" s="7">
        <v>0</v>
      </c>
      <c r="ET417" s="7">
        <v>0</v>
      </c>
      <c r="EU417" s="7">
        <v>0</v>
      </c>
      <c r="EV417" s="7">
        <v>0</v>
      </c>
      <c r="EW417" s="20">
        <v>3</v>
      </c>
      <c r="EX417" s="7">
        <v>0</v>
      </c>
      <c r="EY417" s="7">
        <v>0</v>
      </c>
      <c r="EZ417" s="7">
        <v>0</v>
      </c>
      <c r="FA417" s="7">
        <v>0</v>
      </c>
      <c r="FB417" s="7">
        <v>0</v>
      </c>
      <c r="FC417" s="7">
        <v>0</v>
      </c>
      <c r="FD417" s="7">
        <v>0</v>
      </c>
      <c r="FE417" s="7">
        <v>0</v>
      </c>
      <c r="FF417" s="7">
        <v>0</v>
      </c>
      <c r="FG417" s="20">
        <v>0</v>
      </c>
      <c r="FH417" s="7">
        <v>0</v>
      </c>
      <c r="FI417" s="7">
        <v>0</v>
      </c>
      <c r="FJ417" s="7">
        <v>0</v>
      </c>
      <c r="FK417" s="7">
        <v>0</v>
      </c>
      <c r="FL417" s="7">
        <v>0</v>
      </c>
      <c r="FM417" s="7">
        <v>0</v>
      </c>
      <c r="FN417" s="7">
        <v>0</v>
      </c>
      <c r="FO417" s="7">
        <v>0</v>
      </c>
      <c r="FP417" s="7">
        <v>1</v>
      </c>
      <c r="FQ417" s="7">
        <v>6</v>
      </c>
      <c r="FR417" s="7"/>
      <c r="FS417" s="7">
        <v>0</v>
      </c>
      <c r="FT417" s="7">
        <v>0</v>
      </c>
      <c r="FU417" s="7">
        <v>0</v>
      </c>
      <c r="FV417" s="7">
        <v>0</v>
      </c>
      <c r="FW417" s="7">
        <v>0</v>
      </c>
      <c r="FX417" s="7">
        <v>0</v>
      </c>
      <c r="FY417" s="7">
        <v>0</v>
      </c>
      <c r="FZ417" s="7">
        <v>0</v>
      </c>
      <c r="GA417" s="7">
        <v>0</v>
      </c>
      <c r="GB417" s="7">
        <v>0</v>
      </c>
      <c r="GC417" s="7">
        <v>0</v>
      </c>
      <c r="GD417" s="7" t="e">
        <v>#REF!</v>
      </c>
      <c r="GE417" s="149">
        <v>45</v>
      </c>
      <c r="GF417" s="150">
        <v>42</v>
      </c>
      <c r="GG417" s="7"/>
      <c r="GH417" s="7"/>
      <c r="GI417" s="60"/>
      <c r="GK417" s="20"/>
      <c r="GL417" s="20"/>
      <c r="GM417" s="1"/>
      <c r="GN417" s="25"/>
      <c r="GO417" s="77"/>
      <c r="GP417" s="7"/>
      <c r="GQ417" s="7"/>
    </row>
    <row r="418" spans="1:199" ht="24.95" hidden="1" customHeight="1" x14ac:dyDescent="0.4">
      <c r="A418" s="438" t="s">
        <v>84</v>
      </c>
      <c r="B418" s="165" t="s">
        <v>259</v>
      </c>
      <c r="C418" s="211" t="s">
        <v>95</v>
      </c>
      <c r="D418" s="248" t="s">
        <v>92</v>
      </c>
      <c r="E418" s="248" t="s">
        <v>96</v>
      </c>
      <c r="F418" s="166" t="s">
        <v>195</v>
      </c>
      <c r="G418" s="166">
        <v>9</v>
      </c>
      <c r="H418" s="230">
        <v>7</v>
      </c>
      <c r="I418" s="230">
        <v>1</v>
      </c>
      <c r="J418" s="230">
        <v>5</v>
      </c>
      <c r="K418" s="230">
        <v>5</v>
      </c>
      <c r="L418" s="165"/>
      <c r="M418" s="168">
        <f t="shared" ref="M418:M419" si="2002">SUM(N418+P418+R418+T418+V418)</f>
        <v>0</v>
      </c>
      <c r="N418" s="169"/>
      <c r="O418" s="170">
        <f t="shared" ref="O418:O419" si="2003">SUM(N418)*I418</f>
        <v>0</v>
      </c>
      <c r="P418" s="169"/>
      <c r="Q418" s="170">
        <f t="shared" ref="Q418:Q419" si="2004">P418*J418</f>
        <v>0</v>
      </c>
      <c r="R418" s="169"/>
      <c r="S418" s="170">
        <f t="shared" ref="S418:S419" si="2005">SUM(R418)*J418</f>
        <v>0</v>
      </c>
      <c r="T418" s="169"/>
      <c r="U418" s="170">
        <f t="shared" ref="U418:U419" si="2006">SUM(T418)*K418</f>
        <v>0</v>
      </c>
      <c r="V418" s="169"/>
      <c r="W418" s="170">
        <f t="shared" ref="W418:W419" si="2007">SUM(V418)*J418*5</f>
        <v>0</v>
      </c>
      <c r="X418" s="209"/>
      <c r="Y418" s="171">
        <f t="shared" ref="Y418" si="2008">SUM(L418*5/100*J418)</f>
        <v>0</v>
      </c>
      <c r="Z418" s="169"/>
      <c r="AA418" s="170"/>
      <c r="AB418" s="169"/>
      <c r="AC418" s="182">
        <f>SUM(AB418)*3*H418/5</f>
        <v>0</v>
      </c>
      <c r="AD418" s="169">
        <v>1</v>
      </c>
      <c r="AE418" s="172">
        <f>SUM(AD418*H418*(15))</f>
        <v>105</v>
      </c>
      <c r="AF418" s="169"/>
      <c r="AG418" s="170">
        <f t="shared" ref="AG418" si="2009">SUM(AF418*H418*3)</f>
        <v>0</v>
      </c>
      <c r="AH418" s="169"/>
      <c r="AI418" s="234">
        <f t="shared" ref="AI418:AI419" si="2010">SUM(AH418*H418/3)</f>
        <v>0</v>
      </c>
      <c r="AJ418" s="169"/>
      <c r="AK418" s="234">
        <f t="shared" ref="AK418" si="2011">SUM(AJ418*H418*2/3)</f>
        <v>0</v>
      </c>
      <c r="AL418" s="169"/>
      <c r="AM418" s="170">
        <f>SUM(AL418*H418*2)</f>
        <v>0</v>
      </c>
      <c r="AN418" s="169"/>
      <c r="AO418" s="170">
        <f t="shared" ref="AO418" si="2012">SUM(AN418*J418)</f>
        <v>0</v>
      </c>
      <c r="AP418" s="169"/>
      <c r="AQ418" s="171">
        <f>SUM(AP418*H418*2)</f>
        <v>0</v>
      </c>
      <c r="AR418" s="169"/>
      <c r="AS418" s="234">
        <f>SUM(J418*AR418*6)</f>
        <v>0</v>
      </c>
      <c r="AT418" s="34"/>
      <c r="AU418" s="236">
        <f t="shared" ref="AU418:AU419" si="2013">AT418*H418/3</f>
        <v>0</v>
      </c>
      <c r="AV418" s="169"/>
      <c r="AW418" s="233">
        <f>SUM(AV418*H418/3)</f>
        <v>0</v>
      </c>
      <c r="AX418" s="169"/>
      <c r="AY418" s="234">
        <f t="shared" ref="AY418" si="2014">SUM(J418*AX418*8)</f>
        <v>0</v>
      </c>
      <c r="AZ418" s="169"/>
      <c r="BA418" s="209">
        <f t="shared" ref="BA418" si="2015">SUM(AZ418*K418*5*6)</f>
        <v>0</v>
      </c>
      <c r="BB418" s="169"/>
      <c r="BC418" s="171">
        <f t="shared" ref="BC418" si="2016">SUM(BB418*K418*4*6)</f>
        <v>0</v>
      </c>
      <c r="BD418" s="169"/>
      <c r="BE418" s="237">
        <f t="shared" ref="BE418:BE419" si="2017">SUM(BD418*50)</f>
        <v>0</v>
      </c>
      <c r="BF418" s="236">
        <f t="shared" ref="BF418" si="2018">O418+Q418+S418+U418+W418+X418+Y418+AA418+AC418+AE418+AG418+AI418+AK418+AM418+AO418+AQ418+AS418+AU418+AW418+AY418+BA418+BC418+BE418</f>
        <v>105</v>
      </c>
      <c r="BG418" s="22">
        <f>SUM(AO418+BE418+BC418+BA418+AY418+AW418+AS418+AQ418+AK418+AM418+AI418+AG418+AE418+AC418+AA418+Y418+X418+W418+U418+Q418+O418+S418+AU418)</f>
        <v>105</v>
      </c>
      <c r="BH418" s="22">
        <f t="shared" si="1999"/>
        <v>0</v>
      </c>
      <c r="BI418" s="7"/>
      <c r="BJ418" s="1"/>
      <c r="BK418" s="1"/>
      <c r="BL418" s="63"/>
      <c r="BM418" s="2" t="s">
        <v>84</v>
      </c>
      <c r="BN418" s="229" t="s">
        <v>254</v>
      </c>
      <c r="BO418" s="211" t="s">
        <v>95</v>
      </c>
      <c r="BP418" s="211" t="s">
        <v>92</v>
      </c>
      <c r="BQ418" s="211" t="s">
        <v>96</v>
      </c>
      <c r="BR418" s="230" t="s">
        <v>195</v>
      </c>
      <c r="BS418" s="230">
        <v>10</v>
      </c>
      <c r="BT418" s="230">
        <v>7</v>
      </c>
      <c r="BU418" s="230">
        <v>1</v>
      </c>
      <c r="BV418" s="230">
        <v>5</v>
      </c>
      <c r="BW418" s="230">
        <v>5</v>
      </c>
      <c r="BX418" s="229"/>
      <c r="BY418" s="231">
        <f t="shared" si="1986"/>
        <v>0</v>
      </c>
      <c r="BZ418" s="232"/>
      <c r="CA418" s="28">
        <f t="shared" si="1987"/>
        <v>0</v>
      </c>
      <c r="CB418" s="232"/>
      <c r="CC418" s="233">
        <f t="shared" si="1988"/>
        <v>0</v>
      </c>
      <c r="CD418" s="232"/>
      <c r="CE418" s="233">
        <f t="shared" si="1989"/>
        <v>0</v>
      </c>
      <c r="CF418" s="232"/>
      <c r="CG418" s="233">
        <f t="shared" si="1990"/>
        <v>0</v>
      </c>
      <c r="CH418" s="232"/>
      <c r="CI418" s="233">
        <f t="shared" si="1991"/>
        <v>0</v>
      </c>
      <c r="CJ418" s="234"/>
      <c r="CK418" s="182">
        <f t="shared" si="1992"/>
        <v>0</v>
      </c>
      <c r="CL418" s="232"/>
      <c r="CM418" s="233"/>
      <c r="CN418" s="232"/>
      <c r="CO418" s="209">
        <f>SUM(CN418)*3*BT418/5</f>
        <v>0</v>
      </c>
      <c r="CP418" s="232">
        <v>1</v>
      </c>
      <c r="CQ418" s="235">
        <f>SUM(CP418*BT418*(15))</f>
        <v>105</v>
      </c>
      <c r="CR418" s="232"/>
      <c r="CS418" s="233">
        <f t="shared" si="1993"/>
        <v>0</v>
      </c>
      <c r="CT418" s="232"/>
      <c r="CU418" s="234">
        <f t="shared" si="1994"/>
        <v>0</v>
      </c>
      <c r="CV418" s="232"/>
      <c r="CW418" s="234">
        <f t="shared" si="1995"/>
        <v>0</v>
      </c>
      <c r="CX418" s="232"/>
      <c r="CY418" s="233">
        <f>SUM(CX418*BT418*2)</f>
        <v>0</v>
      </c>
      <c r="CZ418" s="232"/>
      <c r="DA418" s="233">
        <f t="shared" ref="DA418" si="2019">SUM(CZ418*BV418)</f>
        <v>0</v>
      </c>
      <c r="DB418" s="232"/>
      <c r="DC418" s="209">
        <f t="shared" ref="DC418:DC419" si="2020">DB418*BT418/3</f>
        <v>0</v>
      </c>
      <c r="DD418" s="232"/>
      <c r="DE418" s="234">
        <f t="shared" ref="DE418:DE419" si="2021">SUM(BV418*DD418*6)</f>
        <v>0</v>
      </c>
      <c r="DF418" s="34"/>
      <c r="DG418" s="236">
        <f t="shared" si="1997"/>
        <v>0</v>
      </c>
      <c r="DH418" s="232"/>
      <c r="DI418" s="233">
        <f t="shared" ref="DI418" si="2022">SUM(DH418*BT418/3)</f>
        <v>0</v>
      </c>
      <c r="DJ418" s="232"/>
      <c r="DK418" s="209">
        <f>SUM(BV418*DJ418*8)</f>
        <v>0</v>
      </c>
      <c r="DL418" s="232"/>
      <c r="DM418" s="209">
        <f>SUM(DL418*BW418*3*8)</f>
        <v>0</v>
      </c>
      <c r="DN418" s="232"/>
      <c r="DO418" s="234">
        <f t="shared" ref="DO418" si="2023">SUM(DN418*BW418*4*6)</f>
        <v>0</v>
      </c>
      <c r="DP418" s="232"/>
      <c r="DQ418" s="237">
        <f t="shared" ref="DQ418" si="2024">SUM(DP418*50)</f>
        <v>0</v>
      </c>
      <c r="DR418" s="236">
        <f t="shared" ref="DR418:DR419" si="2025">CA418+CC418+CE418+CG418+CI418+CJ418+CK418+CM418+CO418+CQ418+CS418+CU418+CW418+CY418+DA418+DC418+DE418+DG418+DI418+DK418+DM418+DO418+DQ418</f>
        <v>105</v>
      </c>
      <c r="DS418" s="236">
        <f t="shared" ref="DS418:DS419" si="2026">DO418+DM418+DK418+DI418+DE418+DC418+CJ418+CI418+CG418+CE418+CC418+CA418</f>
        <v>0</v>
      </c>
      <c r="DT418" s="7"/>
      <c r="DU418" s="7"/>
      <c r="DV418" s="7"/>
      <c r="DW418" s="60"/>
      <c r="DX418" s="2" t="s">
        <v>84</v>
      </c>
      <c r="DY418" s="291"/>
      <c r="DZ418" s="19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M418" s="20">
        <v>0</v>
      </c>
      <c r="EN418" s="7">
        <v>0</v>
      </c>
      <c r="EO418" s="7">
        <v>0</v>
      </c>
      <c r="EP418" s="7">
        <v>0</v>
      </c>
      <c r="EQ418" s="7">
        <v>0</v>
      </c>
      <c r="ER418" s="7">
        <v>0</v>
      </c>
      <c r="ES418" s="7">
        <v>0</v>
      </c>
      <c r="ET418" s="7">
        <v>0</v>
      </c>
      <c r="EU418" s="7">
        <v>0</v>
      </c>
      <c r="EV418" s="7">
        <v>0</v>
      </c>
      <c r="EW418" s="20">
        <v>0</v>
      </c>
      <c r="EX418" s="7">
        <v>0</v>
      </c>
      <c r="EY418" s="7">
        <v>0</v>
      </c>
      <c r="EZ418" s="7">
        <v>0</v>
      </c>
      <c r="FA418" s="7">
        <v>0</v>
      </c>
      <c r="FB418" s="7">
        <v>2</v>
      </c>
      <c r="FC418" s="7">
        <v>210</v>
      </c>
      <c r="FD418" s="7">
        <v>0</v>
      </c>
      <c r="FE418" s="7">
        <v>0</v>
      </c>
      <c r="FF418" s="7">
        <v>0</v>
      </c>
      <c r="FG418" s="20">
        <v>0</v>
      </c>
      <c r="FH418" s="7">
        <v>0</v>
      </c>
      <c r="FI418" s="7">
        <v>0</v>
      </c>
      <c r="FJ418" s="7">
        <v>0</v>
      </c>
      <c r="FK418" s="7">
        <v>0</v>
      </c>
      <c r="FL418" s="7">
        <v>0</v>
      </c>
      <c r="FM418" s="7">
        <v>0</v>
      </c>
      <c r="FN418" s="7">
        <v>0</v>
      </c>
      <c r="FO418" s="7">
        <v>0</v>
      </c>
      <c r="FP418" s="7">
        <v>0</v>
      </c>
      <c r="FQ418" s="7">
        <v>0</v>
      </c>
      <c r="FR418" s="7"/>
      <c r="FS418" s="7">
        <v>0</v>
      </c>
      <c r="FT418" s="7">
        <v>0</v>
      </c>
      <c r="FU418" s="7">
        <v>0</v>
      </c>
      <c r="FV418" s="7">
        <v>0</v>
      </c>
      <c r="FW418" s="7">
        <v>0</v>
      </c>
      <c r="FX418" s="7">
        <v>0</v>
      </c>
      <c r="FY418" s="7">
        <v>0</v>
      </c>
      <c r="FZ418" s="7">
        <v>0</v>
      </c>
      <c r="GA418" s="7">
        <v>0</v>
      </c>
      <c r="GB418" s="7">
        <v>0</v>
      </c>
      <c r="GC418" s="7">
        <v>0</v>
      </c>
      <c r="GD418" s="7" t="e">
        <v>#REF!</v>
      </c>
      <c r="GE418" s="149">
        <v>210</v>
      </c>
      <c r="GF418" s="150">
        <v>0</v>
      </c>
      <c r="GG418" s="7"/>
      <c r="GH418" s="7"/>
      <c r="GI418" s="60"/>
      <c r="GK418" s="20"/>
      <c r="GL418" s="20"/>
      <c r="GM418" s="1"/>
      <c r="GN418" s="25"/>
      <c r="GO418" s="77"/>
      <c r="GP418" s="7"/>
      <c r="GQ418" s="7"/>
    </row>
    <row r="419" spans="1:199" ht="24.95" hidden="1" customHeight="1" x14ac:dyDescent="0.4">
      <c r="A419" s="2" t="s">
        <v>84</v>
      </c>
      <c r="B419" s="413" t="s">
        <v>261</v>
      </c>
      <c r="C419" s="211" t="s">
        <v>95</v>
      </c>
      <c r="D419" s="211" t="s">
        <v>92</v>
      </c>
      <c r="E419" s="211" t="s">
        <v>96</v>
      </c>
      <c r="F419" s="230" t="s">
        <v>195</v>
      </c>
      <c r="G419" s="230">
        <v>9</v>
      </c>
      <c r="H419" s="607">
        <v>4</v>
      </c>
      <c r="I419" s="230">
        <v>2</v>
      </c>
      <c r="J419" s="230">
        <v>6</v>
      </c>
      <c r="K419" s="230">
        <f>SUM(J419)*2</f>
        <v>12</v>
      </c>
      <c r="L419" s="229"/>
      <c r="M419" s="231">
        <f t="shared" si="2002"/>
        <v>0</v>
      </c>
      <c r="N419" s="232"/>
      <c r="O419" s="233">
        <f t="shared" si="2003"/>
        <v>0</v>
      </c>
      <c r="P419" s="232"/>
      <c r="Q419" s="233">
        <f t="shared" si="2004"/>
        <v>0</v>
      </c>
      <c r="R419" s="232"/>
      <c r="S419" s="233">
        <f t="shared" si="2005"/>
        <v>0</v>
      </c>
      <c r="T419" s="232"/>
      <c r="U419" s="233">
        <f t="shared" si="2006"/>
        <v>0</v>
      </c>
      <c r="V419" s="232"/>
      <c r="W419" s="233">
        <f t="shared" si="2007"/>
        <v>0</v>
      </c>
      <c r="X419" s="209">
        <f>SUM(L419)*J419*5/100+AX419*J419*2+AZ419*J419*2</f>
        <v>0</v>
      </c>
      <c r="Y419" s="171">
        <f t="shared" ref="Y419" si="2027">SUM(L419*5/100*J419)</f>
        <v>0</v>
      </c>
      <c r="Z419" s="232"/>
      <c r="AA419" s="233"/>
      <c r="AB419" s="232">
        <v>17</v>
      </c>
      <c r="AC419" s="209">
        <v>136</v>
      </c>
      <c r="AD419" s="232"/>
      <c r="AE419" s="235">
        <f t="shared" ref="AE419" si="2028">SUM(AD419*H419*(30+4))</f>
        <v>0</v>
      </c>
      <c r="AF419" s="232"/>
      <c r="AG419" s="237">
        <f t="shared" ref="AG419" si="2029">SUM(AF419*H419*3)</f>
        <v>0</v>
      </c>
      <c r="AH419" s="232"/>
      <c r="AI419" s="234">
        <f t="shared" si="2010"/>
        <v>0</v>
      </c>
      <c r="AJ419" s="232"/>
      <c r="AK419" s="234">
        <f t="shared" ref="AK419" si="2030">SUM(AJ419*H419*2/3)</f>
        <v>0</v>
      </c>
      <c r="AL419" s="232"/>
      <c r="AM419" s="233">
        <f t="shared" ref="AM419" si="2031">SUM(AL419*H419)</f>
        <v>0</v>
      </c>
      <c r="AN419" s="232"/>
      <c r="AO419" s="233">
        <f t="shared" ref="AO419" si="2032">SUM(AN419*J419)</f>
        <v>0</v>
      </c>
      <c r="AP419" s="232"/>
      <c r="AQ419" s="234">
        <f>AP419*H419/3</f>
        <v>0</v>
      </c>
      <c r="AR419" s="232"/>
      <c r="AS419" s="234">
        <f>SUM(J419*AR419*6)</f>
        <v>0</v>
      </c>
      <c r="AT419" s="34"/>
      <c r="AU419" s="236">
        <f t="shared" si="2013"/>
        <v>0</v>
      </c>
      <c r="AV419" s="232"/>
      <c r="AW419" s="237">
        <f>SUM(AV419*H419/3)</f>
        <v>0</v>
      </c>
      <c r="AX419" s="232"/>
      <c r="AY419" s="234">
        <f>SUM(AX419*H419/3)</f>
        <v>0</v>
      </c>
      <c r="AZ419" s="232"/>
      <c r="BA419" s="209">
        <f t="shared" ref="BA419" si="2033">SUM(AZ419*K419*5*6)</f>
        <v>0</v>
      </c>
      <c r="BB419" s="232"/>
      <c r="BC419" s="234">
        <f t="shared" ref="BC419" si="2034">SUM(BB419*K419*4*6)</f>
        <v>0</v>
      </c>
      <c r="BD419" s="232"/>
      <c r="BE419" s="237">
        <f t="shared" si="2017"/>
        <v>0</v>
      </c>
      <c r="BF419" s="182"/>
      <c r="BG419" s="22">
        <f t="shared" ref="BG419" si="2035">SUM(AO419+BE419+BC419+BA419+AY419+AW419+AS419+AQ419+AK419+AM419+AI419+AG419+AE419+AC419+AA419+Y419+X419+W419+U419+Q419+O419+S419+AU419)</f>
        <v>136</v>
      </c>
      <c r="BH419" s="22">
        <f t="shared" ref="BH419" si="2036">SUM(O419+Q419+U419+W419+X419+AS419+AW419+AY419+BA419+BC419+S419+AQ419)</f>
        <v>0</v>
      </c>
      <c r="BI419" s="7"/>
      <c r="BJ419" s="1"/>
      <c r="BK419" s="1"/>
      <c r="BL419" s="7" t="s">
        <v>287</v>
      </c>
      <c r="BM419" s="2" t="s">
        <v>84</v>
      </c>
      <c r="BN419" s="229" t="s">
        <v>255</v>
      </c>
      <c r="BO419" s="211" t="s">
        <v>95</v>
      </c>
      <c r="BP419" s="211" t="s">
        <v>92</v>
      </c>
      <c r="BQ419" s="211" t="s">
        <v>96</v>
      </c>
      <c r="BR419" s="230" t="s">
        <v>195</v>
      </c>
      <c r="BS419" s="230">
        <v>10</v>
      </c>
      <c r="BT419" s="607">
        <v>4</v>
      </c>
      <c r="BU419" s="230">
        <v>2</v>
      </c>
      <c r="BV419" s="230">
        <v>6</v>
      </c>
      <c r="BW419" s="230">
        <f>SUM(BV419)*2</f>
        <v>12</v>
      </c>
      <c r="BX419" s="229"/>
      <c r="BY419" s="231">
        <f>SUM(BZ419+CB419+CD419+CF419+CH419)</f>
        <v>0</v>
      </c>
      <c r="BZ419" s="232"/>
      <c r="CA419" s="28">
        <f>SUM(BZ419)*BU419</f>
        <v>0</v>
      </c>
      <c r="CB419" s="232"/>
      <c r="CC419" s="233">
        <f>CB419*BV419</f>
        <v>0</v>
      </c>
      <c r="CD419" s="232"/>
      <c r="CE419" s="233">
        <f>SUM(CD419)*BV419</f>
        <v>0</v>
      </c>
      <c r="CF419" s="232"/>
      <c r="CG419" s="233">
        <f>SUM(CF419)*BW419</f>
        <v>0</v>
      </c>
      <c r="CH419" s="232"/>
      <c r="CI419" s="233">
        <f>SUM(CH419)*BV419*5</f>
        <v>0</v>
      </c>
      <c r="CJ419" s="234">
        <f>SUM(BX419)*BV419*5/100+DJ419*BV419*2+DL419*BV419*2</f>
        <v>0</v>
      </c>
      <c r="CK419" s="182">
        <f t="shared" ref="CK419" si="2037">SUM(BX419*5/100*BV419)</f>
        <v>0</v>
      </c>
      <c r="CL419" s="232"/>
      <c r="CM419" s="233"/>
      <c r="CN419" s="232">
        <v>3</v>
      </c>
      <c r="CO419" s="345">
        <v>24</v>
      </c>
      <c r="CP419" s="232"/>
      <c r="CQ419" s="235">
        <f t="shared" ref="CQ419" si="2038">SUM(CP419*BT419*(30+4))</f>
        <v>0</v>
      </c>
      <c r="CR419" s="232"/>
      <c r="CS419" s="237">
        <f>SUM(CR419*BT419*3)</f>
        <v>0</v>
      </c>
      <c r="CT419" s="232"/>
      <c r="CU419" s="234">
        <f>SUM(CT419*BT419/3)</f>
        <v>0</v>
      </c>
      <c r="CV419" s="232"/>
      <c r="CW419" s="234">
        <f>SUM(CV419*BT419*2/3)</f>
        <v>0</v>
      </c>
      <c r="CX419" s="232"/>
      <c r="CY419" s="233">
        <f t="shared" ref="CY419" si="2039">SUM(CX419*BT419)</f>
        <v>0</v>
      </c>
      <c r="CZ419" s="232"/>
      <c r="DA419" s="233">
        <f>SUM(CZ419*BV419)</f>
        <v>0</v>
      </c>
      <c r="DB419" s="232"/>
      <c r="DC419" s="209">
        <f t="shared" si="2020"/>
        <v>0</v>
      </c>
      <c r="DD419" s="232"/>
      <c r="DE419" s="234">
        <f t="shared" si="2021"/>
        <v>0</v>
      </c>
      <c r="DF419" s="34"/>
      <c r="DG419" s="236">
        <f t="shared" si="1997"/>
        <v>0</v>
      </c>
      <c r="DH419" s="232"/>
      <c r="DI419" s="237">
        <f>SUM(DH419*BT419/3)</f>
        <v>0</v>
      </c>
      <c r="DJ419" s="232"/>
      <c r="DK419" s="209">
        <f>SUM(DJ419*BT419/3)</f>
        <v>0</v>
      </c>
      <c r="DL419" s="232"/>
      <c r="DM419" s="209">
        <f t="shared" ref="DM419" si="2040">SUM(DL419*BW419*5*6)</f>
        <v>0</v>
      </c>
      <c r="DN419" s="232"/>
      <c r="DO419" s="234">
        <f>SUM(DN419*BW419*4*6)</f>
        <v>0</v>
      </c>
      <c r="DP419" s="232"/>
      <c r="DQ419" s="237">
        <f>SUM(DP419*50)</f>
        <v>0</v>
      </c>
      <c r="DR419" s="236">
        <f t="shared" si="2025"/>
        <v>24</v>
      </c>
      <c r="DS419" s="236">
        <f t="shared" si="2026"/>
        <v>0</v>
      </c>
      <c r="DT419" s="7"/>
      <c r="DU419" s="7"/>
      <c r="DV419" s="7"/>
      <c r="DW419" s="60"/>
      <c r="DX419" s="2" t="s">
        <v>84</v>
      </c>
      <c r="DY419" s="291"/>
      <c r="DZ419" s="19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M419" s="20">
        <v>0</v>
      </c>
      <c r="EN419" s="7">
        <v>0</v>
      </c>
      <c r="EO419" s="7">
        <v>0</v>
      </c>
      <c r="EP419" s="7">
        <v>0</v>
      </c>
      <c r="EQ419" s="7">
        <v>0</v>
      </c>
      <c r="ER419" s="7">
        <v>0</v>
      </c>
      <c r="ES419" s="7">
        <v>0</v>
      </c>
      <c r="ET419" s="7">
        <v>0</v>
      </c>
      <c r="EU419" s="7">
        <v>0</v>
      </c>
      <c r="EV419" s="7">
        <v>0</v>
      </c>
      <c r="EW419" s="20">
        <v>0</v>
      </c>
      <c r="EX419" s="7">
        <v>0</v>
      </c>
      <c r="EY419" s="7">
        <v>0</v>
      </c>
      <c r="EZ419" s="7">
        <v>20</v>
      </c>
      <c r="FA419" s="7">
        <v>160</v>
      </c>
      <c r="FB419" s="7">
        <v>0</v>
      </c>
      <c r="FC419" s="7">
        <v>0</v>
      </c>
      <c r="FD419" s="7">
        <v>0</v>
      </c>
      <c r="FE419" s="7">
        <v>0</v>
      </c>
      <c r="FF419" s="7">
        <v>0</v>
      </c>
      <c r="FG419" s="20">
        <v>0</v>
      </c>
      <c r="FH419" s="7">
        <v>0</v>
      </c>
      <c r="FI419" s="7">
        <v>0</v>
      </c>
      <c r="FJ419" s="7">
        <v>0</v>
      </c>
      <c r="FK419" s="7">
        <v>0</v>
      </c>
      <c r="FL419" s="7">
        <v>0</v>
      </c>
      <c r="FM419" s="7">
        <v>0</v>
      </c>
      <c r="FN419" s="7">
        <v>0</v>
      </c>
      <c r="FO419" s="7">
        <v>0</v>
      </c>
      <c r="FP419" s="7">
        <v>0</v>
      </c>
      <c r="FQ419" s="7">
        <v>0</v>
      </c>
      <c r="FR419" s="7"/>
      <c r="FS419" s="7">
        <v>0</v>
      </c>
      <c r="FT419" s="7">
        <v>0</v>
      </c>
      <c r="FU419" s="7">
        <v>0</v>
      </c>
      <c r="FV419" s="7">
        <v>0</v>
      </c>
      <c r="FW419" s="7">
        <v>0</v>
      </c>
      <c r="FX419" s="7">
        <v>0</v>
      </c>
      <c r="FY419" s="7">
        <v>0</v>
      </c>
      <c r="FZ419" s="7">
        <v>0</v>
      </c>
      <c r="GA419" s="7">
        <v>0</v>
      </c>
      <c r="GB419" s="7">
        <v>0</v>
      </c>
      <c r="GC419" s="7">
        <v>0</v>
      </c>
      <c r="GD419" s="7" t="e">
        <v>#REF!</v>
      </c>
      <c r="GE419" s="149">
        <v>160</v>
      </c>
      <c r="GF419" s="150">
        <v>0</v>
      </c>
      <c r="GG419" s="7"/>
      <c r="GH419" s="7"/>
      <c r="GI419" s="60"/>
      <c r="GK419" s="20"/>
      <c r="GL419" s="20"/>
      <c r="GM419" s="1"/>
      <c r="GN419" s="25"/>
      <c r="GO419" s="77"/>
      <c r="GP419" s="7"/>
      <c r="GQ419" s="7"/>
    </row>
    <row r="420" spans="1:199" ht="24.95" hidden="1" customHeight="1" x14ac:dyDescent="0.4">
      <c r="A420" s="2" t="s">
        <v>84</v>
      </c>
      <c r="B420" s="7"/>
      <c r="C420" s="19"/>
      <c r="D420" s="7"/>
      <c r="E420" s="7"/>
      <c r="F420" s="7"/>
      <c r="G420" s="7"/>
      <c r="H420" s="7"/>
      <c r="I420" s="7"/>
      <c r="J420" s="7"/>
      <c r="K420" s="7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2">
        <f t="shared" si="1985"/>
        <v>0</v>
      </c>
      <c r="BH420" s="22">
        <f t="shared" si="1999"/>
        <v>0</v>
      </c>
      <c r="BI420" s="7"/>
      <c r="BJ420" s="1"/>
      <c r="BK420" s="1"/>
      <c r="BL420" s="63"/>
      <c r="BM420" s="2" t="s">
        <v>84</v>
      </c>
      <c r="BN420" s="251" t="s">
        <v>177</v>
      </c>
      <c r="BO420" s="537" t="s">
        <v>178</v>
      </c>
      <c r="BP420" s="252" t="s">
        <v>181</v>
      </c>
      <c r="BQ420" s="538" t="s">
        <v>175</v>
      </c>
      <c r="BR420" s="538" t="s">
        <v>182</v>
      </c>
      <c r="BS420" s="252">
        <v>6</v>
      </c>
      <c r="BT420" s="7"/>
      <c r="BU420" s="252">
        <v>1</v>
      </c>
      <c r="BV420" s="252">
        <v>1</v>
      </c>
      <c r="BW420" s="252">
        <v>1</v>
      </c>
      <c r="BX420" s="251">
        <v>16</v>
      </c>
      <c r="BY420" s="253">
        <f t="shared" ref="BY420" si="2041">SUM(BZ420+CB420+CD420+CF420+CH420)</f>
        <v>16</v>
      </c>
      <c r="BZ420" s="254">
        <v>6</v>
      </c>
      <c r="CA420" s="28">
        <f t="shared" ref="CA420" si="2042">SUM(BZ420)*BU420</f>
        <v>6</v>
      </c>
      <c r="CB420" s="254">
        <v>6</v>
      </c>
      <c r="CC420" s="255">
        <f t="shared" ref="CC420" si="2043">CB420*BV420</f>
        <v>6</v>
      </c>
      <c r="CD420" s="254">
        <v>4</v>
      </c>
      <c r="CE420" s="255">
        <f t="shared" ref="CE420" si="2044">SUM(CD420)*BV420</f>
        <v>4</v>
      </c>
      <c r="CF420" s="254"/>
      <c r="CG420" s="255">
        <f t="shared" ref="CG420" si="2045">SUM(CF420)*BW420</f>
        <v>0</v>
      </c>
      <c r="CH420" s="254"/>
      <c r="CI420" s="255">
        <f t="shared" ref="CI420" si="2046">SUM(CH420)*BV420*5</f>
        <v>0</v>
      </c>
      <c r="CJ420" s="256">
        <v>0</v>
      </c>
      <c r="CK420" s="209">
        <f>SUM(BX420*15/100*BV420)</f>
        <v>2.4</v>
      </c>
      <c r="CL420" s="254"/>
      <c r="CM420" s="255"/>
      <c r="CN420" s="254"/>
      <c r="CO420" s="209"/>
      <c r="CP420" s="254"/>
      <c r="CQ420" s="257">
        <f t="shared" ref="CQ420" si="2047">SUM(CP420*BT420*(30+4))</f>
        <v>0</v>
      </c>
      <c r="CR420" s="254"/>
      <c r="CS420" s="258">
        <f t="shared" ref="CS420" si="2048">SUM(CR420*BT420*3)</f>
        <v>0</v>
      </c>
      <c r="CT420" s="254"/>
      <c r="CU420" s="256">
        <f t="shared" ref="CU420" si="2049">SUM(CT420*BT420/3)</f>
        <v>0</v>
      </c>
      <c r="CV420" s="254"/>
      <c r="CW420" s="256">
        <f t="shared" ref="CW420" si="2050">SUM(CV420*BT420*2/3)</f>
        <v>0</v>
      </c>
      <c r="CX420" s="254"/>
      <c r="CY420" s="255">
        <f>SUM(CX420*BT420)*2</f>
        <v>0</v>
      </c>
      <c r="CZ420" s="254"/>
      <c r="DA420" s="255">
        <f t="shared" ref="DA420" si="2051">SUM(CZ420*BV420)</f>
        <v>0</v>
      </c>
      <c r="DB420" s="254"/>
      <c r="DC420" s="209">
        <f t="shared" ref="DC420" si="2052">SUM(DB420*BT420*2)</f>
        <v>0</v>
      </c>
      <c r="DD420" s="254"/>
      <c r="DE420" s="256">
        <f>DD420*BT420/3</f>
        <v>0</v>
      </c>
      <c r="DF420" s="254"/>
      <c r="DG420" s="256">
        <f t="shared" si="1997"/>
        <v>0</v>
      </c>
      <c r="DH420" s="254"/>
      <c r="DI420" s="258">
        <f>SUM(DH420*BT420/3)</f>
        <v>0</v>
      </c>
      <c r="DJ420" s="254"/>
      <c r="DK420" s="209">
        <f t="shared" ref="DK420" si="2053">SUM(DJ420*BT420/3)</f>
        <v>0</v>
      </c>
      <c r="DL420" s="254"/>
      <c r="DM420" s="209">
        <f t="shared" ref="DM420" si="2054">SUM(DL420*BW420*5*6)</f>
        <v>0</v>
      </c>
      <c r="DN420" s="254"/>
      <c r="DO420" s="256">
        <f>DN420*8*1</f>
        <v>0</v>
      </c>
      <c r="DP420" s="254"/>
      <c r="DQ420" s="258">
        <f>SUM(DP420*25)</f>
        <v>0</v>
      </c>
      <c r="DR420" s="309">
        <f t="shared" si="2000"/>
        <v>18.399999999999999</v>
      </c>
      <c r="DS420" s="22">
        <f t="shared" si="2001"/>
        <v>16</v>
      </c>
      <c r="DT420" s="7"/>
      <c r="DU420" s="7"/>
      <c r="DV420" s="7"/>
      <c r="DW420" s="60"/>
      <c r="DX420" s="2" t="s">
        <v>84</v>
      </c>
      <c r="DY420" s="291"/>
      <c r="DZ420" s="19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M420" s="20">
        <v>6</v>
      </c>
      <c r="EN420" s="7">
        <v>6</v>
      </c>
      <c r="EO420" s="7">
        <v>6</v>
      </c>
      <c r="EP420" s="7">
        <v>4</v>
      </c>
      <c r="EQ420" s="7">
        <v>4</v>
      </c>
      <c r="ER420" s="7">
        <v>0</v>
      </c>
      <c r="ES420" s="7">
        <v>0</v>
      </c>
      <c r="ET420" s="7">
        <v>0</v>
      </c>
      <c r="EU420" s="7">
        <v>0</v>
      </c>
      <c r="EV420" s="7">
        <v>0</v>
      </c>
      <c r="EW420" s="20">
        <v>2.4</v>
      </c>
      <c r="EX420" s="7">
        <v>0</v>
      </c>
      <c r="EY420" s="7">
        <v>0</v>
      </c>
      <c r="EZ420" s="7">
        <v>0</v>
      </c>
      <c r="FA420" s="7">
        <v>0</v>
      </c>
      <c r="FB420" s="7">
        <v>0</v>
      </c>
      <c r="FC420" s="7">
        <v>0</v>
      </c>
      <c r="FD420" s="7">
        <v>0</v>
      </c>
      <c r="FE420" s="7">
        <v>0</v>
      </c>
      <c r="FF420" s="7">
        <v>0</v>
      </c>
      <c r="FG420" s="20">
        <v>0</v>
      </c>
      <c r="FH420" s="7">
        <v>0</v>
      </c>
      <c r="FI420" s="7">
        <v>0</v>
      </c>
      <c r="FJ420" s="7">
        <v>0</v>
      </c>
      <c r="FK420" s="7">
        <v>0</v>
      </c>
      <c r="FL420" s="7">
        <v>0</v>
      </c>
      <c r="FM420" s="7">
        <v>0</v>
      </c>
      <c r="FN420" s="7">
        <v>0</v>
      </c>
      <c r="FO420" s="7">
        <v>0</v>
      </c>
      <c r="FP420" s="7">
        <v>0</v>
      </c>
      <c r="FQ420" s="7">
        <v>0</v>
      </c>
      <c r="FR420" s="7"/>
      <c r="FS420" s="7">
        <v>0</v>
      </c>
      <c r="FT420" s="7">
        <v>0</v>
      </c>
      <c r="FU420" s="7">
        <v>0</v>
      </c>
      <c r="FV420" s="7">
        <v>0</v>
      </c>
      <c r="FW420" s="7">
        <v>0</v>
      </c>
      <c r="FX420" s="7">
        <v>0</v>
      </c>
      <c r="FY420" s="7">
        <v>0</v>
      </c>
      <c r="FZ420" s="7">
        <v>0</v>
      </c>
      <c r="GA420" s="7">
        <v>0</v>
      </c>
      <c r="GB420" s="7">
        <v>0</v>
      </c>
      <c r="GC420" s="7">
        <v>0</v>
      </c>
      <c r="GD420" s="7" t="e">
        <v>#REF!</v>
      </c>
      <c r="GE420" s="149">
        <v>18.399999999999999</v>
      </c>
      <c r="GF420" s="150">
        <v>16</v>
      </c>
      <c r="GG420" s="7"/>
      <c r="GH420" s="7"/>
      <c r="GI420" s="60"/>
      <c r="GK420" s="20"/>
      <c r="GL420" s="20"/>
      <c r="GM420" s="1"/>
      <c r="GN420" s="25"/>
      <c r="GO420" s="77"/>
      <c r="GP420" s="7"/>
      <c r="GQ420" s="7"/>
    </row>
    <row r="421" spans="1:199" ht="24.95" hidden="1" customHeight="1" x14ac:dyDescent="0.4">
      <c r="A421" s="2" t="s">
        <v>84</v>
      </c>
      <c r="B421" s="7"/>
      <c r="C421" s="19"/>
      <c r="D421" s="7"/>
      <c r="E421" s="7"/>
      <c r="F421" s="7"/>
      <c r="G421" s="7"/>
      <c r="H421" s="7"/>
      <c r="I421" s="7"/>
      <c r="J421" s="7"/>
      <c r="K421" s="7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2">
        <f t="shared" si="1985"/>
        <v>0</v>
      </c>
      <c r="BH421" s="22">
        <f t="shared" si="1999"/>
        <v>0</v>
      </c>
      <c r="BI421" s="7"/>
      <c r="BJ421" s="1"/>
      <c r="BK421" s="1"/>
      <c r="BL421" s="63"/>
      <c r="BM421" s="2" t="s">
        <v>84</v>
      </c>
      <c r="BN421" s="267" t="s">
        <v>184</v>
      </c>
      <c r="BO421" s="166" t="s">
        <v>109</v>
      </c>
      <c r="BP421" s="248" t="s">
        <v>92</v>
      </c>
      <c r="BQ421" s="166" t="s">
        <v>110</v>
      </c>
      <c r="BR421" s="166" t="s">
        <v>185</v>
      </c>
      <c r="BS421" s="268">
        <v>10</v>
      </c>
      <c r="BT421" s="7"/>
      <c r="BU421" s="230">
        <v>1</v>
      </c>
      <c r="BV421" s="230"/>
      <c r="BW421" s="230">
        <f>SUM(BV421)*2</f>
        <v>0</v>
      </c>
      <c r="BX421" s="167">
        <v>30</v>
      </c>
      <c r="BY421" s="168">
        <f>SUM(BZ421+CB421+CD421+CF421+CH421)</f>
        <v>20</v>
      </c>
      <c r="BZ421" s="169"/>
      <c r="CA421" s="35">
        <f>SUM(BZ421)*BU421</f>
        <v>0</v>
      </c>
      <c r="CB421" s="169">
        <v>8</v>
      </c>
      <c r="CC421" s="314">
        <f>CB421*BV421</f>
        <v>0</v>
      </c>
      <c r="CD421" s="169">
        <v>12</v>
      </c>
      <c r="CE421" s="170">
        <f>SUM(CD421)*BV421</f>
        <v>0</v>
      </c>
      <c r="CF421" s="169"/>
      <c r="CG421" s="170">
        <f>SUM(CF421)*BW421</f>
        <v>0</v>
      </c>
      <c r="CH421" s="169"/>
      <c r="CI421" s="35">
        <f>SUM(CH421)*BV421*5</f>
        <v>0</v>
      </c>
      <c r="CJ421" s="234">
        <f>SUM(BV421*DJ421*2+BW421*DL421*2)</f>
        <v>0</v>
      </c>
      <c r="CK421" s="182">
        <f>SUM(BX421*5/100*BV421)</f>
        <v>0</v>
      </c>
      <c r="CL421" s="169"/>
      <c r="CM421" s="170"/>
      <c r="CN421" s="169"/>
      <c r="CO421" s="182">
        <f>SUM(CN421)*3*BT421/5</f>
        <v>0</v>
      </c>
      <c r="CP421" s="169"/>
      <c r="CQ421" s="172">
        <f>SUM(CP421*BT421*(30+4))</f>
        <v>0</v>
      </c>
      <c r="CR421" s="169"/>
      <c r="CS421" s="170">
        <f>SUM(CR421*BT421*3)</f>
        <v>0</v>
      </c>
      <c r="CT421" s="169"/>
      <c r="CU421" s="234">
        <f>SUM(CT421*BT421/3)</f>
        <v>0</v>
      </c>
      <c r="CV421" s="169"/>
      <c r="CW421" s="234">
        <f>SUM(CV421*BT421*2/3)</f>
        <v>0</v>
      </c>
      <c r="CX421" s="169">
        <v>1</v>
      </c>
      <c r="CY421" s="170">
        <f>SUM(CX421*BT421)*2</f>
        <v>0</v>
      </c>
      <c r="CZ421" s="169"/>
      <c r="DA421" s="170">
        <f>SUM(CZ421*BV421)</f>
        <v>0</v>
      </c>
      <c r="DB421" s="169"/>
      <c r="DC421" s="182">
        <f>SUM(DB421*BT421*2)</f>
        <v>0</v>
      </c>
      <c r="DD421" s="169"/>
      <c r="DE421" s="345">
        <f>DD421*BV421*6</f>
        <v>0</v>
      </c>
      <c r="DF421" s="34"/>
      <c r="DG421" s="236">
        <f>DF421*BT421/3</f>
        <v>0</v>
      </c>
      <c r="DH421" s="169"/>
      <c r="DI421" s="233">
        <f>SUM(BV421*DH421*6)</f>
        <v>0</v>
      </c>
      <c r="DJ421" s="169"/>
      <c r="DK421" s="209">
        <f>SUM(DJ421*BT421/3)</f>
        <v>0</v>
      </c>
      <c r="DL421" s="169"/>
      <c r="DM421" s="209">
        <f>SUM(DL421*BW421*5*6)</f>
        <v>0</v>
      </c>
      <c r="DN421" s="169"/>
      <c r="DO421" s="171">
        <f>SUM(DN421*BW421*4*6)</f>
        <v>0</v>
      </c>
      <c r="DP421" s="169"/>
      <c r="DQ421" s="237">
        <f>SUM(DP421*50)</f>
        <v>0</v>
      </c>
      <c r="DR421" s="345">
        <f>CA421+CC421+CE421+CG421+CI421+CJ421+CK421+CM421+CO421+CQ421+CS421+CU421+CW421+CY421+DA421+DC421+DE421+DG421+DI421+DK421+DM421+DO421+DQ421</f>
        <v>0</v>
      </c>
      <c r="DS421" s="236">
        <f>DO421+DM421+DK421+DI421+DE421+DC421+CJ421+CI421+CG421+CE421+CC421+CA421</f>
        <v>0</v>
      </c>
      <c r="DT421" s="7"/>
      <c r="DU421" s="7"/>
      <c r="DV421" s="7"/>
      <c r="DW421" s="60"/>
      <c r="DX421" s="2" t="s">
        <v>84</v>
      </c>
      <c r="DY421" s="291"/>
      <c r="DZ421" s="19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M421" s="20">
        <v>0</v>
      </c>
      <c r="EN421" s="7">
        <v>8</v>
      </c>
      <c r="EO421" s="7">
        <v>0</v>
      </c>
      <c r="EP421" s="7">
        <v>12</v>
      </c>
      <c r="EQ421" s="7">
        <v>0</v>
      </c>
      <c r="ER421" s="7">
        <v>0</v>
      </c>
      <c r="ES421" s="7">
        <v>0</v>
      </c>
      <c r="ET421" s="7">
        <v>0</v>
      </c>
      <c r="EU421" s="7">
        <v>0</v>
      </c>
      <c r="EV421" s="7">
        <v>0</v>
      </c>
      <c r="EW421" s="20">
        <v>0</v>
      </c>
      <c r="EX421" s="7">
        <v>0</v>
      </c>
      <c r="EY421" s="7">
        <v>0</v>
      </c>
      <c r="EZ421" s="7">
        <v>0</v>
      </c>
      <c r="FA421" s="7">
        <v>0</v>
      </c>
      <c r="FB421" s="7">
        <v>0</v>
      </c>
      <c r="FC421" s="7">
        <v>0</v>
      </c>
      <c r="FD421" s="7">
        <v>0</v>
      </c>
      <c r="FE421" s="7">
        <v>0</v>
      </c>
      <c r="FF421" s="7">
        <v>0</v>
      </c>
      <c r="FG421" s="20">
        <v>0</v>
      </c>
      <c r="FH421" s="7">
        <v>0</v>
      </c>
      <c r="FI421" s="7">
        <v>0</v>
      </c>
      <c r="FJ421" s="7">
        <v>1</v>
      </c>
      <c r="FK421" s="7">
        <v>0</v>
      </c>
      <c r="FL421" s="7">
        <v>0</v>
      </c>
      <c r="FM421" s="7">
        <v>0</v>
      </c>
      <c r="FN421" s="7">
        <v>0</v>
      </c>
      <c r="FO421" s="7">
        <v>0</v>
      </c>
      <c r="FP421" s="7">
        <v>0</v>
      </c>
      <c r="FQ421" s="7">
        <v>0</v>
      </c>
      <c r="FR421" s="7"/>
      <c r="FS421" s="7">
        <v>0</v>
      </c>
      <c r="FT421" s="7">
        <v>0</v>
      </c>
      <c r="FU421" s="7">
        <v>0</v>
      </c>
      <c r="FV421" s="7">
        <v>0</v>
      </c>
      <c r="FW421" s="7">
        <v>0</v>
      </c>
      <c r="FX421" s="7">
        <v>0</v>
      </c>
      <c r="FY421" s="7">
        <v>0</v>
      </c>
      <c r="FZ421" s="7">
        <v>0</v>
      </c>
      <c r="GA421" s="7">
        <v>0</v>
      </c>
      <c r="GB421" s="7">
        <v>0</v>
      </c>
      <c r="GC421" s="7">
        <v>0</v>
      </c>
      <c r="GD421" s="7" t="e">
        <v>#REF!</v>
      </c>
      <c r="GE421" s="149">
        <v>0</v>
      </c>
      <c r="GF421" s="150">
        <v>0</v>
      </c>
      <c r="GG421" s="7"/>
      <c r="GH421" s="7"/>
      <c r="GI421" s="60"/>
      <c r="GK421" s="20"/>
      <c r="GL421" s="20"/>
      <c r="GM421" s="1"/>
      <c r="GN421" s="25"/>
      <c r="GO421" s="77"/>
      <c r="GP421" s="7"/>
      <c r="GQ421" s="7"/>
    </row>
    <row r="422" spans="1:199" ht="24.95" hidden="1" customHeight="1" x14ac:dyDescent="0.4">
      <c r="A422" s="2" t="s">
        <v>84</v>
      </c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90"/>
      <c r="N422" s="34"/>
      <c r="O422" s="22"/>
      <c r="P422" s="34"/>
      <c r="Q422" s="22"/>
      <c r="R422" s="34"/>
      <c r="S422" s="22"/>
      <c r="T422" s="34"/>
      <c r="U422" s="22"/>
      <c r="V422" s="91"/>
      <c r="W422" s="22"/>
      <c r="X422" s="22"/>
      <c r="Y422" s="22"/>
      <c r="Z422" s="91"/>
      <c r="AA422" s="22"/>
      <c r="AB422" s="91"/>
      <c r="AC422" s="22"/>
      <c r="AD422" s="91"/>
      <c r="AE422" s="26"/>
      <c r="AF422" s="91"/>
      <c r="AG422" s="22"/>
      <c r="AH422" s="91"/>
      <c r="AI422" s="22"/>
      <c r="AJ422" s="91"/>
      <c r="AK422" s="22"/>
      <c r="AL422" s="91"/>
      <c r="AM422" s="22"/>
      <c r="AN422" s="91"/>
      <c r="AO422" s="22"/>
      <c r="AP422" s="91"/>
      <c r="AQ422" s="22"/>
      <c r="AR422" s="91"/>
      <c r="AS422" s="22"/>
      <c r="AT422" s="91"/>
      <c r="AU422" s="22"/>
      <c r="AV422" s="91"/>
      <c r="AW422" s="22"/>
      <c r="AX422" s="91"/>
      <c r="AY422" s="22"/>
      <c r="AZ422" s="91"/>
      <c r="BA422" s="22"/>
      <c r="BB422" s="91"/>
      <c r="BC422" s="22"/>
      <c r="BD422" s="91"/>
      <c r="BE422" s="22"/>
      <c r="BF422" s="22"/>
      <c r="BG422" s="22">
        <f>SUM(AO422+BE422+BC422+BA422+AY422+AW422+AS422+AQ422+AK422+AM422+AI422+AG422+AE422+AC422+AA422+Y422+X422+W422+U422+Q422+O422+S422+AU422)</f>
        <v>0</v>
      </c>
      <c r="BH422" s="22">
        <f>SUM(O422+Q422+U422+W422+X422+AS422+AW422+AY422+BA422+BC422+S422+AQ422)</f>
        <v>0</v>
      </c>
      <c r="BI422" s="7"/>
      <c r="BJ422" s="1"/>
      <c r="BK422" s="1"/>
      <c r="BL422" s="63"/>
      <c r="BM422" s="2" t="s">
        <v>84</v>
      </c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90"/>
      <c r="BZ422" s="34"/>
      <c r="CA422" s="22"/>
      <c r="CB422" s="34"/>
      <c r="CC422" s="247"/>
      <c r="CD422" s="34"/>
      <c r="CE422" s="22"/>
      <c r="CF422" s="34"/>
      <c r="CG422" s="22"/>
      <c r="CH422" s="91"/>
      <c r="CI422" s="22"/>
      <c r="CJ422" s="22"/>
      <c r="CK422" s="22"/>
      <c r="CL422" s="91"/>
      <c r="CM422" s="22"/>
      <c r="CN422" s="91"/>
      <c r="CO422" s="22"/>
      <c r="CP422" s="91"/>
      <c r="CQ422" s="26"/>
      <c r="CR422" s="91"/>
      <c r="CS422" s="22"/>
      <c r="CT422" s="91"/>
      <c r="CU422" s="22"/>
      <c r="CV422" s="91"/>
      <c r="CW422" s="22"/>
      <c r="CX422" s="91"/>
      <c r="CY422" s="22"/>
      <c r="CZ422" s="91"/>
      <c r="DA422" s="22"/>
      <c r="DB422" s="91"/>
      <c r="DC422" s="22"/>
      <c r="DD422" s="91"/>
      <c r="DE422" s="22"/>
      <c r="DF422" s="91"/>
      <c r="DG422" s="22"/>
      <c r="DH422" s="91"/>
      <c r="DI422" s="22"/>
      <c r="DJ422" s="91"/>
      <c r="DK422" s="22"/>
      <c r="DL422" s="91"/>
      <c r="DM422" s="22"/>
      <c r="DN422" s="91"/>
      <c r="DO422" s="22"/>
      <c r="DP422" s="91"/>
      <c r="DQ422" s="22"/>
      <c r="DR422" s="22">
        <f>SUM(DA422+DQ422+DO422+DM422+DK422+DI422+DE422+DC422+CW422+CY422+CU422+CS422+CQ422+CO422+CM422+CK422+CJ422+CI422+CG422+CC422+CA422+CE422+DG422)</f>
        <v>0</v>
      </c>
      <c r="DS422" s="22">
        <f>SUM(CA422+CC422+CG422+CI422+CJ422+DE422+DI422+DK422+DM422+DO422+CE422+DC422)</f>
        <v>0</v>
      </c>
      <c r="DT422" s="7"/>
      <c r="DU422" s="7"/>
      <c r="DV422" s="7"/>
      <c r="DW422" s="60"/>
      <c r="DX422" s="2" t="s">
        <v>84</v>
      </c>
      <c r="DY422" s="291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M422" s="20">
        <v>0</v>
      </c>
      <c r="EN422" s="7">
        <v>0</v>
      </c>
      <c r="EO422" s="7">
        <v>0</v>
      </c>
      <c r="EP422" s="7">
        <v>0</v>
      </c>
      <c r="EQ422" s="7">
        <v>0</v>
      </c>
      <c r="ER422" s="7">
        <v>0</v>
      </c>
      <c r="ES422" s="7">
        <v>0</v>
      </c>
      <c r="ET422" s="7">
        <v>0</v>
      </c>
      <c r="EU422" s="7">
        <v>0</v>
      </c>
      <c r="EV422" s="7">
        <v>0</v>
      </c>
      <c r="EW422" s="20">
        <v>0</v>
      </c>
      <c r="EX422" s="7">
        <v>0</v>
      </c>
      <c r="EY422" s="7">
        <v>0</v>
      </c>
      <c r="EZ422" s="7">
        <v>0</v>
      </c>
      <c r="FA422" s="7">
        <v>0</v>
      </c>
      <c r="FB422" s="7">
        <v>0</v>
      </c>
      <c r="FC422" s="7">
        <v>0</v>
      </c>
      <c r="FD422" s="7">
        <v>0</v>
      </c>
      <c r="FE422" s="7">
        <v>0</v>
      </c>
      <c r="FF422" s="7">
        <v>0</v>
      </c>
      <c r="FG422" s="20">
        <v>0</v>
      </c>
      <c r="FH422" s="7">
        <v>0</v>
      </c>
      <c r="FI422" s="7">
        <v>0</v>
      </c>
      <c r="FJ422" s="7">
        <v>0</v>
      </c>
      <c r="FK422" s="7">
        <v>0</v>
      </c>
      <c r="FL422" s="7">
        <v>0</v>
      </c>
      <c r="FM422" s="7">
        <v>0</v>
      </c>
      <c r="FN422" s="7">
        <v>0</v>
      </c>
      <c r="FO422" s="7">
        <v>0</v>
      </c>
      <c r="FP422" s="7">
        <v>0</v>
      </c>
      <c r="FQ422" s="7">
        <v>0</v>
      </c>
      <c r="FR422" s="7"/>
      <c r="FS422" s="7">
        <v>0</v>
      </c>
      <c r="FT422" s="7">
        <v>0</v>
      </c>
      <c r="FU422" s="7">
        <v>0</v>
      </c>
      <c r="FV422" s="7">
        <v>0</v>
      </c>
      <c r="FW422" s="7">
        <v>0</v>
      </c>
      <c r="FX422" s="7">
        <v>0</v>
      </c>
      <c r="FY422" s="7">
        <v>0</v>
      </c>
      <c r="FZ422" s="7">
        <v>0</v>
      </c>
      <c r="GA422" s="7">
        <v>0</v>
      </c>
      <c r="GB422" s="7">
        <v>0</v>
      </c>
      <c r="GC422" s="7">
        <v>0</v>
      </c>
      <c r="GD422" s="7" t="e">
        <v>#REF!</v>
      </c>
      <c r="GE422" s="149">
        <v>0</v>
      </c>
      <c r="GF422" s="150">
        <v>0</v>
      </c>
      <c r="GG422" s="7"/>
      <c r="GH422" s="7"/>
      <c r="GI422" s="60"/>
      <c r="GK422" s="20"/>
      <c r="GL422" s="20"/>
      <c r="GM422" s="1"/>
      <c r="GN422" s="25"/>
      <c r="GO422" s="77"/>
      <c r="GP422" s="7"/>
      <c r="GQ422" s="7"/>
    </row>
    <row r="423" spans="1:199" ht="24.95" hidden="1" customHeight="1" thickBot="1" x14ac:dyDescent="0.4">
      <c r="A423" s="2" t="s">
        <v>84</v>
      </c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90"/>
      <c r="N423" s="34"/>
      <c r="O423" s="22"/>
      <c r="P423" s="34"/>
      <c r="Q423" s="22"/>
      <c r="R423" s="34"/>
      <c r="S423" s="22"/>
      <c r="T423" s="34"/>
      <c r="U423" s="22"/>
      <c r="V423" s="91"/>
      <c r="W423" s="22"/>
      <c r="X423" s="22"/>
      <c r="Y423" s="22"/>
      <c r="Z423" s="91"/>
      <c r="AA423" s="22"/>
      <c r="AB423" s="91"/>
      <c r="AC423" s="22"/>
      <c r="AD423" s="91"/>
      <c r="AE423" s="26"/>
      <c r="AF423" s="91"/>
      <c r="AG423" s="22"/>
      <c r="AH423" s="91"/>
      <c r="AI423" s="22"/>
      <c r="AJ423" s="91"/>
      <c r="AK423" s="22"/>
      <c r="AL423" s="91"/>
      <c r="AM423" s="22"/>
      <c r="AN423" s="91"/>
      <c r="AO423" s="22"/>
      <c r="AP423" s="91"/>
      <c r="AQ423" s="22"/>
      <c r="AR423" s="91"/>
      <c r="AS423" s="22"/>
      <c r="AT423" s="91"/>
      <c r="AU423" s="22"/>
      <c r="AV423" s="91"/>
      <c r="AW423" s="22"/>
      <c r="AX423" s="91"/>
      <c r="AY423" s="22"/>
      <c r="AZ423" s="91"/>
      <c r="BA423" s="22"/>
      <c r="BB423" s="91"/>
      <c r="BC423" s="22"/>
      <c r="BD423" s="91"/>
      <c r="BE423" s="22"/>
      <c r="BF423" s="22"/>
      <c r="BG423" s="22">
        <f>SUM(AO423+BE423+BC423+BA423+AY423+AW423+AS423+AQ423+AK423+AM423+AI423+AG423+AE423+AC423+AA423+Y423+X423+W423+U423+Q423+O423+S423+AU423)</f>
        <v>0</v>
      </c>
      <c r="BH423" s="22">
        <f>SUM(O423+Q423+U423+W423+X423+AS423+AW423+AY423+BA423+BC423+S423+AQ423)</f>
        <v>0</v>
      </c>
      <c r="BI423" s="7"/>
      <c r="BJ423" s="1"/>
      <c r="BK423" s="1"/>
      <c r="BL423" s="63"/>
      <c r="BM423" s="59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90"/>
      <c r="BZ423" s="34"/>
      <c r="CA423" s="22"/>
      <c r="CB423" s="34"/>
      <c r="CC423" s="247"/>
      <c r="CD423" s="34"/>
      <c r="CE423" s="22"/>
      <c r="CF423" s="34"/>
      <c r="CG423" s="22"/>
      <c r="CH423" s="91"/>
      <c r="CI423" s="22"/>
      <c r="CJ423" s="22"/>
      <c r="CK423" s="22"/>
      <c r="CL423" s="91"/>
      <c r="CM423" s="22"/>
      <c r="CN423" s="91"/>
      <c r="CO423" s="22"/>
      <c r="CP423" s="91"/>
      <c r="CQ423" s="26"/>
      <c r="CR423" s="91"/>
      <c r="CS423" s="22"/>
      <c r="CT423" s="91"/>
      <c r="CU423" s="22"/>
      <c r="CV423" s="91"/>
      <c r="CW423" s="22"/>
      <c r="CX423" s="91"/>
      <c r="CY423" s="22"/>
      <c r="CZ423" s="91"/>
      <c r="DA423" s="22"/>
      <c r="DB423" s="91"/>
      <c r="DC423" s="22"/>
      <c r="DD423" s="91"/>
      <c r="DE423" s="22"/>
      <c r="DF423" s="91"/>
      <c r="DG423" s="22"/>
      <c r="DH423" s="91"/>
      <c r="DI423" s="22"/>
      <c r="DJ423" s="91"/>
      <c r="DK423" s="22"/>
      <c r="DL423" s="91"/>
      <c r="DM423" s="22"/>
      <c r="DN423" s="91"/>
      <c r="DO423" s="22"/>
      <c r="DP423" s="91"/>
      <c r="DQ423" s="22"/>
      <c r="DR423" s="22">
        <f>SUM(DA423+DQ423+DO423+DM423+DK423+DI423+DE423+DC423+CW423+CY423+CU423+CS423+CQ423+CO423+CM423+CK423+CJ423+CI423+CG423+CC423+CA423+CE423+DG423)</f>
        <v>0</v>
      </c>
      <c r="DS423" s="22">
        <f>SUM(CA423+CC423+CG423+CI423+CJ423+DE423+DI423+DK423+DM423+DO423+CE423+DC423)</f>
        <v>0</v>
      </c>
      <c r="DT423" s="7"/>
      <c r="DU423" s="7"/>
      <c r="DV423" s="7"/>
      <c r="DW423" s="60"/>
      <c r="DX423" s="59"/>
      <c r="DY423" s="291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M423" s="20">
        <v>0</v>
      </c>
      <c r="EN423" s="7">
        <v>0</v>
      </c>
      <c r="EO423" s="7">
        <v>0</v>
      </c>
      <c r="EP423" s="7">
        <v>0</v>
      </c>
      <c r="EQ423" s="7">
        <v>0</v>
      </c>
      <c r="ER423" s="7">
        <v>0</v>
      </c>
      <c r="ES423" s="7">
        <v>0</v>
      </c>
      <c r="ET423" s="7">
        <v>0</v>
      </c>
      <c r="EU423" s="7">
        <v>0</v>
      </c>
      <c r="EV423" s="7">
        <v>0</v>
      </c>
      <c r="EW423" s="20">
        <v>0</v>
      </c>
      <c r="EX423" s="7">
        <v>0</v>
      </c>
      <c r="EY423" s="7">
        <v>0</v>
      </c>
      <c r="EZ423" s="7">
        <v>0</v>
      </c>
      <c r="FA423" s="7">
        <v>0</v>
      </c>
      <c r="FB423" s="7">
        <v>0</v>
      </c>
      <c r="FC423" s="7">
        <v>0</v>
      </c>
      <c r="FD423" s="7">
        <v>0</v>
      </c>
      <c r="FE423" s="7">
        <v>0</v>
      </c>
      <c r="FF423" s="7">
        <v>0</v>
      </c>
      <c r="FG423" s="20">
        <v>0</v>
      </c>
      <c r="FH423" s="7">
        <v>0</v>
      </c>
      <c r="FI423" s="7">
        <v>0</v>
      </c>
      <c r="FJ423" s="7">
        <v>0</v>
      </c>
      <c r="FK423" s="7">
        <v>0</v>
      </c>
      <c r="FL423" s="7">
        <v>0</v>
      </c>
      <c r="FM423" s="7">
        <v>0</v>
      </c>
      <c r="FN423" s="7">
        <v>0</v>
      </c>
      <c r="FO423" s="7">
        <v>0</v>
      </c>
      <c r="FP423" s="7">
        <v>0</v>
      </c>
      <c r="FQ423" s="7">
        <v>0</v>
      </c>
      <c r="FR423" s="7"/>
      <c r="FS423" s="7">
        <v>0</v>
      </c>
      <c r="FT423" s="7">
        <v>0</v>
      </c>
      <c r="FU423" s="7">
        <v>0</v>
      </c>
      <c r="FV423" s="7">
        <v>0</v>
      </c>
      <c r="FW423" s="7">
        <v>0</v>
      </c>
      <c r="FX423" s="7">
        <v>0</v>
      </c>
      <c r="FY423" s="7">
        <v>0</v>
      </c>
      <c r="FZ423" s="7">
        <v>0</v>
      </c>
      <c r="GA423" s="7">
        <v>0</v>
      </c>
      <c r="GB423" s="7">
        <v>0</v>
      </c>
      <c r="GC423" s="7">
        <v>0</v>
      </c>
      <c r="GD423" s="7" t="e">
        <v>#REF!</v>
      </c>
      <c r="GE423" s="149">
        <v>0</v>
      </c>
      <c r="GF423" s="150">
        <v>0</v>
      </c>
      <c r="GG423" s="7"/>
      <c r="GH423" s="7"/>
      <c r="GI423" s="60"/>
      <c r="GK423" s="20"/>
      <c r="GL423" s="20"/>
      <c r="GM423" s="1"/>
      <c r="GN423" s="25"/>
      <c r="GO423" s="77"/>
      <c r="GP423" s="7"/>
      <c r="GQ423" s="7"/>
    </row>
    <row r="424" spans="1:199" ht="24.95" customHeight="1" thickBot="1" x14ac:dyDescent="0.4">
      <c r="A424" s="61">
        <v>29</v>
      </c>
      <c r="B424" s="659" t="s">
        <v>85</v>
      </c>
      <c r="C424" s="21" t="s">
        <v>67</v>
      </c>
      <c r="D424" s="2"/>
      <c r="E424" s="2"/>
      <c r="F424" s="2"/>
      <c r="G424" s="2"/>
      <c r="H424" s="2"/>
      <c r="I424" s="2"/>
      <c r="J424" s="2"/>
      <c r="K424" s="2"/>
      <c r="L424" s="16">
        <f t="shared" ref="L424:AQ424" si="2055">SUM(L425:L438)</f>
        <v>144</v>
      </c>
      <c r="M424" s="16">
        <f t="shared" si="2055"/>
        <v>122</v>
      </c>
      <c r="N424" s="16">
        <f t="shared" si="2055"/>
        <v>44</v>
      </c>
      <c r="O424" s="16">
        <f t="shared" si="2055"/>
        <v>40</v>
      </c>
      <c r="P424" s="16">
        <f t="shared" si="2055"/>
        <v>16</v>
      </c>
      <c r="Q424" s="16">
        <f t="shared" si="2055"/>
        <v>8</v>
      </c>
      <c r="R424" s="16">
        <f t="shared" si="2055"/>
        <v>62</v>
      </c>
      <c r="S424" s="16">
        <f t="shared" si="2055"/>
        <v>92</v>
      </c>
      <c r="T424" s="16">
        <f t="shared" si="2055"/>
        <v>0</v>
      </c>
      <c r="U424" s="16">
        <f t="shared" si="2055"/>
        <v>0</v>
      </c>
      <c r="V424" s="16">
        <f t="shared" si="2055"/>
        <v>0</v>
      </c>
      <c r="W424" s="16">
        <f t="shared" si="2055"/>
        <v>0</v>
      </c>
      <c r="X424" s="16">
        <f t="shared" si="2055"/>
        <v>0</v>
      </c>
      <c r="Y424" s="16">
        <f t="shared" si="2055"/>
        <v>7.6000000000000005</v>
      </c>
      <c r="Z424" s="16">
        <f t="shared" si="2055"/>
        <v>0</v>
      </c>
      <c r="AA424" s="16">
        <f t="shared" si="2055"/>
        <v>0</v>
      </c>
      <c r="AB424" s="16">
        <f t="shared" si="2055"/>
        <v>17</v>
      </c>
      <c r="AC424" s="16">
        <f t="shared" si="2055"/>
        <v>136</v>
      </c>
      <c r="AD424" s="16">
        <f t="shared" si="2055"/>
        <v>0</v>
      </c>
      <c r="AE424" s="16">
        <f t="shared" si="2055"/>
        <v>0</v>
      </c>
      <c r="AF424" s="16">
        <f t="shared" si="2055"/>
        <v>0</v>
      </c>
      <c r="AG424" s="16">
        <f t="shared" si="2055"/>
        <v>0</v>
      </c>
      <c r="AH424" s="16">
        <f t="shared" si="2055"/>
        <v>0</v>
      </c>
      <c r="AI424" s="16">
        <f t="shared" si="2055"/>
        <v>0</v>
      </c>
      <c r="AJ424" s="16">
        <f t="shared" si="2055"/>
        <v>0</v>
      </c>
      <c r="AK424" s="16">
        <f t="shared" si="2055"/>
        <v>0</v>
      </c>
      <c r="AL424" s="16">
        <f t="shared" si="2055"/>
        <v>1</v>
      </c>
      <c r="AM424" s="16">
        <f t="shared" si="2055"/>
        <v>48</v>
      </c>
      <c r="AN424" s="16">
        <f t="shared" si="2055"/>
        <v>0</v>
      </c>
      <c r="AO424" s="16">
        <f t="shared" si="2055"/>
        <v>0</v>
      </c>
      <c r="AP424" s="16">
        <f t="shared" si="2055"/>
        <v>0</v>
      </c>
      <c r="AQ424" s="16">
        <f t="shared" si="2055"/>
        <v>0</v>
      </c>
      <c r="AR424" s="16">
        <f t="shared" ref="AR424:BH424" si="2056">SUM(AR425:AR438)</f>
        <v>2</v>
      </c>
      <c r="AS424" s="16">
        <f t="shared" si="2056"/>
        <v>6</v>
      </c>
      <c r="AT424" s="16">
        <f t="shared" si="2056"/>
        <v>0</v>
      </c>
      <c r="AU424" s="16">
        <f t="shared" si="2056"/>
        <v>0</v>
      </c>
      <c r="AV424" s="16">
        <f t="shared" si="2056"/>
        <v>0</v>
      </c>
      <c r="AW424" s="16">
        <f t="shared" si="2056"/>
        <v>0</v>
      </c>
      <c r="AX424" s="16">
        <f t="shared" si="2056"/>
        <v>0</v>
      </c>
      <c r="AY424" s="16">
        <f t="shared" si="2056"/>
        <v>0</v>
      </c>
      <c r="AZ424" s="16">
        <f t="shared" si="2056"/>
        <v>0</v>
      </c>
      <c r="BA424" s="16">
        <f t="shared" si="2056"/>
        <v>0</v>
      </c>
      <c r="BB424" s="16">
        <f t="shared" si="2056"/>
        <v>0</v>
      </c>
      <c r="BC424" s="16">
        <f t="shared" si="2056"/>
        <v>0</v>
      </c>
      <c r="BD424" s="16">
        <f t="shared" si="2056"/>
        <v>0</v>
      </c>
      <c r="BE424" s="16">
        <f t="shared" si="2056"/>
        <v>0</v>
      </c>
      <c r="BF424" s="16">
        <f t="shared" si="2056"/>
        <v>0</v>
      </c>
      <c r="BG424" s="16">
        <f t="shared" si="2056"/>
        <v>337.6</v>
      </c>
      <c r="BH424" s="16">
        <f t="shared" si="2056"/>
        <v>146</v>
      </c>
      <c r="BI424" s="2"/>
      <c r="BJ424" s="27"/>
      <c r="BK424" s="27"/>
      <c r="BL424" s="111"/>
      <c r="BM424" s="61">
        <v>29</v>
      </c>
      <c r="BN424" s="2" t="s">
        <v>85</v>
      </c>
      <c r="BO424" s="21" t="s">
        <v>67</v>
      </c>
      <c r="BP424" s="2">
        <v>1</v>
      </c>
      <c r="BQ424" s="2"/>
      <c r="BR424" s="2"/>
      <c r="BS424" s="2"/>
      <c r="BT424" s="2"/>
      <c r="BU424" s="2"/>
      <c r="BV424" s="2"/>
      <c r="BW424" s="2"/>
      <c r="BX424" s="16">
        <f>SUM(BX425:BX438)</f>
        <v>210</v>
      </c>
      <c r="BY424" s="16">
        <f>SUM(BY425:BY438)</f>
        <v>210</v>
      </c>
      <c r="BZ424" s="16">
        <f t="shared" ref="BZ424:CJ424" si="2057">SUM(BZ425:BZ438)</f>
        <v>54</v>
      </c>
      <c r="CA424" s="16">
        <f t="shared" si="2057"/>
        <v>20</v>
      </c>
      <c r="CB424" s="16">
        <f t="shared" si="2057"/>
        <v>42</v>
      </c>
      <c r="CC424" s="16">
        <f t="shared" si="2057"/>
        <v>84</v>
      </c>
      <c r="CD424" s="16">
        <f t="shared" si="2057"/>
        <v>88</v>
      </c>
      <c r="CE424" s="16">
        <f t="shared" si="2057"/>
        <v>176</v>
      </c>
      <c r="CF424" s="16">
        <f t="shared" si="2057"/>
        <v>26</v>
      </c>
      <c r="CG424" s="16">
        <f t="shared" si="2057"/>
        <v>104</v>
      </c>
      <c r="CH424" s="16">
        <f t="shared" si="2057"/>
        <v>0</v>
      </c>
      <c r="CI424" s="16">
        <f t="shared" si="2057"/>
        <v>0</v>
      </c>
      <c r="CJ424" s="16">
        <f t="shared" si="2057"/>
        <v>4</v>
      </c>
      <c r="CK424" s="16">
        <f t="shared" ref="CK424:DD424" si="2058">SUM(CK425:CK438)</f>
        <v>21</v>
      </c>
      <c r="CL424" s="16">
        <f t="shared" si="2058"/>
        <v>0</v>
      </c>
      <c r="CM424" s="16">
        <f t="shared" si="2058"/>
        <v>0</v>
      </c>
      <c r="CN424" s="16">
        <f t="shared" si="2058"/>
        <v>3</v>
      </c>
      <c r="CO424" s="16">
        <f t="shared" si="2058"/>
        <v>24</v>
      </c>
      <c r="CP424" s="16">
        <f t="shared" si="2058"/>
        <v>0</v>
      </c>
      <c r="CQ424" s="16">
        <f t="shared" si="2058"/>
        <v>0</v>
      </c>
      <c r="CR424" s="16">
        <f t="shared" si="2058"/>
        <v>0</v>
      </c>
      <c r="CS424" s="16">
        <f t="shared" si="2058"/>
        <v>0</v>
      </c>
      <c r="CT424" s="16">
        <f t="shared" si="2058"/>
        <v>0</v>
      </c>
      <c r="CU424" s="16">
        <f t="shared" si="2058"/>
        <v>0</v>
      </c>
      <c r="CV424" s="16">
        <f t="shared" si="2058"/>
        <v>0</v>
      </c>
      <c r="CW424" s="16">
        <f t="shared" si="2058"/>
        <v>0</v>
      </c>
      <c r="CX424" s="16">
        <f t="shared" si="2058"/>
        <v>0</v>
      </c>
      <c r="CY424" s="16">
        <f t="shared" si="2058"/>
        <v>0</v>
      </c>
      <c r="CZ424" s="16">
        <f t="shared" si="2058"/>
        <v>0</v>
      </c>
      <c r="DA424" s="16">
        <f t="shared" si="2058"/>
        <v>0</v>
      </c>
      <c r="DB424" s="16">
        <f t="shared" si="2058"/>
        <v>0</v>
      </c>
      <c r="DC424" s="16">
        <f t="shared" si="2058"/>
        <v>0</v>
      </c>
      <c r="DD424" s="16">
        <f t="shared" si="2058"/>
        <v>4</v>
      </c>
      <c r="DE424" s="16">
        <f t="shared" ref="DE424:DR424" si="2059">SUM(DE425:DE438)</f>
        <v>48</v>
      </c>
      <c r="DF424" s="16">
        <f t="shared" si="2059"/>
        <v>0</v>
      </c>
      <c r="DG424" s="16">
        <f t="shared" si="2059"/>
        <v>0</v>
      </c>
      <c r="DH424" s="16">
        <f t="shared" si="2059"/>
        <v>0</v>
      </c>
      <c r="DI424" s="16">
        <f t="shared" si="2059"/>
        <v>0</v>
      </c>
      <c r="DJ424" s="16">
        <f t="shared" si="2059"/>
        <v>1</v>
      </c>
      <c r="DK424" s="16">
        <f t="shared" si="2059"/>
        <v>16.666666666666668</v>
      </c>
      <c r="DL424" s="16">
        <f t="shared" si="2059"/>
        <v>0</v>
      </c>
      <c r="DM424" s="16">
        <f t="shared" si="2059"/>
        <v>0</v>
      </c>
      <c r="DN424" s="16">
        <f t="shared" si="2059"/>
        <v>0</v>
      </c>
      <c r="DO424" s="16">
        <f t="shared" si="2059"/>
        <v>0</v>
      </c>
      <c r="DP424" s="16">
        <f t="shared" si="2059"/>
        <v>0</v>
      </c>
      <c r="DQ424" s="16">
        <f t="shared" si="2059"/>
        <v>0</v>
      </c>
      <c r="DR424" s="16">
        <f t="shared" si="2059"/>
        <v>497.66666666666663</v>
      </c>
      <c r="DS424" s="16">
        <f>SUM(DS425:DS436)</f>
        <v>452.66666666666669</v>
      </c>
      <c r="DT424" s="2"/>
      <c r="DU424" s="2"/>
      <c r="DV424" s="2"/>
      <c r="DW424" s="62"/>
      <c r="DX424" s="61">
        <v>29</v>
      </c>
      <c r="DY424" s="301" t="s">
        <v>85</v>
      </c>
      <c r="DZ424" s="21" t="s">
        <v>67</v>
      </c>
      <c r="EA424" s="44">
        <v>1</v>
      </c>
      <c r="EB424" s="44"/>
      <c r="EC424" s="44"/>
      <c r="ED424" s="44"/>
      <c r="EE424" s="44"/>
      <c r="EF424" s="44"/>
      <c r="EG424" s="44"/>
      <c r="EH424" s="44"/>
      <c r="EI424" s="44"/>
      <c r="EJ424" s="44"/>
      <c r="EK424" s="44"/>
      <c r="EM424" s="50">
        <v>60</v>
      </c>
      <c r="EN424" s="50">
        <v>0</v>
      </c>
      <c r="EO424" s="50">
        <v>92</v>
      </c>
      <c r="EP424" s="50">
        <v>150</v>
      </c>
      <c r="EQ424" s="50">
        <v>268</v>
      </c>
      <c r="ER424" s="50">
        <v>26</v>
      </c>
      <c r="ES424" s="50">
        <v>104</v>
      </c>
      <c r="ET424" s="50">
        <v>0</v>
      </c>
      <c r="EU424" s="50">
        <v>0</v>
      </c>
      <c r="EV424" s="50">
        <v>4</v>
      </c>
      <c r="EW424" s="50">
        <v>28.599999999999998</v>
      </c>
      <c r="EX424" s="50">
        <v>0</v>
      </c>
      <c r="EY424" s="50">
        <v>0</v>
      </c>
      <c r="EZ424" s="50">
        <v>20</v>
      </c>
      <c r="FA424" s="50">
        <v>160</v>
      </c>
      <c r="FB424" s="50">
        <v>0</v>
      </c>
      <c r="FC424" s="50">
        <v>0</v>
      </c>
      <c r="FD424" s="50">
        <v>0</v>
      </c>
      <c r="FE424" s="50">
        <v>0</v>
      </c>
      <c r="FF424" s="50">
        <v>0</v>
      </c>
      <c r="FG424" s="50">
        <v>0</v>
      </c>
      <c r="FH424" s="50">
        <v>0</v>
      </c>
      <c r="FI424" s="50">
        <v>0</v>
      </c>
      <c r="FJ424" s="50">
        <v>1</v>
      </c>
      <c r="FK424" s="50">
        <v>48</v>
      </c>
      <c r="FL424" s="50">
        <v>0</v>
      </c>
      <c r="FM424" s="50">
        <v>0</v>
      </c>
      <c r="FN424" s="50">
        <v>0</v>
      </c>
      <c r="FO424" s="50">
        <v>0</v>
      </c>
      <c r="FP424" s="50">
        <v>6</v>
      </c>
      <c r="FQ424" s="50">
        <v>54</v>
      </c>
      <c r="FR424" s="50">
        <v>0</v>
      </c>
      <c r="FS424" s="50">
        <v>0</v>
      </c>
      <c r="FT424" s="50">
        <v>0</v>
      </c>
      <c r="FU424" s="50">
        <v>0</v>
      </c>
      <c r="FV424" s="50">
        <v>1</v>
      </c>
      <c r="FW424" s="50">
        <v>16.666666666666668</v>
      </c>
      <c r="FX424" s="50">
        <v>0</v>
      </c>
      <c r="FY424" s="50">
        <v>0</v>
      </c>
      <c r="FZ424" s="50">
        <v>0</v>
      </c>
      <c r="GA424" s="50">
        <v>0</v>
      </c>
      <c r="GB424" s="50">
        <v>0</v>
      </c>
      <c r="GC424" s="50">
        <v>0</v>
      </c>
      <c r="GD424" s="44" t="e">
        <v>#REF!</v>
      </c>
      <c r="GE424" s="117">
        <v>835.26666666666654</v>
      </c>
      <c r="GF424" s="641">
        <v>598.66666666666674</v>
      </c>
      <c r="GG424" s="44"/>
      <c r="GH424" s="44"/>
      <c r="GI424" s="66"/>
      <c r="GK424" s="20"/>
      <c r="GL424" s="20"/>
      <c r="GM424" s="1"/>
      <c r="GN424" s="25"/>
      <c r="GO424" s="77"/>
      <c r="GP424" s="7"/>
      <c r="GQ424" s="7"/>
    </row>
    <row r="425" spans="1:199" ht="24.95" hidden="1" customHeight="1" x14ac:dyDescent="0.4">
      <c r="A425" s="2" t="s">
        <v>85</v>
      </c>
      <c r="B425" s="1" t="s">
        <v>133</v>
      </c>
      <c r="C425" s="25" t="s">
        <v>99</v>
      </c>
      <c r="D425" s="45" t="s">
        <v>92</v>
      </c>
      <c r="E425" s="25" t="s">
        <v>121</v>
      </c>
      <c r="F425" s="25" t="s">
        <v>134</v>
      </c>
      <c r="G425" s="25">
        <v>5</v>
      </c>
      <c r="H425" s="25">
        <v>48</v>
      </c>
      <c r="I425" s="25">
        <v>1</v>
      </c>
      <c r="J425" s="25"/>
      <c r="K425" s="25">
        <f>SUM(J425)*2</f>
        <v>0</v>
      </c>
      <c r="L425" s="24">
        <v>40</v>
      </c>
      <c r="M425" s="208">
        <f t="shared" ref="M425:M430" si="2060">SUM(N425+P425+R425+T425+V425)</f>
        <v>18</v>
      </c>
      <c r="N425" s="34">
        <v>10</v>
      </c>
      <c r="O425" s="28">
        <f t="shared" ref="O425:O430" si="2061">SUM(N425)*I425</f>
        <v>10</v>
      </c>
      <c r="P425" s="34">
        <v>8</v>
      </c>
      <c r="Q425" s="28">
        <f>P425*J425</f>
        <v>0</v>
      </c>
      <c r="R425" s="34"/>
      <c r="S425" s="28">
        <f t="shared" ref="S425:S430" si="2062">SUM(R425)*J425</f>
        <v>0</v>
      </c>
      <c r="T425" s="34"/>
      <c r="U425" s="28">
        <f t="shared" ref="U425:U430" si="2063">SUM(T425)*K425</f>
        <v>0</v>
      </c>
      <c r="V425" s="34"/>
      <c r="W425" s="28">
        <f>SUM(V425)*J425*2</f>
        <v>0</v>
      </c>
      <c r="X425" s="209">
        <f>SUM(J425*AX425*2+K425*AZ425*2)</f>
        <v>0</v>
      </c>
      <c r="Y425" s="182">
        <f t="shared" ref="Y425:Y428" si="2064">SUM(L425*5/100*J425)</f>
        <v>0</v>
      </c>
      <c r="Z425" s="200"/>
      <c r="AA425" s="28"/>
      <c r="AB425" s="34"/>
      <c r="AC425" s="209">
        <f t="shared" ref="AC425:AC430" si="2065">SUM(AB425)*3*H425/5</f>
        <v>0</v>
      </c>
      <c r="AD425" s="34"/>
      <c r="AE425" s="210">
        <f t="shared" ref="AE425:AE428" si="2066">SUM(AD425*H425*(30+4))</f>
        <v>0</v>
      </c>
      <c r="AF425" s="34"/>
      <c r="AG425" s="28">
        <f>SUM(AF425*H425*3)</f>
        <v>0</v>
      </c>
      <c r="AH425" s="34"/>
      <c r="AI425" s="209">
        <f>SUM(AH425*H425/3)</f>
        <v>0</v>
      </c>
      <c r="AJ425" s="200"/>
      <c r="AK425" s="209">
        <f t="shared" ref="AK425:AK428" si="2067">SUM(AJ425*H425*2/3)</f>
        <v>0</v>
      </c>
      <c r="AL425" s="34"/>
      <c r="AM425" s="28">
        <f>SUM(AL425*H425*2)</f>
        <v>0</v>
      </c>
      <c r="AN425" s="34"/>
      <c r="AO425" s="28">
        <f>SUM(AN425*J425*2)</f>
        <v>0</v>
      </c>
      <c r="AP425" s="34"/>
      <c r="AQ425" s="209">
        <f t="shared" ref="AQ425:AQ428" si="2068">SUM(AP425*H425*2)</f>
        <v>0</v>
      </c>
      <c r="AR425" s="34">
        <v>1</v>
      </c>
      <c r="AS425" s="345">
        <f>AR425*J425*6</f>
        <v>0</v>
      </c>
      <c r="AT425" s="34"/>
      <c r="AU425" s="209">
        <f t="shared" ref="AU425:AU430" si="2069">AT425*H425/3</f>
        <v>0</v>
      </c>
      <c r="AV425" s="200"/>
      <c r="AW425" s="28">
        <f>SUM(J425*AV425*6)</f>
        <v>0</v>
      </c>
      <c r="AX425" s="34"/>
      <c r="AY425" s="209">
        <f>AX425*H425/3</f>
        <v>0</v>
      </c>
      <c r="AZ425" s="34"/>
      <c r="BA425" s="209">
        <f t="shared" ref="BA425:BA428" si="2070">SUM(AZ425*K425*5*6)</f>
        <v>0</v>
      </c>
      <c r="BB425" s="34"/>
      <c r="BC425" s="209">
        <f t="shared" ref="BC425:BC428" si="2071">SUM(BB425*K425*4*6)</f>
        <v>0</v>
      </c>
      <c r="BD425" s="34"/>
      <c r="BE425" s="22">
        <f>SUM(BD425*50)</f>
        <v>0</v>
      </c>
      <c r="BF425" s="20"/>
      <c r="BG425" s="309">
        <f t="shared" ref="BG425:BG438" si="2072">SUM(AO425+BE425+BC425+BA425+AY425+AW425+AS425+AQ425+AK425+AM425+AI425+AG425+AE425+AC425+AA425+Y425+X425+W425+U425+Q425+O425+S425+AU425)</f>
        <v>10</v>
      </c>
      <c r="BH425" s="22">
        <f t="shared" ref="BH425:BH438" si="2073">SUM(O425+Q425+U425+W425+X425+AS425+AW425+AY425+BA425+BC425+S425+AQ425)</f>
        <v>10</v>
      </c>
      <c r="BI425" s="7"/>
      <c r="BJ425" s="1"/>
      <c r="BK425" s="1"/>
      <c r="BL425" s="63"/>
      <c r="BM425" s="2" t="s">
        <v>85</v>
      </c>
      <c r="BN425" s="198" t="s">
        <v>133</v>
      </c>
      <c r="BO425" s="205" t="s">
        <v>95</v>
      </c>
      <c r="BP425" s="205" t="s">
        <v>92</v>
      </c>
      <c r="BQ425" s="205" t="s">
        <v>96</v>
      </c>
      <c r="BR425" s="197" t="s">
        <v>97</v>
      </c>
      <c r="BS425" s="197">
        <v>8</v>
      </c>
      <c r="BT425" s="25">
        <v>50</v>
      </c>
      <c r="BU425" s="197"/>
      <c r="BV425" s="197">
        <v>2</v>
      </c>
      <c r="BW425" s="197">
        <f t="shared" ref="BW425:BW429" si="2074">SUM(BV425)*2</f>
        <v>4</v>
      </c>
      <c r="BX425" s="206">
        <v>50</v>
      </c>
      <c r="BY425" s="275">
        <f t="shared" ref="BY425:BY429" si="2075">SUM(BZ425+CB425+CD425+CF425+CH425)</f>
        <v>50</v>
      </c>
      <c r="BZ425" s="206">
        <v>14</v>
      </c>
      <c r="CA425" s="24">
        <f t="shared" ref="CA425:CA429" si="2076">SUM(BZ425)*BU425</f>
        <v>0</v>
      </c>
      <c r="CB425" s="206">
        <v>10</v>
      </c>
      <c r="CC425" s="278">
        <f t="shared" ref="CC425:CC429" si="2077">CB425*BV425</f>
        <v>20</v>
      </c>
      <c r="CD425" s="206"/>
      <c r="CE425" s="206">
        <f t="shared" ref="CE425:CE429" si="2078">SUM(CD425)*BV425</f>
        <v>0</v>
      </c>
      <c r="CF425" s="206">
        <v>26</v>
      </c>
      <c r="CG425" s="206">
        <f t="shared" ref="CG425:CG429" si="2079">SUM(CF425)*BW425</f>
        <v>104</v>
      </c>
      <c r="CH425" s="200"/>
      <c r="CI425" s="28">
        <f>SUM(CH425)*BV425*2</f>
        <v>0</v>
      </c>
      <c r="CJ425" s="202">
        <f>SUM(BV425*DJ425*2+BW425*DL425*2)</f>
        <v>4</v>
      </c>
      <c r="CK425" s="209">
        <f>SUM(BX425*5/100*BV425)</f>
        <v>5</v>
      </c>
      <c r="CL425" s="200"/>
      <c r="CM425" s="201"/>
      <c r="CN425" s="200"/>
      <c r="CO425" s="209">
        <f>SUM(CN425)*3*BT425/5</f>
        <v>0</v>
      </c>
      <c r="CP425" s="200"/>
      <c r="CQ425" s="204">
        <f t="shared" ref="CQ425:CQ429" si="2080">SUM(CP425*BT425*(30+4))</f>
        <v>0</v>
      </c>
      <c r="CR425" s="200"/>
      <c r="CS425" s="201">
        <f t="shared" ref="CS425:CS429" si="2081">SUM(CR425*BT425*3)</f>
        <v>0</v>
      </c>
      <c r="CT425" s="200"/>
      <c r="CU425" s="202">
        <f t="shared" ref="CU425:CU429" si="2082">SUM(CT425*BT425/3)</f>
        <v>0</v>
      </c>
      <c r="CV425" s="200"/>
      <c r="CW425" s="202">
        <f t="shared" ref="CW425:CW429" si="2083">SUM(CV425*BT425*2/3)</f>
        <v>0</v>
      </c>
      <c r="CX425" s="200"/>
      <c r="CY425" s="201">
        <f>SUM(CX425*BT425*2)</f>
        <v>0</v>
      </c>
      <c r="CZ425" s="200"/>
      <c r="DA425" s="201">
        <f>SUM(CZ425*BV425*2)</f>
        <v>0</v>
      </c>
      <c r="DB425" s="200"/>
      <c r="DC425" s="209">
        <f>SUM(DB425*BT425*2)</f>
        <v>0</v>
      </c>
      <c r="DD425" s="200"/>
      <c r="DE425" s="202">
        <f>DD425*BV425*6</f>
        <v>0</v>
      </c>
      <c r="DF425" s="200"/>
      <c r="DG425" s="202">
        <f t="shared" ref="DG425:DG429" si="2084">DF425*BT425/3</f>
        <v>0</v>
      </c>
      <c r="DH425" s="200"/>
      <c r="DI425" s="201">
        <f>SUM(BV425*DH425*6)</f>
        <v>0</v>
      </c>
      <c r="DJ425" s="200">
        <v>1</v>
      </c>
      <c r="DK425" s="209">
        <f>DJ425*BT425/3</f>
        <v>16.666666666666668</v>
      </c>
      <c r="DL425" s="200"/>
      <c r="DM425" s="209">
        <f t="shared" ref="DM425:DM429" si="2085">SUM(DL425*BW425*5*6)</f>
        <v>0</v>
      </c>
      <c r="DN425" s="200"/>
      <c r="DO425" s="202">
        <f t="shared" ref="DO425:DO429" si="2086">SUM(DN425*BW425*4*6)</f>
        <v>0</v>
      </c>
      <c r="DP425" s="200"/>
      <c r="DQ425" s="203">
        <f t="shared" ref="DQ425:DQ429" si="2087">SUM(DP425*50)</f>
        <v>0</v>
      </c>
      <c r="DR425" s="345">
        <f t="shared" ref="DR425:DR429" si="2088">CA425+CC425+CE425+CG425+CI425+CJ425+CK425+CM425+CO425+CQ425+CS425+CU425+CW425+CY425+DA425+DC425+DE425+DG425+DI425+DK425+DM425+DO425+DQ425</f>
        <v>149.66666666666666</v>
      </c>
      <c r="DS425" s="202">
        <f t="shared" ref="DS425:DS429" si="2089">DO425+DM425+DK425+DI425+DE425+DC425+CJ425+CI425+CG425+CE425+CC425+CA425</f>
        <v>144.66666666666669</v>
      </c>
      <c r="DT425" s="7"/>
      <c r="DU425" s="7"/>
      <c r="DV425" s="7"/>
      <c r="DW425" s="60" t="s">
        <v>274</v>
      </c>
      <c r="DX425" s="2" t="s">
        <v>85</v>
      </c>
      <c r="DY425" s="291"/>
      <c r="DZ425" s="19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M425" s="20">
        <v>10</v>
      </c>
      <c r="EN425" s="7"/>
      <c r="EO425" s="7">
        <v>20</v>
      </c>
      <c r="EP425" s="7">
        <v>0</v>
      </c>
      <c r="EQ425" s="7">
        <v>0</v>
      </c>
      <c r="ER425" s="7">
        <v>26</v>
      </c>
      <c r="ES425" s="7">
        <v>104</v>
      </c>
      <c r="ET425" s="7">
        <v>0</v>
      </c>
      <c r="EU425" s="7">
        <v>0</v>
      </c>
      <c r="EV425" s="7">
        <v>4</v>
      </c>
      <c r="EW425" s="20">
        <v>5</v>
      </c>
      <c r="EX425" s="7">
        <v>0</v>
      </c>
      <c r="EY425" s="7">
        <v>0</v>
      </c>
      <c r="EZ425" s="7">
        <v>0</v>
      </c>
      <c r="FA425" s="7">
        <v>0</v>
      </c>
      <c r="FB425" s="7">
        <v>0</v>
      </c>
      <c r="FC425" s="7">
        <v>0</v>
      </c>
      <c r="FD425" s="7">
        <v>0</v>
      </c>
      <c r="FE425" s="7">
        <v>0</v>
      </c>
      <c r="FF425" s="7">
        <v>0</v>
      </c>
      <c r="FG425" s="20">
        <v>0</v>
      </c>
      <c r="FH425" s="7">
        <v>0</v>
      </c>
      <c r="FI425" s="7">
        <v>0</v>
      </c>
      <c r="FJ425" s="7">
        <v>0</v>
      </c>
      <c r="FK425" s="7">
        <v>0</v>
      </c>
      <c r="FL425" s="7">
        <v>0</v>
      </c>
      <c r="FM425" s="7">
        <v>0</v>
      </c>
      <c r="FN425" s="7">
        <v>0</v>
      </c>
      <c r="FO425" s="7">
        <v>0</v>
      </c>
      <c r="FP425" s="7">
        <v>1</v>
      </c>
      <c r="FQ425" s="7">
        <v>0</v>
      </c>
      <c r="FR425" s="7"/>
      <c r="FS425" s="7">
        <v>0</v>
      </c>
      <c r="FT425" s="7">
        <v>0</v>
      </c>
      <c r="FU425" s="7">
        <v>0</v>
      </c>
      <c r="FV425" s="7">
        <v>1</v>
      </c>
      <c r="FW425" s="7">
        <v>16.666666666666668</v>
      </c>
      <c r="FX425" s="7">
        <v>0</v>
      </c>
      <c r="FY425" s="7">
        <v>0</v>
      </c>
      <c r="FZ425" s="7">
        <v>0</v>
      </c>
      <c r="GA425" s="7">
        <v>0</v>
      </c>
      <c r="GB425" s="7">
        <v>0</v>
      </c>
      <c r="GC425" s="7">
        <v>0</v>
      </c>
      <c r="GD425" s="7" t="e">
        <v>#REF!</v>
      </c>
      <c r="GE425" s="149">
        <v>159.66666666666666</v>
      </c>
      <c r="GF425" s="150">
        <v>154.66666666666669</v>
      </c>
      <c r="GG425" s="7"/>
      <c r="GH425" s="7"/>
      <c r="GI425" s="60"/>
      <c r="GK425" s="20"/>
      <c r="GL425" s="20"/>
      <c r="GM425" s="1"/>
      <c r="GN425" s="25"/>
      <c r="GO425" s="77"/>
      <c r="GP425" s="7"/>
      <c r="GQ425" s="7"/>
    </row>
    <row r="426" spans="1:199" ht="24.95" hidden="1" customHeight="1" x14ac:dyDescent="0.4">
      <c r="A426" s="2" t="s">
        <v>85</v>
      </c>
      <c r="B426" s="1" t="s">
        <v>133</v>
      </c>
      <c r="C426" s="25" t="s">
        <v>109</v>
      </c>
      <c r="D426" s="45" t="s">
        <v>92</v>
      </c>
      <c r="E426" s="25" t="s">
        <v>110</v>
      </c>
      <c r="F426" s="25" t="s">
        <v>111</v>
      </c>
      <c r="G426" s="25">
        <v>7</v>
      </c>
      <c r="H426" s="25">
        <v>24</v>
      </c>
      <c r="I426" s="25">
        <v>1</v>
      </c>
      <c r="J426" s="25">
        <v>1</v>
      </c>
      <c r="K426" s="25">
        <f>SUM(J426)*2</f>
        <v>2</v>
      </c>
      <c r="L426" s="1">
        <v>40</v>
      </c>
      <c r="M426" s="208">
        <f t="shared" si="2060"/>
        <v>40</v>
      </c>
      <c r="N426" s="34">
        <v>10</v>
      </c>
      <c r="O426" s="28">
        <f t="shared" si="2061"/>
        <v>10</v>
      </c>
      <c r="P426" s="34">
        <v>8</v>
      </c>
      <c r="Q426" s="28">
        <f>P426*J426</f>
        <v>8</v>
      </c>
      <c r="R426" s="34">
        <v>22</v>
      </c>
      <c r="S426" s="28">
        <f t="shared" si="2062"/>
        <v>22</v>
      </c>
      <c r="T426" s="34"/>
      <c r="U426" s="28">
        <f t="shared" si="2063"/>
        <v>0</v>
      </c>
      <c r="V426" s="34"/>
      <c r="W426" s="28">
        <f>SUM(V426)*J426*2</f>
        <v>0</v>
      </c>
      <c r="X426" s="209">
        <f>SUM(J426*AX426*2+K426*AZ426*2)</f>
        <v>0</v>
      </c>
      <c r="Y426" s="182">
        <f t="shared" si="2064"/>
        <v>2</v>
      </c>
      <c r="Z426" s="200"/>
      <c r="AA426" s="28"/>
      <c r="AB426" s="34"/>
      <c r="AC426" s="209">
        <f t="shared" si="2065"/>
        <v>0</v>
      </c>
      <c r="AD426" s="34"/>
      <c r="AE426" s="210">
        <f t="shared" si="2066"/>
        <v>0</v>
      </c>
      <c r="AF426" s="34"/>
      <c r="AG426" s="28">
        <f t="shared" ref="AG426:AG428" si="2090">SUM(AF426*H426*3)</f>
        <v>0</v>
      </c>
      <c r="AH426" s="34"/>
      <c r="AI426" s="209">
        <f t="shared" ref="AI426:AI428" si="2091">SUM(AH426*H426/3)</f>
        <v>0</v>
      </c>
      <c r="AJ426" s="200"/>
      <c r="AK426" s="209">
        <f t="shared" si="2067"/>
        <v>0</v>
      </c>
      <c r="AL426" s="34">
        <v>1</v>
      </c>
      <c r="AM426" s="28">
        <f>SUM(AL426*H426*2)</f>
        <v>48</v>
      </c>
      <c r="AN426" s="34"/>
      <c r="AO426" s="28">
        <f>SUM(AN426*J426*2)</f>
        <v>0</v>
      </c>
      <c r="AP426" s="34"/>
      <c r="AQ426" s="209">
        <f t="shared" si="2068"/>
        <v>0</v>
      </c>
      <c r="AR426" s="34">
        <v>1</v>
      </c>
      <c r="AS426" s="345">
        <f>AR426*J426*6</f>
        <v>6</v>
      </c>
      <c r="AT426" s="34"/>
      <c r="AU426" s="209">
        <f t="shared" si="2069"/>
        <v>0</v>
      </c>
      <c r="AV426" s="200"/>
      <c r="AW426" s="28">
        <f>SUM(J426*AV426*6)</f>
        <v>0</v>
      </c>
      <c r="AX426" s="34"/>
      <c r="AY426" s="209">
        <f>SUM(J426*AX426*8)</f>
        <v>0</v>
      </c>
      <c r="AZ426" s="34"/>
      <c r="BA426" s="209">
        <f t="shared" si="2070"/>
        <v>0</v>
      </c>
      <c r="BB426" s="34"/>
      <c r="BC426" s="209">
        <f t="shared" si="2071"/>
        <v>0</v>
      </c>
      <c r="BD426" s="34"/>
      <c r="BE426" s="22">
        <f t="shared" ref="BE426:BE430" si="2092">SUM(BD426*50)</f>
        <v>0</v>
      </c>
      <c r="BF426" s="20"/>
      <c r="BG426" s="309">
        <f t="shared" si="2072"/>
        <v>96</v>
      </c>
      <c r="BH426" s="22">
        <f t="shared" si="2073"/>
        <v>46</v>
      </c>
      <c r="BI426" s="7"/>
      <c r="BJ426" s="1"/>
      <c r="BK426" s="1"/>
      <c r="BL426" s="63"/>
      <c r="BM426" s="2" t="s">
        <v>85</v>
      </c>
      <c r="BN426" s="1" t="s">
        <v>133</v>
      </c>
      <c r="BO426" s="45" t="s">
        <v>103</v>
      </c>
      <c r="BP426" s="45" t="s">
        <v>92</v>
      </c>
      <c r="BQ426" s="25" t="s">
        <v>117</v>
      </c>
      <c r="BR426" s="25" t="s">
        <v>189</v>
      </c>
      <c r="BS426" s="45">
        <v>8</v>
      </c>
      <c r="BT426" s="25">
        <v>24</v>
      </c>
      <c r="BU426" s="25"/>
      <c r="BV426" s="25">
        <v>4</v>
      </c>
      <c r="BW426" s="25">
        <f t="shared" si="2074"/>
        <v>8</v>
      </c>
      <c r="BX426" s="319">
        <v>40</v>
      </c>
      <c r="BY426" s="208">
        <f t="shared" si="2075"/>
        <v>40</v>
      </c>
      <c r="BZ426" s="34">
        <v>10</v>
      </c>
      <c r="CA426" s="28">
        <f t="shared" si="2076"/>
        <v>0</v>
      </c>
      <c r="CB426" s="34">
        <v>8</v>
      </c>
      <c r="CC426" s="28">
        <f t="shared" si="2077"/>
        <v>32</v>
      </c>
      <c r="CD426" s="34">
        <v>22</v>
      </c>
      <c r="CE426" s="28">
        <f t="shared" si="2078"/>
        <v>88</v>
      </c>
      <c r="CF426" s="34"/>
      <c r="CG426" s="28">
        <f t="shared" si="2079"/>
        <v>0</v>
      </c>
      <c r="CH426" s="200"/>
      <c r="CI426" s="28">
        <f>SUM(CH426)*BV426*2</f>
        <v>0</v>
      </c>
      <c r="CJ426" s="209">
        <f>SUM(BV426*DJ426*2+BW426*DL426*2)</f>
        <v>0</v>
      </c>
      <c r="CK426" s="209">
        <f>BX426*BV426*0.05</f>
        <v>8</v>
      </c>
      <c r="CL426" s="200"/>
      <c r="CM426" s="28"/>
      <c r="CN426" s="200"/>
      <c r="CO426" s="209">
        <f>SUM(CN426)*3*BT426/5</f>
        <v>0</v>
      </c>
      <c r="CP426" s="200"/>
      <c r="CQ426" s="210">
        <f t="shared" si="2080"/>
        <v>0</v>
      </c>
      <c r="CR426" s="34"/>
      <c r="CS426" s="28">
        <f t="shared" si="2081"/>
        <v>0</v>
      </c>
      <c r="CT426" s="200"/>
      <c r="CU426" s="209">
        <f t="shared" si="2082"/>
        <v>0</v>
      </c>
      <c r="CV426" s="200"/>
      <c r="CW426" s="209">
        <f t="shared" si="2083"/>
        <v>0</v>
      </c>
      <c r="CX426" s="34"/>
      <c r="CY426" s="28">
        <f>SUM(CX426*BT426*2)</f>
        <v>0</v>
      </c>
      <c r="CZ426" s="200"/>
      <c r="DA426" s="28">
        <f>SUM(CZ426*BV426*2)</f>
        <v>0</v>
      </c>
      <c r="DB426" s="200"/>
      <c r="DC426" s="209">
        <f>SUM(DB426*BT426*2)</f>
        <v>0</v>
      </c>
      <c r="DD426" s="34">
        <v>1</v>
      </c>
      <c r="DE426" s="345">
        <f>DD426*BV426*6</f>
        <v>24</v>
      </c>
      <c r="DF426" s="200"/>
      <c r="DG426" s="209">
        <f t="shared" si="2084"/>
        <v>0</v>
      </c>
      <c r="DH426" s="200"/>
      <c r="DI426" s="28">
        <f>SUM(BV426*DH426*6)</f>
        <v>0</v>
      </c>
      <c r="DJ426" s="34"/>
      <c r="DK426" s="209">
        <f>DJ426*BT426/3</f>
        <v>0</v>
      </c>
      <c r="DL426" s="34"/>
      <c r="DM426" s="209">
        <f t="shared" si="2085"/>
        <v>0</v>
      </c>
      <c r="DN426" s="34"/>
      <c r="DO426" s="209">
        <f t="shared" si="2086"/>
        <v>0</v>
      </c>
      <c r="DP426" s="34"/>
      <c r="DQ426" s="22">
        <f t="shared" si="2087"/>
        <v>0</v>
      </c>
      <c r="DR426" s="345">
        <f t="shared" si="2088"/>
        <v>152</v>
      </c>
      <c r="DS426" s="209">
        <f t="shared" si="2089"/>
        <v>144</v>
      </c>
      <c r="DT426" s="7"/>
      <c r="DU426" s="7"/>
      <c r="DV426" s="7"/>
      <c r="DW426" s="60"/>
      <c r="DX426" s="2" t="s">
        <v>85</v>
      </c>
      <c r="DY426" s="291"/>
      <c r="DZ426" s="19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M426" s="20">
        <v>10</v>
      </c>
      <c r="EN426" s="7"/>
      <c r="EO426" s="7">
        <v>40</v>
      </c>
      <c r="EP426" s="7">
        <v>44</v>
      </c>
      <c r="EQ426" s="7">
        <v>110</v>
      </c>
      <c r="ER426" s="7">
        <v>0</v>
      </c>
      <c r="ES426" s="7">
        <v>0</v>
      </c>
      <c r="ET426" s="7">
        <v>0</v>
      </c>
      <c r="EU426" s="7">
        <v>0</v>
      </c>
      <c r="EV426" s="7">
        <v>0</v>
      </c>
      <c r="EW426" s="20">
        <v>10</v>
      </c>
      <c r="EX426" s="7">
        <v>0</v>
      </c>
      <c r="EY426" s="7">
        <v>0</v>
      </c>
      <c r="EZ426" s="7">
        <v>0</v>
      </c>
      <c r="FA426" s="7">
        <v>0</v>
      </c>
      <c r="FB426" s="7">
        <v>0</v>
      </c>
      <c r="FC426" s="7">
        <v>0</v>
      </c>
      <c r="FD426" s="7">
        <v>0</v>
      </c>
      <c r="FE426" s="7">
        <v>0</v>
      </c>
      <c r="FF426" s="7">
        <v>0</v>
      </c>
      <c r="FG426" s="20">
        <v>0</v>
      </c>
      <c r="FH426" s="7">
        <v>0</v>
      </c>
      <c r="FI426" s="7">
        <v>0</v>
      </c>
      <c r="FJ426" s="7">
        <v>1</v>
      </c>
      <c r="FK426" s="7">
        <v>48</v>
      </c>
      <c r="FL426" s="7">
        <v>0</v>
      </c>
      <c r="FM426" s="7">
        <v>0</v>
      </c>
      <c r="FN426" s="7">
        <v>0</v>
      </c>
      <c r="FO426" s="7">
        <v>0</v>
      </c>
      <c r="FP426" s="7">
        <v>2</v>
      </c>
      <c r="FQ426" s="7">
        <v>30</v>
      </c>
      <c r="FR426" s="7"/>
      <c r="FS426" s="7">
        <v>0</v>
      </c>
      <c r="FT426" s="7">
        <v>0</v>
      </c>
      <c r="FU426" s="7">
        <v>0</v>
      </c>
      <c r="FV426" s="7">
        <v>0</v>
      </c>
      <c r="FW426" s="7">
        <v>0</v>
      </c>
      <c r="FX426" s="7">
        <v>0</v>
      </c>
      <c r="FY426" s="7">
        <v>0</v>
      </c>
      <c r="FZ426" s="7">
        <v>0</v>
      </c>
      <c r="GA426" s="7">
        <v>0</v>
      </c>
      <c r="GB426" s="7">
        <v>0</v>
      </c>
      <c r="GC426" s="7">
        <v>0</v>
      </c>
      <c r="GD426" s="7" t="e">
        <v>#REF!</v>
      </c>
      <c r="GE426" s="149">
        <v>248</v>
      </c>
      <c r="GF426" s="150">
        <v>190</v>
      </c>
      <c r="GG426" s="7"/>
      <c r="GH426" s="7"/>
      <c r="GI426" s="60"/>
      <c r="GK426" s="20"/>
      <c r="GL426" s="20"/>
      <c r="GM426" s="1"/>
      <c r="GN426" s="25"/>
      <c r="GO426" s="77"/>
      <c r="GP426" s="7"/>
      <c r="GQ426" s="7"/>
    </row>
    <row r="427" spans="1:199" ht="24.95" hidden="1" customHeight="1" x14ac:dyDescent="0.4">
      <c r="A427" s="2" t="s">
        <v>85</v>
      </c>
      <c r="B427" s="1" t="s">
        <v>144</v>
      </c>
      <c r="C427" s="179" t="s">
        <v>135</v>
      </c>
      <c r="D427" s="207" t="s">
        <v>92</v>
      </c>
      <c r="E427" s="207" t="s">
        <v>141</v>
      </c>
      <c r="F427" s="207" t="s">
        <v>147</v>
      </c>
      <c r="G427" s="207">
        <v>1</v>
      </c>
      <c r="H427" s="25">
        <v>25</v>
      </c>
      <c r="I427" s="25">
        <v>1</v>
      </c>
      <c r="J427" s="25">
        <v>1</v>
      </c>
      <c r="K427" s="25">
        <f>SUM(J427)*2</f>
        <v>2</v>
      </c>
      <c r="L427" s="24">
        <v>16</v>
      </c>
      <c r="M427" s="226">
        <f t="shared" si="2060"/>
        <v>16</v>
      </c>
      <c r="N427" s="24">
        <v>6</v>
      </c>
      <c r="O427" s="24">
        <f t="shared" si="2061"/>
        <v>6</v>
      </c>
      <c r="P427" s="24"/>
      <c r="Q427" s="94">
        <f>J427*P427</f>
        <v>0</v>
      </c>
      <c r="R427" s="24">
        <v>10</v>
      </c>
      <c r="S427" s="94">
        <f t="shared" si="2062"/>
        <v>10</v>
      </c>
      <c r="T427" s="227"/>
      <c r="U427" s="53">
        <f t="shared" si="2063"/>
        <v>0</v>
      </c>
      <c r="V427" s="227"/>
      <c r="W427" s="53">
        <f>SUM(V427)*J427*3</f>
        <v>0</v>
      </c>
      <c r="X427" s="209">
        <f>2/8*J427*AX427</f>
        <v>0</v>
      </c>
      <c r="Y427" s="209">
        <f t="shared" si="2064"/>
        <v>0.8</v>
      </c>
      <c r="Z427" s="219"/>
      <c r="AA427" s="53"/>
      <c r="AB427" s="227"/>
      <c r="AC427" s="228">
        <f t="shared" si="2065"/>
        <v>0</v>
      </c>
      <c r="AD427" s="227"/>
      <c r="AE427" s="53">
        <f t="shared" si="2066"/>
        <v>0</v>
      </c>
      <c r="AF427" s="227"/>
      <c r="AG427" s="53">
        <f t="shared" si="2090"/>
        <v>0</v>
      </c>
      <c r="AH427" s="227"/>
      <c r="AI427" s="209">
        <f t="shared" si="2091"/>
        <v>0</v>
      </c>
      <c r="AJ427" s="219"/>
      <c r="AK427" s="209">
        <f t="shared" si="2067"/>
        <v>0</v>
      </c>
      <c r="AL427" s="227"/>
      <c r="AM427" s="53">
        <f>SUM(AL427*H427)</f>
        <v>0</v>
      </c>
      <c r="AN427" s="227"/>
      <c r="AO427" s="53">
        <f>SUM(AN427*J427)</f>
        <v>0</v>
      </c>
      <c r="AP427" s="227"/>
      <c r="AQ427" s="228">
        <f t="shared" si="2068"/>
        <v>0</v>
      </c>
      <c r="AR427" s="227"/>
      <c r="AS427" s="209">
        <f>SUM(J427*AR427*6)</f>
        <v>0</v>
      </c>
      <c r="AT427" s="34"/>
      <c r="AU427" s="209">
        <f t="shared" si="2069"/>
        <v>0</v>
      </c>
      <c r="AV427" s="219"/>
      <c r="AW427" s="28">
        <f>SUM(AV427*H427/3)</f>
        <v>0</v>
      </c>
      <c r="AX427" s="34"/>
      <c r="AY427" s="209">
        <f>AX427*J427*8/2</f>
        <v>0</v>
      </c>
      <c r="AZ427" s="227"/>
      <c r="BA427" s="209">
        <f t="shared" si="2070"/>
        <v>0</v>
      </c>
      <c r="BB427" s="227"/>
      <c r="BC427" s="228">
        <f t="shared" si="2071"/>
        <v>0</v>
      </c>
      <c r="BD427" s="227"/>
      <c r="BE427" s="22">
        <f t="shared" si="2092"/>
        <v>0</v>
      </c>
      <c r="BF427" s="20"/>
      <c r="BG427" s="309">
        <f t="shared" si="2072"/>
        <v>16.8</v>
      </c>
      <c r="BH427" s="22">
        <f t="shared" si="2073"/>
        <v>16</v>
      </c>
      <c r="BI427" s="7"/>
      <c r="BJ427" s="1"/>
      <c r="BK427" s="1"/>
      <c r="BL427" s="63"/>
      <c r="BM427" s="2" t="s">
        <v>85</v>
      </c>
      <c r="BN427" s="1" t="s">
        <v>133</v>
      </c>
      <c r="BO427" s="179" t="s">
        <v>103</v>
      </c>
      <c r="BP427" s="45" t="s">
        <v>200</v>
      </c>
      <c r="BQ427" s="45" t="s">
        <v>125</v>
      </c>
      <c r="BR427" s="25" t="s">
        <v>199</v>
      </c>
      <c r="BS427" s="45">
        <v>8</v>
      </c>
      <c r="BT427" s="25">
        <v>25</v>
      </c>
      <c r="BU427" s="25"/>
      <c r="BV427" s="25">
        <v>1</v>
      </c>
      <c r="BW427" s="25">
        <f t="shared" si="2074"/>
        <v>2</v>
      </c>
      <c r="BX427" s="319">
        <v>40</v>
      </c>
      <c r="BY427" s="208">
        <f t="shared" si="2075"/>
        <v>40</v>
      </c>
      <c r="BZ427" s="34">
        <v>10</v>
      </c>
      <c r="CA427" s="28">
        <f t="shared" si="2076"/>
        <v>0</v>
      </c>
      <c r="CB427" s="34">
        <v>8</v>
      </c>
      <c r="CC427" s="28">
        <f t="shared" si="2077"/>
        <v>8</v>
      </c>
      <c r="CD427" s="34">
        <v>22</v>
      </c>
      <c r="CE427" s="28">
        <f t="shared" si="2078"/>
        <v>22</v>
      </c>
      <c r="CF427" s="34"/>
      <c r="CG427" s="28">
        <f t="shared" si="2079"/>
        <v>0</v>
      </c>
      <c r="CH427" s="200"/>
      <c r="CI427" s="28">
        <f>SUM(CH427)*BV427*2</f>
        <v>0</v>
      </c>
      <c r="CJ427" s="209">
        <f>SUM(BV427*DJ427*2+BW427*DL427*2)</f>
        <v>0</v>
      </c>
      <c r="CK427" s="182">
        <f>SUM(BX427*5/100*BV427)</f>
        <v>2</v>
      </c>
      <c r="CL427" s="200"/>
      <c r="CM427" s="28"/>
      <c r="CN427" s="200"/>
      <c r="CO427" s="209">
        <f>SUM(CN427)*3*BT427/5</f>
        <v>0</v>
      </c>
      <c r="CP427" s="200"/>
      <c r="CQ427" s="210">
        <f t="shared" si="2080"/>
        <v>0</v>
      </c>
      <c r="CR427" s="34"/>
      <c r="CS427" s="28">
        <f t="shared" si="2081"/>
        <v>0</v>
      </c>
      <c r="CT427" s="200"/>
      <c r="CU427" s="209">
        <f t="shared" si="2082"/>
        <v>0</v>
      </c>
      <c r="CV427" s="200"/>
      <c r="CW427" s="209">
        <f t="shared" si="2083"/>
        <v>0</v>
      </c>
      <c r="CX427" s="34"/>
      <c r="CY427" s="28">
        <f>SUM(CX427*BT427*2)</f>
        <v>0</v>
      </c>
      <c r="CZ427" s="200"/>
      <c r="DA427" s="28">
        <f>SUM(CZ427*BV427*2)</f>
        <v>0</v>
      </c>
      <c r="DB427" s="200"/>
      <c r="DC427" s="209">
        <f>SUM(DB427*BT427*2)</f>
        <v>0</v>
      </c>
      <c r="DD427" s="34">
        <v>1</v>
      </c>
      <c r="DE427" s="345">
        <f>DD427*BV427*6</f>
        <v>6</v>
      </c>
      <c r="DF427" s="200"/>
      <c r="DG427" s="209">
        <f t="shared" si="2084"/>
        <v>0</v>
      </c>
      <c r="DH427" s="200"/>
      <c r="DI427" s="28">
        <f>SUM(BV427*DH427*6)</f>
        <v>0</v>
      </c>
      <c r="DJ427" s="34"/>
      <c r="DK427" s="209">
        <f>SUM(BV427*DJ427*8)</f>
        <v>0</v>
      </c>
      <c r="DL427" s="34"/>
      <c r="DM427" s="209">
        <f t="shared" si="2085"/>
        <v>0</v>
      </c>
      <c r="DN427" s="34"/>
      <c r="DO427" s="209">
        <f t="shared" si="2086"/>
        <v>0</v>
      </c>
      <c r="DP427" s="34"/>
      <c r="DQ427" s="22">
        <f t="shared" si="2087"/>
        <v>0</v>
      </c>
      <c r="DR427" s="345">
        <f t="shared" si="2088"/>
        <v>38</v>
      </c>
      <c r="DS427" s="209">
        <f t="shared" si="2089"/>
        <v>36</v>
      </c>
      <c r="DT427" s="7"/>
      <c r="DU427" s="7"/>
      <c r="DV427" s="7"/>
      <c r="DW427" s="60"/>
      <c r="DX427" s="2" t="s">
        <v>85</v>
      </c>
      <c r="DY427" s="291"/>
      <c r="DZ427" s="19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M427" s="20">
        <v>6</v>
      </c>
      <c r="EN427" s="7"/>
      <c r="EO427" s="7">
        <v>8</v>
      </c>
      <c r="EP427" s="7">
        <v>32</v>
      </c>
      <c r="EQ427" s="7">
        <v>32</v>
      </c>
      <c r="ER427" s="7">
        <v>0</v>
      </c>
      <c r="ES427" s="7">
        <v>0</v>
      </c>
      <c r="ET427" s="7">
        <v>0</v>
      </c>
      <c r="EU427" s="7">
        <v>0</v>
      </c>
      <c r="EV427" s="7">
        <v>0</v>
      </c>
      <c r="EW427" s="20">
        <v>2.8</v>
      </c>
      <c r="EX427" s="7">
        <v>0</v>
      </c>
      <c r="EY427" s="7">
        <v>0</v>
      </c>
      <c r="EZ427" s="7">
        <v>0</v>
      </c>
      <c r="FA427" s="7">
        <v>0</v>
      </c>
      <c r="FB427" s="7">
        <v>0</v>
      </c>
      <c r="FC427" s="7">
        <v>0</v>
      </c>
      <c r="FD427" s="7">
        <v>0</v>
      </c>
      <c r="FE427" s="7">
        <v>0</v>
      </c>
      <c r="FF427" s="7">
        <v>0</v>
      </c>
      <c r="FG427" s="20">
        <v>0</v>
      </c>
      <c r="FH427" s="7">
        <v>0</v>
      </c>
      <c r="FI427" s="7">
        <v>0</v>
      </c>
      <c r="FJ427" s="7">
        <v>0</v>
      </c>
      <c r="FK427" s="7">
        <v>0</v>
      </c>
      <c r="FL427" s="7">
        <v>0</v>
      </c>
      <c r="FM427" s="7">
        <v>0</v>
      </c>
      <c r="FN427" s="7">
        <v>0</v>
      </c>
      <c r="FO427" s="7">
        <v>0</v>
      </c>
      <c r="FP427" s="7">
        <v>1</v>
      </c>
      <c r="FQ427" s="7">
        <v>6</v>
      </c>
      <c r="FR427" s="7"/>
      <c r="FS427" s="7">
        <v>0</v>
      </c>
      <c r="FT427" s="7">
        <v>0</v>
      </c>
      <c r="FU427" s="7">
        <v>0</v>
      </c>
      <c r="FV427" s="7">
        <v>0</v>
      </c>
      <c r="FW427" s="7">
        <v>0</v>
      </c>
      <c r="FX427" s="7">
        <v>0</v>
      </c>
      <c r="FY427" s="7">
        <v>0</v>
      </c>
      <c r="FZ427" s="7">
        <v>0</v>
      </c>
      <c r="GA427" s="7">
        <v>0</v>
      </c>
      <c r="GB427" s="7">
        <v>0</v>
      </c>
      <c r="GC427" s="7">
        <v>0</v>
      </c>
      <c r="GD427" s="7" t="e">
        <v>#REF!</v>
      </c>
      <c r="GE427" s="149">
        <v>54.8</v>
      </c>
      <c r="GF427" s="150">
        <v>52</v>
      </c>
      <c r="GG427" s="7"/>
      <c r="GH427" s="7"/>
      <c r="GI427" s="60"/>
      <c r="GK427" s="20"/>
      <c r="GL427" s="20"/>
      <c r="GM427" s="1"/>
      <c r="GN427" s="25"/>
      <c r="GO427" s="77"/>
      <c r="GP427" s="7"/>
      <c r="GQ427" s="7"/>
    </row>
    <row r="428" spans="1:199" ht="25.5" hidden="1" customHeight="1" x14ac:dyDescent="0.4">
      <c r="A428" s="2" t="s">
        <v>85</v>
      </c>
      <c r="B428" s="1" t="s">
        <v>144</v>
      </c>
      <c r="C428" s="207" t="s">
        <v>99</v>
      </c>
      <c r="D428" s="207" t="s">
        <v>92</v>
      </c>
      <c r="E428" s="179" t="s">
        <v>121</v>
      </c>
      <c r="F428" s="207" t="s">
        <v>122</v>
      </c>
      <c r="G428" s="207">
        <v>1</v>
      </c>
      <c r="H428" s="25">
        <v>54</v>
      </c>
      <c r="I428" s="25">
        <v>1</v>
      </c>
      <c r="J428" s="25">
        <v>2</v>
      </c>
      <c r="K428" s="25">
        <f>SUM(J428)*2</f>
        <v>4</v>
      </c>
      <c r="L428" s="24">
        <v>16</v>
      </c>
      <c r="M428" s="226">
        <f t="shared" si="2060"/>
        <v>16</v>
      </c>
      <c r="N428" s="24">
        <v>6</v>
      </c>
      <c r="O428" s="24">
        <f t="shared" si="2061"/>
        <v>6</v>
      </c>
      <c r="P428" s="24"/>
      <c r="Q428" s="94">
        <f>J428*P428</f>
        <v>0</v>
      </c>
      <c r="R428" s="24">
        <v>10</v>
      </c>
      <c r="S428" s="94">
        <f t="shared" si="2062"/>
        <v>20</v>
      </c>
      <c r="T428" s="227"/>
      <c r="U428" s="53">
        <f t="shared" si="2063"/>
        <v>0</v>
      </c>
      <c r="V428" s="227"/>
      <c r="W428" s="53">
        <f>SUM(V428)*J428*3</f>
        <v>0</v>
      </c>
      <c r="X428" s="209">
        <f>2/8*J428*AX428</f>
        <v>0</v>
      </c>
      <c r="Y428" s="209">
        <f t="shared" si="2064"/>
        <v>1.6</v>
      </c>
      <c r="Z428" s="219"/>
      <c r="AA428" s="53"/>
      <c r="AB428" s="227"/>
      <c r="AC428" s="228">
        <f t="shared" si="2065"/>
        <v>0</v>
      </c>
      <c r="AD428" s="227"/>
      <c r="AE428" s="53">
        <f t="shared" si="2066"/>
        <v>0</v>
      </c>
      <c r="AF428" s="227"/>
      <c r="AG428" s="53">
        <f t="shared" si="2090"/>
        <v>0</v>
      </c>
      <c r="AH428" s="227"/>
      <c r="AI428" s="209">
        <f t="shared" si="2091"/>
        <v>0</v>
      </c>
      <c r="AJ428" s="219"/>
      <c r="AK428" s="209">
        <f t="shared" si="2067"/>
        <v>0</v>
      </c>
      <c r="AL428" s="227"/>
      <c r="AM428" s="53">
        <f>SUM(AL428*H428)</f>
        <v>0</v>
      </c>
      <c r="AN428" s="227"/>
      <c r="AO428" s="53">
        <f>SUM(AN428*J428)</f>
        <v>0</v>
      </c>
      <c r="AP428" s="227"/>
      <c r="AQ428" s="228">
        <f t="shared" si="2068"/>
        <v>0</v>
      </c>
      <c r="AR428" s="227"/>
      <c r="AS428" s="209">
        <f>SUM(J428*AR428*6)</f>
        <v>0</v>
      </c>
      <c r="AT428" s="34"/>
      <c r="AU428" s="209">
        <f t="shared" si="2069"/>
        <v>0</v>
      </c>
      <c r="AV428" s="219"/>
      <c r="AW428" s="28">
        <f>SUM(AV428*H428/3)</f>
        <v>0</v>
      </c>
      <c r="AX428" s="34"/>
      <c r="AY428" s="209">
        <f>AX428*J428*8/2</f>
        <v>0</v>
      </c>
      <c r="AZ428" s="227"/>
      <c r="BA428" s="209">
        <f t="shared" si="2070"/>
        <v>0</v>
      </c>
      <c r="BB428" s="227"/>
      <c r="BC428" s="228">
        <f t="shared" si="2071"/>
        <v>0</v>
      </c>
      <c r="BD428" s="227"/>
      <c r="BE428" s="22">
        <f t="shared" si="2092"/>
        <v>0</v>
      </c>
      <c r="BF428" s="20"/>
      <c r="BG428" s="309">
        <f t="shared" si="2072"/>
        <v>27.6</v>
      </c>
      <c r="BH428" s="22">
        <f t="shared" si="2073"/>
        <v>26</v>
      </c>
      <c r="BI428" s="7"/>
      <c r="BJ428" s="1"/>
      <c r="BK428" s="1"/>
      <c r="BL428" s="63"/>
      <c r="BM428" s="2" t="s">
        <v>85</v>
      </c>
      <c r="BN428" s="198" t="s">
        <v>133</v>
      </c>
      <c r="BO428" s="205" t="s">
        <v>91</v>
      </c>
      <c r="BP428" s="205" t="s">
        <v>92</v>
      </c>
      <c r="BQ428" s="205" t="s">
        <v>93</v>
      </c>
      <c r="BR428" s="197" t="s">
        <v>202</v>
      </c>
      <c r="BS428" s="205">
        <v>10</v>
      </c>
      <c r="BT428" s="25">
        <v>54</v>
      </c>
      <c r="BU428" s="197">
        <v>1</v>
      </c>
      <c r="BV428" s="197">
        <v>2</v>
      </c>
      <c r="BW428" s="197">
        <f t="shared" si="2074"/>
        <v>4</v>
      </c>
      <c r="BX428" s="206">
        <v>40</v>
      </c>
      <c r="BY428" s="199">
        <f t="shared" si="2075"/>
        <v>40</v>
      </c>
      <c r="BZ428" s="200">
        <v>10</v>
      </c>
      <c r="CA428" s="28">
        <f t="shared" si="2076"/>
        <v>10</v>
      </c>
      <c r="CB428" s="200">
        <v>8</v>
      </c>
      <c r="CC428" s="243">
        <f t="shared" si="2077"/>
        <v>16</v>
      </c>
      <c r="CD428" s="200">
        <v>22</v>
      </c>
      <c r="CE428" s="201">
        <f t="shared" si="2078"/>
        <v>44</v>
      </c>
      <c r="CF428" s="200"/>
      <c r="CG428" s="206">
        <f t="shared" si="2079"/>
        <v>0</v>
      </c>
      <c r="CH428" s="200"/>
      <c r="CI428" s="28">
        <f>SUM(CH428)*BV428*2</f>
        <v>0</v>
      </c>
      <c r="CJ428" s="202">
        <f>SUM(BV428*DJ428*2+BW428*DL428*2)</f>
        <v>0</v>
      </c>
      <c r="CK428" s="209">
        <f>SUM(BX428*5/100*BV428)</f>
        <v>4</v>
      </c>
      <c r="CL428" s="200"/>
      <c r="CM428" s="201"/>
      <c r="CN428" s="200"/>
      <c r="CO428" s="209">
        <f>SUM(CN428)*3*BT428/5</f>
        <v>0</v>
      </c>
      <c r="CP428" s="200"/>
      <c r="CQ428" s="204">
        <f t="shared" si="2080"/>
        <v>0</v>
      </c>
      <c r="CR428" s="200"/>
      <c r="CS428" s="201">
        <f t="shared" si="2081"/>
        <v>0</v>
      </c>
      <c r="CT428" s="200"/>
      <c r="CU428" s="202">
        <f t="shared" si="2082"/>
        <v>0</v>
      </c>
      <c r="CV428" s="200"/>
      <c r="CW428" s="202">
        <f t="shared" si="2083"/>
        <v>0</v>
      </c>
      <c r="CX428" s="200"/>
      <c r="CY428" s="201">
        <f>SUM(CX428*BT428*2)</f>
        <v>0</v>
      </c>
      <c r="CZ428" s="200"/>
      <c r="DA428" s="201">
        <f>SUM(CZ428*BV428*2)</f>
        <v>0</v>
      </c>
      <c r="DB428" s="200"/>
      <c r="DC428" s="209">
        <f>SUM(DB428*BT428*2)</f>
        <v>0</v>
      </c>
      <c r="DD428" s="200">
        <v>1</v>
      </c>
      <c r="DE428" s="345">
        <f>SUM(BV428*DD428*6)</f>
        <v>12</v>
      </c>
      <c r="DF428" s="200"/>
      <c r="DG428" s="202">
        <f t="shared" si="2084"/>
        <v>0</v>
      </c>
      <c r="DH428" s="200"/>
      <c r="DI428" s="201">
        <f>SUM(BV428*DH428*6)</f>
        <v>0</v>
      </c>
      <c r="DJ428" s="200"/>
      <c r="DK428" s="209">
        <f>DJ428*BT428/3</f>
        <v>0</v>
      </c>
      <c r="DL428" s="200"/>
      <c r="DM428" s="209">
        <f t="shared" si="2085"/>
        <v>0</v>
      </c>
      <c r="DN428" s="200"/>
      <c r="DO428" s="202">
        <f t="shared" si="2086"/>
        <v>0</v>
      </c>
      <c r="DP428" s="200"/>
      <c r="DQ428" s="203">
        <f t="shared" si="2087"/>
        <v>0</v>
      </c>
      <c r="DR428" s="345">
        <f t="shared" si="2088"/>
        <v>86</v>
      </c>
      <c r="DS428" s="202">
        <f t="shared" si="2089"/>
        <v>82</v>
      </c>
      <c r="DT428" s="7"/>
      <c r="DU428" s="7"/>
      <c r="DV428" s="7"/>
      <c r="DW428" s="60"/>
      <c r="DX428" s="2" t="s">
        <v>85</v>
      </c>
      <c r="DY428" s="291"/>
      <c r="DZ428" s="19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M428" s="20">
        <v>16</v>
      </c>
      <c r="EN428" s="7"/>
      <c r="EO428" s="7">
        <v>16</v>
      </c>
      <c r="EP428" s="7">
        <v>32</v>
      </c>
      <c r="EQ428" s="7">
        <v>64</v>
      </c>
      <c r="ER428" s="7">
        <v>0</v>
      </c>
      <c r="ES428" s="7">
        <v>0</v>
      </c>
      <c r="ET428" s="7">
        <v>0</v>
      </c>
      <c r="EU428" s="7">
        <v>0</v>
      </c>
      <c r="EV428" s="7">
        <v>0</v>
      </c>
      <c r="EW428" s="20">
        <v>5.6</v>
      </c>
      <c r="EX428" s="7">
        <v>0</v>
      </c>
      <c r="EY428" s="7">
        <v>0</v>
      </c>
      <c r="EZ428" s="7">
        <v>0</v>
      </c>
      <c r="FA428" s="7">
        <v>0</v>
      </c>
      <c r="FB428" s="7">
        <v>0</v>
      </c>
      <c r="FC428" s="7">
        <v>0</v>
      </c>
      <c r="FD428" s="7">
        <v>0</v>
      </c>
      <c r="FE428" s="7">
        <v>0</v>
      </c>
      <c r="FF428" s="7">
        <v>0</v>
      </c>
      <c r="FG428" s="20">
        <v>0</v>
      </c>
      <c r="FH428" s="7">
        <v>0</v>
      </c>
      <c r="FI428" s="7">
        <v>0</v>
      </c>
      <c r="FJ428" s="7">
        <v>0</v>
      </c>
      <c r="FK428" s="7">
        <v>0</v>
      </c>
      <c r="FL428" s="7">
        <v>0</v>
      </c>
      <c r="FM428" s="7">
        <v>0</v>
      </c>
      <c r="FN428" s="7">
        <v>0</v>
      </c>
      <c r="FO428" s="7">
        <v>0</v>
      </c>
      <c r="FP428" s="7">
        <v>1</v>
      </c>
      <c r="FQ428" s="7">
        <v>12</v>
      </c>
      <c r="FR428" s="7"/>
      <c r="FS428" s="7">
        <v>0</v>
      </c>
      <c r="FT428" s="7">
        <v>0</v>
      </c>
      <c r="FU428" s="7">
        <v>0</v>
      </c>
      <c r="FV428" s="7">
        <v>0</v>
      </c>
      <c r="FW428" s="7">
        <v>0</v>
      </c>
      <c r="FX428" s="7">
        <v>0</v>
      </c>
      <c r="FY428" s="7">
        <v>0</v>
      </c>
      <c r="FZ428" s="7">
        <v>0</v>
      </c>
      <c r="GA428" s="7">
        <v>0</v>
      </c>
      <c r="GB428" s="7">
        <v>0</v>
      </c>
      <c r="GC428" s="7">
        <v>0</v>
      </c>
      <c r="GD428" s="7" t="e">
        <v>#REF!</v>
      </c>
      <c r="GE428" s="149">
        <v>113.6</v>
      </c>
      <c r="GF428" s="150">
        <v>108</v>
      </c>
      <c r="GG428" s="7"/>
      <c r="GH428" s="7"/>
      <c r="GI428" s="60"/>
      <c r="GK428" s="20"/>
      <c r="GL428" s="20"/>
      <c r="GM428" s="1"/>
      <c r="GN428" s="25"/>
      <c r="GO428" s="77"/>
      <c r="GP428" s="7"/>
      <c r="GQ428" s="7"/>
    </row>
    <row r="429" spans="1:199" ht="24.95" hidden="1" customHeight="1" x14ac:dyDescent="0.4">
      <c r="A429" s="2" t="s">
        <v>85</v>
      </c>
      <c r="B429" s="376" t="s">
        <v>284</v>
      </c>
      <c r="C429" s="454" t="s">
        <v>103</v>
      </c>
      <c r="D429" s="268" t="s">
        <v>92</v>
      </c>
      <c r="E429" s="268" t="s">
        <v>125</v>
      </c>
      <c r="F429" s="268" t="s">
        <v>127</v>
      </c>
      <c r="G429" s="268">
        <v>1</v>
      </c>
      <c r="H429" s="212">
        <v>80</v>
      </c>
      <c r="I429" s="212">
        <v>1</v>
      </c>
      <c r="J429" s="212">
        <v>3</v>
      </c>
      <c r="K429" s="212">
        <f>J429*2</f>
        <v>6</v>
      </c>
      <c r="L429" s="430">
        <v>6</v>
      </c>
      <c r="M429" s="455">
        <f t="shared" si="2060"/>
        <v>6</v>
      </c>
      <c r="N429" s="430">
        <v>4</v>
      </c>
      <c r="O429" s="430">
        <f t="shared" si="2061"/>
        <v>4</v>
      </c>
      <c r="P429" s="430"/>
      <c r="Q429" s="456">
        <f t="shared" ref="Q429:Q430" si="2093">J429*P429</f>
        <v>0</v>
      </c>
      <c r="R429" s="430">
        <v>2</v>
      </c>
      <c r="S429" s="456">
        <f t="shared" si="2062"/>
        <v>6</v>
      </c>
      <c r="T429" s="457"/>
      <c r="U429" s="458">
        <f t="shared" si="2063"/>
        <v>0</v>
      </c>
      <c r="V429" s="457"/>
      <c r="W429" s="458">
        <f t="shared" ref="W429:W430" si="2094">SUM(V429)*J429*3</f>
        <v>0</v>
      </c>
      <c r="X429" s="209">
        <f t="shared" ref="X429:X430" si="2095">2/8*J429*AX429</f>
        <v>0</v>
      </c>
      <c r="Y429" s="276">
        <f t="shared" ref="Y429:Y430" si="2096">SUM(L429*5/100*J429)</f>
        <v>0.89999999999999991</v>
      </c>
      <c r="Z429" s="457"/>
      <c r="AA429" s="458"/>
      <c r="AB429" s="457"/>
      <c r="AC429" s="228">
        <f t="shared" si="2065"/>
        <v>0</v>
      </c>
      <c r="AD429" s="457"/>
      <c r="AE429" s="458">
        <f t="shared" ref="AE429:AE430" si="2097">SUM(AD429*H429*(30+4))</f>
        <v>0</v>
      </c>
      <c r="AF429" s="457"/>
      <c r="AG429" s="460">
        <f t="shared" ref="AG429:AG430" si="2098">SUM(AF429*H429*3)</f>
        <v>0</v>
      </c>
      <c r="AH429" s="457"/>
      <c r="AI429" s="276">
        <f t="shared" ref="AI429:AI430" si="2099">SUM(AH429*H429/3)</f>
        <v>0</v>
      </c>
      <c r="AJ429" s="457"/>
      <c r="AK429" s="276">
        <f t="shared" ref="AK429:AK430" si="2100">SUM(AJ429*H429*2/3)</f>
        <v>0</v>
      </c>
      <c r="AL429" s="457"/>
      <c r="AM429" s="458">
        <f t="shared" ref="AM429:AM430" si="2101">SUM(AL429*H429)</f>
        <v>0</v>
      </c>
      <c r="AN429" s="457"/>
      <c r="AO429" s="458">
        <f t="shared" ref="AO429:AO430" si="2102">SUM(AN429*J429)</f>
        <v>0</v>
      </c>
      <c r="AP429" s="457"/>
      <c r="AQ429" s="459">
        <f t="shared" ref="AQ429:AQ430" si="2103">SUM(AP429*H429*2)</f>
        <v>0</v>
      </c>
      <c r="AR429" s="457"/>
      <c r="AS429" s="276">
        <f t="shared" ref="AS429:AS430" si="2104">SUM(J429*AR429*6)</f>
        <v>0</v>
      </c>
      <c r="AT429" s="378"/>
      <c r="AU429" s="276">
        <f t="shared" si="2069"/>
        <v>0</v>
      </c>
      <c r="AV429" s="457"/>
      <c r="AW429" s="284">
        <f t="shared" ref="AW429:AW430" si="2105">SUM(AV429*H429/3)</f>
        <v>0</v>
      </c>
      <c r="AX429" s="378"/>
      <c r="AY429" s="276">
        <f t="shared" ref="AY429:AY430" si="2106">AX429*J429*8/2</f>
        <v>0</v>
      </c>
      <c r="AZ429" s="457"/>
      <c r="BA429" s="209">
        <f t="shared" ref="BA429:BA430" si="2107">SUM(AZ429*K429*5*6)</f>
        <v>0</v>
      </c>
      <c r="BB429" s="457"/>
      <c r="BC429" s="459">
        <f t="shared" ref="BC429:BC430" si="2108">SUM(BB429*K429*4*6)</f>
        <v>0</v>
      </c>
      <c r="BD429" s="457"/>
      <c r="BE429" s="284">
        <f t="shared" si="2092"/>
        <v>0</v>
      </c>
      <c r="BF429" s="20"/>
      <c r="BG429" s="309">
        <f t="shared" si="2072"/>
        <v>10.9</v>
      </c>
      <c r="BH429" s="22">
        <f t="shared" si="2073"/>
        <v>10</v>
      </c>
      <c r="BI429" s="7"/>
      <c r="BJ429" s="1"/>
      <c r="BK429" s="1"/>
      <c r="BL429" s="63"/>
      <c r="BM429" s="2" t="s">
        <v>85</v>
      </c>
      <c r="BN429" s="198" t="s">
        <v>133</v>
      </c>
      <c r="BO429" s="193" t="s">
        <v>135</v>
      </c>
      <c r="BP429" s="205" t="s">
        <v>92</v>
      </c>
      <c r="BQ429" s="197" t="s">
        <v>141</v>
      </c>
      <c r="BR429" s="197" t="s">
        <v>203</v>
      </c>
      <c r="BS429" s="205">
        <v>4</v>
      </c>
      <c r="BT429" s="212">
        <v>80</v>
      </c>
      <c r="BU429" s="197">
        <v>1</v>
      </c>
      <c r="BV429" s="197">
        <v>1</v>
      </c>
      <c r="BW429" s="197">
        <f t="shared" si="2074"/>
        <v>2</v>
      </c>
      <c r="BX429" s="206">
        <v>40</v>
      </c>
      <c r="BY429" s="199">
        <f t="shared" si="2075"/>
        <v>40</v>
      </c>
      <c r="BZ429" s="200">
        <v>10</v>
      </c>
      <c r="CA429" s="28">
        <f t="shared" si="2076"/>
        <v>10</v>
      </c>
      <c r="CB429" s="200">
        <v>8</v>
      </c>
      <c r="CC429" s="243">
        <f t="shared" si="2077"/>
        <v>8</v>
      </c>
      <c r="CD429" s="200">
        <v>22</v>
      </c>
      <c r="CE429" s="201">
        <f t="shared" si="2078"/>
        <v>22</v>
      </c>
      <c r="CF429" s="200"/>
      <c r="CG429" s="201">
        <f t="shared" si="2079"/>
        <v>0</v>
      </c>
      <c r="CH429" s="200"/>
      <c r="CI429" s="28">
        <f>SUM(CH429)*BV429*2</f>
        <v>0</v>
      </c>
      <c r="CJ429" s="202">
        <f>SUM(BV429*DJ429*2+BW429*DL429*2)</f>
        <v>0</v>
      </c>
      <c r="CK429" s="182">
        <f>SUM(BX429*5/100*BV429)</f>
        <v>2</v>
      </c>
      <c r="CL429" s="200"/>
      <c r="CM429" s="201"/>
      <c r="CN429" s="200"/>
      <c r="CO429" s="209">
        <f>SUM(CN429)*3*BT429/5</f>
        <v>0</v>
      </c>
      <c r="CP429" s="200"/>
      <c r="CQ429" s="204">
        <f t="shared" si="2080"/>
        <v>0</v>
      </c>
      <c r="CR429" s="200"/>
      <c r="CS429" s="201">
        <f t="shared" si="2081"/>
        <v>0</v>
      </c>
      <c r="CT429" s="200"/>
      <c r="CU429" s="202">
        <f t="shared" si="2082"/>
        <v>0</v>
      </c>
      <c r="CV429" s="200"/>
      <c r="CW429" s="202">
        <f t="shared" si="2083"/>
        <v>0</v>
      </c>
      <c r="CX429" s="200"/>
      <c r="CY429" s="201">
        <f>SUM(CX429*BT429*2)</f>
        <v>0</v>
      </c>
      <c r="CZ429" s="200"/>
      <c r="DA429" s="201">
        <f>SUM(CZ429*BV429*2)</f>
        <v>0</v>
      </c>
      <c r="DB429" s="200"/>
      <c r="DC429" s="209">
        <f>SUM(DB429*BT429*2)</f>
        <v>0</v>
      </c>
      <c r="DD429" s="200">
        <v>1</v>
      </c>
      <c r="DE429" s="345">
        <f>DD429*BV429*6</f>
        <v>6</v>
      </c>
      <c r="DF429" s="200"/>
      <c r="DG429" s="202">
        <f t="shared" si="2084"/>
        <v>0</v>
      </c>
      <c r="DH429" s="200"/>
      <c r="DI429" s="201">
        <f>SUM(BV429*DH429*6)</f>
        <v>0</v>
      </c>
      <c r="DJ429" s="200"/>
      <c r="DK429" s="209">
        <f>SUM(BV429*DJ429*8)</f>
        <v>0</v>
      </c>
      <c r="DL429" s="200"/>
      <c r="DM429" s="209">
        <f t="shared" si="2085"/>
        <v>0</v>
      </c>
      <c r="DN429" s="200"/>
      <c r="DO429" s="202">
        <f t="shared" si="2086"/>
        <v>0</v>
      </c>
      <c r="DP429" s="200"/>
      <c r="DQ429" s="203">
        <f t="shared" si="2087"/>
        <v>0</v>
      </c>
      <c r="DR429" s="345">
        <f t="shared" si="2088"/>
        <v>48</v>
      </c>
      <c r="DS429" s="202">
        <f t="shared" si="2089"/>
        <v>46</v>
      </c>
      <c r="DT429" s="7"/>
      <c r="DU429" s="7"/>
      <c r="DV429" s="7"/>
      <c r="DW429" s="60"/>
      <c r="DX429" s="2" t="s">
        <v>85</v>
      </c>
      <c r="DY429" s="291"/>
      <c r="DZ429" s="19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M429" s="20">
        <v>14</v>
      </c>
      <c r="EN429" s="7"/>
      <c r="EO429" s="7">
        <v>8</v>
      </c>
      <c r="EP429" s="7">
        <v>24</v>
      </c>
      <c r="EQ429" s="7">
        <v>28</v>
      </c>
      <c r="ER429" s="7">
        <v>0</v>
      </c>
      <c r="ES429" s="7">
        <v>0</v>
      </c>
      <c r="ET429" s="7">
        <v>0</v>
      </c>
      <c r="EU429" s="7">
        <v>0</v>
      </c>
      <c r="EV429" s="7">
        <v>0</v>
      </c>
      <c r="EW429" s="20">
        <v>2.9</v>
      </c>
      <c r="EX429" s="7">
        <v>0</v>
      </c>
      <c r="EY429" s="7">
        <v>0</v>
      </c>
      <c r="EZ429" s="7">
        <v>0</v>
      </c>
      <c r="FA429" s="7">
        <v>0</v>
      </c>
      <c r="FB429" s="7">
        <v>0</v>
      </c>
      <c r="FC429" s="7">
        <v>0</v>
      </c>
      <c r="FD429" s="7">
        <v>0</v>
      </c>
      <c r="FE429" s="7">
        <v>0</v>
      </c>
      <c r="FF429" s="7">
        <v>0</v>
      </c>
      <c r="FG429" s="20">
        <v>0</v>
      </c>
      <c r="FH429" s="7">
        <v>0</v>
      </c>
      <c r="FI429" s="7">
        <v>0</v>
      </c>
      <c r="FJ429" s="7">
        <v>0</v>
      </c>
      <c r="FK429" s="7">
        <v>0</v>
      </c>
      <c r="FL429" s="7">
        <v>0</v>
      </c>
      <c r="FM429" s="7">
        <v>0</v>
      </c>
      <c r="FN429" s="7">
        <v>0</v>
      </c>
      <c r="FO429" s="7">
        <v>0</v>
      </c>
      <c r="FP429" s="7">
        <v>1</v>
      </c>
      <c r="FQ429" s="7">
        <v>6</v>
      </c>
      <c r="FR429" s="7"/>
      <c r="FS429" s="7">
        <v>0</v>
      </c>
      <c r="FT429" s="7">
        <v>0</v>
      </c>
      <c r="FU429" s="7">
        <v>0</v>
      </c>
      <c r="FV429" s="7">
        <v>0</v>
      </c>
      <c r="FW429" s="7">
        <v>0</v>
      </c>
      <c r="FX429" s="7">
        <v>0</v>
      </c>
      <c r="FY429" s="7">
        <v>0</v>
      </c>
      <c r="FZ429" s="7">
        <v>0</v>
      </c>
      <c r="GA429" s="7">
        <v>0</v>
      </c>
      <c r="GB429" s="7">
        <v>0</v>
      </c>
      <c r="GC429" s="7">
        <v>0</v>
      </c>
      <c r="GD429" s="7" t="e">
        <v>#REF!</v>
      </c>
      <c r="GE429" s="149">
        <v>58.9</v>
      </c>
      <c r="GF429" s="150">
        <v>56</v>
      </c>
      <c r="GG429" s="7"/>
      <c r="GH429" s="7"/>
      <c r="GI429" s="60"/>
      <c r="GK429" s="20"/>
      <c r="GL429" s="20"/>
      <c r="GM429" s="1"/>
      <c r="GN429" s="25"/>
      <c r="GO429" s="77"/>
      <c r="GP429" s="7"/>
      <c r="GQ429" s="7"/>
    </row>
    <row r="430" spans="1:199" ht="24.95" hidden="1" customHeight="1" x14ac:dyDescent="0.4">
      <c r="A430" s="2" t="s">
        <v>85</v>
      </c>
      <c r="B430" s="376" t="s">
        <v>144</v>
      </c>
      <c r="C430" s="454" t="s">
        <v>103</v>
      </c>
      <c r="D430" s="268" t="s">
        <v>92</v>
      </c>
      <c r="E430" s="268" t="s">
        <v>125</v>
      </c>
      <c r="F430" s="268" t="s">
        <v>127</v>
      </c>
      <c r="G430" s="268">
        <v>1</v>
      </c>
      <c r="H430" s="212">
        <v>80</v>
      </c>
      <c r="I430" s="212">
        <v>2</v>
      </c>
      <c r="J430" s="212">
        <v>3</v>
      </c>
      <c r="K430" s="212">
        <f>J430*2</f>
        <v>6</v>
      </c>
      <c r="L430" s="430">
        <v>10</v>
      </c>
      <c r="M430" s="455">
        <f t="shared" si="2060"/>
        <v>10</v>
      </c>
      <c r="N430" s="430">
        <v>2</v>
      </c>
      <c r="O430" s="430">
        <f t="shared" si="2061"/>
        <v>4</v>
      </c>
      <c r="P430" s="430"/>
      <c r="Q430" s="456">
        <f t="shared" si="2093"/>
        <v>0</v>
      </c>
      <c r="R430" s="430">
        <v>8</v>
      </c>
      <c r="S430" s="456">
        <f t="shared" si="2062"/>
        <v>24</v>
      </c>
      <c r="T430" s="457"/>
      <c r="U430" s="458">
        <f t="shared" si="2063"/>
        <v>0</v>
      </c>
      <c r="V430" s="457"/>
      <c r="W430" s="458">
        <f t="shared" si="2094"/>
        <v>0</v>
      </c>
      <c r="X430" s="209">
        <f t="shared" si="2095"/>
        <v>0</v>
      </c>
      <c r="Y430" s="276">
        <f t="shared" si="2096"/>
        <v>1.5</v>
      </c>
      <c r="Z430" s="457"/>
      <c r="AA430" s="458"/>
      <c r="AB430" s="457"/>
      <c r="AC430" s="228">
        <f t="shared" si="2065"/>
        <v>0</v>
      </c>
      <c r="AD430" s="457"/>
      <c r="AE430" s="458">
        <f t="shared" si="2097"/>
        <v>0</v>
      </c>
      <c r="AF430" s="457"/>
      <c r="AG430" s="460">
        <f t="shared" si="2098"/>
        <v>0</v>
      </c>
      <c r="AH430" s="457"/>
      <c r="AI430" s="276">
        <f t="shared" si="2099"/>
        <v>0</v>
      </c>
      <c r="AJ430" s="457"/>
      <c r="AK430" s="276">
        <f t="shared" si="2100"/>
        <v>0</v>
      </c>
      <c r="AL430" s="457"/>
      <c r="AM430" s="458">
        <f t="shared" si="2101"/>
        <v>0</v>
      </c>
      <c r="AN430" s="457"/>
      <c r="AO430" s="458">
        <f t="shared" si="2102"/>
        <v>0</v>
      </c>
      <c r="AP430" s="457"/>
      <c r="AQ430" s="459">
        <f t="shared" si="2103"/>
        <v>0</v>
      </c>
      <c r="AR430" s="457"/>
      <c r="AS430" s="276">
        <f t="shared" si="2104"/>
        <v>0</v>
      </c>
      <c r="AT430" s="378"/>
      <c r="AU430" s="276">
        <f t="shared" si="2069"/>
        <v>0</v>
      </c>
      <c r="AV430" s="457"/>
      <c r="AW430" s="284">
        <f t="shared" si="2105"/>
        <v>0</v>
      </c>
      <c r="AX430" s="378"/>
      <c r="AY430" s="276">
        <f t="shared" si="2106"/>
        <v>0</v>
      </c>
      <c r="AZ430" s="457"/>
      <c r="BA430" s="209">
        <f t="shared" si="2107"/>
        <v>0</v>
      </c>
      <c r="BB430" s="457"/>
      <c r="BC430" s="459">
        <f t="shared" si="2108"/>
        <v>0</v>
      </c>
      <c r="BD430" s="457"/>
      <c r="BE430" s="284">
        <f t="shared" si="2092"/>
        <v>0</v>
      </c>
      <c r="BF430" s="20"/>
      <c r="BG430" s="309">
        <f t="shared" si="2072"/>
        <v>29.5</v>
      </c>
      <c r="BH430" s="22">
        <f t="shared" si="2073"/>
        <v>28</v>
      </c>
      <c r="BI430" s="7"/>
      <c r="BJ430" s="1"/>
      <c r="BK430" s="1"/>
      <c r="BL430" s="63"/>
      <c r="BM430" s="304" t="s">
        <v>85</v>
      </c>
      <c r="BN430" s="1"/>
      <c r="BO430" s="45"/>
      <c r="BP430" s="45"/>
      <c r="BQ430" s="45"/>
      <c r="BR430" s="25"/>
      <c r="BS430" s="25"/>
      <c r="BT430" s="212">
        <v>80</v>
      </c>
      <c r="BU430" s="25"/>
      <c r="BV430" s="25"/>
      <c r="BW430" s="25"/>
      <c r="BX430" s="1"/>
      <c r="BY430" s="208"/>
      <c r="BZ430" s="34"/>
      <c r="CA430" s="28"/>
      <c r="CB430" s="34"/>
      <c r="CC430" s="28"/>
      <c r="CD430" s="34"/>
      <c r="CE430" s="28"/>
      <c r="CF430" s="34"/>
      <c r="CG430" s="28"/>
      <c r="CH430" s="34"/>
      <c r="CI430" s="28"/>
      <c r="CJ430" s="209"/>
      <c r="CK430" s="182"/>
      <c r="CL430" s="34"/>
      <c r="CM430" s="28"/>
      <c r="CN430" s="34"/>
      <c r="CO430" s="209"/>
      <c r="CP430" s="34"/>
      <c r="CQ430" s="210"/>
      <c r="CR430" s="34"/>
      <c r="CS430" s="28"/>
      <c r="CT430" s="34"/>
      <c r="CU430" s="209"/>
      <c r="CV430" s="34"/>
      <c r="CW430" s="209"/>
      <c r="CX430" s="34"/>
      <c r="CY430" s="28"/>
      <c r="CZ430" s="34"/>
      <c r="DA430" s="28"/>
      <c r="DB430" s="34"/>
      <c r="DC430" s="209"/>
      <c r="DD430" s="34"/>
      <c r="DE430" s="209"/>
      <c r="DF430" s="34"/>
      <c r="DG430" s="209"/>
      <c r="DH430" s="34"/>
      <c r="DI430" s="28"/>
      <c r="DJ430" s="34"/>
      <c r="DK430" s="209"/>
      <c r="DL430" s="34"/>
      <c r="DM430" s="209"/>
      <c r="DN430" s="34"/>
      <c r="DO430" s="209"/>
      <c r="DP430" s="34"/>
      <c r="DQ430" s="22"/>
      <c r="DR430" s="209"/>
      <c r="DS430" s="209"/>
      <c r="DT430" s="7"/>
      <c r="DU430" s="7"/>
      <c r="DV430" s="7"/>
      <c r="DW430" s="60"/>
      <c r="DX430" s="2" t="s">
        <v>85</v>
      </c>
      <c r="DY430" s="291"/>
      <c r="DZ430" s="19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M430" s="20">
        <v>4</v>
      </c>
      <c r="EN430" s="7"/>
      <c r="EO430" s="7">
        <v>0</v>
      </c>
      <c r="EP430" s="7">
        <v>8</v>
      </c>
      <c r="EQ430" s="7">
        <v>24</v>
      </c>
      <c r="ER430" s="7">
        <v>0</v>
      </c>
      <c r="ES430" s="7">
        <v>0</v>
      </c>
      <c r="ET430" s="7">
        <v>0</v>
      </c>
      <c r="EU430" s="7">
        <v>0</v>
      </c>
      <c r="EV430" s="7">
        <v>0</v>
      </c>
      <c r="EW430" s="20">
        <v>1.5</v>
      </c>
      <c r="EX430" s="7">
        <v>0</v>
      </c>
      <c r="EY430" s="7">
        <v>0</v>
      </c>
      <c r="EZ430" s="7">
        <v>0</v>
      </c>
      <c r="FA430" s="7">
        <v>0</v>
      </c>
      <c r="FB430" s="7">
        <v>0</v>
      </c>
      <c r="FC430" s="7">
        <v>0</v>
      </c>
      <c r="FD430" s="7">
        <v>0</v>
      </c>
      <c r="FE430" s="7">
        <v>0</v>
      </c>
      <c r="FF430" s="7">
        <v>0</v>
      </c>
      <c r="FG430" s="20">
        <v>0</v>
      </c>
      <c r="FH430" s="7">
        <v>0</v>
      </c>
      <c r="FI430" s="7">
        <v>0</v>
      </c>
      <c r="FJ430" s="7">
        <v>0</v>
      </c>
      <c r="FK430" s="7">
        <v>0</v>
      </c>
      <c r="FL430" s="7">
        <v>0</v>
      </c>
      <c r="FM430" s="7">
        <v>0</v>
      </c>
      <c r="FN430" s="7">
        <v>0</v>
      </c>
      <c r="FO430" s="7">
        <v>0</v>
      </c>
      <c r="FP430" s="7">
        <v>0</v>
      </c>
      <c r="FQ430" s="7">
        <v>0</v>
      </c>
      <c r="FR430" s="7"/>
      <c r="FS430" s="7">
        <v>0</v>
      </c>
      <c r="FT430" s="7">
        <v>0</v>
      </c>
      <c r="FU430" s="7">
        <v>0</v>
      </c>
      <c r="FV430" s="7">
        <v>0</v>
      </c>
      <c r="FW430" s="7">
        <v>0</v>
      </c>
      <c r="FX430" s="7">
        <v>0</v>
      </c>
      <c r="FY430" s="7">
        <v>0</v>
      </c>
      <c r="FZ430" s="7">
        <v>0</v>
      </c>
      <c r="GA430" s="7">
        <v>0</v>
      </c>
      <c r="GB430" s="7">
        <v>0</v>
      </c>
      <c r="GC430" s="7">
        <v>0</v>
      </c>
      <c r="GD430" s="7" t="e">
        <v>#REF!</v>
      </c>
      <c r="GE430" s="149">
        <v>29.5</v>
      </c>
      <c r="GF430" s="150">
        <v>28</v>
      </c>
      <c r="GG430" s="7"/>
      <c r="GH430" s="7"/>
      <c r="GI430" s="60"/>
      <c r="GK430" s="20"/>
      <c r="GL430" s="20"/>
      <c r="GM430" s="1"/>
      <c r="GN430" s="25"/>
      <c r="GO430" s="77"/>
      <c r="GP430" s="7"/>
      <c r="GQ430" s="7"/>
    </row>
    <row r="431" spans="1:199" ht="24.95" hidden="1" customHeight="1" x14ac:dyDescent="0.4">
      <c r="A431" s="2" t="s">
        <v>85</v>
      </c>
      <c r="B431" s="1" t="s">
        <v>144</v>
      </c>
      <c r="C431" s="207" t="s">
        <v>140</v>
      </c>
      <c r="D431" s="207" t="s">
        <v>92</v>
      </c>
      <c r="E431" s="207" t="s">
        <v>141</v>
      </c>
      <c r="F431" s="207" t="s">
        <v>148</v>
      </c>
      <c r="G431" s="207">
        <v>1</v>
      </c>
      <c r="H431" s="25">
        <v>25</v>
      </c>
      <c r="I431" s="25"/>
      <c r="J431" s="25">
        <v>1</v>
      </c>
      <c r="K431" s="25">
        <f>SUM(J431)*2</f>
        <v>2</v>
      </c>
      <c r="L431" s="24">
        <v>16</v>
      </c>
      <c r="M431" s="226">
        <f t="shared" ref="M431:M432" si="2109">SUM(N431+P431+R431+T431+V431)</f>
        <v>16</v>
      </c>
      <c r="N431" s="24">
        <v>6</v>
      </c>
      <c r="O431" s="24">
        <f t="shared" ref="O431:O432" si="2110">SUM(N431)*I431</f>
        <v>0</v>
      </c>
      <c r="P431" s="24"/>
      <c r="Q431" s="94">
        <f>J431*P431</f>
        <v>0</v>
      </c>
      <c r="R431" s="24">
        <v>10</v>
      </c>
      <c r="S431" s="94">
        <f t="shared" ref="S431:S432" si="2111">SUM(R431)*J431</f>
        <v>10</v>
      </c>
      <c r="T431" s="227"/>
      <c r="U431" s="53">
        <f t="shared" ref="U431:U432" si="2112">SUM(T431)*K431</f>
        <v>0</v>
      </c>
      <c r="V431" s="227"/>
      <c r="W431" s="53">
        <f>SUM(V431)*J431*3</f>
        <v>0</v>
      </c>
      <c r="X431" s="209">
        <f>2/8*J431*AX431</f>
        <v>0</v>
      </c>
      <c r="Y431" s="209">
        <f t="shared" ref="Y431:Y432" si="2113">SUM(L431*5/100*J431)</f>
        <v>0.8</v>
      </c>
      <c r="Z431" s="219"/>
      <c r="AA431" s="53"/>
      <c r="AB431" s="227"/>
      <c r="AC431" s="228">
        <f t="shared" ref="AC431" si="2114">SUM(AB431)*3*H431/5</f>
        <v>0</v>
      </c>
      <c r="AD431" s="227"/>
      <c r="AE431" s="53">
        <f t="shared" ref="AE431:AE432" si="2115">SUM(AD431*H431*(30+4))</f>
        <v>0</v>
      </c>
      <c r="AF431" s="227"/>
      <c r="AG431" s="53">
        <f t="shared" ref="AG431:AG432" si="2116">SUM(AF431*H431*3)</f>
        <v>0</v>
      </c>
      <c r="AH431" s="227"/>
      <c r="AI431" s="209">
        <f t="shared" ref="AI431:AI432" si="2117">SUM(AH431*H431/3)</f>
        <v>0</v>
      </c>
      <c r="AJ431" s="219"/>
      <c r="AK431" s="209">
        <f t="shared" ref="AK431:AK432" si="2118">SUM(AJ431*H431*2/3)</f>
        <v>0</v>
      </c>
      <c r="AL431" s="227"/>
      <c r="AM431" s="53">
        <f>SUM(AL431*H431)</f>
        <v>0</v>
      </c>
      <c r="AN431" s="227"/>
      <c r="AO431" s="53">
        <f>SUM(AN431*J431)</f>
        <v>0</v>
      </c>
      <c r="AP431" s="227"/>
      <c r="AQ431" s="228">
        <f t="shared" ref="AQ431" si="2119">SUM(AP431*H431*2)</f>
        <v>0</v>
      </c>
      <c r="AR431" s="227"/>
      <c r="AS431" s="209">
        <f>SUM(J431*AR431*6)</f>
        <v>0</v>
      </c>
      <c r="AT431" s="34"/>
      <c r="AU431" s="209">
        <f t="shared" ref="AU431:AU432" si="2120">AT431*H431/3</f>
        <v>0</v>
      </c>
      <c r="AV431" s="219"/>
      <c r="AW431" s="28">
        <f>SUM(AV431*H431/3)</f>
        <v>0</v>
      </c>
      <c r="AX431" s="34"/>
      <c r="AY431" s="209">
        <f>AX431*J431*8/2</f>
        <v>0</v>
      </c>
      <c r="AZ431" s="227"/>
      <c r="BA431" s="209">
        <f t="shared" ref="BA431:BA432" si="2121">SUM(AZ431*K431*5*6)</f>
        <v>0</v>
      </c>
      <c r="BB431" s="227"/>
      <c r="BC431" s="228">
        <f t="shared" ref="BC431:BC432" si="2122">SUM(BB431*K431*4*6)</f>
        <v>0</v>
      </c>
      <c r="BD431" s="227"/>
      <c r="BE431" s="22">
        <f t="shared" ref="BE431:BE432" si="2123">SUM(BD431*50)</f>
        <v>0</v>
      </c>
      <c r="BF431" s="209"/>
      <c r="BG431" s="309">
        <f t="shared" si="2072"/>
        <v>10.8</v>
      </c>
      <c r="BH431" s="22">
        <f t="shared" si="2073"/>
        <v>10</v>
      </c>
      <c r="BI431" s="7"/>
      <c r="BJ431" s="1"/>
      <c r="BK431" s="1"/>
      <c r="BL431" s="63"/>
      <c r="BM431" s="2" t="s">
        <v>85</v>
      </c>
      <c r="BN431" s="7"/>
      <c r="BO431" s="19"/>
      <c r="BP431" s="7"/>
      <c r="BQ431" s="7"/>
      <c r="BR431" s="7"/>
      <c r="BS431" s="7"/>
      <c r="BT431" s="25">
        <v>25</v>
      </c>
      <c r="BU431" s="7"/>
      <c r="BV431" s="7"/>
      <c r="BW431" s="7"/>
      <c r="BX431" s="20"/>
      <c r="BY431" s="20"/>
      <c r="BZ431" s="20"/>
      <c r="CA431" s="20"/>
      <c r="CB431" s="7"/>
      <c r="CC431" s="316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2">
        <f t="shared" ref="DR431:DR438" si="2124">SUM(DA431+DQ431+DO431+DM431+DK431+DI431+DE431+DC431+CW431+CY431+CU431+CS431+CQ431+CO431+CM431+CK431+CJ431+CI431+CG431+CC431+CA431+CE431+DG431)</f>
        <v>0</v>
      </c>
      <c r="DS431" s="22">
        <f t="shared" ref="DS431:DS438" si="2125">SUM(CA431+CC431+CG431+CI431+CJ431+DE431+DI431+DK431+DM431+DO431+CE431+DC431)</f>
        <v>0</v>
      </c>
      <c r="DT431" s="7"/>
      <c r="DU431" s="7"/>
      <c r="DV431" s="7"/>
      <c r="DW431" s="60"/>
      <c r="DX431" s="2" t="s">
        <v>85</v>
      </c>
      <c r="DY431" s="291"/>
      <c r="DZ431" s="19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M431" s="20">
        <v>0</v>
      </c>
      <c r="EN431" s="7"/>
      <c r="EO431" s="7">
        <v>0</v>
      </c>
      <c r="EP431" s="7">
        <v>10</v>
      </c>
      <c r="EQ431" s="7">
        <v>10</v>
      </c>
      <c r="ER431" s="7">
        <v>0</v>
      </c>
      <c r="ES431" s="7">
        <v>0</v>
      </c>
      <c r="ET431" s="7">
        <v>0</v>
      </c>
      <c r="EU431" s="7">
        <v>0</v>
      </c>
      <c r="EV431" s="7">
        <v>0</v>
      </c>
      <c r="EW431" s="20">
        <v>0.8</v>
      </c>
      <c r="EX431" s="7">
        <v>0</v>
      </c>
      <c r="EY431" s="7">
        <v>0</v>
      </c>
      <c r="EZ431" s="7">
        <v>0</v>
      </c>
      <c r="FA431" s="7">
        <v>0</v>
      </c>
      <c r="FB431" s="7">
        <v>0</v>
      </c>
      <c r="FC431" s="7">
        <v>0</v>
      </c>
      <c r="FD431" s="7">
        <v>0</v>
      </c>
      <c r="FE431" s="7">
        <v>0</v>
      </c>
      <c r="FF431" s="7">
        <v>0</v>
      </c>
      <c r="FG431" s="20">
        <v>0</v>
      </c>
      <c r="FH431" s="7">
        <v>0</v>
      </c>
      <c r="FI431" s="7">
        <v>0</v>
      </c>
      <c r="FJ431" s="7">
        <v>0</v>
      </c>
      <c r="FK431" s="7">
        <v>0</v>
      </c>
      <c r="FL431" s="7">
        <v>0</v>
      </c>
      <c r="FM431" s="7">
        <v>0</v>
      </c>
      <c r="FN431" s="7">
        <v>0</v>
      </c>
      <c r="FO431" s="7">
        <v>0</v>
      </c>
      <c r="FP431" s="7">
        <v>0</v>
      </c>
      <c r="FQ431" s="7">
        <v>0</v>
      </c>
      <c r="FR431" s="7"/>
      <c r="FS431" s="7">
        <v>0</v>
      </c>
      <c r="FT431" s="7">
        <v>0</v>
      </c>
      <c r="FU431" s="7">
        <v>0</v>
      </c>
      <c r="FV431" s="7">
        <v>0</v>
      </c>
      <c r="FW431" s="7">
        <v>0</v>
      </c>
      <c r="FX431" s="7">
        <v>0</v>
      </c>
      <c r="FY431" s="7">
        <v>0</v>
      </c>
      <c r="FZ431" s="7">
        <v>0</v>
      </c>
      <c r="GA431" s="7">
        <v>0</v>
      </c>
      <c r="GB431" s="7">
        <v>0</v>
      </c>
      <c r="GC431" s="7">
        <v>0</v>
      </c>
      <c r="GD431" s="7" t="e">
        <v>#REF!</v>
      </c>
      <c r="GE431" s="149">
        <v>10.8</v>
      </c>
      <c r="GF431" s="150">
        <v>10</v>
      </c>
      <c r="GG431" s="7"/>
      <c r="GH431" s="7"/>
      <c r="GI431" s="60"/>
      <c r="GK431" s="20"/>
      <c r="GL431" s="20"/>
      <c r="GM431" s="1"/>
      <c r="GN431" s="25"/>
      <c r="GO431" s="77"/>
      <c r="GP431" s="7"/>
      <c r="GQ431" s="7"/>
    </row>
    <row r="432" spans="1:199" ht="24.95" hidden="1" customHeight="1" x14ac:dyDescent="0.4">
      <c r="A432" s="2" t="s">
        <v>85</v>
      </c>
      <c r="B432" s="413" t="s">
        <v>261</v>
      </c>
      <c r="C432" s="211" t="s">
        <v>95</v>
      </c>
      <c r="D432" s="211" t="s">
        <v>92</v>
      </c>
      <c r="E432" s="211" t="s">
        <v>96</v>
      </c>
      <c r="F432" s="230" t="s">
        <v>195</v>
      </c>
      <c r="G432" s="230">
        <v>9</v>
      </c>
      <c r="H432" s="607">
        <v>4</v>
      </c>
      <c r="I432" s="230">
        <v>2</v>
      </c>
      <c r="J432" s="230">
        <v>6</v>
      </c>
      <c r="K432" s="230">
        <f>SUM(J432)*2</f>
        <v>12</v>
      </c>
      <c r="L432" s="229"/>
      <c r="M432" s="231">
        <f t="shared" si="2109"/>
        <v>0</v>
      </c>
      <c r="N432" s="232"/>
      <c r="O432" s="233">
        <f t="shared" si="2110"/>
        <v>0</v>
      </c>
      <c r="P432" s="232"/>
      <c r="Q432" s="233">
        <f>P432*J432</f>
        <v>0</v>
      </c>
      <c r="R432" s="232"/>
      <c r="S432" s="233">
        <f t="shared" si="2111"/>
        <v>0</v>
      </c>
      <c r="T432" s="232"/>
      <c r="U432" s="233">
        <f t="shared" si="2112"/>
        <v>0</v>
      </c>
      <c r="V432" s="232"/>
      <c r="W432" s="233">
        <f>SUM(V432)*J432*5</f>
        <v>0</v>
      </c>
      <c r="X432" s="209">
        <f>SUM(L432)*J432*5/100+AX432*J432*2+AZ432*J432*2</f>
        <v>0</v>
      </c>
      <c r="Y432" s="171">
        <f t="shared" si="2113"/>
        <v>0</v>
      </c>
      <c r="Z432" s="232"/>
      <c r="AA432" s="233"/>
      <c r="AB432" s="232">
        <v>17</v>
      </c>
      <c r="AC432" s="209">
        <f>AB432*H432*2</f>
        <v>136</v>
      </c>
      <c r="AD432" s="232"/>
      <c r="AE432" s="235">
        <f t="shared" si="2115"/>
        <v>0</v>
      </c>
      <c r="AF432" s="232"/>
      <c r="AG432" s="233">
        <f t="shared" si="2116"/>
        <v>0</v>
      </c>
      <c r="AH432" s="232"/>
      <c r="AI432" s="234">
        <f t="shared" si="2117"/>
        <v>0</v>
      </c>
      <c r="AJ432" s="232"/>
      <c r="AK432" s="234">
        <f t="shared" si="2118"/>
        <v>0</v>
      </c>
      <c r="AL432" s="232"/>
      <c r="AM432" s="233">
        <f>SUM(AL432*H432)</f>
        <v>0</v>
      </c>
      <c r="AN432" s="232"/>
      <c r="AO432" s="233">
        <f>SUM(AN432*J432)</f>
        <v>0</v>
      </c>
      <c r="AP432" s="232"/>
      <c r="AQ432" s="234">
        <f>AP432*H432/3</f>
        <v>0</v>
      </c>
      <c r="AR432" s="232"/>
      <c r="AS432" s="234">
        <f>SUM(J432*AR432*6)</f>
        <v>0</v>
      </c>
      <c r="AT432" s="34"/>
      <c r="AU432" s="236">
        <f t="shared" si="2120"/>
        <v>0</v>
      </c>
      <c r="AV432" s="232"/>
      <c r="AW432" s="233">
        <f>SUM(AV432*H432/3)</f>
        <v>0</v>
      </c>
      <c r="AX432" s="232"/>
      <c r="AY432" s="234">
        <f>SUM(AX432*H432/3)</f>
        <v>0</v>
      </c>
      <c r="AZ432" s="232"/>
      <c r="BA432" s="209">
        <f t="shared" si="2121"/>
        <v>0</v>
      </c>
      <c r="BB432" s="232"/>
      <c r="BC432" s="234">
        <f t="shared" si="2122"/>
        <v>0</v>
      </c>
      <c r="BD432" s="232"/>
      <c r="BE432" s="237">
        <f t="shared" si="2123"/>
        <v>0</v>
      </c>
      <c r="BF432" s="20"/>
      <c r="BG432" s="22">
        <f t="shared" si="2072"/>
        <v>136</v>
      </c>
      <c r="BH432" s="22">
        <f t="shared" si="2073"/>
        <v>0</v>
      </c>
      <c r="BI432" s="7"/>
      <c r="BJ432" s="1"/>
      <c r="BK432" s="1"/>
      <c r="BL432" s="7" t="s">
        <v>287</v>
      </c>
      <c r="BM432" s="2" t="s">
        <v>85</v>
      </c>
      <c r="BN432" s="229" t="s">
        <v>255</v>
      </c>
      <c r="BO432" s="211" t="s">
        <v>95</v>
      </c>
      <c r="BP432" s="211" t="s">
        <v>92</v>
      </c>
      <c r="BQ432" s="211" t="s">
        <v>96</v>
      </c>
      <c r="BR432" s="230" t="s">
        <v>195</v>
      </c>
      <c r="BS432" s="230">
        <v>10</v>
      </c>
      <c r="BT432" s="607">
        <v>4</v>
      </c>
      <c r="BU432" s="230">
        <v>2</v>
      </c>
      <c r="BV432" s="230">
        <v>6</v>
      </c>
      <c r="BW432" s="230">
        <f t="shared" ref="BW432" si="2126">SUM(BV432)*2</f>
        <v>12</v>
      </c>
      <c r="BX432" s="229"/>
      <c r="BY432" s="231">
        <f t="shared" ref="BY432" si="2127">SUM(BZ432+CB432+CD432+CF432+CH432)</f>
        <v>0</v>
      </c>
      <c r="BZ432" s="232"/>
      <c r="CA432" s="28">
        <f t="shared" ref="CA432" si="2128">SUM(BZ432)*BU432</f>
        <v>0</v>
      </c>
      <c r="CB432" s="232"/>
      <c r="CC432" s="233">
        <f t="shared" ref="CC432" si="2129">CB432*BV432</f>
        <v>0</v>
      </c>
      <c r="CD432" s="232"/>
      <c r="CE432" s="233">
        <f t="shared" ref="CE432" si="2130">SUM(CD432)*BV432</f>
        <v>0</v>
      </c>
      <c r="CF432" s="232"/>
      <c r="CG432" s="233">
        <f t="shared" ref="CG432" si="2131">SUM(CF432)*BW432</f>
        <v>0</v>
      </c>
      <c r="CH432" s="232"/>
      <c r="CI432" s="28">
        <f>SUM(CH432)*BV432*5</f>
        <v>0</v>
      </c>
      <c r="CJ432" s="234">
        <f>SUM(BX432)*BV432*5/100+DJ432*BV432*2+DL432*BV432*2</f>
        <v>0</v>
      </c>
      <c r="CK432" s="182">
        <f>SUM(BX432*5/100*BV432)</f>
        <v>0</v>
      </c>
      <c r="CL432" s="232"/>
      <c r="CM432" s="233"/>
      <c r="CN432" s="232">
        <v>3</v>
      </c>
      <c r="CO432" s="345">
        <v>24</v>
      </c>
      <c r="CP432" s="232"/>
      <c r="CQ432" s="235">
        <f t="shared" ref="CQ432" si="2132">SUM(CP432*BT432*(30+4))</f>
        <v>0</v>
      </c>
      <c r="CR432" s="232"/>
      <c r="CS432" s="233">
        <f t="shared" ref="CS432" si="2133">SUM(CR432*BT432*3)</f>
        <v>0</v>
      </c>
      <c r="CT432" s="232"/>
      <c r="CU432" s="234">
        <f t="shared" ref="CU432" si="2134">SUM(CT432*BT432/3)</f>
        <v>0</v>
      </c>
      <c r="CV432" s="232"/>
      <c r="CW432" s="234">
        <f t="shared" ref="CW432" si="2135">SUM(CV432*BT432*2/3)</f>
        <v>0</v>
      </c>
      <c r="CX432" s="232"/>
      <c r="CY432" s="233">
        <f>SUM(CX432*BT432)</f>
        <v>0</v>
      </c>
      <c r="CZ432" s="232"/>
      <c r="DA432" s="233">
        <f>SUM(CZ432*BV432)</f>
        <v>0</v>
      </c>
      <c r="DB432" s="232"/>
      <c r="DC432" s="209"/>
      <c r="DD432" s="232"/>
      <c r="DE432" s="234">
        <f>SUM(BV432*DD432*6)</f>
        <v>0</v>
      </c>
      <c r="DF432" s="34"/>
      <c r="DG432" s="236">
        <f t="shared" ref="DG432" si="2136">DF432*BT432/3</f>
        <v>0</v>
      </c>
      <c r="DH432" s="232"/>
      <c r="DI432" s="233">
        <f>SUM(DH432*BT432/3)</f>
        <v>0</v>
      </c>
      <c r="DJ432" s="232"/>
      <c r="DK432" s="209">
        <f>SUM(DJ432*BT432/3)</f>
        <v>0</v>
      </c>
      <c r="DL432" s="232"/>
      <c r="DM432" s="209">
        <f t="shared" ref="DM432" si="2137">SUM(DL432*BW432*5*6)</f>
        <v>0</v>
      </c>
      <c r="DN432" s="232"/>
      <c r="DO432" s="234">
        <f t="shared" ref="DO432" si="2138">SUM(DN432*BW432*4*6)</f>
        <v>0</v>
      </c>
      <c r="DP432" s="232"/>
      <c r="DQ432" s="237">
        <f t="shared" ref="DQ432" si="2139">SUM(DP432*50)</f>
        <v>0</v>
      </c>
      <c r="DR432" s="236">
        <f t="shared" ref="DR432" si="2140">CA432+CC432+CE432+CG432+CI432+CJ432+CK432+CM432+CO432+CQ432+CS432+CU432+CW432+CY432+DA432+DC432+DE432+DG432+DI432+DK432+DM432+DO432+DQ432</f>
        <v>24</v>
      </c>
      <c r="DS432" s="236">
        <f t="shared" ref="DS432" si="2141">DO432+DM432+DK432+DI432+DE432+DC432+CJ432+CI432+CG432+CE432+CC432+CA432</f>
        <v>0</v>
      </c>
      <c r="DT432" s="7"/>
      <c r="DU432" s="7"/>
      <c r="DV432" s="7"/>
      <c r="DW432" s="60"/>
      <c r="DX432" s="2" t="s">
        <v>85</v>
      </c>
      <c r="DY432" s="291"/>
      <c r="DZ432" s="19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M432" s="20">
        <v>0</v>
      </c>
      <c r="EN432" s="7"/>
      <c r="EO432" s="7">
        <v>0</v>
      </c>
      <c r="EP432" s="7">
        <v>0</v>
      </c>
      <c r="EQ432" s="7">
        <v>0</v>
      </c>
      <c r="ER432" s="7">
        <v>0</v>
      </c>
      <c r="ES432" s="7">
        <v>0</v>
      </c>
      <c r="ET432" s="7">
        <v>0</v>
      </c>
      <c r="EU432" s="7">
        <v>0</v>
      </c>
      <c r="EV432" s="7">
        <v>0</v>
      </c>
      <c r="EW432" s="20">
        <v>0</v>
      </c>
      <c r="EX432" s="7">
        <v>0</v>
      </c>
      <c r="EY432" s="7">
        <v>0</v>
      </c>
      <c r="EZ432" s="7">
        <v>20</v>
      </c>
      <c r="FA432" s="7">
        <v>160</v>
      </c>
      <c r="FB432" s="7">
        <v>0</v>
      </c>
      <c r="FC432" s="7">
        <v>0</v>
      </c>
      <c r="FD432" s="7">
        <v>0</v>
      </c>
      <c r="FE432" s="7">
        <v>0</v>
      </c>
      <c r="FF432" s="7">
        <v>0</v>
      </c>
      <c r="FG432" s="20">
        <v>0</v>
      </c>
      <c r="FH432" s="7">
        <v>0</v>
      </c>
      <c r="FI432" s="7">
        <v>0</v>
      </c>
      <c r="FJ432" s="7">
        <v>0</v>
      </c>
      <c r="FK432" s="7">
        <v>0</v>
      </c>
      <c r="FL432" s="7">
        <v>0</v>
      </c>
      <c r="FM432" s="7">
        <v>0</v>
      </c>
      <c r="FN432" s="7">
        <v>0</v>
      </c>
      <c r="FO432" s="7">
        <v>0</v>
      </c>
      <c r="FP432" s="7">
        <v>0</v>
      </c>
      <c r="FQ432" s="7">
        <v>0</v>
      </c>
      <c r="FR432" s="7"/>
      <c r="FS432" s="7">
        <v>0</v>
      </c>
      <c r="FT432" s="7">
        <v>0</v>
      </c>
      <c r="FU432" s="7">
        <v>0</v>
      </c>
      <c r="FV432" s="7">
        <v>0</v>
      </c>
      <c r="FW432" s="7">
        <v>0</v>
      </c>
      <c r="FX432" s="7">
        <v>0</v>
      </c>
      <c r="FY432" s="7">
        <v>0</v>
      </c>
      <c r="FZ432" s="7">
        <v>0</v>
      </c>
      <c r="GA432" s="7">
        <v>0</v>
      </c>
      <c r="GB432" s="7">
        <v>0</v>
      </c>
      <c r="GC432" s="7">
        <v>0</v>
      </c>
      <c r="GD432" s="7" t="e">
        <v>#REF!</v>
      </c>
      <c r="GE432" s="149">
        <v>160</v>
      </c>
      <c r="GF432" s="150">
        <v>0</v>
      </c>
      <c r="GG432" s="7"/>
      <c r="GH432" s="7"/>
      <c r="GI432" s="60"/>
      <c r="GK432" s="20"/>
      <c r="GL432" s="20"/>
      <c r="GM432" s="1"/>
      <c r="GN432" s="25"/>
      <c r="GO432" s="77"/>
      <c r="GP432" s="7"/>
      <c r="GQ432" s="7"/>
    </row>
    <row r="433" spans="1:199" ht="24.95" hidden="1" customHeight="1" x14ac:dyDescent="0.4">
      <c r="A433" s="2" t="s">
        <v>85</v>
      </c>
      <c r="B433" s="7"/>
      <c r="C433" s="19"/>
      <c r="D433" s="7"/>
      <c r="E433" s="7"/>
      <c r="F433" s="7"/>
      <c r="G433" s="7"/>
      <c r="H433" s="7"/>
      <c r="I433" s="7"/>
      <c r="J433" s="7"/>
      <c r="K433" s="7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2">
        <f t="shared" si="2072"/>
        <v>0</v>
      </c>
      <c r="BH433" s="22">
        <f t="shared" si="2073"/>
        <v>0</v>
      </c>
      <c r="BI433" s="7"/>
      <c r="BJ433" s="1"/>
      <c r="BK433" s="1"/>
      <c r="BL433" s="63"/>
      <c r="BM433" s="2" t="s">
        <v>85</v>
      </c>
      <c r="BN433" s="7"/>
      <c r="BO433" s="19"/>
      <c r="BP433" s="7"/>
      <c r="BQ433" s="7"/>
      <c r="BR433" s="7"/>
      <c r="BS433" s="7"/>
      <c r="BT433" s="7"/>
      <c r="BU433" s="7"/>
      <c r="BV433" s="7"/>
      <c r="BW433" s="7"/>
      <c r="BX433" s="20"/>
      <c r="BY433" s="20"/>
      <c r="BZ433" s="20"/>
      <c r="CA433" s="20"/>
      <c r="CB433" s="7"/>
      <c r="CC433" s="316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2">
        <f t="shared" si="2124"/>
        <v>0</v>
      </c>
      <c r="DS433" s="22">
        <f t="shared" si="2125"/>
        <v>0</v>
      </c>
      <c r="DT433" s="7"/>
      <c r="DU433" s="7"/>
      <c r="DV433" s="7"/>
      <c r="DW433" s="60"/>
      <c r="DX433" s="2" t="s">
        <v>85</v>
      </c>
      <c r="DY433" s="291"/>
      <c r="DZ433" s="19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M433" s="20">
        <v>0</v>
      </c>
      <c r="EN433" s="7"/>
      <c r="EO433" s="7">
        <v>0</v>
      </c>
      <c r="EP433" s="7">
        <v>0</v>
      </c>
      <c r="EQ433" s="7">
        <v>0</v>
      </c>
      <c r="ER433" s="7">
        <v>0</v>
      </c>
      <c r="ES433" s="7">
        <v>0</v>
      </c>
      <c r="ET433" s="7">
        <v>0</v>
      </c>
      <c r="EU433" s="7">
        <v>0</v>
      </c>
      <c r="EV433" s="7">
        <v>0</v>
      </c>
      <c r="EW433" s="20">
        <v>0</v>
      </c>
      <c r="EX433" s="7">
        <v>0</v>
      </c>
      <c r="EY433" s="7">
        <v>0</v>
      </c>
      <c r="EZ433" s="7">
        <v>0</v>
      </c>
      <c r="FA433" s="7">
        <v>0</v>
      </c>
      <c r="FB433" s="7">
        <v>0</v>
      </c>
      <c r="FC433" s="7">
        <v>0</v>
      </c>
      <c r="FD433" s="7">
        <v>0</v>
      </c>
      <c r="FE433" s="7">
        <v>0</v>
      </c>
      <c r="FF433" s="7">
        <v>0</v>
      </c>
      <c r="FG433" s="20">
        <v>0</v>
      </c>
      <c r="FH433" s="7">
        <v>0</v>
      </c>
      <c r="FI433" s="7">
        <v>0</v>
      </c>
      <c r="FJ433" s="7">
        <v>0</v>
      </c>
      <c r="FK433" s="7">
        <v>0</v>
      </c>
      <c r="FL433" s="7">
        <v>0</v>
      </c>
      <c r="FM433" s="7">
        <v>0</v>
      </c>
      <c r="FN433" s="7">
        <v>0</v>
      </c>
      <c r="FO433" s="7">
        <v>0</v>
      </c>
      <c r="FP433" s="7">
        <v>0</v>
      </c>
      <c r="FQ433" s="7">
        <v>0</v>
      </c>
      <c r="FR433" s="7"/>
      <c r="FS433" s="7">
        <v>0</v>
      </c>
      <c r="FT433" s="7">
        <v>0</v>
      </c>
      <c r="FU433" s="7">
        <v>0</v>
      </c>
      <c r="FV433" s="7">
        <v>0</v>
      </c>
      <c r="FW433" s="7">
        <v>0</v>
      </c>
      <c r="FX433" s="7">
        <v>0</v>
      </c>
      <c r="FY433" s="7">
        <v>0</v>
      </c>
      <c r="FZ433" s="7">
        <v>0</v>
      </c>
      <c r="GA433" s="7">
        <v>0</v>
      </c>
      <c r="GB433" s="7">
        <v>0</v>
      </c>
      <c r="GC433" s="7">
        <v>0</v>
      </c>
      <c r="GD433" s="7" t="e">
        <v>#REF!</v>
      </c>
      <c r="GE433" s="149">
        <v>0</v>
      </c>
      <c r="GF433" s="150">
        <v>0</v>
      </c>
      <c r="GG433" s="7"/>
      <c r="GH433" s="7"/>
      <c r="GI433" s="60"/>
      <c r="GK433" s="20"/>
      <c r="GL433" s="20"/>
      <c r="GM433" s="1"/>
      <c r="GN433" s="25"/>
      <c r="GO433" s="77"/>
      <c r="GP433" s="7"/>
      <c r="GQ433" s="7"/>
    </row>
    <row r="434" spans="1:199" ht="24.95" hidden="1" customHeight="1" x14ac:dyDescent="0.4">
      <c r="A434" s="2" t="s">
        <v>85</v>
      </c>
      <c r="B434" s="7"/>
      <c r="C434" s="19"/>
      <c r="D434" s="7"/>
      <c r="E434" s="7"/>
      <c r="F434" s="7"/>
      <c r="G434" s="7"/>
      <c r="H434" s="7"/>
      <c r="I434" s="7"/>
      <c r="J434" s="7"/>
      <c r="K434" s="7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2">
        <f t="shared" si="2072"/>
        <v>0</v>
      </c>
      <c r="BH434" s="22">
        <f t="shared" si="2073"/>
        <v>0</v>
      </c>
      <c r="BI434" s="7"/>
      <c r="BJ434" s="1"/>
      <c r="BK434" s="1"/>
      <c r="BL434" s="63"/>
      <c r="BM434" s="2" t="s">
        <v>85</v>
      </c>
      <c r="BN434" s="7"/>
      <c r="BO434" s="19"/>
      <c r="BP434" s="7"/>
      <c r="BQ434" s="7"/>
      <c r="BR434" s="7"/>
      <c r="BS434" s="7"/>
      <c r="BT434" s="7"/>
      <c r="BU434" s="7"/>
      <c r="BV434" s="7"/>
      <c r="BW434" s="7"/>
      <c r="BX434" s="20"/>
      <c r="BY434" s="20"/>
      <c r="BZ434" s="20"/>
      <c r="CA434" s="20"/>
      <c r="CB434" s="7"/>
      <c r="CC434" s="316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2">
        <f t="shared" si="2124"/>
        <v>0</v>
      </c>
      <c r="DS434" s="22">
        <f t="shared" si="2125"/>
        <v>0</v>
      </c>
      <c r="DT434" s="7"/>
      <c r="DU434" s="7"/>
      <c r="DV434" s="7"/>
      <c r="DW434" s="60"/>
      <c r="DX434" s="2" t="s">
        <v>85</v>
      </c>
      <c r="DY434" s="291"/>
      <c r="DZ434" s="19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M434" s="20">
        <v>0</v>
      </c>
      <c r="EN434" s="7"/>
      <c r="EO434" s="7">
        <v>0</v>
      </c>
      <c r="EP434" s="7">
        <v>0</v>
      </c>
      <c r="EQ434" s="7">
        <v>0</v>
      </c>
      <c r="ER434" s="7">
        <v>0</v>
      </c>
      <c r="ES434" s="7">
        <v>0</v>
      </c>
      <c r="ET434" s="7">
        <v>0</v>
      </c>
      <c r="EU434" s="7">
        <v>0</v>
      </c>
      <c r="EV434" s="7">
        <v>0</v>
      </c>
      <c r="EW434" s="20">
        <v>0</v>
      </c>
      <c r="EX434" s="7">
        <v>0</v>
      </c>
      <c r="EY434" s="7">
        <v>0</v>
      </c>
      <c r="EZ434" s="7">
        <v>0</v>
      </c>
      <c r="FA434" s="7">
        <v>0</v>
      </c>
      <c r="FB434" s="7">
        <v>0</v>
      </c>
      <c r="FC434" s="7">
        <v>0</v>
      </c>
      <c r="FD434" s="7">
        <v>0</v>
      </c>
      <c r="FE434" s="7">
        <v>0</v>
      </c>
      <c r="FF434" s="7">
        <v>0</v>
      </c>
      <c r="FG434" s="20">
        <v>0</v>
      </c>
      <c r="FH434" s="7">
        <v>0</v>
      </c>
      <c r="FI434" s="7">
        <v>0</v>
      </c>
      <c r="FJ434" s="7">
        <v>0</v>
      </c>
      <c r="FK434" s="7">
        <v>0</v>
      </c>
      <c r="FL434" s="7">
        <v>0</v>
      </c>
      <c r="FM434" s="7">
        <v>0</v>
      </c>
      <c r="FN434" s="7">
        <v>0</v>
      </c>
      <c r="FO434" s="7">
        <v>0</v>
      </c>
      <c r="FP434" s="7">
        <v>0</v>
      </c>
      <c r="FQ434" s="7">
        <v>0</v>
      </c>
      <c r="FR434" s="7"/>
      <c r="FS434" s="7">
        <v>0</v>
      </c>
      <c r="FT434" s="7">
        <v>0</v>
      </c>
      <c r="FU434" s="7">
        <v>0</v>
      </c>
      <c r="FV434" s="7">
        <v>0</v>
      </c>
      <c r="FW434" s="7">
        <v>0</v>
      </c>
      <c r="FX434" s="7">
        <v>0</v>
      </c>
      <c r="FY434" s="7">
        <v>0</v>
      </c>
      <c r="FZ434" s="7">
        <v>0</v>
      </c>
      <c r="GA434" s="7">
        <v>0</v>
      </c>
      <c r="GB434" s="7">
        <v>0</v>
      </c>
      <c r="GC434" s="7">
        <v>0</v>
      </c>
      <c r="GD434" s="7" t="e">
        <v>#REF!</v>
      </c>
      <c r="GE434" s="149">
        <v>0</v>
      </c>
      <c r="GF434" s="150">
        <v>0</v>
      </c>
      <c r="GG434" s="7"/>
      <c r="GH434" s="7"/>
      <c r="GI434" s="60"/>
      <c r="GK434" s="20"/>
      <c r="GL434" s="20"/>
      <c r="GM434" s="1"/>
      <c r="GN434" s="25"/>
      <c r="GO434" s="77"/>
      <c r="GP434" s="7"/>
      <c r="GQ434" s="7"/>
    </row>
    <row r="435" spans="1:199" ht="24.95" hidden="1" customHeight="1" x14ac:dyDescent="0.4">
      <c r="A435" s="2" t="s">
        <v>85</v>
      </c>
      <c r="B435" s="7"/>
      <c r="C435" s="19"/>
      <c r="D435" s="7"/>
      <c r="E435" s="7"/>
      <c r="F435" s="7"/>
      <c r="G435" s="7"/>
      <c r="H435" s="7"/>
      <c r="I435" s="7"/>
      <c r="J435" s="7"/>
      <c r="K435" s="7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2">
        <f t="shared" si="2072"/>
        <v>0</v>
      </c>
      <c r="BH435" s="22">
        <f t="shared" si="2073"/>
        <v>0</v>
      </c>
      <c r="BI435" s="7"/>
      <c r="BJ435" s="1"/>
      <c r="BK435" s="1"/>
      <c r="BL435" s="63"/>
      <c r="BM435" s="2" t="s">
        <v>85</v>
      </c>
      <c r="BN435" s="7"/>
      <c r="BO435" s="19"/>
      <c r="BP435" s="7"/>
      <c r="BQ435" s="7"/>
      <c r="BR435" s="7"/>
      <c r="BS435" s="7"/>
      <c r="BT435" s="7"/>
      <c r="BU435" s="7"/>
      <c r="BV435" s="7"/>
      <c r="BW435" s="7"/>
      <c r="BX435" s="20"/>
      <c r="BY435" s="20"/>
      <c r="BZ435" s="20"/>
      <c r="CA435" s="20"/>
      <c r="CB435" s="7"/>
      <c r="CC435" s="316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2">
        <f t="shared" si="2124"/>
        <v>0</v>
      </c>
      <c r="DS435" s="22">
        <f t="shared" si="2125"/>
        <v>0</v>
      </c>
      <c r="DT435" s="7"/>
      <c r="DU435" s="7"/>
      <c r="DV435" s="7"/>
      <c r="DW435" s="60"/>
      <c r="DX435" s="2" t="s">
        <v>85</v>
      </c>
      <c r="DY435" s="291"/>
      <c r="DZ435" s="19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M435" s="20">
        <v>0</v>
      </c>
      <c r="EN435" s="7"/>
      <c r="EO435" s="7">
        <v>0</v>
      </c>
      <c r="EP435" s="7">
        <v>0</v>
      </c>
      <c r="EQ435" s="7">
        <v>0</v>
      </c>
      <c r="ER435" s="7">
        <v>0</v>
      </c>
      <c r="ES435" s="7">
        <v>0</v>
      </c>
      <c r="ET435" s="7">
        <v>0</v>
      </c>
      <c r="EU435" s="7">
        <v>0</v>
      </c>
      <c r="EV435" s="7">
        <v>0</v>
      </c>
      <c r="EW435" s="20">
        <v>0</v>
      </c>
      <c r="EX435" s="7">
        <v>0</v>
      </c>
      <c r="EY435" s="7">
        <v>0</v>
      </c>
      <c r="EZ435" s="7">
        <v>0</v>
      </c>
      <c r="FA435" s="7">
        <v>0</v>
      </c>
      <c r="FB435" s="7">
        <v>0</v>
      </c>
      <c r="FC435" s="7">
        <v>0</v>
      </c>
      <c r="FD435" s="7">
        <v>0</v>
      </c>
      <c r="FE435" s="7">
        <v>0</v>
      </c>
      <c r="FF435" s="7">
        <v>0</v>
      </c>
      <c r="FG435" s="20">
        <v>0</v>
      </c>
      <c r="FH435" s="7">
        <v>0</v>
      </c>
      <c r="FI435" s="7">
        <v>0</v>
      </c>
      <c r="FJ435" s="7">
        <v>0</v>
      </c>
      <c r="FK435" s="7">
        <v>0</v>
      </c>
      <c r="FL435" s="7">
        <v>0</v>
      </c>
      <c r="FM435" s="7">
        <v>0</v>
      </c>
      <c r="FN435" s="7">
        <v>0</v>
      </c>
      <c r="FO435" s="7">
        <v>0</v>
      </c>
      <c r="FP435" s="7">
        <v>0</v>
      </c>
      <c r="FQ435" s="7">
        <v>0</v>
      </c>
      <c r="FR435" s="7"/>
      <c r="FS435" s="7">
        <v>0</v>
      </c>
      <c r="FT435" s="7">
        <v>0</v>
      </c>
      <c r="FU435" s="7">
        <v>0</v>
      </c>
      <c r="FV435" s="7">
        <v>0</v>
      </c>
      <c r="FW435" s="7">
        <v>0</v>
      </c>
      <c r="FX435" s="7">
        <v>0</v>
      </c>
      <c r="FY435" s="7">
        <v>0</v>
      </c>
      <c r="FZ435" s="7">
        <v>0</v>
      </c>
      <c r="GA435" s="7">
        <v>0</v>
      </c>
      <c r="GB435" s="7">
        <v>0</v>
      </c>
      <c r="GC435" s="7">
        <v>0</v>
      </c>
      <c r="GD435" s="7" t="e">
        <v>#REF!</v>
      </c>
      <c r="GE435" s="149">
        <v>0</v>
      </c>
      <c r="GF435" s="150">
        <v>0</v>
      </c>
      <c r="GG435" s="7"/>
      <c r="GH435" s="7"/>
      <c r="GI435" s="60"/>
      <c r="GK435" s="20"/>
      <c r="GL435" s="20"/>
      <c r="GM435" s="1"/>
      <c r="GN435" s="25"/>
      <c r="GO435" s="77"/>
      <c r="GP435" s="7"/>
      <c r="GQ435" s="7"/>
    </row>
    <row r="436" spans="1:199" ht="24.95" hidden="1" customHeight="1" x14ac:dyDescent="0.4">
      <c r="A436" s="2" t="s">
        <v>85</v>
      </c>
      <c r="B436" s="7"/>
      <c r="C436" s="19"/>
      <c r="D436" s="7"/>
      <c r="E436" s="7"/>
      <c r="F436" s="7"/>
      <c r="G436" s="7"/>
      <c r="H436" s="7"/>
      <c r="I436" s="7"/>
      <c r="J436" s="7"/>
      <c r="K436" s="7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2">
        <f t="shared" si="2072"/>
        <v>0</v>
      </c>
      <c r="BH436" s="22">
        <f t="shared" si="2073"/>
        <v>0</v>
      </c>
      <c r="BI436" s="7"/>
      <c r="BJ436" s="1"/>
      <c r="BK436" s="1"/>
      <c r="BL436" s="63"/>
      <c r="BM436" s="2" t="s">
        <v>85</v>
      </c>
      <c r="BN436" s="7"/>
      <c r="BO436" s="19"/>
      <c r="BP436" s="7"/>
      <c r="BQ436" s="7"/>
      <c r="BR436" s="7"/>
      <c r="BS436" s="7"/>
      <c r="BT436" s="7"/>
      <c r="BU436" s="7"/>
      <c r="BV436" s="7"/>
      <c r="BW436" s="7"/>
      <c r="BX436" s="20"/>
      <c r="BY436" s="20"/>
      <c r="BZ436" s="20"/>
      <c r="CA436" s="20"/>
      <c r="CB436" s="7"/>
      <c r="CC436" s="316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2">
        <f t="shared" si="2124"/>
        <v>0</v>
      </c>
      <c r="DS436" s="22">
        <f t="shared" si="2125"/>
        <v>0</v>
      </c>
      <c r="DT436" s="7"/>
      <c r="DU436" s="7"/>
      <c r="DV436" s="7"/>
      <c r="DW436" s="60"/>
      <c r="DX436" s="2" t="s">
        <v>85</v>
      </c>
      <c r="DY436" s="291"/>
      <c r="DZ436" s="19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M436" s="20">
        <v>0</v>
      </c>
      <c r="EN436" s="7"/>
      <c r="EO436" s="7">
        <v>0</v>
      </c>
      <c r="EP436" s="7">
        <v>0</v>
      </c>
      <c r="EQ436" s="7">
        <v>0</v>
      </c>
      <c r="ER436" s="7">
        <v>0</v>
      </c>
      <c r="ES436" s="7">
        <v>0</v>
      </c>
      <c r="ET436" s="7">
        <v>0</v>
      </c>
      <c r="EU436" s="7">
        <v>0</v>
      </c>
      <c r="EV436" s="7">
        <v>0</v>
      </c>
      <c r="EW436" s="20">
        <v>0</v>
      </c>
      <c r="EX436" s="7">
        <v>0</v>
      </c>
      <c r="EY436" s="7">
        <v>0</v>
      </c>
      <c r="EZ436" s="7">
        <v>0</v>
      </c>
      <c r="FA436" s="7">
        <v>0</v>
      </c>
      <c r="FB436" s="7">
        <v>0</v>
      </c>
      <c r="FC436" s="7">
        <v>0</v>
      </c>
      <c r="FD436" s="7">
        <v>0</v>
      </c>
      <c r="FE436" s="7">
        <v>0</v>
      </c>
      <c r="FF436" s="7">
        <v>0</v>
      </c>
      <c r="FG436" s="20">
        <v>0</v>
      </c>
      <c r="FH436" s="7">
        <v>0</v>
      </c>
      <c r="FI436" s="7">
        <v>0</v>
      </c>
      <c r="FJ436" s="7">
        <v>0</v>
      </c>
      <c r="FK436" s="7">
        <v>0</v>
      </c>
      <c r="FL436" s="7">
        <v>0</v>
      </c>
      <c r="FM436" s="7">
        <v>0</v>
      </c>
      <c r="FN436" s="7">
        <v>0</v>
      </c>
      <c r="FO436" s="7">
        <v>0</v>
      </c>
      <c r="FP436" s="7">
        <v>0</v>
      </c>
      <c r="FQ436" s="7">
        <v>0</v>
      </c>
      <c r="FR436" s="7"/>
      <c r="FS436" s="7">
        <v>0</v>
      </c>
      <c r="FT436" s="7">
        <v>0</v>
      </c>
      <c r="FU436" s="7">
        <v>0</v>
      </c>
      <c r="FV436" s="7">
        <v>0</v>
      </c>
      <c r="FW436" s="7">
        <v>0</v>
      </c>
      <c r="FX436" s="7">
        <v>0</v>
      </c>
      <c r="FY436" s="7">
        <v>0</v>
      </c>
      <c r="FZ436" s="7">
        <v>0</v>
      </c>
      <c r="GA436" s="7">
        <v>0</v>
      </c>
      <c r="GB436" s="7">
        <v>0</v>
      </c>
      <c r="GC436" s="7">
        <v>0</v>
      </c>
      <c r="GD436" s="7" t="e">
        <v>#REF!</v>
      </c>
      <c r="GE436" s="149">
        <v>0</v>
      </c>
      <c r="GF436" s="150">
        <v>0</v>
      </c>
      <c r="GG436" s="7"/>
      <c r="GH436" s="7"/>
      <c r="GI436" s="60"/>
      <c r="GK436" s="20"/>
      <c r="GL436" s="20"/>
      <c r="GM436" s="1"/>
      <c r="GN436" s="25"/>
      <c r="GO436" s="77"/>
      <c r="GP436" s="7"/>
      <c r="GQ436" s="7"/>
    </row>
    <row r="437" spans="1:199" ht="24.95" hidden="1" customHeight="1" x14ac:dyDescent="0.4">
      <c r="A437" s="2" t="s">
        <v>85</v>
      </c>
      <c r="B437" s="7"/>
      <c r="C437" s="19"/>
      <c r="D437" s="7"/>
      <c r="E437" s="7"/>
      <c r="F437" s="7"/>
      <c r="G437" s="7"/>
      <c r="H437" s="7"/>
      <c r="I437" s="7"/>
      <c r="J437" s="7"/>
      <c r="K437" s="7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2">
        <f t="shared" si="2072"/>
        <v>0</v>
      </c>
      <c r="BH437" s="22">
        <f t="shared" si="2073"/>
        <v>0</v>
      </c>
      <c r="BI437" s="7"/>
      <c r="BJ437" s="1"/>
      <c r="BK437" s="1"/>
      <c r="BL437" s="63"/>
      <c r="BM437" s="2" t="s">
        <v>85</v>
      </c>
      <c r="BN437" s="7"/>
      <c r="BO437" s="19"/>
      <c r="BP437" s="7"/>
      <c r="BQ437" s="7"/>
      <c r="BR437" s="7"/>
      <c r="BS437" s="7"/>
      <c r="BT437" s="7"/>
      <c r="BU437" s="7"/>
      <c r="BV437" s="7"/>
      <c r="BW437" s="7"/>
      <c r="BX437" s="20"/>
      <c r="BY437" s="20"/>
      <c r="BZ437" s="20"/>
      <c r="CA437" s="20"/>
      <c r="CB437" s="7"/>
      <c r="CC437" s="316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2">
        <f t="shared" si="2124"/>
        <v>0</v>
      </c>
      <c r="DS437" s="22">
        <f t="shared" si="2125"/>
        <v>0</v>
      </c>
      <c r="DT437" s="7"/>
      <c r="DU437" s="7"/>
      <c r="DV437" s="7"/>
      <c r="DW437" s="60"/>
      <c r="DX437" s="2" t="s">
        <v>85</v>
      </c>
      <c r="DY437" s="291"/>
      <c r="DZ437" s="19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M437" s="20">
        <v>0</v>
      </c>
      <c r="EN437" s="7"/>
      <c r="EO437" s="7">
        <v>0</v>
      </c>
      <c r="EP437" s="7">
        <v>0</v>
      </c>
      <c r="EQ437" s="7">
        <v>0</v>
      </c>
      <c r="ER437" s="7">
        <v>0</v>
      </c>
      <c r="ES437" s="7">
        <v>0</v>
      </c>
      <c r="ET437" s="7">
        <v>0</v>
      </c>
      <c r="EU437" s="7">
        <v>0</v>
      </c>
      <c r="EV437" s="7">
        <v>0</v>
      </c>
      <c r="EW437" s="20">
        <v>0</v>
      </c>
      <c r="EX437" s="7">
        <v>0</v>
      </c>
      <c r="EY437" s="7">
        <v>0</v>
      </c>
      <c r="EZ437" s="7">
        <v>0</v>
      </c>
      <c r="FA437" s="7">
        <v>0</v>
      </c>
      <c r="FB437" s="7">
        <v>0</v>
      </c>
      <c r="FC437" s="7">
        <v>0</v>
      </c>
      <c r="FD437" s="7">
        <v>0</v>
      </c>
      <c r="FE437" s="7">
        <v>0</v>
      </c>
      <c r="FF437" s="7">
        <v>0</v>
      </c>
      <c r="FG437" s="20">
        <v>0</v>
      </c>
      <c r="FH437" s="7">
        <v>0</v>
      </c>
      <c r="FI437" s="7">
        <v>0</v>
      </c>
      <c r="FJ437" s="7">
        <v>0</v>
      </c>
      <c r="FK437" s="7">
        <v>0</v>
      </c>
      <c r="FL437" s="7">
        <v>0</v>
      </c>
      <c r="FM437" s="7">
        <v>0</v>
      </c>
      <c r="FN437" s="7">
        <v>0</v>
      </c>
      <c r="FO437" s="7">
        <v>0</v>
      </c>
      <c r="FP437" s="7">
        <v>0</v>
      </c>
      <c r="FQ437" s="7">
        <v>0</v>
      </c>
      <c r="FR437" s="7"/>
      <c r="FS437" s="7">
        <v>0</v>
      </c>
      <c r="FT437" s="7">
        <v>0</v>
      </c>
      <c r="FU437" s="7">
        <v>0</v>
      </c>
      <c r="FV437" s="7">
        <v>0</v>
      </c>
      <c r="FW437" s="7">
        <v>0</v>
      </c>
      <c r="FX437" s="7">
        <v>0</v>
      </c>
      <c r="FY437" s="7">
        <v>0</v>
      </c>
      <c r="FZ437" s="7">
        <v>0</v>
      </c>
      <c r="GA437" s="7">
        <v>0</v>
      </c>
      <c r="GB437" s="7">
        <v>0</v>
      </c>
      <c r="GC437" s="7">
        <v>0</v>
      </c>
      <c r="GD437" s="7" t="e">
        <v>#REF!</v>
      </c>
      <c r="GE437" s="149">
        <v>0</v>
      </c>
      <c r="GF437" s="150">
        <v>0</v>
      </c>
      <c r="GG437" s="7"/>
      <c r="GH437" s="7"/>
      <c r="GI437" s="60"/>
      <c r="GK437" s="20"/>
      <c r="GL437" s="20"/>
      <c r="GM437" s="1"/>
      <c r="GN437" s="25"/>
      <c r="GO437" s="77"/>
      <c r="GP437" s="7"/>
      <c r="GQ437" s="7"/>
    </row>
    <row r="438" spans="1:199" ht="24.95" hidden="1" customHeight="1" thickBot="1" x14ac:dyDescent="0.4">
      <c r="A438" s="2" t="s">
        <v>85</v>
      </c>
      <c r="B438" s="7"/>
      <c r="C438" s="19"/>
      <c r="D438" s="7"/>
      <c r="E438" s="7"/>
      <c r="F438" s="7"/>
      <c r="G438" s="7"/>
      <c r="H438" s="7"/>
      <c r="I438" s="7"/>
      <c r="J438" s="7"/>
      <c r="K438" s="7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2">
        <f t="shared" si="2072"/>
        <v>0</v>
      </c>
      <c r="BH438" s="22">
        <f t="shared" si="2073"/>
        <v>0</v>
      </c>
      <c r="BI438" s="7"/>
      <c r="BJ438" s="1"/>
      <c r="BK438" s="1"/>
      <c r="BL438" s="63"/>
      <c r="BM438" s="59"/>
      <c r="BN438" s="7"/>
      <c r="BO438" s="19"/>
      <c r="BP438" s="7"/>
      <c r="BQ438" s="7"/>
      <c r="BR438" s="7"/>
      <c r="BS438" s="7"/>
      <c r="BT438" s="7"/>
      <c r="BU438" s="7"/>
      <c r="BV438" s="7"/>
      <c r="BW438" s="7"/>
      <c r="BX438" s="20"/>
      <c r="BY438" s="20"/>
      <c r="BZ438" s="20"/>
      <c r="CA438" s="20"/>
      <c r="CB438" s="7"/>
      <c r="CC438" s="316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2">
        <f t="shared" si="2124"/>
        <v>0</v>
      </c>
      <c r="DS438" s="22">
        <f t="shared" si="2125"/>
        <v>0</v>
      </c>
      <c r="DT438" s="7"/>
      <c r="DU438" s="7"/>
      <c r="DV438" s="7"/>
      <c r="DW438" s="60"/>
      <c r="DX438" s="59"/>
      <c r="DY438" s="291"/>
      <c r="DZ438" s="19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M438" s="20">
        <v>0</v>
      </c>
      <c r="EN438" s="7"/>
      <c r="EO438" s="7">
        <v>0</v>
      </c>
      <c r="EP438" s="7">
        <v>0</v>
      </c>
      <c r="EQ438" s="7">
        <v>0</v>
      </c>
      <c r="ER438" s="7">
        <v>0</v>
      </c>
      <c r="ES438" s="7">
        <v>0</v>
      </c>
      <c r="ET438" s="7">
        <v>0</v>
      </c>
      <c r="EU438" s="7">
        <v>0</v>
      </c>
      <c r="EV438" s="7">
        <v>0</v>
      </c>
      <c r="EW438" s="20">
        <v>0</v>
      </c>
      <c r="EX438" s="7">
        <v>0</v>
      </c>
      <c r="EY438" s="7">
        <v>0</v>
      </c>
      <c r="EZ438" s="7">
        <v>0</v>
      </c>
      <c r="FA438" s="7">
        <v>0</v>
      </c>
      <c r="FB438" s="7">
        <v>0</v>
      </c>
      <c r="FC438" s="7">
        <v>0</v>
      </c>
      <c r="FD438" s="7">
        <v>0</v>
      </c>
      <c r="FE438" s="7">
        <v>0</v>
      </c>
      <c r="FF438" s="7">
        <v>0</v>
      </c>
      <c r="FG438" s="20">
        <v>0</v>
      </c>
      <c r="FH438" s="7">
        <v>0</v>
      </c>
      <c r="FI438" s="7">
        <v>0</v>
      </c>
      <c r="FJ438" s="7">
        <v>0</v>
      </c>
      <c r="FK438" s="7">
        <v>0</v>
      </c>
      <c r="FL438" s="7">
        <v>0</v>
      </c>
      <c r="FM438" s="7">
        <v>0</v>
      </c>
      <c r="FN438" s="7">
        <v>0</v>
      </c>
      <c r="FO438" s="7">
        <v>0</v>
      </c>
      <c r="FP438" s="7">
        <v>0</v>
      </c>
      <c r="FQ438" s="7">
        <v>0</v>
      </c>
      <c r="FR438" s="7"/>
      <c r="FS438" s="7">
        <v>0</v>
      </c>
      <c r="FT438" s="7">
        <v>0</v>
      </c>
      <c r="FU438" s="7">
        <v>0</v>
      </c>
      <c r="FV438" s="7">
        <v>0</v>
      </c>
      <c r="FW438" s="7">
        <v>0</v>
      </c>
      <c r="FX438" s="7">
        <v>0</v>
      </c>
      <c r="FY438" s="7">
        <v>0</v>
      </c>
      <c r="FZ438" s="7">
        <v>0</v>
      </c>
      <c r="GA438" s="7">
        <v>0</v>
      </c>
      <c r="GB438" s="7">
        <v>0</v>
      </c>
      <c r="GC438" s="7">
        <v>0</v>
      </c>
      <c r="GD438" s="7" t="e">
        <v>#REF!</v>
      </c>
      <c r="GE438" s="149">
        <v>0</v>
      </c>
      <c r="GF438" s="150">
        <v>0</v>
      </c>
      <c r="GG438" s="7"/>
      <c r="GH438" s="7"/>
      <c r="GI438" s="60"/>
      <c r="GK438" s="20"/>
      <c r="GL438" s="20"/>
      <c r="GM438" s="1"/>
      <c r="GN438" s="25"/>
      <c r="GO438" s="77"/>
      <c r="GP438" s="7"/>
      <c r="GQ438" s="7"/>
    </row>
    <row r="439" spans="1:199" ht="24.75" customHeight="1" thickBot="1" x14ac:dyDescent="0.4">
      <c r="A439" s="61">
        <v>30</v>
      </c>
      <c r="B439" s="659" t="s">
        <v>86</v>
      </c>
      <c r="C439" s="137" t="s">
        <v>68</v>
      </c>
      <c r="D439" s="2"/>
      <c r="E439" s="2"/>
      <c r="F439" s="2"/>
      <c r="G439" s="2"/>
      <c r="H439" s="2"/>
      <c r="I439" s="2"/>
      <c r="J439" s="2"/>
      <c r="K439" s="2"/>
      <c r="L439" s="16">
        <f>SUM(L440:L455)</f>
        <v>114</v>
      </c>
      <c r="M439" s="16">
        <f t="shared" ref="M439:BF439" si="2142">SUM(M440:M455)</f>
        <v>110</v>
      </c>
      <c r="N439" s="16">
        <f t="shared" si="2142"/>
        <v>20</v>
      </c>
      <c r="O439" s="16">
        <f>SUM(O440:O455)</f>
        <v>18</v>
      </c>
      <c r="P439" s="16">
        <f t="shared" si="2142"/>
        <v>90</v>
      </c>
      <c r="Q439" s="16">
        <f t="shared" si="2142"/>
        <v>82</v>
      </c>
      <c r="R439" s="16">
        <f t="shared" si="2142"/>
        <v>0</v>
      </c>
      <c r="S439" s="16">
        <f t="shared" si="2142"/>
        <v>0</v>
      </c>
      <c r="T439" s="16">
        <f t="shared" si="2142"/>
        <v>0</v>
      </c>
      <c r="U439" s="16">
        <f t="shared" si="2142"/>
        <v>0</v>
      </c>
      <c r="V439" s="16">
        <f t="shared" si="2142"/>
        <v>0</v>
      </c>
      <c r="W439" s="16">
        <f t="shared" si="2142"/>
        <v>0</v>
      </c>
      <c r="X439" s="16">
        <f t="shared" si="2142"/>
        <v>0</v>
      </c>
      <c r="Y439" s="16">
        <f t="shared" si="2142"/>
        <v>15.2</v>
      </c>
      <c r="Z439" s="16">
        <f t="shared" si="2142"/>
        <v>0</v>
      </c>
      <c r="AA439" s="16">
        <f t="shared" si="2142"/>
        <v>0</v>
      </c>
      <c r="AB439" s="16">
        <f t="shared" si="2142"/>
        <v>23</v>
      </c>
      <c r="AC439" s="16">
        <f t="shared" si="2142"/>
        <v>168</v>
      </c>
      <c r="AD439" s="16">
        <f t="shared" si="2142"/>
        <v>1</v>
      </c>
      <c r="AE439" s="16">
        <f t="shared" si="2142"/>
        <v>60</v>
      </c>
      <c r="AF439" s="16">
        <f t="shared" si="2142"/>
        <v>1</v>
      </c>
      <c r="AG439" s="16">
        <f t="shared" si="2142"/>
        <v>69</v>
      </c>
      <c r="AH439" s="16">
        <f t="shared" si="2142"/>
        <v>0</v>
      </c>
      <c r="AI439" s="16">
        <f t="shared" si="2142"/>
        <v>0</v>
      </c>
      <c r="AJ439" s="16">
        <f t="shared" si="2142"/>
        <v>0</v>
      </c>
      <c r="AK439" s="16">
        <f t="shared" si="2142"/>
        <v>0</v>
      </c>
      <c r="AL439" s="16">
        <f t="shared" si="2142"/>
        <v>0</v>
      </c>
      <c r="AM439" s="16">
        <f t="shared" si="2142"/>
        <v>0</v>
      </c>
      <c r="AN439" s="16">
        <f t="shared" si="2142"/>
        <v>0</v>
      </c>
      <c r="AO439" s="16">
        <f t="shared" si="2142"/>
        <v>0</v>
      </c>
      <c r="AP439" s="16">
        <f t="shared" si="2142"/>
        <v>0</v>
      </c>
      <c r="AQ439" s="16">
        <f t="shared" si="2142"/>
        <v>0</v>
      </c>
      <c r="AR439" s="16">
        <f t="shared" si="2142"/>
        <v>1</v>
      </c>
      <c r="AS439" s="16">
        <f t="shared" si="2142"/>
        <v>4</v>
      </c>
      <c r="AT439" s="16">
        <f t="shared" si="2142"/>
        <v>0</v>
      </c>
      <c r="AU439" s="16">
        <f t="shared" si="2142"/>
        <v>0</v>
      </c>
      <c r="AV439" s="16">
        <f t="shared" si="2142"/>
        <v>0</v>
      </c>
      <c r="AW439" s="16">
        <f t="shared" si="2142"/>
        <v>0</v>
      </c>
      <c r="AX439" s="16">
        <f t="shared" si="2142"/>
        <v>3</v>
      </c>
      <c r="AY439" s="16">
        <f t="shared" si="2142"/>
        <v>20.666666666666668</v>
      </c>
      <c r="AZ439" s="16">
        <f t="shared" si="2142"/>
        <v>0</v>
      </c>
      <c r="BA439" s="16">
        <f t="shared" si="2142"/>
        <v>0</v>
      </c>
      <c r="BB439" s="16">
        <f t="shared" si="2142"/>
        <v>0</v>
      </c>
      <c r="BC439" s="16">
        <f t="shared" si="2142"/>
        <v>0</v>
      </c>
      <c r="BD439" s="16">
        <f t="shared" si="2142"/>
        <v>1</v>
      </c>
      <c r="BE439" s="16">
        <f t="shared" si="2142"/>
        <v>25</v>
      </c>
      <c r="BF439" s="16">
        <f t="shared" si="2142"/>
        <v>0</v>
      </c>
      <c r="BG439" s="16">
        <f>SUM(BG440:BG455)</f>
        <v>461.86666666666667</v>
      </c>
      <c r="BH439" s="16">
        <f>SUM(BH440:BH455)</f>
        <v>124.66666666666666</v>
      </c>
      <c r="BI439" s="2"/>
      <c r="BJ439" s="27"/>
      <c r="BK439" s="27"/>
      <c r="BL439" s="111"/>
      <c r="BM439" s="61">
        <v>30</v>
      </c>
      <c r="BN439" s="651" t="s">
        <v>86</v>
      </c>
      <c r="BO439" s="137" t="s">
        <v>68</v>
      </c>
      <c r="BP439" s="2">
        <v>1</v>
      </c>
      <c r="BQ439" s="2"/>
      <c r="BR439" s="2"/>
      <c r="BS439" s="2"/>
      <c r="BT439" s="2"/>
      <c r="BU439" s="2"/>
      <c r="BV439" s="2"/>
      <c r="BW439" s="2"/>
      <c r="BX439" s="16">
        <f>SUM(BX440:BX455)</f>
        <v>78</v>
      </c>
      <c r="BY439" s="16">
        <f t="shared" ref="BY439:DQ439" si="2143">SUM(BY440:BY455)</f>
        <v>72</v>
      </c>
      <c r="BZ439" s="16">
        <f t="shared" si="2143"/>
        <v>18</v>
      </c>
      <c r="CA439" s="16">
        <f t="shared" si="2143"/>
        <v>18</v>
      </c>
      <c r="CB439" s="16">
        <f t="shared" si="2143"/>
        <v>48</v>
      </c>
      <c r="CC439" s="16">
        <f t="shared" si="2143"/>
        <v>16</v>
      </c>
      <c r="CD439" s="16">
        <f t="shared" si="2143"/>
        <v>6</v>
      </c>
      <c r="CE439" s="16">
        <f t="shared" si="2143"/>
        <v>12</v>
      </c>
      <c r="CF439" s="16">
        <f t="shared" si="2143"/>
        <v>0</v>
      </c>
      <c r="CG439" s="16">
        <f t="shared" si="2143"/>
        <v>0</v>
      </c>
      <c r="CH439" s="16">
        <f t="shared" si="2143"/>
        <v>0</v>
      </c>
      <c r="CI439" s="16">
        <f t="shared" si="2143"/>
        <v>0</v>
      </c>
      <c r="CJ439" s="16">
        <f t="shared" si="2143"/>
        <v>0</v>
      </c>
      <c r="CK439" s="16">
        <f t="shared" si="2143"/>
        <v>18.3</v>
      </c>
      <c r="CL439" s="16">
        <f t="shared" si="2143"/>
        <v>0</v>
      </c>
      <c r="CM439" s="16">
        <f t="shared" si="2143"/>
        <v>0</v>
      </c>
      <c r="CN439" s="16">
        <f t="shared" si="2143"/>
        <v>11</v>
      </c>
      <c r="CO439" s="16">
        <f t="shared" si="2143"/>
        <v>88</v>
      </c>
      <c r="CP439" s="16">
        <f t="shared" si="2143"/>
        <v>1</v>
      </c>
      <c r="CQ439" s="16">
        <f t="shared" si="2143"/>
        <v>60</v>
      </c>
      <c r="CR439" s="16">
        <f t="shared" si="2143"/>
        <v>0</v>
      </c>
      <c r="CS439" s="16">
        <f t="shared" si="2143"/>
        <v>0</v>
      </c>
      <c r="CT439" s="16">
        <f t="shared" si="2143"/>
        <v>0</v>
      </c>
      <c r="CU439" s="16">
        <f t="shared" si="2143"/>
        <v>0</v>
      </c>
      <c r="CV439" s="16">
        <f t="shared" si="2143"/>
        <v>0</v>
      </c>
      <c r="CW439" s="16">
        <f t="shared" si="2143"/>
        <v>0</v>
      </c>
      <c r="CX439" s="16">
        <f t="shared" si="2143"/>
        <v>0</v>
      </c>
      <c r="CY439" s="16">
        <f t="shared" si="2143"/>
        <v>0</v>
      </c>
      <c r="CZ439" s="16">
        <f t="shared" si="2143"/>
        <v>0</v>
      </c>
      <c r="DA439" s="16">
        <f t="shared" si="2143"/>
        <v>0</v>
      </c>
      <c r="DB439" s="16">
        <f t="shared" si="2143"/>
        <v>2</v>
      </c>
      <c r="DC439" s="16">
        <f t="shared" si="2143"/>
        <v>33</v>
      </c>
      <c r="DD439" s="16">
        <f t="shared" si="2143"/>
        <v>1</v>
      </c>
      <c r="DE439" s="16">
        <f t="shared" si="2143"/>
        <v>12</v>
      </c>
      <c r="DF439" s="16">
        <f t="shared" si="2143"/>
        <v>0</v>
      </c>
      <c r="DG439" s="16">
        <f t="shared" si="2143"/>
        <v>0</v>
      </c>
      <c r="DH439" s="16">
        <f t="shared" si="2143"/>
        <v>0</v>
      </c>
      <c r="DI439" s="16">
        <f t="shared" si="2143"/>
        <v>0</v>
      </c>
      <c r="DJ439" s="16">
        <f t="shared" si="2143"/>
        <v>0</v>
      </c>
      <c r="DK439" s="16">
        <f t="shared" si="2143"/>
        <v>0</v>
      </c>
      <c r="DL439" s="16">
        <f t="shared" si="2143"/>
        <v>1</v>
      </c>
      <c r="DM439" s="16">
        <f t="shared" si="2143"/>
        <v>8</v>
      </c>
      <c r="DN439" s="16">
        <f t="shared" si="2143"/>
        <v>0</v>
      </c>
      <c r="DO439" s="16">
        <f t="shared" si="2143"/>
        <v>0</v>
      </c>
      <c r="DP439" s="16">
        <f t="shared" si="2143"/>
        <v>1</v>
      </c>
      <c r="DQ439" s="16">
        <f t="shared" si="2143"/>
        <v>25</v>
      </c>
      <c r="DR439" s="16">
        <f>SUM(DR440:DR455)</f>
        <v>290.3</v>
      </c>
      <c r="DS439" s="16">
        <f>SUM(DS440:DS455)</f>
        <v>99</v>
      </c>
      <c r="DT439" s="2"/>
      <c r="DU439" s="2"/>
      <c r="DV439" s="2"/>
      <c r="DW439" s="62"/>
      <c r="DX439" s="61">
        <v>30</v>
      </c>
      <c r="DY439" s="301" t="s">
        <v>86</v>
      </c>
      <c r="DZ439" s="137" t="s">
        <v>68</v>
      </c>
      <c r="EA439" s="44">
        <v>1</v>
      </c>
      <c r="EB439" s="44"/>
      <c r="EC439" s="44"/>
      <c r="ED439" s="44"/>
      <c r="EE439" s="44"/>
      <c r="EF439" s="44"/>
      <c r="EG439" s="44"/>
      <c r="EH439" s="44"/>
      <c r="EI439" s="44"/>
      <c r="EJ439" s="44"/>
      <c r="EK439" s="44"/>
      <c r="EM439" s="50">
        <v>36</v>
      </c>
      <c r="EN439" s="50">
        <v>0</v>
      </c>
      <c r="EO439" s="50">
        <v>98</v>
      </c>
      <c r="EP439" s="50">
        <v>6</v>
      </c>
      <c r="EQ439" s="50">
        <v>12</v>
      </c>
      <c r="ER439" s="50">
        <v>0</v>
      </c>
      <c r="ES439" s="50">
        <v>0</v>
      </c>
      <c r="ET439" s="50">
        <v>0</v>
      </c>
      <c r="EU439" s="50">
        <v>0</v>
      </c>
      <c r="EV439" s="50">
        <v>0</v>
      </c>
      <c r="EW439" s="50">
        <v>33.500000000000007</v>
      </c>
      <c r="EX439" s="50">
        <v>0</v>
      </c>
      <c r="EY439" s="50">
        <v>0</v>
      </c>
      <c r="EZ439" s="50">
        <v>34</v>
      </c>
      <c r="FA439" s="50">
        <v>256</v>
      </c>
      <c r="FB439" s="50">
        <v>2</v>
      </c>
      <c r="FC439" s="50">
        <v>120</v>
      </c>
      <c r="FD439" s="50">
        <v>1</v>
      </c>
      <c r="FE439" s="50">
        <v>69</v>
      </c>
      <c r="FF439" s="50">
        <v>0</v>
      </c>
      <c r="FG439" s="50">
        <v>0</v>
      </c>
      <c r="FH439" s="50">
        <v>0</v>
      </c>
      <c r="FI439" s="50">
        <v>0</v>
      </c>
      <c r="FJ439" s="50">
        <v>0</v>
      </c>
      <c r="FK439" s="50">
        <v>0</v>
      </c>
      <c r="FL439" s="50">
        <v>0</v>
      </c>
      <c r="FM439" s="50">
        <v>0</v>
      </c>
      <c r="FN439" s="50">
        <v>2</v>
      </c>
      <c r="FO439" s="50">
        <v>33</v>
      </c>
      <c r="FP439" s="50">
        <v>2</v>
      </c>
      <c r="FQ439" s="50">
        <v>16</v>
      </c>
      <c r="FR439" s="50">
        <v>0</v>
      </c>
      <c r="FS439" s="50">
        <v>0</v>
      </c>
      <c r="FT439" s="50">
        <v>0</v>
      </c>
      <c r="FU439" s="50">
        <v>0</v>
      </c>
      <c r="FV439" s="50">
        <v>3</v>
      </c>
      <c r="FW439" s="50">
        <v>20.666666666666668</v>
      </c>
      <c r="FX439" s="50">
        <v>1</v>
      </c>
      <c r="FY439" s="50">
        <v>8</v>
      </c>
      <c r="FZ439" s="50">
        <v>0</v>
      </c>
      <c r="GA439" s="50">
        <v>0</v>
      </c>
      <c r="GB439" s="50" t="e">
        <v>#REF!</v>
      </c>
      <c r="GC439" s="50">
        <v>50</v>
      </c>
      <c r="GD439" s="44" t="e">
        <v>#REF!</v>
      </c>
      <c r="GE439" s="117">
        <v>752.16666666666674</v>
      </c>
      <c r="GF439" s="641">
        <v>223.66666666666666</v>
      </c>
      <c r="GG439" s="44"/>
      <c r="GH439" s="44"/>
      <c r="GI439" s="66"/>
      <c r="GK439" s="20"/>
      <c r="GL439" s="20"/>
      <c r="GM439" s="1"/>
      <c r="GN439" s="25"/>
      <c r="GO439" s="77"/>
      <c r="GP439" s="7"/>
      <c r="GQ439" s="7"/>
    </row>
    <row r="440" spans="1:199" ht="24.95" hidden="1" customHeight="1" x14ac:dyDescent="0.4">
      <c r="A440" s="2" t="s">
        <v>86</v>
      </c>
      <c r="B440" s="251" t="s">
        <v>173</v>
      </c>
      <c r="C440" s="252" t="s">
        <v>174</v>
      </c>
      <c r="D440" s="252"/>
      <c r="E440" s="252" t="s">
        <v>175</v>
      </c>
      <c r="F440" s="252"/>
      <c r="G440" s="252">
        <v>1</v>
      </c>
      <c r="H440" s="252"/>
      <c r="I440" s="252"/>
      <c r="J440" s="252"/>
      <c r="K440" s="252"/>
      <c r="L440" s="252"/>
      <c r="M440" s="253">
        <f>SUM(N440+P440+R440+T440+V440)</f>
        <v>0</v>
      </c>
      <c r="N440" s="254"/>
      <c r="O440" s="28">
        <f t="shared" ref="O440:O452" si="2144">SUM(N440)*I440</f>
        <v>0</v>
      </c>
      <c r="P440" s="254"/>
      <c r="Q440" s="28">
        <f>P440*J440</f>
        <v>0</v>
      </c>
      <c r="R440" s="254"/>
      <c r="S440" s="255">
        <f t="shared" ref="S440:S452" si="2145">SUM(R440)*J440</f>
        <v>0</v>
      </c>
      <c r="T440" s="254"/>
      <c r="U440" s="255">
        <f t="shared" ref="U440:U452" si="2146">SUM(T440)*K440</f>
        <v>0</v>
      </c>
      <c r="V440" s="254"/>
      <c r="W440" s="255">
        <f>SUM(V440)*J440*5</f>
        <v>0</v>
      </c>
      <c r="X440" s="209">
        <f>SUM(J440*AX440*2+K440*AZ440*2+K440*BB440*2)</f>
        <v>0</v>
      </c>
      <c r="Y440" s="209">
        <f>SUM(L440*5/100*J440)</f>
        <v>0</v>
      </c>
      <c r="Z440" s="254"/>
      <c r="AA440" s="255"/>
      <c r="AB440" s="254"/>
      <c r="AC440" s="209">
        <f t="shared" ref="AC440:AC448" si="2147">SUM(AB440)*3*H440/5</f>
        <v>0</v>
      </c>
      <c r="AD440" s="254"/>
      <c r="AE440" s="257">
        <f t="shared" ref="AE440:AE447" si="2148">SUM(AD440*H440*(30+4))</f>
        <v>0</v>
      </c>
      <c r="AF440" s="254"/>
      <c r="AG440" s="255">
        <f t="shared" ref="AG440:AG452" si="2149">SUM(AF440*H440*3)</f>
        <v>0</v>
      </c>
      <c r="AH440" s="254"/>
      <c r="AI440" s="256">
        <f t="shared" ref="AI440:AI452" si="2150">SUM(AH440*H440/3)</f>
        <v>0</v>
      </c>
      <c r="AJ440" s="254"/>
      <c r="AK440" s="256">
        <f>SUM(AJ440*H440*2/3)</f>
        <v>0</v>
      </c>
      <c r="AL440" s="254"/>
      <c r="AM440" s="28">
        <f>SUM(AL440*H440)</f>
        <v>0</v>
      </c>
      <c r="AN440" s="254"/>
      <c r="AO440" s="255">
        <f>SUM(AN440*J440)</f>
        <v>0</v>
      </c>
      <c r="AP440" s="254"/>
      <c r="AQ440" s="256">
        <f t="shared" ref="AQ440:AQ448" si="2151">SUM(AP440*H440*2)</f>
        <v>0</v>
      </c>
      <c r="AR440" s="254"/>
      <c r="AS440" s="256">
        <f>SUM(AR440*J440*2)</f>
        <v>0</v>
      </c>
      <c r="AT440" s="34"/>
      <c r="AU440" s="236">
        <f t="shared" ref="AU440:AU453" si="2152">AT440*H440/3</f>
        <v>0</v>
      </c>
      <c r="AV440" s="254"/>
      <c r="AW440" s="255">
        <f>SUM(AV440*H440/3)</f>
        <v>0</v>
      </c>
      <c r="AX440" s="254"/>
      <c r="AY440" s="256">
        <f>SUM(AX440*H440/3)</f>
        <v>0</v>
      </c>
      <c r="AZ440" s="254"/>
      <c r="BA440" s="209">
        <f t="shared" ref="BA440:BA444" si="2153">SUM(AZ440*K440*5*6)</f>
        <v>0</v>
      </c>
      <c r="BB440" s="254"/>
      <c r="BC440" s="256">
        <f>SUM(BB440*K440*4*8)</f>
        <v>0</v>
      </c>
      <c r="BD440" s="254">
        <v>1</v>
      </c>
      <c r="BE440" s="258">
        <f>SUM(BD440*50)/2</f>
        <v>25</v>
      </c>
      <c r="BF440" s="20"/>
      <c r="BG440" s="309">
        <f t="shared" ref="BG440:BG455" si="2154">SUM(AO440+BE440+BC440+BA440+AY440+AW440+AS440+AQ440+AK440+AM440+AI440+AG440+AE440+AC440+AA440+Y440+X440+W440+U440+Q440+O440+S440+AU440)</f>
        <v>25</v>
      </c>
      <c r="BH440" s="22">
        <f t="shared" ref="BH440:BH455" si="2155">SUM(O440+Q440+U440+W440+X440+AS440+AW440+AY440+BA440+BC440+S440+AQ440)</f>
        <v>0</v>
      </c>
      <c r="BI440" s="7"/>
      <c r="BJ440" s="1"/>
      <c r="BK440" s="1"/>
      <c r="BL440" s="63"/>
      <c r="BM440" s="2" t="s">
        <v>86</v>
      </c>
      <c r="BN440" s="259" t="s">
        <v>173</v>
      </c>
      <c r="BO440" s="252" t="s">
        <v>174</v>
      </c>
      <c r="BP440" s="252"/>
      <c r="BQ440" s="252" t="s">
        <v>175</v>
      </c>
      <c r="BR440" s="252"/>
      <c r="BS440" s="260">
        <v>2</v>
      </c>
      <c r="BT440" s="252"/>
      <c r="BU440" s="252"/>
      <c r="BV440" s="252"/>
      <c r="BW440" s="252"/>
      <c r="BX440" s="251"/>
      <c r="BY440" s="261">
        <f t="shared" ref="BY440:BY445" si="2156">SUM(BZ440+CB440+CD440+CF440+CH440)</f>
        <v>0</v>
      </c>
      <c r="BZ440" s="262"/>
      <c r="CA440" s="35">
        <f t="shared" ref="CA440:CA445" si="2157">SUM(BZ440)*BU440</f>
        <v>0</v>
      </c>
      <c r="CB440" s="262"/>
      <c r="CC440" s="314">
        <f t="shared" ref="CC440:CC445" si="2158">CB440*BV440</f>
        <v>0</v>
      </c>
      <c r="CD440" s="262"/>
      <c r="CE440" s="263">
        <f t="shared" ref="CE440:CE445" si="2159">SUM(CD440)*BV440</f>
        <v>0</v>
      </c>
      <c r="CF440" s="262"/>
      <c r="CG440" s="263">
        <f t="shared" ref="CG440:CG445" si="2160">SUM(CF440)*BW440</f>
        <v>0</v>
      </c>
      <c r="CH440" s="262"/>
      <c r="CI440" s="35">
        <f>SUM(CH440)*BV440*5</f>
        <v>0</v>
      </c>
      <c r="CJ440" s="256">
        <v>0</v>
      </c>
      <c r="CK440" s="209">
        <f>SUM(BX440*5/100*BV440)</f>
        <v>0</v>
      </c>
      <c r="CL440" s="262"/>
      <c r="CM440" s="263"/>
      <c r="CN440" s="262"/>
      <c r="CO440" s="182">
        <f t="shared" ref="CO440:CO445" si="2161">SUM(CN440)*3*BT440/5</f>
        <v>0</v>
      </c>
      <c r="CP440" s="262"/>
      <c r="CQ440" s="265">
        <f>SUM(CP440*BT440*(30+4))</f>
        <v>0</v>
      </c>
      <c r="CR440" s="262"/>
      <c r="CS440" s="263">
        <f t="shared" ref="CS440:CS445" si="2162">SUM(CR440*BT440*3)</f>
        <v>0</v>
      </c>
      <c r="CT440" s="262"/>
      <c r="CU440" s="266">
        <f t="shared" ref="CU440:CU445" si="2163">SUM(CT440*BT440/3)</f>
        <v>0</v>
      </c>
      <c r="CV440" s="262"/>
      <c r="CW440" s="256">
        <f t="shared" ref="CW440:CW445" si="2164">SUM(CV440*BT440*2/3)</f>
        <v>0</v>
      </c>
      <c r="CX440" s="262"/>
      <c r="CY440" s="263">
        <f>SUM(CX440*BT440)</f>
        <v>0</v>
      </c>
      <c r="CZ440" s="262"/>
      <c r="DA440" s="263">
        <f>SUM(CZ440*BV440)</f>
        <v>0</v>
      </c>
      <c r="DB440" s="262"/>
      <c r="DC440" s="182">
        <f>SUM(DB440*BT440*2)</f>
        <v>0</v>
      </c>
      <c r="DD440" s="262"/>
      <c r="DE440" s="256">
        <f>SUM(DD440*BV440*2)</f>
        <v>0</v>
      </c>
      <c r="DF440" s="34"/>
      <c r="DG440" s="236">
        <f t="shared" ref="DG440:DG448" si="2165">DF440*BT440/3</f>
        <v>0</v>
      </c>
      <c r="DH440" s="262"/>
      <c r="DI440" s="255">
        <f>SUM(DH440*BT440/3)</f>
        <v>0</v>
      </c>
      <c r="DJ440" s="262"/>
      <c r="DK440" s="209">
        <f>SUM(DJ440*BT440/3)</f>
        <v>0</v>
      </c>
      <c r="DL440" s="262"/>
      <c r="DM440" s="209">
        <f>SUM(DL440*BW440*5*6)</f>
        <v>0</v>
      </c>
      <c r="DN440" s="262"/>
      <c r="DO440" s="264">
        <f>SUM(DN440*BW440*3*6)</f>
        <v>0</v>
      </c>
      <c r="DP440" s="262">
        <v>1</v>
      </c>
      <c r="DQ440" s="258">
        <f>SUM(DP440*50)/2</f>
        <v>25</v>
      </c>
      <c r="DR440" s="604">
        <f t="shared" ref="DR440:DR455" si="2166">SUM(DA440+DQ440+DO440+DM440+DK440+DI440+DE440+DC440+CW440+CY440+CU440+CS440+CQ440+CO440+CM440+CK440+CJ440+CI440+CG440+CC440+CA440+CE440+DG440)</f>
        <v>25</v>
      </c>
      <c r="DS440" s="22">
        <f t="shared" ref="DS440" si="2167">SUM(CA440+CC440+CG440+CI440+CJ440+DE440+DI440+DK440+DM440+DO440+CE440+DC440)</f>
        <v>0</v>
      </c>
      <c r="DT440" s="7"/>
      <c r="DU440" s="7"/>
      <c r="DV440" s="7"/>
      <c r="DW440" s="60"/>
      <c r="DX440" s="2" t="s">
        <v>86</v>
      </c>
      <c r="DY440" s="291"/>
      <c r="DZ440" s="19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M440" s="20">
        <v>0</v>
      </c>
      <c r="EN440" s="7"/>
      <c r="EO440" s="7">
        <v>0</v>
      </c>
      <c r="EP440" s="7">
        <v>0</v>
      </c>
      <c r="EQ440" s="7">
        <v>0</v>
      </c>
      <c r="ER440" s="7">
        <v>0</v>
      </c>
      <c r="ES440" s="7">
        <v>0</v>
      </c>
      <c r="ET440" s="7">
        <v>0</v>
      </c>
      <c r="EU440" s="7">
        <v>0</v>
      </c>
      <c r="EV440" s="7">
        <v>0</v>
      </c>
      <c r="EW440" s="20">
        <v>0</v>
      </c>
      <c r="EX440" s="7">
        <v>0</v>
      </c>
      <c r="EY440" s="7">
        <v>0</v>
      </c>
      <c r="EZ440" s="7">
        <v>0</v>
      </c>
      <c r="FA440" s="7">
        <v>0</v>
      </c>
      <c r="FB440" s="7">
        <v>0</v>
      </c>
      <c r="FC440" s="7">
        <v>0</v>
      </c>
      <c r="FD440" s="7">
        <v>0</v>
      </c>
      <c r="FE440" s="7">
        <v>0</v>
      </c>
      <c r="FF440" s="7">
        <v>0</v>
      </c>
      <c r="FG440" s="20">
        <v>0</v>
      </c>
      <c r="FH440" s="7">
        <v>0</v>
      </c>
      <c r="FI440" s="7">
        <v>0</v>
      </c>
      <c r="FJ440" s="7">
        <v>0</v>
      </c>
      <c r="FK440" s="7">
        <v>0</v>
      </c>
      <c r="FL440" s="7">
        <v>0</v>
      </c>
      <c r="FM440" s="7">
        <v>0</v>
      </c>
      <c r="FN440" s="7">
        <v>0</v>
      </c>
      <c r="FO440" s="7">
        <v>0</v>
      </c>
      <c r="FP440" s="7">
        <v>0</v>
      </c>
      <c r="FQ440" s="7">
        <v>0</v>
      </c>
      <c r="FR440" s="7"/>
      <c r="FS440" s="7">
        <v>0</v>
      </c>
      <c r="FT440" s="7">
        <v>0</v>
      </c>
      <c r="FU440" s="7">
        <v>0</v>
      </c>
      <c r="FV440" s="7">
        <v>0</v>
      </c>
      <c r="FW440" s="7">
        <v>0</v>
      </c>
      <c r="FX440" s="7">
        <v>0</v>
      </c>
      <c r="FY440" s="7">
        <v>0</v>
      </c>
      <c r="FZ440" s="7">
        <v>0</v>
      </c>
      <c r="GA440" s="7">
        <v>0</v>
      </c>
      <c r="GB440" s="7">
        <v>2</v>
      </c>
      <c r="GC440" s="7">
        <v>50</v>
      </c>
      <c r="GD440" s="7" t="e">
        <v>#REF!</v>
      </c>
      <c r="GE440" s="149">
        <v>50</v>
      </c>
      <c r="GF440" s="150">
        <v>0</v>
      </c>
      <c r="GG440" s="7"/>
      <c r="GH440" s="7"/>
      <c r="GI440" s="60"/>
      <c r="GK440" s="20"/>
      <c r="GL440" s="20"/>
      <c r="GM440" s="1"/>
      <c r="GN440" s="25"/>
      <c r="GO440" s="77"/>
      <c r="GP440" s="7"/>
      <c r="GQ440" s="7"/>
    </row>
    <row r="441" spans="1:199" ht="24.95" hidden="1" customHeight="1" x14ac:dyDescent="0.4">
      <c r="A441" s="2" t="s">
        <v>86</v>
      </c>
      <c r="B441" s="1" t="s">
        <v>90</v>
      </c>
      <c r="C441" s="25" t="s">
        <v>95</v>
      </c>
      <c r="D441" s="45" t="s">
        <v>150</v>
      </c>
      <c r="E441" s="25" t="s">
        <v>151</v>
      </c>
      <c r="F441" s="25" t="s">
        <v>233</v>
      </c>
      <c r="G441" s="25">
        <v>5</v>
      </c>
      <c r="H441" s="25">
        <v>23</v>
      </c>
      <c r="I441" s="25">
        <v>1</v>
      </c>
      <c r="J441" s="25">
        <v>1</v>
      </c>
      <c r="K441" s="25">
        <f>SUM(J441)*2</f>
        <v>2</v>
      </c>
      <c r="L441" s="1">
        <v>28</v>
      </c>
      <c r="M441" s="208">
        <f>SUM(N441+P441+R441+T441+V441)</f>
        <v>28</v>
      </c>
      <c r="N441" s="359">
        <v>4</v>
      </c>
      <c r="O441" s="338">
        <f t="shared" si="2144"/>
        <v>4</v>
      </c>
      <c r="P441" s="359">
        <v>24</v>
      </c>
      <c r="Q441" s="338">
        <f>P441*J441</f>
        <v>24</v>
      </c>
      <c r="R441" s="359"/>
      <c r="S441" s="338">
        <f t="shared" si="2145"/>
        <v>0</v>
      </c>
      <c r="T441" s="359"/>
      <c r="U441" s="338">
        <f t="shared" si="2146"/>
        <v>0</v>
      </c>
      <c r="V441" s="34"/>
      <c r="W441" s="28">
        <f>SUM(V441)*J441*3</f>
        <v>0</v>
      </c>
      <c r="X441" s="209">
        <v>0</v>
      </c>
      <c r="Y441" s="182">
        <f>SUM(L441*15/100*J441)</f>
        <v>4.2</v>
      </c>
      <c r="Z441" s="242"/>
      <c r="AA441" s="28"/>
      <c r="AB441" s="34"/>
      <c r="AC441" s="209">
        <f t="shared" si="2147"/>
        <v>0</v>
      </c>
      <c r="AD441" s="34"/>
      <c r="AE441" s="210">
        <f t="shared" si="2148"/>
        <v>0</v>
      </c>
      <c r="AF441" s="34">
        <v>1</v>
      </c>
      <c r="AG441" s="28">
        <f t="shared" si="2149"/>
        <v>69</v>
      </c>
      <c r="AH441" s="34"/>
      <c r="AI441" s="209">
        <f t="shared" si="2150"/>
        <v>0</v>
      </c>
      <c r="AJ441" s="242"/>
      <c r="AK441" s="209">
        <f>SUM(AJ441*H441*2/3)</f>
        <v>0</v>
      </c>
      <c r="AL441" s="34"/>
      <c r="AM441" s="28">
        <f>SUM(AL441*H441*2)</f>
        <v>0</v>
      </c>
      <c r="AN441" s="34"/>
      <c r="AO441" s="28">
        <f>SUM(AN441*J441*2)</f>
        <v>0</v>
      </c>
      <c r="AP441" s="34"/>
      <c r="AQ441" s="209">
        <f t="shared" si="2151"/>
        <v>0</v>
      </c>
      <c r="AR441" s="34"/>
      <c r="AS441" s="209">
        <f>SUM(J441*AR441*6)</f>
        <v>0</v>
      </c>
      <c r="AT441" s="34"/>
      <c r="AU441" s="209">
        <f t="shared" si="2152"/>
        <v>0</v>
      </c>
      <c r="AV441" s="242"/>
      <c r="AW441" s="28">
        <f>SUM(J441*AV441*6)</f>
        <v>0</v>
      </c>
      <c r="AX441" s="34">
        <v>1</v>
      </c>
      <c r="AY441" s="202">
        <f>AX441*H441/3</f>
        <v>7.666666666666667</v>
      </c>
      <c r="AZ441" s="34"/>
      <c r="BA441" s="209">
        <f t="shared" si="2153"/>
        <v>0</v>
      </c>
      <c r="BB441" s="34"/>
      <c r="BC441" s="209">
        <f t="shared" ref="BC441:BC452" si="2168">SUM(BB441*K441*4*6)</f>
        <v>0</v>
      </c>
      <c r="BD441" s="34"/>
      <c r="BE441" s="22">
        <f t="shared" ref="BE441:BE453" si="2169">SUM(BD441*50)</f>
        <v>0</v>
      </c>
      <c r="BF441" s="209"/>
      <c r="BG441" s="309">
        <f t="shared" si="2154"/>
        <v>108.86666666666667</v>
      </c>
      <c r="BH441" s="22">
        <f t="shared" si="2155"/>
        <v>35.666666666666664</v>
      </c>
      <c r="BI441" s="7"/>
      <c r="BJ441" s="1"/>
      <c r="BK441" s="1"/>
      <c r="BL441" s="63"/>
      <c r="BM441" s="2" t="s">
        <v>86</v>
      </c>
      <c r="BN441" s="229" t="s">
        <v>90</v>
      </c>
      <c r="BO441" s="230" t="s">
        <v>95</v>
      </c>
      <c r="BP441" s="211" t="s">
        <v>156</v>
      </c>
      <c r="BQ441" s="230" t="s">
        <v>151</v>
      </c>
      <c r="BR441" s="230" t="s">
        <v>236</v>
      </c>
      <c r="BS441" s="230">
        <v>10</v>
      </c>
      <c r="BT441" s="25">
        <v>23</v>
      </c>
      <c r="BU441" s="230">
        <v>1</v>
      </c>
      <c r="BV441" s="230">
        <v>1</v>
      </c>
      <c r="BW441" s="230">
        <v>1</v>
      </c>
      <c r="BX441" s="269">
        <v>50</v>
      </c>
      <c r="BY441" s="231">
        <f t="shared" si="2156"/>
        <v>46</v>
      </c>
      <c r="BZ441" s="232">
        <v>6</v>
      </c>
      <c r="CA441" s="28">
        <f t="shared" si="2157"/>
        <v>6</v>
      </c>
      <c r="CB441" s="232">
        <v>40</v>
      </c>
      <c r="CC441" s="233"/>
      <c r="CD441" s="232"/>
      <c r="CE441" s="233">
        <f t="shared" si="2159"/>
        <v>0</v>
      </c>
      <c r="CF441" s="232"/>
      <c r="CG441" s="233">
        <f t="shared" si="2160"/>
        <v>0</v>
      </c>
      <c r="CH441" s="232"/>
      <c r="CI441" s="28">
        <f>SUM(CH441)*BV441*3</f>
        <v>0</v>
      </c>
      <c r="CJ441" s="234">
        <f>SUM(BV441*DJ441*2+BW441*DL441*2)</f>
        <v>0</v>
      </c>
      <c r="CK441" s="182">
        <f>SUM(BX441*15/100*BV441)</f>
        <v>7.5</v>
      </c>
      <c r="CL441" s="232"/>
      <c r="CM441" s="233"/>
      <c r="CN441" s="232"/>
      <c r="CO441" s="209">
        <f t="shared" si="2161"/>
        <v>0</v>
      </c>
      <c r="CP441" s="232"/>
      <c r="CQ441" s="235">
        <f>SUM(CP441*BT441*(30+4))</f>
        <v>0</v>
      </c>
      <c r="CR441" s="232"/>
      <c r="CS441" s="233">
        <f t="shared" si="2162"/>
        <v>0</v>
      </c>
      <c r="CT441" s="232"/>
      <c r="CU441" s="234">
        <f t="shared" si="2163"/>
        <v>0</v>
      </c>
      <c r="CV441" s="232"/>
      <c r="CW441" s="234">
        <f t="shared" si="2164"/>
        <v>0</v>
      </c>
      <c r="CX441" s="232"/>
      <c r="CY441" s="233">
        <f>SUM(CX441*BT441*2)</f>
        <v>0</v>
      </c>
      <c r="CZ441" s="232"/>
      <c r="DA441" s="233">
        <f>SUM(CZ441*BV441*2)</f>
        <v>0</v>
      </c>
      <c r="DB441" s="232"/>
      <c r="DC441" s="209">
        <f>SUM(DB441*BT441*2)</f>
        <v>0</v>
      </c>
      <c r="DD441" s="232"/>
      <c r="DE441" s="209">
        <f>DD441*BV441*6</f>
        <v>0</v>
      </c>
      <c r="DF441" s="34"/>
      <c r="DG441" s="236">
        <f t="shared" si="2165"/>
        <v>0</v>
      </c>
      <c r="DH441" s="232"/>
      <c r="DI441" s="233">
        <f>SUM(BV441*DH441*6)</f>
        <v>0</v>
      </c>
      <c r="DJ441" s="232"/>
      <c r="DK441" s="209">
        <f>SUM(BV441*DJ441*8)</f>
        <v>0</v>
      </c>
      <c r="DL441" s="232"/>
      <c r="DM441" s="209">
        <f>SUM(DL441*BW441*5*6)</f>
        <v>0</v>
      </c>
      <c r="DN441" s="232"/>
      <c r="DO441" s="234">
        <f t="shared" ref="DO441:DO445" si="2170">SUM(DN441*BW441*4*6)</f>
        <v>0</v>
      </c>
      <c r="DP441" s="232"/>
      <c r="DQ441" s="20"/>
      <c r="DR441" s="309">
        <f t="shared" si="2166"/>
        <v>13.5</v>
      </c>
      <c r="DS441" s="22">
        <f t="shared" ref="DS441:DS455" si="2171">SUM(CA441+CC441+CG441+CI441+CJ441+DE441+DI441+DK441+DM441+DO441+CE441+DC441)</f>
        <v>6</v>
      </c>
      <c r="DT441" s="22">
        <f>SUM(CA441+CC441+CG441+CI441+CJ441+DE441+DI441+DK441+DM441+DO441+CE441+DC441)</f>
        <v>6</v>
      </c>
      <c r="DU441" s="7"/>
      <c r="DV441" s="7"/>
      <c r="DW441" s="60"/>
      <c r="DX441" s="59"/>
      <c r="DY441" s="291"/>
      <c r="DZ441" s="19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M441" s="20">
        <v>10</v>
      </c>
      <c r="EN441" s="7"/>
      <c r="EO441" s="7">
        <v>24</v>
      </c>
      <c r="EP441" s="7">
        <v>0</v>
      </c>
      <c r="EQ441" s="7">
        <v>0</v>
      </c>
      <c r="ER441" s="7">
        <v>0</v>
      </c>
      <c r="ES441" s="7">
        <v>0</v>
      </c>
      <c r="ET441" s="7">
        <v>0</v>
      </c>
      <c r="EU441" s="7">
        <v>0</v>
      </c>
      <c r="EV441" s="7">
        <v>0</v>
      </c>
      <c r="EW441" s="20">
        <v>11.7</v>
      </c>
      <c r="EX441" s="7">
        <v>0</v>
      </c>
      <c r="EY441" s="7">
        <v>0</v>
      </c>
      <c r="EZ441" s="7">
        <v>0</v>
      </c>
      <c r="FA441" s="7">
        <v>0</v>
      </c>
      <c r="FB441" s="7">
        <v>0</v>
      </c>
      <c r="FC441" s="7">
        <v>0</v>
      </c>
      <c r="FD441" s="7">
        <v>1</v>
      </c>
      <c r="FE441" s="7">
        <v>69</v>
      </c>
      <c r="FF441" s="7">
        <v>0</v>
      </c>
      <c r="FG441" s="20">
        <v>0</v>
      </c>
      <c r="FH441" s="7">
        <v>0</v>
      </c>
      <c r="FI441" s="7">
        <v>0</v>
      </c>
      <c r="FJ441" s="7">
        <v>0</v>
      </c>
      <c r="FK441" s="7">
        <v>0</v>
      </c>
      <c r="FL441" s="7">
        <v>0</v>
      </c>
      <c r="FM441" s="7">
        <v>0</v>
      </c>
      <c r="FN441" s="7">
        <v>0</v>
      </c>
      <c r="FO441" s="7">
        <v>0</v>
      </c>
      <c r="FP441" s="7">
        <v>0</v>
      </c>
      <c r="FQ441" s="7">
        <v>0</v>
      </c>
      <c r="FR441" s="7"/>
      <c r="FS441" s="7">
        <v>0</v>
      </c>
      <c r="FT441" s="7">
        <v>0</v>
      </c>
      <c r="FU441" s="7">
        <v>0</v>
      </c>
      <c r="FV441" s="7">
        <v>1</v>
      </c>
      <c r="FW441" s="7">
        <v>7.666666666666667</v>
      </c>
      <c r="FX441" s="7">
        <v>0</v>
      </c>
      <c r="FY441" s="7">
        <v>0</v>
      </c>
      <c r="FZ441" s="7">
        <v>0</v>
      </c>
      <c r="GA441" s="7">
        <v>0</v>
      </c>
      <c r="GB441" s="7">
        <v>0</v>
      </c>
      <c r="GC441" s="7">
        <v>0</v>
      </c>
      <c r="GD441" s="7" t="e">
        <v>#REF!</v>
      </c>
      <c r="GE441" s="149">
        <v>122.36666666666667</v>
      </c>
      <c r="GF441" s="150">
        <v>41.666666666666664</v>
      </c>
      <c r="GG441" s="7"/>
      <c r="GH441" s="7"/>
      <c r="GI441" s="60"/>
      <c r="GK441" s="20"/>
      <c r="GL441" s="20"/>
      <c r="GM441" s="1"/>
      <c r="GN441" s="25"/>
      <c r="GO441" s="77"/>
      <c r="GP441" s="7"/>
      <c r="GQ441" s="7"/>
    </row>
    <row r="442" spans="1:199" s="481" customFormat="1" ht="24.95" hidden="1" customHeight="1" x14ac:dyDescent="0.4">
      <c r="A442" s="461" t="s">
        <v>86</v>
      </c>
      <c r="B442" s="462" t="s">
        <v>187</v>
      </c>
      <c r="C442" s="463" t="s">
        <v>95</v>
      </c>
      <c r="D442" s="464" t="s">
        <v>156</v>
      </c>
      <c r="E442" s="463" t="s">
        <v>151</v>
      </c>
      <c r="F442" s="463" t="s">
        <v>240</v>
      </c>
      <c r="G442" s="464">
        <v>7</v>
      </c>
      <c r="H442" s="463">
        <v>65</v>
      </c>
      <c r="I442" s="463">
        <v>1</v>
      </c>
      <c r="J442" s="463"/>
      <c r="K442" s="25">
        <f>SUM(J442)*2</f>
        <v>0</v>
      </c>
      <c r="L442" s="319">
        <v>34</v>
      </c>
      <c r="M442" s="208">
        <f>SUM(N442+P442+R442+T442+V442)</f>
        <v>30</v>
      </c>
      <c r="N442" s="34">
        <v>6</v>
      </c>
      <c r="O442" s="465">
        <f t="shared" si="2144"/>
        <v>6</v>
      </c>
      <c r="P442" s="34">
        <v>24</v>
      </c>
      <c r="Q442" s="465">
        <f>P442*J442</f>
        <v>0</v>
      </c>
      <c r="R442" s="34"/>
      <c r="S442" s="465">
        <f t="shared" si="2145"/>
        <v>0</v>
      </c>
      <c r="T442" s="34"/>
      <c r="U442" s="465">
        <f t="shared" si="2146"/>
        <v>0</v>
      </c>
      <c r="V442" s="34"/>
      <c r="W442" s="465">
        <f t="shared" ref="W442:W452" si="2172">SUM(V442)*J442*5</f>
        <v>0</v>
      </c>
      <c r="X442" s="209">
        <v>0</v>
      </c>
      <c r="Y442" s="467">
        <f>SUM(L442*15/100*J442)</f>
        <v>0</v>
      </c>
      <c r="Z442" s="232"/>
      <c r="AA442" s="465"/>
      <c r="AB442" s="34"/>
      <c r="AC442" s="209">
        <f t="shared" si="2147"/>
        <v>0</v>
      </c>
      <c r="AD442" s="34"/>
      <c r="AE442" s="468">
        <f t="shared" si="2148"/>
        <v>0</v>
      </c>
      <c r="AF442" s="34"/>
      <c r="AG442" s="465">
        <f t="shared" si="2149"/>
        <v>0</v>
      </c>
      <c r="AH442" s="34"/>
      <c r="AI442" s="466">
        <f t="shared" si="2150"/>
        <v>0</v>
      </c>
      <c r="AJ442" s="232"/>
      <c r="AK442" s="466">
        <f>SUM(AJ442*H442*2/3)</f>
        <v>0</v>
      </c>
      <c r="AL442" s="34"/>
      <c r="AM442" s="465">
        <f>SUM(AL442*H442)</f>
        <v>0</v>
      </c>
      <c r="AN442" s="34"/>
      <c r="AO442" s="465">
        <f t="shared" ref="AO442:AO452" si="2173">SUM(AN442*J442)</f>
        <v>0</v>
      </c>
      <c r="AP442" s="34"/>
      <c r="AQ442" s="466">
        <f t="shared" si="2151"/>
        <v>0</v>
      </c>
      <c r="AR442" s="34"/>
      <c r="AS442" s="466">
        <f>SUM(J442*AR442*6)</f>
        <v>0</v>
      </c>
      <c r="AT442" s="34"/>
      <c r="AU442" s="466">
        <f t="shared" si="2152"/>
        <v>0</v>
      </c>
      <c r="AV442" s="232"/>
      <c r="AW442" s="465">
        <f>SUM(J442*AV442*6)</f>
        <v>0</v>
      </c>
      <c r="AX442" s="34">
        <v>1</v>
      </c>
      <c r="AY442" s="202">
        <f>AX442*J442*8</f>
        <v>0</v>
      </c>
      <c r="AZ442" s="34"/>
      <c r="BA442" s="209">
        <f t="shared" si="2153"/>
        <v>0</v>
      </c>
      <c r="BB442" s="34"/>
      <c r="BC442" s="466">
        <f t="shared" si="2168"/>
        <v>0</v>
      </c>
      <c r="BD442" s="34"/>
      <c r="BE442" s="469">
        <f t="shared" si="2169"/>
        <v>0</v>
      </c>
      <c r="BF442" s="20"/>
      <c r="BG442" s="483">
        <f t="shared" si="2154"/>
        <v>6</v>
      </c>
      <c r="BH442" s="483">
        <f t="shared" si="2155"/>
        <v>6</v>
      </c>
      <c r="BI442" s="7"/>
      <c r="BJ442" s="1"/>
      <c r="BK442" s="1"/>
      <c r="BL442" s="470"/>
      <c r="BM442" s="461" t="s">
        <v>86</v>
      </c>
      <c r="BN442" s="462" t="s">
        <v>238</v>
      </c>
      <c r="BO442" s="471" t="s">
        <v>95</v>
      </c>
      <c r="BP442" s="472" t="s">
        <v>156</v>
      </c>
      <c r="BQ442" s="463" t="s">
        <v>151</v>
      </c>
      <c r="BR442" s="463" t="s">
        <v>239</v>
      </c>
      <c r="BS442" s="464">
        <v>4</v>
      </c>
      <c r="BT442" s="463">
        <v>65</v>
      </c>
      <c r="BU442" s="463">
        <v>1</v>
      </c>
      <c r="BV442" s="463">
        <v>2</v>
      </c>
      <c r="BW442" s="463">
        <f>SUM(BV442)*2</f>
        <v>4</v>
      </c>
      <c r="BX442" s="462">
        <v>18</v>
      </c>
      <c r="BY442" s="208">
        <f t="shared" si="2156"/>
        <v>18</v>
      </c>
      <c r="BZ442" s="34">
        <v>4</v>
      </c>
      <c r="CA442" s="28">
        <v>2</v>
      </c>
      <c r="CB442" s="34">
        <v>8</v>
      </c>
      <c r="CC442" s="465">
        <f t="shared" si="2158"/>
        <v>16</v>
      </c>
      <c r="CD442" s="34">
        <v>6</v>
      </c>
      <c r="CE442" s="465">
        <f t="shared" si="2159"/>
        <v>12</v>
      </c>
      <c r="CF442" s="34"/>
      <c r="CG442" s="465">
        <f t="shared" si="2160"/>
        <v>0</v>
      </c>
      <c r="CH442" s="232"/>
      <c r="CI442" s="465">
        <f>SUM(CH442)*BV442*5</f>
        <v>0</v>
      </c>
      <c r="CJ442" s="466">
        <f>SUM(BV442*DJ442*2+BW442*DL442*2)</f>
        <v>0</v>
      </c>
      <c r="CK442" s="182">
        <f>SUM(BX442*15/100*BV442)</f>
        <v>5.4</v>
      </c>
      <c r="CL442" s="232"/>
      <c r="CM442" s="465"/>
      <c r="CN442" s="232"/>
      <c r="CO442" s="209">
        <f t="shared" si="2161"/>
        <v>0</v>
      </c>
      <c r="CP442" s="232"/>
      <c r="CQ442" s="468">
        <f>SUM(CP442*BT442*(30+4))</f>
        <v>0</v>
      </c>
      <c r="CR442" s="34"/>
      <c r="CS442" s="465">
        <f t="shared" si="2162"/>
        <v>0</v>
      </c>
      <c r="CT442" s="232"/>
      <c r="CU442" s="466">
        <f t="shared" si="2163"/>
        <v>0</v>
      </c>
      <c r="CV442" s="232"/>
      <c r="CW442" s="466">
        <f t="shared" si="2164"/>
        <v>0</v>
      </c>
      <c r="CX442" s="34"/>
      <c r="CY442" s="465">
        <f>SUM(CX442*BT442)</f>
        <v>0</v>
      </c>
      <c r="CZ442" s="232"/>
      <c r="DA442" s="465">
        <f>SUM(CZ442*BV442)</f>
        <v>0</v>
      </c>
      <c r="DB442" s="232"/>
      <c r="DC442" s="209">
        <f>SUM(DB442*BT442*2)</f>
        <v>0</v>
      </c>
      <c r="DD442" s="34">
        <v>1</v>
      </c>
      <c r="DE442" s="345">
        <f>DD442*BV442*6</f>
        <v>12</v>
      </c>
      <c r="DF442" s="34"/>
      <c r="DG442" s="466">
        <f t="shared" si="2165"/>
        <v>0</v>
      </c>
      <c r="DH442" s="232"/>
      <c r="DI442" s="465">
        <f>SUM(BV442*DH442*6)</f>
        <v>0</v>
      </c>
      <c r="DJ442" s="34"/>
      <c r="DK442" s="209">
        <f>SUM(BV442*DJ442*8)</f>
        <v>0</v>
      </c>
      <c r="DL442" s="34"/>
      <c r="DM442" s="209">
        <f>SUM(DL442*BW442*5*6)</f>
        <v>0</v>
      </c>
      <c r="DN442" s="473"/>
      <c r="DO442" s="466">
        <f t="shared" si="2170"/>
        <v>0</v>
      </c>
      <c r="DP442" s="34"/>
      <c r="DQ442" s="469">
        <f>SUM(DP442*50)</f>
        <v>0</v>
      </c>
      <c r="DR442" s="474">
        <f>CA442+CC442+CE442+CG442+CI442+CJ442+CK442+CM442+CO442+CQ442+CS442+CU442+CW442+CY442+DA442+DC442+DE442+DG442+DI442+DK442+DM442+DO442+DQ442</f>
        <v>47.4</v>
      </c>
      <c r="DS442" s="466">
        <f>DO442+DM442+DK442+DI442+DE442+DC442+CJ442+CI442+CG442+CE442+CC442+CA442</f>
        <v>42</v>
      </c>
      <c r="DT442" s="7"/>
      <c r="DU442" s="7"/>
      <c r="DV442" s="7"/>
      <c r="DW442" s="475"/>
      <c r="DX442" s="485"/>
      <c r="DY442" s="476"/>
      <c r="DZ442" s="477"/>
      <c r="EA442" s="478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M442" s="479">
        <v>8</v>
      </c>
      <c r="EN442" s="7"/>
      <c r="EO442" s="7">
        <v>16</v>
      </c>
      <c r="EP442" s="7">
        <v>6</v>
      </c>
      <c r="EQ442" s="478">
        <v>12</v>
      </c>
      <c r="ER442" s="7">
        <v>0</v>
      </c>
      <c r="ES442" s="478">
        <v>0</v>
      </c>
      <c r="ET442" s="7">
        <v>0</v>
      </c>
      <c r="EU442" s="478">
        <v>0</v>
      </c>
      <c r="EV442" s="7">
        <v>0</v>
      </c>
      <c r="EW442" s="479">
        <v>5.4</v>
      </c>
      <c r="EX442" s="7">
        <v>0</v>
      </c>
      <c r="EY442" s="478">
        <v>0</v>
      </c>
      <c r="EZ442" s="7">
        <v>0</v>
      </c>
      <c r="FA442" s="7">
        <v>0</v>
      </c>
      <c r="FB442" s="7">
        <v>0</v>
      </c>
      <c r="FC442" s="478">
        <v>0</v>
      </c>
      <c r="FD442" s="7">
        <v>0</v>
      </c>
      <c r="FE442" s="478">
        <v>0</v>
      </c>
      <c r="FF442" s="7">
        <v>0</v>
      </c>
      <c r="FG442" s="479">
        <v>0</v>
      </c>
      <c r="FH442" s="7">
        <v>0</v>
      </c>
      <c r="FI442" s="478">
        <v>0</v>
      </c>
      <c r="FJ442" s="7">
        <v>0</v>
      </c>
      <c r="FK442" s="478">
        <v>0</v>
      </c>
      <c r="FL442" s="7">
        <v>0</v>
      </c>
      <c r="FM442" s="478">
        <v>0</v>
      </c>
      <c r="FN442" s="7">
        <v>0</v>
      </c>
      <c r="FO442" s="7">
        <v>0</v>
      </c>
      <c r="FP442" s="7">
        <v>1</v>
      </c>
      <c r="FQ442" s="478">
        <v>12</v>
      </c>
      <c r="FR442" s="7"/>
      <c r="FS442" s="478">
        <v>0</v>
      </c>
      <c r="FT442" s="478">
        <v>0</v>
      </c>
      <c r="FU442" s="478">
        <v>0</v>
      </c>
      <c r="FV442" s="7">
        <v>1</v>
      </c>
      <c r="FW442" s="478">
        <v>0</v>
      </c>
      <c r="FX442" s="7">
        <v>0</v>
      </c>
      <c r="FY442" s="7">
        <v>0</v>
      </c>
      <c r="FZ442" s="7">
        <v>0</v>
      </c>
      <c r="GA442" s="478">
        <v>0</v>
      </c>
      <c r="GB442" s="7" t="e">
        <v>#REF!</v>
      </c>
      <c r="GC442" s="478">
        <v>0</v>
      </c>
      <c r="GD442" s="7" t="e">
        <v>#REF!</v>
      </c>
      <c r="GE442" s="149">
        <v>53.4</v>
      </c>
      <c r="GF442" s="480">
        <v>48</v>
      </c>
      <c r="GG442" s="7"/>
      <c r="GH442" s="7"/>
      <c r="GI442" s="475"/>
      <c r="GK442" s="479"/>
      <c r="GL442" s="479"/>
      <c r="GM442" s="462"/>
      <c r="GN442" s="463"/>
      <c r="GO442" s="482"/>
      <c r="GP442" s="478"/>
      <c r="GQ442" s="478"/>
    </row>
    <row r="443" spans="1:199" s="481" customFormat="1" ht="24.95" hidden="1" customHeight="1" x14ac:dyDescent="0.4">
      <c r="A443" s="461" t="s">
        <v>86</v>
      </c>
      <c r="B443" s="462" t="s">
        <v>244</v>
      </c>
      <c r="C443" s="463" t="s">
        <v>149</v>
      </c>
      <c r="D443" s="464" t="s">
        <v>150</v>
      </c>
      <c r="E443" s="463" t="s">
        <v>151</v>
      </c>
      <c r="F443" s="463" t="s">
        <v>245</v>
      </c>
      <c r="G443" s="464">
        <v>7</v>
      </c>
      <c r="H443" s="463">
        <f>20+19</f>
        <v>39</v>
      </c>
      <c r="I443" s="463">
        <v>1</v>
      </c>
      <c r="J443" s="463">
        <v>2</v>
      </c>
      <c r="K443" s="25">
        <f>J443*2</f>
        <v>4</v>
      </c>
      <c r="L443" s="357">
        <v>18</v>
      </c>
      <c r="M443" s="208">
        <f>SUM(N443+P443+R443+T443+V443)</f>
        <v>18</v>
      </c>
      <c r="N443" s="34">
        <v>2</v>
      </c>
      <c r="O443" s="465">
        <f t="shared" si="2144"/>
        <v>2</v>
      </c>
      <c r="P443" s="34">
        <v>16</v>
      </c>
      <c r="Q443" s="465">
        <f>P443*J443</f>
        <v>32</v>
      </c>
      <c r="R443" s="34"/>
      <c r="S443" s="465">
        <f t="shared" si="2145"/>
        <v>0</v>
      </c>
      <c r="T443" s="34"/>
      <c r="U443" s="465">
        <f t="shared" si="2146"/>
        <v>0</v>
      </c>
      <c r="V443" s="34"/>
      <c r="W443" s="465">
        <f t="shared" si="2172"/>
        <v>0</v>
      </c>
      <c r="X443" s="209">
        <v>0</v>
      </c>
      <c r="Y443" s="467">
        <f>SUM(L443*15/100*J443)</f>
        <v>5.4</v>
      </c>
      <c r="Z443" s="232"/>
      <c r="AA443" s="465"/>
      <c r="AB443" s="34"/>
      <c r="AC443" s="209">
        <f t="shared" si="2147"/>
        <v>0</v>
      </c>
      <c r="AD443" s="34"/>
      <c r="AE443" s="468">
        <f t="shared" si="2148"/>
        <v>0</v>
      </c>
      <c r="AF443" s="34"/>
      <c r="AG443" s="465">
        <f t="shared" si="2149"/>
        <v>0</v>
      </c>
      <c r="AH443" s="34"/>
      <c r="AI443" s="466">
        <f t="shared" si="2150"/>
        <v>0</v>
      </c>
      <c r="AJ443" s="232"/>
      <c r="AK443" s="466">
        <f>SUM(AJ443*H443*2/3)</f>
        <v>0</v>
      </c>
      <c r="AL443" s="34"/>
      <c r="AM443" s="465">
        <f>SUM(AL443*H443*2)</f>
        <v>0</v>
      </c>
      <c r="AN443" s="34"/>
      <c r="AO443" s="465">
        <f t="shared" si="2173"/>
        <v>0</v>
      </c>
      <c r="AP443" s="34"/>
      <c r="AQ443" s="466">
        <f t="shared" si="2151"/>
        <v>0</v>
      </c>
      <c r="AR443" s="34"/>
      <c r="AS443" s="466">
        <f>AR443*H443/3</f>
        <v>0</v>
      </c>
      <c r="AT443" s="34"/>
      <c r="AU443" s="466">
        <f t="shared" si="2152"/>
        <v>0</v>
      </c>
      <c r="AV443" s="232"/>
      <c r="AW443" s="465">
        <f>SUM(J443*AV443*6)</f>
        <v>0</v>
      </c>
      <c r="AX443" s="34">
        <v>1</v>
      </c>
      <c r="AY443" s="202">
        <f>AX443*H443/3</f>
        <v>13</v>
      </c>
      <c r="AZ443" s="34"/>
      <c r="BA443" s="209">
        <f t="shared" si="2153"/>
        <v>0</v>
      </c>
      <c r="BB443" s="34"/>
      <c r="BC443" s="466">
        <f t="shared" si="2168"/>
        <v>0</v>
      </c>
      <c r="BD443" s="34"/>
      <c r="BE443" s="469">
        <f t="shared" si="2169"/>
        <v>0</v>
      </c>
      <c r="BF443" s="20"/>
      <c r="BG443" s="484">
        <f t="shared" si="2154"/>
        <v>52.4</v>
      </c>
      <c r="BH443" s="469">
        <f t="shared" si="2155"/>
        <v>47</v>
      </c>
      <c r="BI443" s="7"/>
      <c r="BJ443" s="1"/>
      <c r="BK443" s="1"/>
      <c r="BL443" s="470"/>
      <c r="BM443" s="461" t="s">
        <v>86</v>
      </c>
      <c r="BN443" s="462" t="s">
        <v>90</v>
      </c>
      <c r="BO443" s="471" t="s">
        <v>95</v>
      </c>
      <c r="BP443" s="472" t="s">
        <v>156</v>
      </c>
      <c r="BQ443" s="463" t="s">
        <v>151</v>
      </c>
      <c r="BR443" s="463" t="s">
        <v>239</v>
      </c>
      <c r="BS443" s="464" t="s">
        <v>162</v>
      </c>
      <c r="BT443" s="463">
        <f>20+19</f>
        <v>39</v>
      </c>
      <c r="BU443" s="463">
        <v>1</v>
      </c>
      <c r="BV443" s="463">
        <v>4</v>
      </c>
      <c r="BW443" s="463">
        <f>SUM(BV443)*2</f>
        <v>8</v>
      </c>
      <c r="BX443" s="462">
        <v>8</v>
      </c>
      <c r="BY443" s="208">
        <f t="shared" si="2156"/>
        <v>6</v>
      </c>
      <c r="BZ443" s="34">
        <v>6</v>
      </c>
      <c r="CA443" s="28">
        <v>8</v>
      </c>
      <c r="CB443" s="34"/>
      <c r="CC443" s="465">
        <f t="shared" si="2158"/>
        <v>0</v>
      </c>
      <c r="CD443" s="34"/>
      <c r="CE443" s="465">
        <f t="shared" si="2159"/>
        <v>0</v>
      </c>
      <c r="CF443" s="34"/>
      <c r="CG443" s="465">
        <f t="shared" si="2160"/>
        <v>0</v>
      </c>
      <c r="CH443" s="232"/>
      <c r="CI443" s="465">
        <f>SUM(CH443)*BV443*5</f>
        <v>0</v>
      </c>
      <c r="CJ443" s="466">
        <f>SUM(BV443*DJ443*2+BW443*DL443*2)</f>
        <v>0</v>
      </c>
      <c r="CK443" s="182">
        <f>SUM(BX443*15/100*BV443)</f>
        <v>4.8</v>
      </c>
      <c r="CL443" s="232"/>
      <c r="CM443" s="465"/>
      <c r="CN443" s="232"/>
      <c r="CO443" s="209">
        <f t="shared" si="2161"/>
        <v>0</v>
      </c>
      <c r="CP443" s="232"/>
      <c r="CQ443" s="468">
        <f>SUM(CP443*BT443*(30+4))</f>
        <v>0</v>
      </c>
      <c r="CR443" s="34"/>
      <c r="CS443" s="465">
        <f t="shared" si="2162"/>
        <v>0</v>
      </c>
      <c r="CT443" s="232"/>
      <c r="CU443" s="466">
        <f t="shared" si="2163"/>
        <v>0</v>
      </c>
      <c r="CV443" s="232"/>
      <c r="CW443" s="466">
        <f t="shared" si="2164"/>
        <v>0</v>
      </c>
      <c r="CX443" s="34"/>
      <c r="CY443" s="465">
        <f>SUM(CX443*BT443)</f>
        <v>0</v>
      </c>
      <c r="CZ443" s="232"/>
      <c r="DA443" s="465">
        <f>SUM(CZ443*BV443)</f>
        <v>0</v>
      </c>
      <c r="DB443" s="232"/>
      <c r="DC443" s="209">
        <f>SUM(DB443*BT443*2)</f>
        <v>0</v>
      </c>
      <c r="DD443" s="34"/>
      <c r="DE443" s="466">
        <f>SUM(BV443*DD443*6)</f>
        <v>0</v>
      </c>
      <c r="DF443" s="34"/>
      <c r="DG443" s="466">
        <f t="shared" si="2165"/>
        <v>0</v>
      </c>
      <c r="DH443" s="232"/>
      <c r="DI443" s="465">
        <f>SUM(BV443*DH443*6)</f>
        <v>0</v>
      </c>
      <c r="DJ443" s="34"/>
      <c r="DK443" s="209">
        <f>SUM(BV443*DJ443*8)</f>
        <v>0</v>
      </c>
      <c r="DL443" s="34"/>
      <c r="DM443" s="209">
        <f>SUM(DL443*BW443*5*6)</f>
        <v>0</v>
      </c>
      <c r="DN443" s="473"/>
      <c r="DO443" s="466">
        <f t="shared" si="2170"/>
        <v>0</v>
      </c>
      <c r="DP443" s="34"/>
      <c r="DQ443" s="469">
        <f>SUM(DP443*50)</f>
        <v>0</v>
      </c>
      <c r="DR443" s="466">
        <f>CA443+CC443+CE443+CG443+CI443+CJ443+CK443+CM443+CO443+CQ443+CS443+CU443+CW443+CY443+DA443+DC443+DE443+DG443+DI443+DK443+DM443+DO443+DQ443</f>
        <v>12.8</v>
      </c>
      <c r="DS443" s="466">
        <f>DO443+DM443+DK443+DI443+DE443+DC443+CJ443+CI443+CG443+CE443+CC443+CA443</f>
        <v>8</v>
      </c>
      <c r="DT443" s="7"/>
      <c r="DU443" s="7"/>
      <c r="DV443" s="7"/>
      <c r="DW443" s="475"/>
      <c r="DX443" s="485"/>
      <c r="DY443" s="476"/>
      <c r="DZ443" s="477"/>
      <c r="EA443" s="478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M443" s="479">
        <v>10</v>
      </c>
      <c r="EN443" s="7"/>
      <c r="EO443" s="7">
        <v>32</v>
      </c>
      <c r="EP443" s="7">
        <v>0</v>
      </c>
      <c r="EQ443" s="478">
        <v>0</v>
      </c>
      <c r="ER443" s="7">
        <v>0</v>
      </c>
      <c r="ES443" s="478">
        <v>0</v>
      </c>
      <c r="ET443" s="7">
        <v>0</v>
      </c>
      <c r="EU443" s="478">
        <v>0</v>
      </c>
      <c r="EV443" s="7">
        <v>0</v>
      </c>
      <c r="EW443" s="479">
        <v>10.199999999999999</v>
      </c>
      <c r="EX443" s="7">
        <v>0</v>
      </c>
      <c r="EY443" s="478">
        <v>0</v>
      </c>
      <c r="EZ443" s="7">
        <v>0</v>
      </c>
      <c r="FA443" s="7">
        <v>0</v>
      </c>
      <c r="FB443" s="7">
        <v>0</v>
      </c>
      <c r="FC443" s="478">
        <v>0</v>
      </c>
      <c r="FD443" s="7">
        <v>0</v>
      </c>
      <c r="FE443" s="478">
        <v>0</v>
      </c>
      <c r="FF443" s="7">
        <v>0</v>
      </c>
      <c r="FG443" s="479">
        <v>0</v>
      </c>
      <c r="FH443" s="7">
        <v>0</v>
      </c>
      <c r="FI443" s="478">
        <v>0</v>
      </c>
      <c r="FJ443" s="7">
        <v>0</v>
      </c>
      <c r="FK443" s="478">
        <v>0</v>
      </c>
      <c r="FL443" s="7">
        <v>0</v>
      </c>
      <c r="FM443" s="478">
        <v>0</v>
      </c>
      <c r="FN443" s="7">
        <v>0</v>
      </c>
      <c r="FO443" s="7">
        <v>0</v>
      </c>
      <c r="FP443" s="7">
        <v>0</v>
      </c>
      <c r="FQ443" s="478">
        <v>0</v>
      </c>
      <c r="FR443" s="7"/>
      <c r="FS443" s="478">
        <v>0</v>
      </c>
      <c r="FT443" s="478">
        <v>0</v>
      </c>
      <c r="FU443" s="478">
        <v>0</v>
      </c>
      <c r="FV443" s="7">
        <v>1</v>
      </c>
      <c r="FW443" s="478">
        <v>13</v>
      </c>
      <c r="FX443" s="7">
        <v>0</v>
      </c>
      <c r="FY443" s="7">
        <v>0</v>
      </c>
      <c r="FZ443" s="7">
        <v>0</v>
      </c>
      <c r="GA443" s="478">
        <v>0</v>
      </c>
      <c r="GB443" s="7">
        <v>0</v>
      </c>
      <c r="GC443" s="478">
        <v>0</v>
      </c>
      <c r="GD443" s="7" t="e">
        <v>#REF!</v>
      </c>
      <c r="GE443" s="149">
        <v>65.2</v>
      </c>
      <c r="GF443" s="480">
        <v>55</v>
      </c>
      <c r="GG443" s="7"/>
      <c r="GH443" s="7"/>
      <c r="GI443" s="475"/>
      <c r="GK443" s="479"/>
      <c r="GL443" s="479"/>
      <c r="GM443" s="462"/>
      <c r="GN443" s="463"/>
      <c r="GO443" s="482"/>
      <c r="GP443" s="478"/>
      <c r="GQ443" s="478"/>
    </row>
    <row r="444" spans="1:199" ht="24.95" hidden="1" customHeight="1" x14ac:dyDescent="0.4">
      <c r="A444" s="2" t="s">
        <v>86</v>
      </c>
      <c r="B444" s="1" t="s">
        <v>244</v>
      </c>
      <c r="C444" s="179" t="s">
        <v>95</v>
      </c>
      <c r="D444" s="207" t="s">
        <v>156</v>
      </c>
      <c r="E444" s="179" t="s">
        <v>151</v>
      </c>
      <c r="F444" s="179" t="s">
        <v>234</v>
      </c>
      <c r="G444" s="179" t="s">
        <v>235</v>
      </c>
      <c r="H444" s="207">
        <v>43</v>
      </c>
      <c r="I444" s="207">
        <v>1</v>
      </c>
      <c r="J444" s="207">
        <v>2</v>
      </c>
      <c r="K444" s="207">
        <f>SUM(J444)*2</f>
        <v>4</v>
      </c>
      <c r="L444" s="349">
        <v>2</v>
      </c>
      <c r="M444" s="208">
        <f>SUM(N444+P444+R444+T444+V444)</f>
        <v>2</v>
      </c>
      <c r="N444" s="34">
        <v>2</v>
      </c>
      <c r="O444" s="28">
        <f t="shared" si="2144"/>
        <v>2</v>
      </c>
      <c r="P444" s="34"/>
      <c r="Q444" s="28">
        <f>P444*J444</f>
        <v>0</v>
      </c>
      <c r="R444" s="34"/>
      <c r="S444" s="28">
        <f t="shared" si="2145"/>
        <v>0</v>
      </c>
      <c r="T444" s="34"/>
      <c r="U444" s="28">
        <f t="shared" si="2146"/>
        <v>0</v>
      </c>
      <c r="V444" s="34"/>
      <c r="W444" s="28">
        <f t="shared" si="2172"/>
        <v>0</v>
      </c>
      <c r="X444" s="209">
        <f>SUM(J444*AX444*2+K444*AZ444*2)</f>
        <v>0</v>
      </c>
      <c r="Y444" s="182">
        <f>SUM(L444*5/100*J444)</f>
        <v>0.2</v>
      </c>
      <c r="Z444" s="232"/>
      <c r="AA444" s="28"/>
      <c r="AB444" s="34"/>
      <c r="AC444" s="209">
        <f t="shared" si="2147"/>
        <v>0</v>
      </c>
      <c r="AD444" s="34"/>
      <c r="AE444" s="210">
        <f t="shared" si="2148"/>
        <v>0</v>
      </c>
      <c r="AF444" s="34"/>
      <c r="AG444" s="28">
        <f t="shared" si="2149"/>
        <v>0</v>
      </c>
      <c r="AH444" s="34"/>
      <c r="AI444" s="209">
        <f t="shared" si="2150"/>
        <v>0</v>
      </c>
      <c r="AJ444" s="232"/>
      <c r="AK444" s="209">
        <f>SUM(AJ444*H444/3)</f>
        <v>0</v>
      </c>
      <c r="AL444" s="34"/>
      <c r="AM444" s="28">
        <f>SUM(AL444*H444*2)</f>
        <v>0</v>
      </c>
      <c r="AN444" s="34"/>
      <c r="AO444" s="28">
        <f t="shared" si="2173"/>
        <v>0</v>
      </c>
      <c r="AP444" s="34"/>
      <c r="AQ444" s="209">
        <f t="shared" si="2151"/>
        <v>0</v>
      </c>
      <c r="AR444" s="34"/>
      <c r="AS444" s="209">
        <f>AR444*J444*6</f>
        <v>0</v>
      </c>
      <c r="AT444" s="34"/>
      <c r="AU444" s="209">
        <f t="shared" si="2152"/>
        <v>0</v>
      </c>
      <c r="AV444" s="232"/>
      <c r="AW444" s="28">
        <f>SUM(J444*AV444*6)</f>
        <v>0</v>
      </c>
      <c r="AX444" s="34"/>
      <c r="AY444" s="202">
        <f>SUM(J444*AX444*8)</f>
        <v>0</v>
      </c>
      <c r="AZ444" s="34"/>
      <c r="BA444" s="209">
        <f t="shared" si="2153"/>
        <v>0</v>
      </c>
      <c r="BB444" s="34"/>
      <c r="BC444" s="209">
        <f t="shared" si="2168"/>
        <v>0</v>
      </c>
      <c r="BD444" s="34"/>
      <c r="BE444" s="22">
        <f t="shared" si="2169"/>
        <v>0</v>
      </c>
      <c r="BF444" s="20"/>
      <c r="BG444" s="370">
        <f t="shared" si="2154"/>
        <v>2.2000000000000002</v>
      </c>
      <c r="BH444" s="22">
        <f t="shared" si="2155"/>
        <v>2</v>
      </c>
      <c r="BI444" s="7"/>
      <c r="BJ444" s="1"/>
      <c r="BK444" s="1"/>
      <c r="BL444" s="63"/>
      <c r="BM444" s="2" t="s">
        <v>86</v>
      </c>
      <c r="BN444" s="274" t="s">
        <v>197</v>
      </c>
      <c r="BO444" s="25" t="s">
        <v>95</v>
      </c>
      <c r="BP444" s="45" t="s">
        <v>156</v>
      </c>
      <c r="BQ444" s="25" t="s">
        <v>151</v>
      </c>
      <c r="BR444" s="25" t="s">
        <v>236</v>
      </c>
      <c r="BS444" s="25" t="s">
        <v>237</v>
      </c>
      <c r="BT444" s="207">
        <v>43</v>
      </c>
      <c r="BU444" s="25">
        <v>1</v>
      </c>
      <c r="BV444" s="25">
        <v>2</v>
      </c>
      <c r="BW444" s="25">
        <v>1</v>
      </c>
      <c r="BX444" s="1">
        <v>2</v>
      </c>
      <c r="BY444" s="208">
        <f t="shared" si="2156"/>
        <v>2</v>
      </c>
      <c r="BZ444" s="34">
        <v>2</v>
      </c>
      <c r="CA444" s="28">
        <f t="shared" si="2157"/>
        <v>2</v>
      </c>
      <c r="CB444" s="34"/>
      <c r="CC444" s="28">
        <f t="shared" si="2158"/>
        <v>0</v>
      </c>
      <c r="CD444" s="34"/>
      <c r="CE444" s="28">
        <f t="shared" si="2159"/>
        <v>0</v>
      </c>
      <c r="CF444" s="34"/>
      <c r="CG444" s="28">
        <f t="shared" si="2160"/>
        <v>0</v>
      </c>
      <c r="CH444" s="232"/>
      <c r="CI444" s="28">
        <f>SUM(CH444)*BV444*5</f>
        <v>0</v>
      </c>
      <c r="CJ444" s="209">
        <f>SUM(BV444*DJ444*2+BW444*DL444*2)</f>
        <v>0</v>
      </c>
      <c r="CK444" s="182">
        <f>SUM(BX444*15/100*BV444)</f>
        <v>0.6</v>
      </c>
      <c r="CL444" s="232"/>
      <c r="CM444" s="28"/>
      <c r="CN444" s="232"/>
      <c r="CO444" s="209">
        <f t="shared" si="2161"/>
        <v>0</v>
      </c>
      <c r="CP444" s="232"/>
      <c r="CQ444" s="210">
        <f>SUM(CP444*BT444*(30+4))</f>
        <v>0</v>
      </c>
      <c r="CR444" s="34"/>
      <c r="CS444" s="28">
        <f t="shared" si="2162"/>
        <v>0</v>
      </c>
      <c r="CT444" s="232"/>
      <c r="CU444" s="209">
        <f t="shared" si="2163"/>
        <v>0</v>
      </c>
      <c r="CV444" s="232"/>
      <c r="CW444" s="209">
        <f t="shared" si="2164"/>
        <v>0</v>
      </c>
      <c r="CX444" s="34"/>
      <c r="CY444" s="28">
        <f>SUM(CX444*BT444)*2</f>
        <v>0</v>
      </c>
      <c r="CZ444" s="232"/>
      <c r="DA444" s="28">
        <f>SUM(CZ444*BV444)</f>
        <v>0</v>
      </c>
      <c r="DB444" s="232"/>
      <c r="DC444" s="209">
        <f>SUM(DB444*BT444*2)</f>
        <v>0</v>
      </c>
      <c r="DD444" s="34"/>
      <c r="DE444" s="209">
        <f>DD444*BT444/3</f>
        <v>0</v>
      </c>
      <c r="DF444" s="34"/>
      <c r="DG444" s="209">
        <f t="shared" si="2165"/>
        <v>0</v>
      </c>
      <c r="DH444" s="232"/>
      <c r="DI444" s="28">
        <f>DH444*BT444/3</f>
        <v>0</v>
      </c>
      <c r="DJ444" s="34"/>
      <c r="DK444" s="209">
        <f>SUM(DJ444*BT444/3)</f>
        <v>0</v>
      </c>
      <c r="DL444" s="34"/>
      <c r="DM444" s="209">
        <f>SUM(DL444*BW444*3*6)</f>
        <v>0</v>
      </c>
      <c r="DN444" s="34"/>
      <c r="DO444" s="209">
        <f t="shared" si="2170"/>
        <v>0</v>
      </c>
      <c r="DP444" s="34"/>
      <c r="DQ444" s="22">
        <f>SUM(DP444*50)</f>
        <v>0</v>
      </c>
      <c r="DR444" s="345">
        <f>CA444+CC444+CE444+CG444+CI444+CJ444+CK444+CM444+CO444+CQ444+CS444+CU444+CW444+CY444+DA444+DC444+DE444+DG444+DI444+DK444+DM444+DO444+DQ444</f>
        <v>2.6</v>
      </c>
      <c r="DS444" s="209">
        <f>DO444+DM444+DK444+DI444+DE444+DC444+CJ444+CI444+CG444+CE444+CC444+CA444</f>
        <v>2</v>
      </c>
      <c r="DT444" s="7"/>
      <c r="DU444" s="7"/>
      <c r="DV444" s="7"/>
      <c r="DW444" s="60"/>
      <c r="DX444" s="59"/>
      <c r="DY444" s="291"/>
      <c r="DZ444" s="19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M444" s="20">
        <v>4</v>
      </c>
      <c r="EN444" s="7"/>
      <c r="EO444" s="7">
        <v>0</v>
      </c>
      <c r="EP444" s="7">
        <v>0</v>
      </c>
      <c r="EQ444" s="7">
        <v>0</v>
      </c>
      <c r="ER444" s="7">
        <v>0</v>
      </c>
      <c r="ES444" s="7">
        <v>0</v>
      </c>
      <c r="ET444" s="7">
        <v>0</v>
      </c>
      <c r="EU444" s="7">
        <v>0</v>
      </c>
      <c r="EV444" s="7">
        <v>0</v>
      </c>
      <c r="EW444" s="20">
        <v>0.8</v>
      </c>
      <c r="EX444" s="7">
        <v>0</v>
      </c>
      <c r="EY444" s="7">
        <v>0</v>
      </c>
      <c r="EZ444" s="7">
        <v>0</v>
      </c>
      <c r="FA444" s="7">
        <v>0</v>
      </c>
      <c r="FB444" s="7">
        <v>0</v>
      </c>
      <c r="FC444" s="7">
        <v>0</v>
      </c>
      <c r="FD444" s="7">
        <v>0</v>
      </c>
      <c r="FE444" s="7">
        <v>0</v>
      </c>
      <c r="FF444" s="7">
        <v>0</v>
      </c>
      <c r="FG444" s="20">
        <v>0</v>
      </c>
      <c r="FH444" s="7">
        <v>0</v>
      </c>
      <c r="FI444" s="7">
        <v>0</v>
      </c>
      <c r="FJ444" s="7">
        <v>0</v>
      </c>
      <c r="FK444" s="7">
        <v>0</v>
      </c>
      <c r="FL444" s="7">
        <v>0</v>
      </c>
      <c r="FM444" s="7">
        <v>0</v>
      </c>
      <c r="FN444" s="7">
        <v>0</v>
      </c>
      <c r="FO444" s="7">
        <v>0</v>
      </c>
      <c r="FP444" s="7">
        <v>0</v>
      </c>
      <c r="FQ444" s="7">
        <v>0</v>
      </c>
      <c r="FR444" s="7"/>
      <c r="FS444" s="7">
        <v>0</v>
      </c>
      <c r="FT444" s="7">
        <v>0</v>
      </c>
      <c r="FU444" s="7">
        <v>0</v>
      </c>
      <c r="FV444" s="7">
        <v>0</v>
      </c>
      <c r="FW444" s="7">
        <v>0</v>
      </c>
      <c r="FX444" s="7">
        <v>0</v>
      </c>
      <c r="FY444" s="7">
        <v>0</v>
      </c>
      <c r="FZ444" s="7">
        <v>0</v>
      </c>
      <c r="GA444" s="7">
        <v>0</v>
      </c>
      <c r="GB444" s="7">
        <v>0</v>
      </c>
      <c r="GC444" s="7">
        <v>0</v>
      </c>
      <c r="GD444" s="7" t="e">
        <v>#REF!</v>
      </c>
      <c r="GE444" s="149">
        <v>4.8000000000000007</v>
      </c>
      <c r="GF444" s="150">
        <v>4</v>
      </c>
      <c r="GG444" s="7"/>
      <c r="GH444" s="7"/>
      <c r="GI444" s="60"/>
      <c r="GK444" s="20"/>
      <c r="GL444" s="20"/>
      <c r="GM444" s="1"/>
      <c r="GN444" s="25"/>
      <c r="GO444" s="77"/>
      <c r="GP444" s="7"/>
      <c r="GQ444" s="7"/>
    </row>
    <row r="445" spans="1:199" ht="24.95" hidden="1" customHeight="1" x14ac:dyDescent="0.4">
      <c r="A445" s="2" t="s">
        <v>86</v>
      </c>
      <c r="B445" s="319"/>
      <c r="C445" s="25"/>
      <c r="D445" s="45"/>
      <c r="E445" s="25"/>
      <c r="F445" s="25"/>
      <c r="G445" s="45"/>
      <c r="H445" s="25"/>
      <c r="I445" s="25"/>
      <c r="J445" s="25"/>
      <c r="K445" s="25">
        <f>SUM(J445)*2</f>
        <v>0</v>
      </c>
      <c r="L445" s="24">
        <v>2</v>
      </c>
      <c r="M445" s="208">
        <f t="shared" ref="M445:M453" si="2174">SUM(N445+P445+R445+T445+V445)</f>
        <v>2</v>
      </c>
      <c r="N445" s="34">
        <v>2</v>
      </c>
      <c r="O445" s="28"/>
      <c r="P445" s="34"/>
      <c r="Q445" s="28"/>
      <c r="R445" s="34"/>
      <c r="S445" s="28"/>
      <c r="T445" s="34"/>
      <c r="U445" s="28"/>
      <c r="V445" s="34"/>
      <c r="W445" s="28"/>
      <c r="X445" s="209"/>
      <c r="Y445" s="182"/>
      <c r="Z445" s="34"/>
      <c r="AA445" s="28"/>
      <c r="AB445" s="34"/>
      <c r="AC445" s="209"/>
      <c r="AD445" s="34"/>
      <c r="AE445" s="210"/>
      <c r="AF445" s="34"/>
      <c r="AG445" s="28"/>
      <c r="AH445" s="34"/>
      <c r="AI445" s="209"/>
      <c r="AJ445" s="34"/>
      <c r="AK445" s="209"/>
      <c r="AL445" s="34"/>
      <c r="AM445" s="28"/>
      <c r="AN445" s="34"/>
      <c r="AO445" s="28"/>
      <c r="AP445" s="34"/>
      <c r="AQ445" s="209"/>
      <c r="AR445" s="34"/>
      <c r="AS445" s="209"/>
      <c r="AT445" s="34"/>
      <c r="AU445" s="236"/>
      <c r="AV445" s="34"/>
      <c r="AW445" s="28"/>
      <c r="AX445" s="34"/>
      <c r="AY445" s="209"/>
      <c r="AZ445" s="34"/>
      <c r="BA445" s="209"/>
      <c r="BB445" s="34"/>
      <c r="BC445" s="209"/>
      <c r="BD445" s="34"/>
      <c r="BE445" s="22"/>
      <c r="BF445" s="20"/>
      <c r="BG445" s="370">
        <f t="shared" si="2154"/>
        <v>0</v>
      </c>
      <c r="BH445" s="22">
        <f t="shared" si="2155"/>
        <v>0</v>
      </c>
      <c r="BI445" s="7"/>
      <c r="BJ445" s="1"/>
      <c r="BK445" s="1"/>
      <c r="BL445" s="63"/>
      <c r="BM445" s="2" t="s">
        <v>86</v>
      </c>
      <c r="BN445" s="1" t="s">
        <v>254</v>
      </c>
      <c r="BO445" s="25" t="s">
        <v>95</v>
      </c>
      <c r="BP445" s="45" t="s">
        <v>156</v>
      </c>
      <c r="BQ445" s="25" t="s">
        <v>151</v>
      </c>
      <c r="BR445" s="25" t="s">
        <v>232</v>
      </c>
      <c r="BS445" s="45">
        <v>12</v>
      </c>
      <c r="BT445" s="25">
        <v>4</v>
      </c>
      <c r="BU445" s="25">
        <v>1</v>
      </c>
      <c r="BV445" s="25">
        <v>1</v>
      </c>
      <c r="BW445" s="25">
        <v>1</v>
      </c>
      <c r="BX445" s="1"/>
      <c r="BY445" s="208">
        <f t="shared" si="2156"/>
        <v>0</v>
      </c>
      <c r="BZ445" s="34"/>
      <c r="CA445" s="28">
        <f t="shared" si="2157"/>
        <v>0</v>
      </c>
      <c r="CB445" s="34"/>
      <c r="CC445" s="28">
        <f t="shared" si="2158"/>
        <v>0</v>
      </c>
      <c r="CD445" s="34"/>
      <c r="CE445" s="28">
        <f t="shared" si="2159"/>
        <v>0</v>
      </c>
      <c r="CF445" s="34"/>
      <c r="CG445" s="28">
        <f t="shared" si="2160"/>
        <v>0</v>
      </c>
      <c r="CH445" s="242"/>
      <c r="CI445" s="28">
        <f>SUM(CH445)*BV445*5</f>
        <v>0</v>
      </c>
      <c r="CJ445" s="209"/>
      <c r="CK445" s="182">
        <f>SUM(BX445*5/100*BV445)</f>
        <v>0</v>
      </c>
      <c r="CL445" s="242"/>
      <c r="CM445" s="28"/>
      <c r="CN445" s="242"/>
      <c r="CO445" s="209">
        <f t="shared" si="2161"/>
        <v>0</v>
      </c>
      <c r="CP445" s="242">
        <v>1</v>
      </c>
      <c r="CQ445" s="210">
        <v>60</v>
      </c>
      <c r="CR445" s="34"/>
      <c r="CS445" s="28">
        <f t="shared" si="2162"/>
        <v>0</v>
      </c>
      <c r="CT445" s="242"/>
      <c r="CU445" s="209">
        <f t="shared" si="2163"/>
        <v>0</v>
      </c>
      <c r="CV445" s="242"/>
      <c r="CW445" s="209">
        <f t="shared" si="2164"/>
        <v>0</v>
      </c>
      <c r="CX445" s="34"/>
      <c r="CY445" s="28">
        <f>SUM(CX445*BT445*2)</f>
        <v>0</v>
      </c>
      <c r="CZ445" s="242"/>
      <c r="DA445" s="28">
        <f>SUM(CZ445*BV445)</f>
        <v>0</v>
      </c>
      <c r="DB445" s="242"/>
      <c r="DC445" s="209">
        <f>DB445*BT445/3</f>
        <v>0</v>
      </c>
      <c r="DD445" s="34"/>
      <c r="DE445" s="209">
        <f>SUM(BV445*DD445*6)</f>
        <v>0</v>
      </c>
      <c r="DF445" s="34"/>
      <c r="DG445" s="209">
        <f t="shared" si="2165"/>
        <v>0</v>
      </c>
      <c r="DH445" s="242"/>
      <c r="DI445" s="28">
        <f>SUM(DH445*BT445/3)</f>
        <v>0</v>
      </c>
      <c r="DJ445" s="34"/>
      <c r="DK445" s="209">
        <f>SUM(BV445*DJ445*8)</f>
        <v>0</v>
      </c>
      <c r="DL445" s="34">
        <v>1</v>
      </c>
      <c r="DM445" s="209">
        <f>SUM(DL445*BW445*1*8)</f>
        <v>8</v>
      </c>
      <c r="DN445" s="34"/>
      <c r="DO445" s="209">
        <f t="shared" si="2170"/>
        <v>0</v>
      </c>
      <c r="DP445" s="34"/>
      <c r="DQ445" s="22">
        <f>SUM(DP445*50)</f>
        <v>0</v>
      </c>
      <c r="DR445" s="345">
        <f>CA445+CC445+CE445+CG445+CI445+CJ445+CK445+CM445+CO445+CQ445+CS445+CU445+CW445+CY445+DA445+DC445+DE445+DG445+DI445+DK445+DM445+DO445+DQ445</f>
        <v>68</v>
      </c>
      <c r="DS445" s="209">
        <f>DO445+DM445+DK445+DI445+DE445+DC445+CJ445+CI445+CG445+CE445+CC445+CA445</f>
        <v>8</v>
      </c>
      <c r="DT445" s="7"/>
      <c r="DU445" s="7"/>
      <c r="DV445" s="7"/>
      <c r="DW445" s="60"/>
      <c r="DX445" s="59"/>
      <c r="DY445" s="291"/>
      <c r="DZ445" s="19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M445" s="20">
        <v>0</v>
      </c>
      <c r="EN445" s="7"/>
      <c r="EO445" s="7">
        <v>0</v>
      </c>
      <c r="EP445" s="7">
        <v>0</v>
      </c>
      <c r="EQ445" s="7">
        <v>0</v>
      </c>
      <c r="ER445" s="7">
        <v>0</v>
      </c>
      <c r="ES445" s="7">
        <v>0</v>
      </c>
      <c r="ET445" s="7">
        <v>0</v>
      </c>
      <c r="EU445" s="7">
        <v>0</v>
      </c>
      <c r="EV445" s="7">
        <v>0</v>
      </c>
      <c r="EW445" s="20">
        <v>0</v>
      </c>
      <c r="EX445" s="7">
        <v>0</v>
      </c>
      <c r="EY445" s="7">
        <v>0</v>
      </c>
      <c r="EZ445" s="7">
        <v>0</v>
      </c>
      <c r="FA445" s="7">
        <v>0</v>
      </c>
      <c r="FB445" s="7">
        <v>1</v>
      </c>
      <c r="FC445" s="7">
        <v>60</v>
      </c>
      <c r="FD445" s="7">
        <v>0</v>
      </c>
      <c r="FE445" s="7">
        <v>0</v>
      </c>
      <c r="FF445" s="7">
        <v>0</v>
      </c>
      <c r="FG445" s="20">
        <v>0</v>
      </c>
      <c r="FH445" s="7">
        <v>0</v>
      </c>
      <c r="FI445" s="7">
        <v>0</v>
      </c>
      <c r="FJ445" s="7">
        <v>0</v>
      </c>
      <c r="FK445" s="7">
        <v>0</v>
      </c>
      <c r="FL445" s="7">
        <v>0</v>
      </c>
      <c r="FM445" s="7">
        <v>0</v>
      </c>
      <c r="FN445" s="7">
        <v>0</v>
      </c>
      <c r="FO445" s="7">
        <v>0</v>
      </c>
      <c r="FP445" s="7">
        <v>0</v>
      </c>
      <c r="FQ445" s="7">
        <v>0</v>
      </c>
      <c r="FR445" s="7"/>
      <c r="FS445" s="7">
        <v>0</v>
      </c>
      <c r="FT445" s="7">
        <v>0</v>
      </c>
      <c r="FU445" s="7">
        <v>0</v>
      </c>
      <c r="FV445" s="7">
        <v>0</v>
      </c>
      <c r="FW445" s="7">
        <v>0</v>
      </c>
      <c r="FX445" s="7">
        <v>1</v>
      </c>
      <c r="FY445" s="7">
        <v>8</v>
      </c>
      <c r="FZ445" s="7">
        <v>0</v>
      </c>
      <c r="GA445" s="7">
        <v>0</v>
      </c>
      <c r="GB445" s="7">
        <v>0</v>
      </c>
      <c r="GC445" s="7">
        <v>0</v>
      </c>
      <c r="GD445" s="7" t="e">
        <v>#REF!</v>
      </c>
      <c r="GE445" s="149">
        <v>68</v>
      </c>
      <c r="GF445" s="150">
        <v>8</v>
      </c>
      <c r="GG445" s="7"/>
      <c r="GH445" s="7"/>
      <c r="GI445" s="60"/>
      <c r="GK445" s="20"/>
      <c r="GL445" s="20"/>
      <c r="GM445" s="1"/>
      <c r="GN445" s="25"/>
      <c r="GO445" s="77"/>
      <c r="GP445" s="7"/>
      <c r="GQ445" s="7"/>
    </row>
    <row r="446" spans="1:199" ht="24.95" hidden="1" customHeight="1" x14ac:dyDescent="0.4">
      <c r="A446" s="2" t="s">
        <v>86</v>
      </c>
      <c r="B446" s="371" t="s">
        <v>197</v>
      </c>
      <c r="C446" s="25" t="s">
        <v>95</v>
      </c>
      <c r="D446" s="45" t="s">
        <v>156</v>
      </c>
      <c r="E446" s="25" t="s">
        <v>151</v>
      </c>
      <c r="F446" s="25" t="s">
        <v>232</v>
      </c>
      <c r="G446" s="45">
        <v>11</v>
      </c>
      <c r="H446" s="25">
        <v>12</v>
      </c>
      <c r="I446" s="25">
        <v>1</v>
      </c>
      <c r="J446" s="25">
        <v>1</v>
      </c>
      <c r="K446" s="25">
        <v>1</v>
      </c>
      <c r="L446" s="357">
        <v>28</v>
      </c>
      <c r="M446" s="208">
        <f t="shared" si="2174"/>
        <v>28</v>
      </c>
      <c r="N446" s="34">
        <v>2</v>
      </c>
      <c r="O446" s="28">
        <f t="shared" si="2144"/>
        <v>2</v>
      </c>
      <c r="P446" s="34">
        <v>26</v>
      </c>
      <c r="Q446" s="28">
        <f t="shared" ref="Q446:Q453" si="2175">P446*J446</f>
        <v>26</v>
      </c>
      <c r="R446" s="34"/>
      <c r="S446" s="28">
        <f t="shared" si="2145"/>
        <v>0</v>
      </c>
      <c r="T446" s="34"/>
      <c r="U446" s="28">
        <f t="shared" si="2146"/>
        <v>0</v>
      </c>
      <c r="V446" s="34"/>
      <c r="W446" s="28">
        <f t="shared" si="2172"/>
        <v>0</v>
      </c>
      <c r="X446" s="209">
        <f>SUM(J446*AX446*2+K446*AZ446*2)</f>
        <v>0</v>
      </c>
      <c r="Y446" s="182">
        <f>SUM(L446*15/100*J446)</f>
        <v>4.2</v>
      </c>
      <c r="Z446" s="34"/>
      <c r="AA446" s="28"/>
      <c r="AB446" s="34"/>
      <c r="AC446" s="209">
        <f t="shared" si="2147"/>
        <v>0</v>
      </c>
      <c r="AD446" s="34"/>
      <c r="AE446" s="210">
        <f t="shared" si="2148"/>
        <v>0</v>
      </c>
      <c r="AF446" s="34"/>
      <c r="AG446" s="28">
        <f t="shared" si="2149"/>
        <v>0</v>
      </c>
      <c r="AH446" s="34"/>
      <c r="AI446" s="209">
        <f t="shared" si="2150"/>
        <v>0</v>
      </c>
      <c r="AJ446" s="34"/>
      <c r="AK446" s="209">
        <f t="shared" ref="AK446:AK452" si="2176">SUM(AJ446*H446*2/3)</f>
        <v>0</v>
      </c>
      <c r="AL446" s="34"/>
      <c r="AM446" s="28">
        <f>SUM(AL446*H446)*2</f>
        <v>0</v>
      </c>
      <c r="AN446" s="34"/>
      <c r="AO446" s="28">
        <f t="shared" si="2173"/>
        <v>0</v>
      </c>
      <c r="AP446" s="34"/>
      <c r="AQ446" s="209">
        <f t="shared" si="2151"/>
        <v>0</v>
      </c>
      <c r="AR446" s="34">
        <v>1</v>
      </c>
      <c r="AS446" s="209">
        <f>AR446*H446/3</f>
        <v>4</v>
      </c>
      <c r="AT446" s="34"/>
      <c r="AU446" s="209">
        <f t="shared" si="2152"/>
        <v>0</v>
      </c>
      <c r="AV446" s="34"/>
      <c r="AW446" s="28">
        <f>AV446*H446/3</f>
        <v>0</v>
      </c>
      <c r="AX446" s="34"/>
      <c r="AY446" s="209">
        <f>SUM(AX446*H446/3)</f>
        <v>0</v>
      </c>
      <c r="AZ446" s="34"/>
      <c r="BA446" s="209">
        <f>SUM(AZ446*K446*3*6)</f>
        <v>0</v>
      </c>
      <c r="BB446" s="34"/>
      <c r="BC446" s="209">
        <f t="shared" si="2168"/>
        <v>0</v>
      </c>
      <c r="BD446" s="34"/>
      <c r="BE446" s="22">
        <f t="shared" si="2169"/>
        <v>0</v>
      </c>
      <c r="BF446" s="20"/>
      <c r="BG446" s="309">
        <f t="shared" si="2154"/>
        <v>36.200000000000003</v>
      </c>
      <c r="BH446" s="22">
        <f t="shared" si="2155"/>
        <v>32</v>
      </c>
      <c r="BI446" s="7"/>
      <c r="BJ446" s="1"/>
      <c r="BK446" s="1"/>
      <c r="BL446" s="63"/>
      <c r="BM446" s="2" t="s">
        <v>86</v>
      </c>
      <c r="BN446" s="1"/>
      <c r="BO446" s="45"/>
      <c r="BP446" s="45"/>
      <c r="BQ446" s="45"/>
      <c r="BR446" s="25"/>
      <c r="BS446" s="25"/>
      <c r="BT446" s="25">
        <v>12</v>
      </c>
      <c r="BU446" s="25"/>
      <c r="BV446" s="25"/>
      <c r="BW446" s="25"/>
      <c r="BX446" s="1"/>
      <c r="BY446" s="208"/>
      <c r="BZ446" s="34"/>
      <c r="CA446" s="28"/>
      <c r="CB446" s="34"/>
      <c r="CC446" s="28"/>
      <c r="CD446" s="34"/>
      <c r="CE446" s="28"/>
      <c r="CF446" s="34"/>
      <c r="CG446" s="28"/>
      <c r="CH446" s="34"/>
      <c r="CI446" s="28"/>
      <c r="CJ446" s="209"/>
      <c r="CK446" s="182"/>
      <c r="CL446" s="34"/>
      <c r="CM446" s="28"/>
      <c r="CN446" s="34"/>
      <c r="CO446" s="209"/>
      <c r="CP446" s="34"/>
      <c r="CQ446" s="210"/>
      <c r="CR446" s="34"/>
      <c r="CS446" s="22"/>
      <c r="CT446" s="34"/>
      <c r="CU446" s="209"/>
      <c r="CV446" s="34"/>
      <c r="CW446" s="209"/>
      <c r="CX446" s="34"/>
      <c r="CY446" s="28"/>
      <c r="CZ446" s="34"/>
      <c r="DA446" s="28"/>
      <c r="DB446" s="34"/>
      <c r="DC446" s="209"/>
      <c r="DD446" s="34"/>
      <c r="DE446" s="209"/>
      <c r="DF446" s="34"/>
      <c r="DG446" s="209"/>
      <c r="DH446" s="34"/>
      <c r="DI446" s="22"/>
      <c r="DJ446" s="34"/>
      <c r="DK446" s="209"/>
      <c r="DL446" s="34"/>
      <c r="DM446" s="209"/>
      <c r="DN446" s="34"/>
      <c r="DO446" s="209"/>
      <c r="DP446" s="34"/>
      <c r="DQ446" s="22"/>
      <c r="DR446" s="209"/>
      <c r="DS446" s="209"/>
      <c r="DT446" s="7"/>
      <c r="DU446" s="7"/>
      <c r="DV446" s="7"/>
      <c r="DW446" s="60"/>
      <c r="DX446" s="59"/>
      <c r="DY446" s="291"/>
      <c r="DZ446" s="19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M446" s="20">
        <v>2</v>
      </c>
      <c r="EN446" s="7"/>
      <c r="EO446" s="7">
        <v>26</v>
      </c>
      <c r="EP446" s="7">
        <v>0</v>
      </c>
      <c r="EQ446" s="7">
        <v>0</v>
      </c>
      <c r="ER446" s="7">
        <v>0</v>
      </c>
      <c r="ES446" s="7">
        <v>0</v>
      </c>
      <c r="ET446" s="7">
        <v>0</v>
      </c>
      <c r="EU446" s="7">
        <v>0</v>
      </c>
      <c r="EV446" s="7">
        <v>0</v>
      </c>
      <c r="EW446" s="20">
        <v>4.2</v>
      </c>
      <c r="EX446" s="7">
        <v>0</v>
      </c>
      <c r="EY446" s="7">
        <v>0</v>
      </c>
      <c r="EZ446" s="7">
        <v>0</v>
      </c>
      <c r="FA446" s="7">
        <v>0</v>
      </c>
      <c r="FB446" s="7">
        <v>0</v>
      </c>
      <c r="FC446" s="7">
        <v>0</v>
      </c>
      <c r="FD446" s="7">
        <v>0</v>
      </c>
      <c r="FE446" s="7">
        <v>0</v>
      </c>
      <c r="FF446" s="7">
        <v>0</v>
      </c>
      <c r="FG446" s="20">
        <v>0</v>
      </c>
      <c r="FH446" s="7">
        <v>0</v>
      </c>
      <c r="FI446" s="7">
        <v>0</v>
      </c>
      <c r="FJ446" s="7">
        <v>0</v>
      </c>
      <c r="FK446" s="7">
        <v>0</v>
      </c>
      <c r="FL446" s="7">
        <v>0</v>
      </c>
      <c r="FM446" s="7">
        <v>0</v>
      </c>
      <c r="FN446" s="7">
        <v>0</v>
      </c>
      <c r="FO446" s="7">
        <v>0</v>
      </c>
      <c r="FP446" s="7">
        <v>1</v>
      </c>
      <c r="FQ446" s="7">
        <v>4</v>
      </c>
      <c r="FR446" s="7"/>
      <c r="FS446" s="7">
        <v>0</v>
      </c>
      <c r="FT446" s="7">
        <v>0</v>
      </c>
      <c r="FU446" s="7">
        <v>0</v>
      </c>
      <c r="FV446" s="7">
        <v>0</v>
      </c>
      <c r="FW446" s="7">
        <v>0</v>
      </c>
      <c r="FX446" s="7">
        <v>0</v>
      </c>
      <c r="FY446" s="7">
        <v>0</v>
      </c>
      <c r="FZ446" s="7">
        <v>0</v>
      </c>
      <c r="GA446" s="7">
        <v>0</v>
      </c>
      <c r="GB446" s="7">
        <v>0</v>
      </c>
      <c r="GC446" s="7">
        <v>0</v>
      </c>
      <c r="GD446" s="7" t="e">
        <v>#REF!</v>
      </c>
      <c r="GE446" s="149">
        <v>36.200000000000003</v>
      </c>
      <c r="GF446" s="150">
        <v>32</v>
      </c>
      <c r="GG446" s="7"/>
      <c r="GH446" s="7"/>
      <c r="GI446" s="60"/>
      <c r="GK446" s="20"/>
      <c r="GL446" s="20"/>
      <c r="GM446" s="1"/>
      <c r="GN446" s="25"/>
      <c r="GO446" s="77"/>
      <c r="GP446" s="7"/>
      <c r="GQ446" s="7"/>
    </row>
    <row r="447" spans="1:199" ht="24.95" hidden="1" customHeight="1" x14ac:dyDescent="0.4">
      <c r="A447" s="2" t="s">
        <v>86</v>
      </c>
      <c r="B447" s="371" t="s">
        <v>197</v>
      </c>
      <c r="C447" s="25" t="s">
        <v>95</v>
      </c>
      <c r="D447" s="45" t="s">
        <v>150</v>
      </c>
      <c r="E447" s="25" t="s">
        <v>151</v>
      </c>
      <c r="F447" s="25" t="s">
        <v>233</v>
      </c>
      <c r="G447" s="45" t="s">
        <v>154</v>
      </c>
      <c r="H447" s="25">
        <v>93</v>
      </c>
      <c r="I447" s="25">
        <v>1</v>
      </c>
      <c r="J447" s="25">
        <v>4</v>
      </c>
      <c r="K447" s="25">
        <f>SUM(J447)*2</f>
        <v>8</v>
      </c>
      <c r="L447" s="357">
        <v>2</v>
      </c>
      <c r="M447" s="208">
        <f t="shared" si="2174"/>
        <v>2</v>
      </c>
      <c r="N447" s="34">
        <v>2</v>
      </c>
      <c r="O447" s="28">
        <f t="shared" si="2144"/>
        <v>2</v>
      </c>
      <c r="P447" s="34"/>
      <c r="Q447" s="28">
        <f t="shared" si="2175"/>
        <v>0</v>
      </c>
      <c r="R447" s="34"/>
      <c r="S447" s="28">
        <f t="shared" si="2145"/>
        <v>0</v>
      </c>
      <c r="T447" s="34"/>
      <c r="U447" s="28">
        <f t="shared" si="2146"/>
        <v>0</v>
      </c>
      <c r="V447" s="34"/>
      <c r="W447" s="28">
        <f t="shared" si="2172"/>
        <v>0</v>
      </c>
      <c r="X447" s="209">
        <f>SUM(J447*AX447*2+K447*AZ447*2)</f>
        <v>0</v>
      </c>
      <c r="Y447" s="182">
        <f>SUM(L447*15/100*J447)</f>
        <v>1.2</v>
      </c>
      <c r="Z447" s="34"/>
      <c r="AA447" s="28"/>
      <c r="AB447" s="34"/>
      <c r="AC447" s="209">
        <f t="shared" si="2147"/>
        <v>0</v>
      </c>
      <c r="AD447" s="34"/>
      <c r="AE447" s="210">
        <f t="shared" si="2148"/>
        <v>0</v>
      </c>
      <c r="AF447" s="34"/>
      <c r="AG447" s="28">
        <f t="shared" si="2149"/>
        <v>0</v>
      </c>
      <c r="AH447" s="34"/>
      <c r="AI447" s="209">
        <f t="shared" si="2150"/>
        <v>0</v>
      </c>
      <c r="AJ447" s="34"/>
      <c r="AK447" s="209">
        <f t="shared" si="2176"/>
        <v>0</v>
      </c>
      <c r="AL447" s="34"/>
      <c r="AM447" s="28">
        <f>SUM(AL447*H447)*2</f>
        <v>0</v>
      </c>
      <c r="AN447" s="34"/>
      <c r="AO447" s="28">
        <f t="shared" si="2173"/>
        <v>0</v>
      </c>
      <c r="AP447" s="34"/>
      <c r="AQ447" s="209">
        <f t="shared" si="2151"/>
        <v>0</v>
      </c>
      <c r="AR447" s="34"/>
      <c r="AS447" s="209">
        <f>SUM(J447*AR447*8)</f>
        <v>0</v>
      </c>
      <c r="AT447" s="34"/>
      <c r="AU447" s="209">
        <f t="shared" si="2152"/>
        <v>0</v>
      </c>
      <c r="AV447" s="34"/>
      <c r="AW447" s="28">
        <f>SUM(J447*AV447*6)</f>
        <v>0</v>
      </c>
      <c r="AX447" s="34"/>
      <c r="AY447" s="209">
        <f>SUM(AX447*H447/3)</f>
        <v>0</v>
      </c>
      <c r="AZ447" s="34"/>
      <c r="BA447" s="209">
        <f t="shared" ref="BA447:BA452" si="2177">SUM(AZ447*K447*5*6)</f>
        <v>0</v>
      </c>
      <c r="BB447" s="34"/>
      <c r="BC447" s="209">
        <f t="shared" si="2168"/>
        <v>0</v>
      </c>
      <c r="BD447" s="34"/>
      <c r="BE447" s="22">
        <f t="shared" si="2169"/>
        <v>0</v>
      </c>
      <c r="BF447" s="20"/>
      <c r="BG447" s="309">
        <f t="shared" si="2154"/>
        <v>3.2</v>
      </c>
      <c r="BH447" s="22">
        <f t="shared" si="2155"/>
        <v>2</v>
      </c>
      <c r="BI447" s="7"/>
      <c r="BJ447" s="1"/>
      <c r="BK447" s="1"/>
      <c r="BL447" s="63"/>
      <c r="BM447" s="2" t="s">
        <v>86</v>
      </c>
      <c r="BN447" s="229"/>
      <c r="BO447" s="230"/>
      <c r="BP447" s="211"/>
      <c r="BQ447" s="230"/>
      <c r="BR447" s="230"/>
      <c r="BS447" s="211"/>
      <c r="BT447" s="25">
        <v>93</v>
      </c>
      <c r="BU447" s="230"/>
      <c r="BV447" s="230"/>
      <c r="BW447" s="230"/>
      <c r="BX447" s="229"/>
      <c r="BY447" s="231"/>
      <c r="BZ447" s="232"/>
      <c r="CA447" s="28"/>
      <c r="CB447" s="232"/>
      <c r="CC447" s="233"/>
      <c r="CD447" s="232"/>
      <c r="CE447" s="233"/>
      <c r="CF447" s="232"/>
      <c r="CG447" s="233"/>
      <c r="CH447" s="232"/>
      <c r="CI447" s="233"/>
      <c r="CJ447" s="234"/>
      <c r="CK447" s="209"/>
      <c r="CL447" s="232"/>
      <c r="CM447" s="233"/>
      <c r="CN447" s="232"/>
      <c r="CO447" s="209"/>
      <c r="CP447" s="232"/>
      <c r="CQ447" s="235"/>
      <c r="CR447" s="232"/>
      <c r="CS447" s="237"/>
      <c r="CT447" s="232"/>
      <c r="CU447" s="234"/>
      <c r="CV447" s="232"/>
      <c r="CW447" s="234"/>
      <c r="CX447" s="232"/>
      <c r="CY447" s="233"/>
      <c r="CZ447" s="232"/>
      <c r="DA447" s="233"/>
      <c r="DB447" s="232"/>
      <c r="DC447" s="209"/>
      <c r="DD447" s="232"/>
      <c r="DE447" s="234"/>
      <c r="DF447" s="34"/>
      <c r="DG447" s="236"/>
      <c r="DH447" s="232"/>
      <c r="DI447" s="237"/>
      <c r="DJ447" s="232"/>
      <c r="DK447" s="209"/>
      <c r="DL447" s="232"/>
      <c r="DM447" s="209"/>
      <c r="DN447" s="232"/>
      <c r="DO447" s="234"/>
      <c r="DP447" s="232"/>
      <c r="DQ447" s="237"/>
      <c r="DR447" s="236"/>
      <c r="DS447" s="236"/>
      <c r="DT447" s="7"/>
      <c r="DU447" s="7"/>
      <c r="DV447" s="7"/>
      <c r="DW447" s="60"/>
      <c r="DX447" s="59"/>
      <c r="DY447" s="291"/>
      <c r="DZ447" s="19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M447" s="20">
        <v>2</v>
      </c>
      <c r="EN447" s="7"/>
      <c r="EO447" s="7">
        <v>0</v>
      </c>
      <c r="EP447" s="7">
        <v>0</v>
      </c>
      <c r="EQ447" s="7">
        <v>0</v>
      </c>
      <c r="ER447" s="7">
        <v>0</v>
      </c>
      <c r="ES447" s="7">
        <v>0</v>
      </c>
      <c r="ET447" s="7">
        <v>0</v>
      </c>
      <c r="EU447" s="7">
        <v>0</v>
      </c>
      <c r="EV447" s="7">
        <v>0</v>
      </c>
      <c r="EW447" s="20">
        <v>1.2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0</v>
      </c>
      <c r="FG447" s="20">
        <v>0</v>
      </c>
      <c r="FH447" s="7">
        <v>0</v>
      </c>
      <c r="FI447" s="7">
        <v>0</v>
      </c>
      <c r="FJ447" s="7">
        <v>0</v>
      </c>
      <c r="FK447" s="7">
        <v>0</v>
      </c>
      <c r="FL447" s="7">
        <v>0</v>
      </c>
      <c r="FM447" s="7">
        <v>0</v>
      </c>
      <c r="FN447" s="7">
        <v>0</v>
      </c>
      <c r="FO447" s="7">
        <v>0</v>
      </c>
      <c r="FP447" s="7">
        <v>0</v>
      </c>
      <c r="FQ447" s="7">
        <v>0</v>
      </c>
      <c r="FR447" s="7"/>
      <c r="FS447" s="7">
        <v>0</v>
      </c>
      <c r="FT447" s="7">
        <v>0</v>
      </c>
      <c r="FU447" s="7">
        <v>0</v>
      </c>
      <c r="FV447" s="7">
        <v>0</v>
      </c>
      <c r="FW447" s="7">
        <v>0</v>
      </c>
      <c r="FX447" s="7">
        <v>0</v>
      </c>
      <c r="FY447" s="7">
        <v>0</v>
      </c>
      <c r="FZ447" s="7">
        <v>0</v>
      </c>
      <c r="GA447" s="7">
        <v>0</v>
      </c>
      <c r="GB447" s="7">
        <v>0</v>
      </c>
      <c r="GC447" s="7">
        <v>0</v>
      </c>
      <c r="GD447" s="7" t="e">
        <v>#REF!</v>
      </c>
      <c r="GE447" s="149">
        <v>3.2</v>
      </c>
      <c r="GF447" s="150">
        <v>2</v>
      </c>
      <c r="GG447" s="7"/>
      <c r="GH447" s="7"/>
      <c r="GI447" s="60"/>
      <c r="GK447" s="20"/>
      <c r="GL447" s="20"/>
      <c r="GM447" s="1"/>
      <c r="GN447" s="25"/>
      <c r="GO447" s="77"/>
      <c r="GP447" s="7"/>
      <c r="GQ447" s="7"/>
    </row>
    <row r="448" spans="1:199" ht="24.95" hidden="1" customHeight="1" x14ac:dyDescent="0.4">
      <c r="A448" s="2" t="s">
        <v>86</v>
      </c>
      <c r="B448" s="178" t="s">
        <v>259</v>
      </c>
      <c r="C448" s="45" t="s">
        <v>95</v>
      </c>
      <c r="D448" s="207" t="s">
        <v>156</v>
      </c>
      <c r="E448" s="207" t="s">
        <v>151</v>
      </c>
      <c r="F448" s="179" t="s">
        <v>232</v>
      </c>
      <c r="G448" s="179">
        <v>11</v>
      </c>
      <c r="H448" s="25">
        <v>4</v>
      </c>
      <c r="I448" s="25">
        <v>1</v>
      </c>
      <c r="J448" s="25">
        <v>1</v>
      </c>
      <c r="K448" s="25">
        <v>1</v>
      </c>
      <c r="L448" s="178"/>
      <c r="M448" s="181">
        <f t="shared" si="2174"/>
        <v>0</v>
      </c>
      <c r="N448" s="81"/>
      <c r="O448" s="35">
        <f t="shared" si="2144"/>
        <v>0</v>
      </c>
      <c r="P448" s="81"/>
      <c r="Q448" s="35">
        <f t="shared" si="2175"/>
        <v>0</v>
      </c>
      <c r="R448" s="81"/>
      <c r="S448" s="35">
        <f t="shared" si="2145"/>
        <v>0</v>
      </c>
      <c r="T448" s="81"/>
      <c r="U448" s="35">
        <f t="shared" si="2146"/>
        <v>0</v>
      </c>
      <c r="V448" s="81"/>
      <c r="W448" s="35">
        <f t="shared" si="2172"/>
        <v>0</v>
      </c>
      <c r="X448" s="209"/>
      <c r="Y448" s="182">
        <f>SUM(L448*5/100*J448)</f>
        <v>0</v>
      </c>
      <c r="Z448" s="329"/>
      <c r="AA448" s="35"/>
      <c r="AB448" s="81"/>
      <c r="AC448" s="182">
        <f t="shared" si="2147"/>
        <v>0</v>
      </c>
      <c r="AD448" s="81">
        <v>1</v>
      </c>
      <c r="AE448" s="183">
        <f>SUM(AD448*H448*(15))</f>
        <v>60</v>
      </c>
      <c r="AF448" s="81"/>
      <c r="AG448" s="35">
        <f t="shared" si="2149"/>
        <v>0</v>
      </c>
      <c r="AH448" s="81"/>
      <c r="AI448" s="209">
        <f t="shared" si="2150"/>
        <v>0</v>
      </c>
      <c r="AJ448" s="329"/>
      <c r="AK448" s="209">
        <f t="shared" si="2176"/>
        <v>0</v>
      </c>
      <c r="AL448" s="81"/>
      <c r="AM448" s="35">
        <f>SUM(AL448*H448*2)</f>
        <v>0</v>
      </c>
      <c r="AN448" s="81"/>
      <c r="AO448" s="35">
        <f t="shared" si="2173"/>
        <v>0</v>
      </c>
      <c r="AP448" s="81"/>
      <c r="AQ448" s="182">
        <f t="shared" si="2151"/>
        <v>0</v>
      </c>
      <c r="AR448" s="81"/>
      <c r="AS448" s="209">
        <f>SUM(J448*AR448*6)</f>
        <v>0</v>
      </c>
      <c r="AT448" s="34"/>
      <c r="AU448" s="209">
        <f t="shared" si="2152"/>
        <v>0</v>
      </c>
      <c r="AV448" s="329"/>
      <c r="AW448" s="28">
        <f>SUM(AV448*H448/3)</f>
        <v>0</v>
      </c>
      <c r="AX448" s="81"/>
      <c r="AY448" s="209">
        <f>SUM(J448*AX448*8)</f>
        <v>0</v>
      </c>
      <c r="AZ448" s="81"/>
      <c r="BA448" s="209">
        <f t="shared" si="2177"/>
        <v>0</v>
      </c>
      <c r="BB448" s="81"/>
      <c r="BC448" s="182">
        <f t="shared" si="2168"/>
        <v>0</v>
      </c>
      <c r="BD448" s="81"/>
      <c r="BE448" s="22">
        <f t="shared" si="2169"/>
        <v>0</v>
      </c>
      <c r="BG448" s="361">
        <f t="shared" si="2154"/>
        <v>60</v>
      </c>
      <c r="BH448" s="22">
        <f t="shared" si="2155"/>
        <v>0</v>
      </c>
      <c r="BI448" s="7"/>
      <c r="BJ448" s="1"/>
      <c r="BK448" s="1"/>
      <c r="BL448" s="63"/>
      <c r="BM448" s="2" t="s">
        <v>86</v>
      </c>
      <c r="BN448" s="558" t="s">
        <v>258</v>
      </c>
      <c r="BO448" s="559" t="s">
        <v>149</v>
      </c>
      <c r="BP448" s="560" t="s">
        <v>150</v>
      </c>
      <c r="BQ448" s="559" t="s">
        <v>151</v>
      </c>
      <c r="BR448" s="559" t="s">
        <v>245</v>
      </c>
      <c r="BS448" s="560">
        <v>8</v>
      </c>
      <c r="BT448" s="25">
        <v>10</v>
      </c>
      <c r="BU448" s="559">
        <v>1</v>
      </c>
      <c r="BV448" s="559">
        <v>1</v>
      </c>
      <c r="BW448" s="559">
        <v>2</v>
      </c>
      <c r="BX448" s="558"/>
      <c r="BY448" s="561">
        <f t="shared" ref="BY448" si="2178">SUM(BZ448+CB448+CD448+CF448+CH448)</f>
        <v>0</v>
      </c>
      <c r="BZ448" s="336"/>
      <c r="CA448" s="366">
        <f t="shared" ref="CA448" si="2179">SUM(BZ448)*BU448</f>
        <v>0</v>
      </c>
      <c r="CB448" s="336"/>
      <c r="CC448" s="562">
        <f t="shared" ref="CC448" si="2180">CB448*BV448</f>
        <v>0</v>
      </c>
      <c r="CD448" s="336"/>
      <c r="CE448" s="562">
        <f t="shared" ref="CE448:CE449" si="2181">SUM(CD448)*BV448</f>
        <v>0</v>
      </c>
      <c r="CF448" s="336"/>
      <c r="CG448" s="562">
        <f t="shared" ref="CG448:CG449" si="2182">SUM(CF448)*BW448</f>
        <v>0</v>
      </c>
      <c r="CH448" s="336"/>
      <c r="CI448" s="562">
        <f t="shared" ref="CI448" si="2183">SUM(CH448)*BV448*5</f>
        <v>0</v>
      </c>
      <c r="CJ448" s="563">
        <f>SUM(BV448*DJ448*2+BW448*DL448*2)</f>
        <v>0</v>
      </c>
      <c r="CK448" s="182">
        <f>SUM(BX448*15/100*BV448)</f>
        <v>0</v>
      </c>
      <c r="CL448" s="336"/>
      <c r="CM448" s="562"/>
      <c r="CN448" s="336">
        <v>6</v>
      </c>
      <c r="CO448" s="345">
        <v>48</v>
      </c>
      <c r="CP448" s="336"/>
      <c r="CQ448" s="564">
        <f t="shared" ref="CQ448" si="2184">SUM(CP448*BT448*(30+4))</f>
        <v>0</v>
      </c>
      <c r="CR448" s="336"/>
      <c r="CS448" s="565">
        <f t="shared" ref="CS448" si="2185">SUM(CR448*BT448*3)</f>
        <v>0</v>
      </c>
      <c r="CT448" s="336"/>
      <c r="CU448" s="563">
        <f t="shared" ref="CU448" si="2186">SUM(CT448*BT448/3)</f>
        <v>0</v>
      </c>
      <c r="CV448" s="336"/>
      <c r="CW448" s="563">
        <f t="shared" ref="CW448" si="2187">SUM(CV448*BT448*2/3)</f>
        <v>0</v>
      </c>
      <c r="CX448" s="336"/>
      <c r="CY448" s="562">
        <f t="shared" ref="CY448" si="2188">SUM(CX448*BT448)</f>
        <v>0</v>
      </c>
      <c r="CZ448" s="336"/>
      <c r="DA448" s="562">
        <f t="shared" ref="DA448:DA449" si="2189">SUM(CZ448*BV448)</f>
        <v>0</v>
      </c>
      <c r="DB448" s="336">
        <v>1</v>
      </c>
      <c r="DC448" s="367">
        <v>13</v>
      </c>
      <c r="DD448" s="336"/>
      <c r="DE448" s="563">
        <f>DD448*BT448/3</f>
        <v>0</v>
      </c>
      <c r="DF448" s="34"/>
      <c r="DG448" s="236">
        <f t="shared" si="2165"/>
        <v>0</v>
      </c>
      <c r="DH448" s="336"/>
      <c r="DI448" s="565">
        <f>SUM(BV448*DH448*6)</f>
        <v>0</v>
      </c>
      <c r="DJ448" s="336"/>
      <c r="DK448" s="367">
        <f t="shared" ref="DK448" si="2190">SUM(BV448*DJ448*8)</f>
        <v>0</v>
      </c>
      <c r="DL448" s="336"/>
      <c r="DM448" s="367">
        <f t="shared" ref="DM448" si="2191">SUM(DL448*BW448*5*6)</f>
        <v>0</v>
      </c>
      <c r="DN448" s="336"/>
      <c r="DO448" s="563">
        <f t="shared" ref="DO448" si="2192">SUM(DN448*BW448*4*6)</f>
        <v>0</v>
      </c>
      <c r="DP448" s="336"/>
      <c r="DQ448" s="565">
        <f t="shared" ref="DQ448" si="2193">SUM(DP448*50)</f>
        <v>0</v>
      </c>
      <c r="DR448" s="369">
        <f t="shared" ref="DR448" si="2194">CA448+CC448+CE448+CG448+CI448+CJ448+CK448+CM448+CO448+CQ448+CS448+CU448+CW448+CY448+DA448+DC448+DE448+DG448+DI448+DK448+DM448+DO448+DQ448</f>
        <v>61</v>
      </c>
      <c r="DS448" s="337">
        <f t="shared" ref="DS448" si="2195">DO448+DM448+DK448+DI448+DE448+DC448+CJ448+CI448+CG448+CE448+CC448+CA448</f>
        <v>13</v>
      </c>
      <c r="DT448" s="7"/>
      <c r="DU448" s="7"/>
      <c r="DV448" s="7"/>
      <c r="DW448" s="60"/>
      <c r="DX448" s="59"/>
      <c r="DY448" s="291"/>
      <c r="DZ448" s="19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M448" s="20">
        <v>0</v>
      </c>
      <c r="EN448" s="7"/>
      <c r="EO448" s="7">
        <v>0</v>
      </c>
      <c r="EP448" s="7">
        <v>0</v>
      </c>
      <c r="EQ448" s="7">
        <v>0</v>
      </c>
      <c r="ER448" s="7">
        <v>0</v>
      </c>
      <c r="ES448" s="7">
        <v>0</v>
      </c>
      <c r="ET448" s="7">
        <v>0</v>
      </c>
      <c r="EU448" s="7">
        <v>0</v>
      </c>
      <c r="EV448" s="7">
        <v>0</v>
      </c>
      <c r="EW448" s="20">
        <v>0</v>
      </c>
      <c r="EX448" s="7">
        <v>0</v>
      </c>
      <c r="EY448" s="7">
        <v>0</v>
      </c>
      <c r="EZ448" s="7">
        <v>6</v>
      </c>
      <c r="FA448" s="7">
        <v>48</v>
      </c>
      <c r="FB448" s="7">
        <v>1</v>
      </c>
      <c r="FC448" s="7">
        <v>60</v>
      </c>
      <c r="FD448" s="7">
        <v>0</v>
      </c>
      <c r="FE448" s="7">
        <v>0</v>
      </c>
      <c r="FF448" s="7">
        <v>0</v>
      </c>
      <c r="FG448" s="20">
        <v>0</v>
      </c>
      <c r="FH448" s="7">
        <v>0</v>
      </c>
      <c r="FI448" s="7">
        <v>0</v>
      </c>
      <c r="FJ448" s="7">
        <v>0</v>
      </c>
      <c r="FK448" s="7">
        <v>0</v>
      </c>
      <c r="FL448" s="7">
        <v>0</v>
      </c>
      <c r="FM448" s="7">
        <v>0</v>
      </c>
      <c r="FN448" s="7">
        <v>1</v>
      </c>
      <c r="FO448" s="7">
        <v>13</v>
      </c>
      <c r="FP448" s="7">
        <v>0</v>
      </c>
      <c r="FQ448" s="7">
        <v>0</v>
      </c>
      <c r="FR448" s="7"/>
      <c r="FS448" s="7">
        <v>0</v>
      </c>
      <c r="FT448" s="7">
        <v>0</v>
      </c>
      <c r="FU448" s="7">
        <v>0</v>
      </c>
      <c r="FV448" s="7">
        <v>0</v>
      </c>
      <c r="FW448" s="7">
        <v>0</v>
      </c>
      <c r="FX448" s="7">
        <v>0</v>
      </c>
      <c r="FY448" s="7">
        <v>0</v>
      </c>
      <c r="FZ448" s="7">
        <v>0</v>
      </c>
      <c r="GA448" s="7">
        <v>0</v>
      </c>
      <c r="GB448" s="7">
        <v>0</v>
      </c>
      <c r="GC448" s="7">
        <v>0</v>
      </c>
      <c r="GD448" s="7" t="e">
        <v>#REF!</v>
      </c>
      <c r="GE448" s="149">
        <v>121</v>
      </c>
      <c r="GF448" s="150">
        <v>13</v>
      </c>
      <c r="GG448" s="7"/>
      <c r="GH448" s="7"/>
      <c r="GI448" s="60"/>
      <c r="GK448" s="20"/>
      <c r="GL448" s="20"/>
      <c r="GM448" s="1"/>
      <c r="GN448" s="25"/>
      <c r="GO448" s="77"/>
      <c r="GP448" s="7"/>
      <c r="GQ448" s="7"/>
    </row>
    <row r="449" spans="1:199" ht="24.95" hidden="1" customHeight="1" x14ac:dyDescent="0.4">
      <c r="A449" s="2" t="s">
        <v>86</v>
      </c>
      <c r="B449" s="229" t="s">
        <v>257</v>
      </c>
      <c r="C449" s="230" t="s">
        <v>149</v>
      </c>
      <c r="D449" s="211" t="s">
        <v>150</v>
      </c>
      <c r="E449" s="230" t="s">
        <v>151</v>
      </c>
      <c r="F449" s="230" t="s">
        <v>245</v>
      </c>
      <c r="G449" s="211">
        <v>7</v>
      </c>
      <c r="H449" s="230">
        <v>20</v>
      </c>
      <c r="I449" s="230">
        <v>1</v>
      </c>
      <c r="J449" s="230">
        <v>1</v>
      </c>
      <c r="K449" s="25">
        <v>2</v>
      </c>
      <c r="L449" s="1"/>
      <c r="M449" s="208">
        <f t="shared" si="2174"/>
        <v>0</v>
      </c>
      <c r="N449" s="34"/>
      <c r="O449" s="233">
        <f t="shared" ref="O449" si="2196">SUM(N449)*I449</f>
        <v>0</v>
      </c>
      <c r="P449" s="34"/>
      <c r="Q449" s="233">
        <f>P449*J449</f>
        <v>0</v>
      </c>
      <c r="R449" s="34"/>
      <c r="S449" s="233">
        <f t="shared" ref="S449" si="2197">SUM(R449)*J449</f>
        <v>0</v>
      </c>
      <c r="T449" s="34"/>
      <c r="U449" s="233">
        <f t="shared" ref="U449" si="2198">SUM(T449)*K449</f>
        <v>0</v>
      </c>
      <c r="V449" s="34"/>
      <c r="W449" s="233">
        <f t="shared" ref="W449" si="2199">SUM(V449)*J449*5</f>
        <v>0</v>
      </c>
      <c r="X449" s="209">
        <f>SUM(J449*AX449*2+K449*AZ449*2)</f>
        <v>0</v>
      </c>
      <c r="Y449" s="171">
        <f>SUM(L449*15/100*J449)</f>
        <v>0</v>
      </c>
      <c r="Z449" s="232"/>
      <c r="AA449" s="233"/>
      <c r="AB449" s="232">
        <v>2</v>
      </c>
      <c r="AC449" s="209">
        <v>16</v>
      </c>
      <c r="AD449" s="34"/>
      <c r="AE449" s="235">
        <f t="shared" ref="AE449" si="2200">SUM(AD449*H449*(30+4))</f>
        <v>0</v>
      </c>
      <c r="AF449" s="34"/>
      <c r="AG449" s="237">
        <f t="shared" ref="AG449" si="2201">SUM(AF449*H449*3)</f>
        <v>0</v>
      </c>
      <c r="AH449" s="34"/>
      <c r="AI449" s="234">
        <f t="shared" ref="AI449" si="2202">SUM(AH449*H449/3)</f>
        <v>0</v>
      </c>
      <c r="AJ449" s="232"/>
      <c r="AK449" s="234">
        <f t="shared" ref="AK449" si="2203">SUM(AJ449*H449*2/3)</f>
        <v>0</v>
      </c>
      <c r="AL449" s="34"/>
      <c r="AM449" s="233">
        <f t="shared" ref="AM449" si="2204">SUM(AL449*H449)</f>
        <v>0</v>
      </c>
      <c r="AN449" s="34"/>
      <c r="AO449" s="233">
        <f t="shared" ref="AO449" si="2205">SUM(AN449*J449)</f>
        <v>0</v>
      </c>
      <c r="AP449" s="34"/>
      <c r="AQ449" s="234">
        <f>AP449*H449/3</f>
        <v>0</v>
      </c>
      <c r="AR449" s="34"/>
      <c r="AS449" s="234">
        <f>AR449*H449/3</f>
        <v>0</v>
      </c>
      <c r="AT449" s="34"/>
      <c r="AU449" s="236">
        <f t="shared" si="2152"/>
        <v>0</v>
      </c>
      <c r="AV449" s="232"/>
      <c r="AW449" s="237">
        <f>SUM(J449*AV449*6)</f>
        <v>0</v>
      </c>
      <c r="AX449" s="34"/>
      <c r="AY449" s="234">
        <f t="shared" ref="AY449" si="2206">SUM(J449*AX449*8)</f>
        <v>0</v>
      </c>
      <c r="AZ449" s="34"/>
      <c r="BA449" s="209">
        <f t="shared" ref="BA449" si="2207">SUM(AZ449*K449*5*6)</f>
        <v>0</v>
      </c>
      <c r="BB449" s="34"/>
      <c r="BC449" s="234">
        <f t="shared" ref="BC449" si="2208">SUM(BB449*K449*4*6)</f>
        <v>0</v>
      </c>
      <c r="BD449" s="34"/>
      <c r="BE449" s="237">
        <f t="shared" si="2169"/>
        <v>0</v>
      </c>
      <c r="BF449" s="209"/>
      <c r="BG449" s="309">
        <f t="shared" si="2154"/>
        <v>16</v>
      </c>
      <c r="BH449" s="22">
        <f t="shared" si="2155"/>
        <v>0</v>
      </c>
      <c r="BI449" s="7"/>
      <c r="BJ449" s="1"/>
      <c r="BK449" s="1"/>
      <c r="BL449" s="63"/>
      <c r="BM449" s="2" t="s">
        <v>86</v>
      </c>
      <c r="BN449" s="229" t="s">
        <v>257</v>
      </c>
      <c r="BO449" s="230" t="s">
        <v>149</v>
      </c>
      <c r="BP449" s="211" t="s">
        <v>150</v>
      </c>
      <c r="BQ449" s="230" t="s">
        <v>151</v>
      </c>
      <c r="BR449" s="230" t="s">
        <v>245</v>
      </c>
      <c r="BS449" s="211">
        <v>8</v>
      </c>
      <c r="BT449" s="230">
        <v>20</v>
      </c>
      <c r="BU449" s="230">
        <v>1</v>
      </c>
      <c r="BV449" s="230">
        <v>1</v>
      </c>
      <c r="BW449" s="230">
        <v>2</v>
      </c>
      <c r="BX449" s="229"/>
      <c r="BY449" s="231">
        <f t="shared" ref="BY449" si="2209">SUM(BZ449+CB449+CD449+CF449+CH449)</f>
        <v>0</v>
      </c>
      <c r="BZ449" s="232"/>
      <c r="CA449" s="28">
        <f t="shared" ref="CA449" si="2210">SUM(BZ449)*BU449</f>
        <v>0</v>
      </c>
      <c r="CB449" s="232"/>
      <c r="CC449" s="233">
        <f t="shared" ref="CC449" si="2211">CB449*BV449</f>
        <v>0</v>
      </c>
      <c r="CD449" s="232"/>
      <c r="CE449" s="233">
        <f t="shared" si="2181"/>
        <v>0</v>
      </c>
      <c r="CF449" s="232"/>
      <c r="CG449" s="233">
        <f t="shared" si="2182"/>
        <v>0</v>
      </c>
      <c r="CH449" s="232"/>
      <c r="CI449" s="233">
        <f t="shared" ref="CI449" si="2212">SUM(CH449)*BV449*5</f>
        <v>0</v>
      </c>
      <c r="CJ449" s="234">
        <f>SUM(BV449*DJ449*2+BW449*DL449*2)</f>
        <v>0</v>
      </c>
      <c r="CK449" s="209">
        <f>SUM(BX449*15/100*BV449)</f>
        <v>0</v>
      </c>
      <c r="CL449" s="232"/>
      <c r="CM449" s="233"/>
      <c r="CN449" s="232">
        <v>2</v>
      </c>
      <c r="CO449" s="345">
        <v>16</v>
      </c>
      <c r="CP449" s="232"/>
      <c r="CQ449" s="235">
        <f t="shared" ref="CQ449" si="2213">SUM(CP449*BT449*(30+4))</f>
        <v>0</v>
      </c>
      <c r="CR449" s="232"/>
      <c r="CS449" s="237">
        <f t="shared" ref="CS449" si="2214">SUM(CR449*BT449*3)</f>
        <v>0</v>
      </c>
      <c r="CT449" s="232"/>
      <c r="CU449" s="234">
        <f t="shared" ref="CU449" si="2215">SUM(CT449*BT449/3)</f>
        <v>0</v>
      </c>
      <c r="CV449" s="232"/>
      <c r="CW449" s="234">
        <f t="shared" ref="CW449" si="2216">SUM(CV449*BT449*2/3)</f>
        <v>0</v>
      </c>
      <c r="CX449" s="232"/>
      <c r="CY449" s="233">
        <f t="shared" ref="CY449" si="2217">SUM(CX449*BT449)</f>
        <v>0</v>
      </c>
      <c r="CZ449" s="232"/>
      <c r="DA449" s="233">
        <f t="shared" si="2189"/>
        <v>0</v>
      </c>
      <c r="DB449" s="232">
        <v>1</v>
      </c>
      <c r="DC449" s="209">
        <f>(DB449*BT449/3)*3</f>
        <v>20</v>
      </c>
      <c r="DD449" s="232"/>
      <c r="DE449" s="234">
        <f>DD449*BT449/3</f>
        <v>0</v>
      </c>
      <c r="DF449" s="34"/>
      <c r="DG449" s="236">
        <f t="shared" ref="DG449" si="2218">DF449*BT449/3</f>
        <v>0</v>
      </c>
      <c r="DH449" s="232"/>
      <c r="DI449" s="237">
        <f>SUM(BV449*DH449*6)</f>
        <v>0</v>
      </c>
      <c r="DJ449" s="232"/>
      <c r="DK449" s="209">
        <f t="shared" ref="DK449" si="2219">SUM(BV449*DJ449*8)</f>
        <v>0</v>
      </c>
      <c r="DL449" s="232"/>
      <c r="DM449" s="209">
        <f t="shared" ref="DM449" si="2220">SUM(DL449*BW449*5*6)</f>
        <v>0</v>
      </c>
      <c r="DN449" s="232"/>
      <c r="DO449" s="234">
        <f t="shared" ref="DO449" si="2221">SUM(DN449*BW449*4*6)</f>
        <v>0</v>
      </c>
      <c r="DP449" s="232"/>
      <c r="DQ449" s="237">
        <f t="shared" ref="DQ449" si="2222">SUM(DP449*50)</f>
        <v>0</v>
      </c>
      <c r="DR449" s="345">
        <f t="shared" ref="DR449" si="2223">CA449+CC449+CE449+CG449+CI449+CJ449+CK449+CM449+CO449+CQ449+CS449+CU449+CW449+CY449+DA449+DC449+DE449+DG449+DI449+DK449+DM449+DO449+DQ449</f>
        <v>36</v>
      </c>
      <c r="DS449" s="236">
        <f t="shared" ref="DS449" si="2224">DO449+DM449+DK449+DI449+DE449+DC449+CJ449+CI449+CG449+CE449+CC449+CA449</f>
        <v>20</v>
      </c>
      <c r="DT449" s="7"/>
      <c r="DU449" s="7"/>
      <c r="DV449" s="7"/>
      <c r="DW449" s="60"/>
      <c r="DX449" s="59"/>
      <c r="DY449" s="291"/>
      <c r="DZ449" s="19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M449" s="20">
        <v>0</v>
      </c>
      <c r="EN449" s="7"/>
      <c r="EO449" s="7">
        <v>0</v>
      </c>
      <c r="EP449" s="7">
        <v>0</v>
      </c>
      <c r="EQ449" s="7">
        <v>0</v>
      </c>
      <c r="ER449" s="7">
        <v>0</v>
      </c>
      <c r="ES449" s="7">
        <v>0</v>
      </c>
      <c r="ET449" s="7">
        <v>0</v>
      </c>
      <c r="EU449" s="7">
        <v>0</v>
      </c>
      <c r="EV449" s="7">
        <v>0</v>
      </c>
      <c r="EW449" s="20">
        <v>0</v>
      </c>
      <c r="EX449" s="7">
        <v>0</v>
      </c>
      <c r="EY449" s="7">
        <v>0</v>
      </c>
      <c r="EZ449" s="7">
        <v>4</v>
      </c>
      <c r="FA449" s="7">
        <v>32</v>
      </c>
      <c r="FB449" s="7">
        <v>0</v>
      </c>
      <c r="FC449" s="7">
        <v>0</v>
      </c>
      <c r="FD449" s="7">
        <v>0</v>
      </c>
      <c r="FE449" s="7">
        <v>0</v>
      </c>
      <c r="FF449" s="7">
        <v>0</v>
      </c>
      <c r="FG449" s="20">
        <v>0</v>
      </c>
      <c r="FH449" s="7">
        <v>0</v>
      </c>
      <c r="FI449" s="7">
        <v>0</v>
      </c>
      <c r="FJ449" s="7">
        <v>0</v>
      </c>
      <c r="FK449" s="7">
        <v>0</v>
      </c>
      <c r="FL449" s="7">
        <v>0</v>
      </c>
      <c r="FM449" s="7">
        <v>0</v>
      </c>
      <c r="FN449" s="7">
        <v>1</v>
      </c>
      <c r="FO449" s="7">
        <v>20</v>
      </c>
      <c r="FP449" s="7">
        <v>0</v>
      </c>
      <c r="FQ449" s="7">
        <v>0</v>
      </c>
      <c r="FR449" s="7"/>
      <c r="FS449" s="7">
        <v>0</v>
      </c>
      <c r="FT449" s="7">
        <v>0</v>
      </c>
      <c r="FU449" s="7">
        <v>0</v>
      </c>
      <c r="FV449" s="7">
        <v>0</v>
      </c>
      <c r="FW449" s="7">
        <v>0</v>
      </c>
      <c r="FX449" s="7">
        <v>0</v>
      </c>
      <c r="FY449" s="7">
        <v>0</v>
      </c>
      <c r="FZ449" s="7">
        <v>0</v>
      </c>
      <c r="GA449" s="7">
        <v>0</v>
      </c>
      <c r="GB449" s="7">
        <v>0</v>
      </c>
      <c r="GC449" s="7">
        <v>0</v>
      </c>
      <c r="GD449" s="7" t="e">
        <v>#REF!</v>
      </c>
      <c r="GE449" s="149">
        <v>52</v>
      </c>
      <c r="GF449" s="150">
        <v>20</v>
      </c>
      <c r="GG449" s="7"/>
      <c r="GH449" s="7"/>
      <c r="GI449" s="60"/>
      <c r="GK449" s="20"/>
      <c r="GL449" s="20"/>
      <c r="GM449" s="1"/>
      <c r="GN449" s="25"/>
      <c r="GO449" s="77"/>
      <c r="GP449" s="7"/>
      <c r="GQ449" s="7"/>
    </row>
    <row r="450" spans="1:199" ht="24.95" hidden="1" customHeight="1" x14ac:dyDescent="0.4">
      <c r="A450" s="2" t="s">
        <v>86</v>
      </c>
      <c r="B450" s="1"/>
      <c r="C450" s="25"/>
      <c r="D450" s="25"/>
      <c r="E450" s="25"/>
      <c r="F450" s="25"/>
      <c r="G450" s="45"/>
      <c r="H450" s="25"/>
      <c r="I450" s="25"/>
      <c r="J450" s="25"/>
      <c r="K450" s="25">
        <v>1</v>
      </c>
      <c r="L450" s="349"/>
      <c r="M450" s="208">
        <f t="shared" si="2174"/>
        <v>0</v>
      </c>
      <c r="N450" s="34"/>
      <c r="O450" s="28"/>
      <c r="P450" s="34"/>
      <c r="Q450" s="28"/>
      <c r="R450" s="34"/>
      <c r="S450" s="28"/>
      <c r="T450" s="34"/>
      <c r="U450" s="28"/>
      <c r="V450" s="34"/>
      <c r="W450" s="28"/>
      <c r="X450" s="209"/>
      <c r="Y450" s="182"/>
      <c r="Z450" s="232"/>
      <c r="AA450" s="28"/>
      <c r="AB450" s="34"/>
      <c r="AC450" s="209"/>
      <c r="AD450" s="34"/>
      <c r="AE450" s="210"/>
      <c r="AF450" s="34"/>
      <c r="AG450" s="28"/>
      <c r="AH450" s="34"/>
      <c r="AI450" s="209"/>
      <c r="AJ450" s="232"/>
      <c r="AK450" s="209"/>
      <c r="AL450" s="34"/>
      <c r="AM450" s="28"/>
      <c r="AN450" s="34"/>
      <c r="AO450" s="28"/>
      <c r="AP450" s="34"/>
      <c r="AQ450" s="209"/>
      <c r="AR450" s="34"/>
      <c r="AS450" s="209"/>
      <c r="AT450" s="34"/>
      <c r="AU450" s="209"/>
      <c r="AV450" s="232"/>
      <c r="AW450" s="28"/>
      <c r="AX450" s="34"/>
      <c r="AY450" s="209"/>
      <c r="AZ450" s="34"/>
      <c r="BA450" s="209"/>
      <c r="BB450" s="34"/>
      <c r="BC450" s="209"/>
      <c r="BD450" s="34"/>
      <c r="BE450" s="22"/>
      <c r="BF450" s="209"/>
      <c r="BG450" s="22"/>
      <c r="BH450" s="22"/>
      <c r="BI450" s="7"/>
      <c r="BJ450" s="1"/>
      <c r="BK450" s="1"/>
      <c r="BL450" s="63"/>
      <c r="BM450" s="2" t="s">
        <v>86</v>
      </c>
      <c r="BN450" s="7"/>
      <c r="BO450" s="19"/>
      <c r="BP450" s="7"/>
      <c r="BQ450" s="7"/>
      <c r="BR450" s="7"/>
      <c r="BS450" s="7"/>
      <c r="BT450" s="25"/>
      <c r="BU450" s="7"/>
      <c r="BV450" s="7"/>
      <c r="BW450" s="7"/>
      <c r="BX450" s="20"/>
      <c r="BY450" s="20"/>
      <c r="BZ450" s="20"/>
      <c r="CA450" s="20"/>
      <c r="CB450" s="7"/>
      <c r="CC450" s="316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2">
        <f t="shared" si="2166"/>
        <v>0</v>
      </c>
      <c r="DS450" s="22">
        <f t="shared" si="2171"/>
        <v>0</v>
      </c>
      <c r="DT450" s="7"/>
      <c r="DU450" s="7"/>
      <c r="DV450" s="7"/>
      <c r="DW450" s="60"/>
      <c r="DX450" s="59"/>
      <c r="DY450" s="291"/>
      <c r="DZ450" s="19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M450" s="20">
        <v>0</v>
      </c>
      <c r="EN450" s="7"/>
      <c r="EO450" s="7">
        <v>0</v>
      </c>
      <c r="EP450" s="7">
        <v>0</v>
      </c>
      <c r="EQ450" s="7">
        <v>0</v>
      </c>
      <c r="ER450" s="7">
        <v>0</v>
      </c>
      <c r="ES450" s="7">
        <v>0</v>
      </c>
      <c r="ET450" s="7">
        <v>0</v>
      </c>
      <c r="EU450" s="7">
        <v>0</v>
      </c>
      <c r="EV450" s="7">
        <v>0</v>
      </c>
      <c r="EW450" s="20">
        <v>0</v>
      </c>
      <c r="EX450" s="7">
        <v>0</v>
      </c>
      <c r="EY450" s="7">
        <v>0</v>
      </c>
      <c r="EZ450" s="7">
        <v>0</v>
      </c>
      <c r="FA450" s="7">
        <v>0</v>
      </c>
      <c r="FB450" s="7">
        <v>0</v>
      </c>
      <c r="FC450" s="7">
        <v>0</v>
      </c>
      <c r="FD450" s="7">
        <v>0</v>
      </c>
      <c r="FE450" s="7">
        <v>0</v>
      </c>
      <c r="FF450" s="7">
        <v>0</v>
      </c>
      <c r="FG450" s="20">
        <v>0</v>
      </c>
      <c r="FH450" s="7">
        <v>0</v>
      </c>
      <c r="FI450" s="7">
        <v>0</v>
      </c>
      <c r="FJ450" s="7">
        <v>0</v>
      </c>
      <c r="FK450" s="7">
        <v>0</v>
      </c>
      <c r="FL450" s="7">
        <v>0</v>
      </c>
      <c r="FM450" s="7">
        <v>0</v>
      </c>
      <c r="FN450" s="7">
        <v>0</v>
      </c>
      <c r="FO450" s="7">
        <v>0</v>
      </c>
      <c r="FP450" s="7">
        <v>0</v>
      </c>
      <c r="FQ450" s="7">
        <v>0</v>
      </c>
      <c r="FR450" s="7"/>
      <c r="FS450" s="7">
        <v>0</v>
      </c>
      <c r="FT450" s="7">
        <v>0</v>
      </c>
      <c r="FU450" s="7">
        <v>0</v>
      </c>
      <c r="FV450" s="7">
        <v>0</v>
      </c>
      <c r="FW450" s="7">
        <v>0</v>
      </c>
      <c r="FX450" s="7">
        <v>0</v>
      </c>
      <c r="FY450" s="7">
        <v>0</v>
      </c>
      <c r="FZ450" s="7">
        <v>0</v>
      </c>
      <c r="GA450" s="7">
        <v>0</v>
      </c>
      <c r="GB450" s="7">
        <v>0</v>
      </c>
      <c r="GC450" s="7">
        <v>0</v>
      </c>
      <c r="GD450" s="7" t="e">
        <v>#REF!</v>
      </c>
      <c r="GE450" s="149">
        <v>0</v>
      </c>
      <c r="GF450" s="150">
        <v>0</v>
      </c>
      <c r="GG450" s="7"/>
      <c r="GH450" s="7"/>
      <c r="GI450" s="60"/>
      <c r="GK450" s="20"/>
      <c r="GL450" s="20"/>
      <c r="GM450" s="1"/>
      <c r="GN450" s="25"/>
      <c r="GO450" s="77"/>
      <c r="GP450" s="7"/>
      <c r="GQ450" s="7"/>
    </row>
    <row r="451" spans="1:199" ht="24.95" hidden="1" customHeight="1" x14ac:dyDescent="0.4">
      <c r="A451" s="2" t="s">
        <v>86</v>
      </c>
      <c r="B451" s="1"/>
      <c r="C451" s="25"/>
      <c r="D451" s="25"/>
      <c r="E451" s="25"/>
      <c r="F451" s="25"/>
      <c r="G451" s="45"/>
      <c r="H451" s="25"/>
      <c r="I451" s="25"/>
      <c r="J451" s="25"/>
      <c r="K451" s="25">
        <v>2</v>
      </c>
      <c r="L451" s="349"/>
      <c r="M451" s="208">
        <f t="shared" si="2174"/>
        <v>0</v>
      </c>
      <c r="N451" s="34"/>
      <c r="O451" s="28"/>
      <c r="P451" s="34"/>
      <c r="Q451" s="28"/>
      <c r="R451" s="34"/>
      <c r="S451" s="28"/>
      <c r="T451" s="34"/>
      <c r="U451" s="28"/>
      <c r="V451" s="34"/>
      <c r="W451" s="28"/>
      <c r="X451" s="209"/>
      <c r="Y451" s="182"/>
      <c r="Z451" s="232"/>
      <c r="AA451" s="28"/>
      <c r="AB451" s="34"/>
      <c r="AC451" s="209"/>
      <c r="AD451" s="34"/>
      <c r="AE451" s="210"/>
      <c r="AF451" s="34"/>
      <c r="AG451" s="28"/>
      <c r="AH451" s="34"/>
      <c r="AI451" s="209"/>
      <c r="AJ451" s="232"/>
      <c r="AK451" s="209"/>
      <c r="AL451" s="34"/>
      <c r="AM451" s="28"/>
      <c r="AN451" s="34"/>
      <c r="AO451" s="28"/>
      <c r="AP451" s="34"/>
      <c r="AQ451" s="209"/>
      <c r="AR451" s="34"/>
      <c r="AS451" s="209"/>
      <c r="AT451" s="34"/>
      <c r="AU451" s="209"/>
      <c r="AV451" s="232"/>
      <c r="AW451" s="28"/>
      <c r="AX451" s="34"/>
      <c r="AY451" s="209"/>
      <c r="AZ451" s="34"/>
      <c r="BA451" s="209"/>
      <c r="BB451" s="34"/>
      <c r="BC451" s="209"/>
      <c r="BD451" s="34"/>
      <c r="BE451" s="22"/>
      <c r="BF451" s="209"/>
      <c r="BG451" s="309">
        <f t="shared" si="2154"/>
        <v>0</v>
      </c>
      <c r="BH451" s="22">
        <f t="shared" si="2155"/>
        <v>0</v>
      </c>
      <c r="BI451" s="7"/>
      <c r="BJ451" s="1"/>
      <c r="BK451" s="1"/>
      <c r="BL451" s="63"/>
      <c r="BM451" s="2" t="s">
        <v>86</v>
      </c>
      <c r="BN451" s="7"/>
      <c r="BO451" s="19"/>
      <c r="BP451" s="7"/>
      <c r="BQ451" s="7"/>
      <c r="BR451" s="7"/>
      <c r="BS451" s="7"/>
      <c r="BT451" s="25"/>
      <c r="BU451" s="7"/>
      <c r="BV451" s="7"/>
      <c r="BW451" s="7"/>
      <c r="BX451" s="20"/>
      <c r="BY451" s="20"/>
      <c r="BZ451" s="20"/>
      <c r="CA451" s="20"/>
      <c r="CB451" s="7"/>
      <c r="CC451" s="316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2">
        <f t="shared" si="2166"/>
        <v>0</v>
      </c>
      <c r="DS451" s="22">
        <f t="shared" si="2171"/>
        <v>0</v>
      </c>
      <c r="DT451" s="7"/>
      <c r="DU451" s="7"/>
      <c r="DV451" s="7"/>
      <c r="DW451" s="60"/>
      <c r="DX451" s="59"/>
      <c r="DY451" s="291"/>
      <c r="DZ451" s="19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M451" s="20">
        <v>0</v>
      </c>
      <c r="EN451" s="7"/>
      <c r="EO451" s="7">
        <v>0</v>
      </c>
      <c r="EP451" s="7">
        <v>0</v>
      </c>
      <c r="EQ451" s="7">
        <v>0</v>
      </c>
      <c r="ER451" s="7">
        <v>0</v>
      </c>
      <c r="ES451" s="7">
        <v>0</v>
      </c>
      <c r="ET451" s="7">
        <v>0</v>
      </c>
      <c r="EU451" s="7">
        <v>0</v>
      </c>
      <c r="EV451" s="7">
        <v>0</v>
      </c>
      <c r="EW451" s="20">
        <v>0</v>
      </c>
      <c r="EX451" s="7">
        <v>0</v>
      </c>
      <c r="EY451" s="7">
        <v>0</v>
      </c>
      <c r="EZ451" s="7">
        <v>0</v>
      </c>
      <c r="FA451" s="7">
        <v>0</v>
      </c>
      <c r="FB451" s="7">
        <v>0</v>
      </c>
      <c r="FC451" s="7">
        <v>0</v>
      </c>
      <c r="FD451" s="7">
        <v>0</v>
      </c>
      <c r="FE451" s="7">
        <v>0</v>
      </c>
      <c r="FF451" s="7">
        <v>0</v>
      </c>
      <c r="FG451" s="20">
        <v>0</v>
      </c>
      <c r="FH451" s="7">
        <v>0</v>
      </c>
      <c r="FI451" s="7">
        <v>0</v>
      </c>
      <c r="FJ451" s="7">
        <v>0</v>
      </c>
      <c r="FK451" s="7">
        <v>0</v>
      </c>
      <c r="FL451" s="7">
        <v>0</v>
      </c>
      <c r="FM451" s="7">
        <v>0</v>
      </c>
      <c r="FN451" s="7">
        <v>0</v>
      </c>
      <c r="FO451" s="7">
        <v>0</v>
      </c>
      <c r="FP451" s="7">
        <v>0</v>
      </c>
      <c r="FQ451" s="7">
        <v>0</v>
      </c>
      <c r="FR451" s="7"/>
      <c r="FS451" s="7">
        <v>0</v>
      </c>
      <c r="FT451" s="7">
        <v>0</v>
      </c>
      <c r="FU451" s="7">
        <v>0</v>
      </c>
      <c r="FV451" s="7">
        <v>0</v>
      </c>
      <c r="FW451" s="7">
        <v>0</v>
      </c>
      <c r="FX451" s="7">
        <v>0</v>
      </c>
      <c r="FY451" s="7">
        <v>0</v>
      </c>
      <c r="FZ451" s="7">
        <v>0</v>
      </c>
      <c r="GA451" s="7">
        <v>0</v>
      </c>
      <c r="GB451" s="7">
        <v>0</v>
      </c>
      <c r="GC451" s="7">
        <v>0</v>
      </c>
      <c r="GD451" s="7" t="e">
        <v>#REF!</v>
      </c>
      <c r="GE451" s="149">
        <v>0</v>
      </c>
      <c r="GF451" s="150">
        <v>0</v>
      </c>
      <c r="GG451" s="7"/>
      <c r="GH451" s="7"/>
      <c r="GI451" s="60"/>
      <c r="GK451" s="20"/>
      <c r="GL451" s="20"/>
      <c r="GM451" s="1"/>
      <c r="GN451" s="25"/>
      <c r="GO451" s="77"/>
      <c r="GP451" s="7"/>
      <c r="GQ451" s="7"/>
    </row>
    <row r="452" spans="1:199" ht="24.95" hidden="1" customHeight="1" x14ac:dyDescent="0.4">
      <c r="A452" s="2" t="s">
        <v>86</v>
      </c>
      <c r="B452" s="1" t="s">
        <v>261</v>
      </c>
      <c r="C452" s="25" t="s">
        <v>95</v>
      </c>
      <c r="D452" s="25" t="s">
        <v>156</v>
      </c>
      <c r="E452" s="25" t="s">
        <v>151</v>
      </c>
      <c r="F452" s="25" t="s">
        <v>232</v>
      </c>
      <c r="G452" s="45">
        <v>11</v>
      </c>
      <c r="H452" s="25">
        <v>12</v>
      </c>
      <c r="I452" s="25">
        <v>1</v>
      </c>
      <c r="J452" s="25">
        <v>1</v>
      </c>
      <c r="K452" s="25">
        <v>1</v>
      </c>
      <c r="L452" s="357"/>
      <c r="M452" s="208">
        <f t="shared" si="2174"/>
        <v>0</v>
      </c>
      <c r="N452" s="34"/>
      <c r="O452" s="28">
        <f t="shared" si="2144"/>
        <v>0</v>
      </c>
      <c r="P452" s="34"/>
      <c r="Q452" s="28">
        <f t="shared" si="2175"/>
        <v>0</v>
      </c>
      <c r="R452" s="34"/>
      <c r="S452" s="28">
        <f t="shared" si="2145"/>
        <v>0</v>
      </c>
      <c r="T452" s="34"/>
      <c r="U452" s="28">
        <f t="shared" si="2146"/>
        <v>0</v>
      </c>
      <c r="V452" s="34"/>
      <c r="W452" s="28">
        <f t="shared" si="2172"/>
        <v>0</v>
      </c>
      <c r="X452" s="209">
        <f>SUM(L452)*J452*5/100+AX452*J452*2+AZ452*J452*2</f>
        <v>0</v>
      </c>
      <c r="Y452" s="182">
        <f>SUM(L452*5/100*J452)</f>
        <v>0</v>
      </c>
      <c r="Z452" s="242"/>
      <c r="AA452" s="28"/>
      <c r="AB452" s="34">
        <v>4</v>
      </c>
      <c r="AC452" s="209">
        <f>AB452*J452*4</f>
        <v>16</v>
      </c>
      <c r="AD452" s="34"/>
      <c r="AE452" s="210">
        <f>SUM(AD452*H452*(30+4))</f>
        <v>0</v>
      </c>
      <c r="AF452" s="34"/>
      <c r="AG452" s="28">
        <f t="shared" si="2149"/>
        <v>0</v>
      </c>
      <c r="AH452" s="34"/>
      <c r="AI452" s="209">
        <f t="shared" si="2150"/>
        <v>0</v>
      </c>
      <c r="AJ452" s="242"/>
      <c r="AK452" s="209">
        <f t="shared" si="2176"/>
        <v>0</v>
      </c>
      <c r="AL452" s="34"/>
      <c r="AM452" s="28">
        <f>SUM(AL452*H452)</f>
        <v>0</v>
      </c>
      <c r="AN452" s="34"/>
      <c r="AO452" s="28">
        <f t="shared" si="2173"/>
        <v>0</v>
      </c>
      <c r="AP452" s="34"/>
      <c r="AQ452" s="276">
        <f>AP452*H452/3</f>
        <v>0</v>
      </c>
      <c r="AR452" s="34"/>
      <c r="AS452" s="209">
        <f>SUM(J452*AR452*6)</f>
        <v>0</v>
      </c>
      <c r="AT452" s="34"/>
      <c r="AU452" s="209">
        <f t="shared" si="2152"/>
        <v>0</v>
      </c>
      <c r="AV452" s="242"/>
      <c r="AW452" s="28">
        <f>SUM(AV452*H452/3)</f>
        <v>0</v>
      </c>
      <c r="AX452" s="34"/>
      <c r="AY452" s="209">
        <f>SUM(AX452*H452/3)</f>
        <v>0</v>
      </c>
      <c r="AZ452" s="34"/>
      <c r="BA452" s="209">
        <f t="shared" si="2177"/>
        <v>0</v>
      </c>
      <c r="BB452" s="34"/>
      <c r="BC452" s="209">
        <f t="shared" si="2168"/>
        <v>0</v>
      </c>
      <c r="BD452" s="34"/>
      <c r="BE452" s="22">
        <f t="shared" si="2169"/>
        <v>0</v>
      </c>
      <c r="BG452" s="309">
        <f t="shared" si="2154"/>
        <v>16</v>
      </c>
      <c r="BH452" s="22">
        <f t="shared" si="2155"/>
        <v>0</v>
      </c>
      <c r="BI452" s="7"/>
      <c r="BJ452" s="1"/>
      <c r="BK452" s="1"/>
      <c r="BL452" s="63"/>
      <c r="BM452" s="2" t="s">
        <v>86</v>
      </c>
      <c r="BN452" s="7"/>
      <c r="BO452" s="19"/>
      <c r="BP452" s="7"/>
      <c r="BQ452" s="7"/>
      <c r="BR452" s="7"/>
      <c r="BS452" s="7"/>
      <c r="BT452" s="25">
        <v>12</v>
      </c>
      <c r="BU452" s="7"/>
      <c r="BV452" s="7"/>
      <c r="BW452" s="7"/>
      <c r="BX452" s="20"/>
      <c r="BY452" s="20"/>
      <c r="BZ452" s="20"/>
      <c r="CA452" s="20"/>
      <c r="CB452" s="7"/>
      <c r="CC452" s="316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2">
        <f t="shared" si="2166"/>
        <v>0</v>
      </c>
      <c r="DS452" s="22">
        <f t="shared" si="2171"/>
        <v>0</v>
      </c>
      <c r="DT452" s="7"/>
      <c r="DU452" s="7"/>
      <c r="DV452" s="7"/>
      <c r="DW452" s="60"/>
      <c r="DX452" s="59"/>
      <c r="DY452" s="291"/>
      <c r="DZ452" s="19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M452" s="20">
        <v>0</v>
      </c>
      <c r="EN452" s="7"/>
      <c r="EO452" s="7">
        <v>0</v>
      </c>
      <c r="EP452" s="7">
        <v>0</v>
      </c>
      <c r="EQ452" s="7">
        <v>0</v>
      </c>
      <c r="ER452" s="7">
        <v>0</v>
      </c>
      <c r="ES452" s="7">
        <v>0</v>
      </c>
      <c r="ET452" s="7">
        <v>0</v>
      </c>
      <c r="EU452" s="7">
        <v>0</v>
      </c>
      <c r="EV452" s="7">
        <v>0</v>
      </c>
      <c r="EW452" s="20">
        <v>0</v>
      </c>
      <c r="EX452" s="7">
        <v>0</v>
      </c>
      <c r="EY452" s="7">
        <v>0</v>
      </c>
      <c r="EZ452" s="7">
        <v>4</v>
      </c>
      <c r="FA452" s="7">
        <v>16</v>
      </c>
      <c r="FB452" s="7">
        <v>0</v>
      </c>
      <c r="FC452" s="7">
        <v>0</v>
      </c>
      <c r="FD452" s="7">
        <v>0</v>
      </c>
      <c r="FE452" s="7">
        <v>0</v>
      </c>
      <c r="FF452" s="7">
        <v>0</v>
      </c>
      <c r="FG452" s="20">
        <v>0</v>
      </c>
      <c r="FH452" s="7">
        <v>0</v>
      </c>
      <c r="FI452" s="7">
        <v>0</v>
      </c>
      <c r="FJ452" s="7">
        <v>0</v>
      </c>
      <c r="FK452" s="7">
        <v>0</v>
      </c>
      <c r="FL452" s="7">
        <v>0</v>
      </c>
      <c r="FM452" s="7">
        <v>0</v>
      </c>
      <c r="FN452" s="7">
        <v>0</v>
      </c>
      <c r="FO452" s="7">
        <v>0</v>
      </c>
      <c r="FP452" s="7">
        <v>0</v>
      </c>
      <c r="FQ452" s="7">
        <v>0</v>
      </c>
      <c r="FR452" s="7"/>
      <c r="FS452" s="7">
        <v>0</v>
      </c>
      <c r="FT452" s="7">
        <v>0</v>
      </c>
      <c r="FU452" s="7">
        <v>0</v>
      </c>
      <c r="FV452" s="7">
        <v>0</v>
      </c>
      <c r="FW452" s="7">
        <v>0</v>
      </c>
      <c r="FX452" s="7">
        <v>0</v>
      </c>
      <c r="FY452" s="7">
        <v>0</v>
      </c>
      <c r="FZ452" s="7">
        <v>0</v>
      </c>
      <c r="GA452" s="7">
        <v>0</v>
      </c>
      <c r="GB452" s="7">
        <v>0</v>
      </c>
      <c r="GC452" s="7">
        <v>0</v>
      </c>
      <c r="GD452" s="7" t="e">
        <v>#REF!</v>
      </c>
      <c r="GE452" s="149">
        <v>16</v>
      </c>
      <c r="GF452" s="150">
        <v>0</v>
      </c>
      <c r="GG452" s="7"/>
      <c r="GH452" s="7"/>
      <c r="GI452" s="60"/>
      <c r="GK452" s="20"/>
      <c r="GL452" s="20"/>
      <c r="GM452" s="1"/>
      <c r="GN452" s="25"/>
      <c r="GO452" s="77"/>
      <c r="GP452" s="7"/>
      <c r="GQ452" s="7"/>
    </row>
    <row r="453" spans="1:199" ht="24.95" hidden="1" customHeight="1" x14ac:dyDescent="0.4">
      <c r="A453" s="2" t="s">
        <v>86</v>
      </c>
      <c r="B453" s="413" t="s">
        <v>261</v>
      </c>
      <c r="C453" s="211" t="s">
        <v>95</v>
      </c>
      <c r="D453" s="211" t="s">
        <v>92</v>
      </c>
      <c r="E453" s="211" t="s">
        <v>96</v>
      </c>
      <c r="F453" s="230" t="s">
        <v>195</v>
      </c>
      <c r="G453" s="230">
        <v>9</v>
      </c>
      <c r="H453" s="607">
        <v>4</v>
      </c>
      <c r="I453" s="230">
        <v>2</v>
      </c>
      <c r="J453" s="230">
        <v>6</v>
      </c>
      <c r="K453" s="230">
        <f>SUM(J453)*2</f>
        <v>12</v>
      </c>
      <c r="L453" s="229"/>
      <c r="M453" s="231">
        <f t="shared" si="2174"/>
        <v>0</v>
      </c>
      <c r="N453" s="232"/>
      <c r="O453" s="233">
        <f t="shared" ref="O453" si="2225">SUM(N453)*I453</f>
        <v>0</v>
      </c>
      <c r="P453" s="232"/>
      <c r="Q453" s="233">
        <f t="shared" si="2175"/>
        <v>0</v>
      </c>
      <c r="R453" s="232"/>
      <c r="S453" s="233">
        <f t="shared" ref="S453" si="2226">SUM(R453)*J453</f>
        <v>0</v>
      </c>
      <c r="T453" s="232"/>
      <c r="U453" s="233">
        <f t="shared" ref="U453" si="2227">SUM(T453)*K453</f>
        <v>0</v>
      </c>
      <c r="V453" s="232"/>
      <c r="W453" s="233">
        <f t="shared" ref="W453" si="2228">SUM(V453)*J453*5</f>
        <v>0</v>
      </c>
      <c r="X453" s="209">
        <f>SUM(L453)*J453*5/100+AX453*J453*2+AZ453*J453*2</f>
        <v>0</v>
      </c>
      <c r="Y453" s="171">
        <f t="shared" ref="Y453" si="2229">SUM(L453*5/100*J453)</f>
        <v>0</v>
      </c>
      <c r="Z453" s="232"/>
      <c r="AA453" s="233"/>
      <c r="AB453" s="232">
        <v>17</v>
      </c>
      <c r="AC453" s="209">
        <f>AB453*H453*2</f>
        <v>136</v>
      </c>
      <c r="AD453" s="232"/>
      <c r="AE453" s="235">
        <f t="shared" ref="AE453" si="2230">SUM(AD453*H453*(30+4))</f>
        <v>0</v>
      </c>
      <c r="AF453" s="232"/>
      <c r="AG453" s="237">
        <f t="shared" ref="AG453" si="2231">SUM(AF453*H453*3)</f>
        <v>0</v>
      </c>
      <c r="AH453" s="232"/>
      <c r="AI453" s="234">
        <f t="shared" ref="AI453" si="2232">SUM(AH453*H453/3)</f>
        <v>0</v>
      </c>
      <c r="AJ453" s="232"/>
      <c r="AK453" s="234">
        <f t="shared" ref="AK453" si="2233">SUM(AJ453*H453*2/3)</f>
        <v>0</v>
      </c>
      <c r="AL453" s="232"/>
      <c r="AM453" s="233">
        <f t="shared" ref="AM453" si="2234">SUM(AL453*H453)</f>
        <v>0</v>
      </c>
      <c r="AN453" s="232"/>
      <c r="AO453" s="233">
        <f t="shared" ref="AO453" si="2235">SUM(AN453*J453)</f>
        <v>0</v>
      </c>
      <c r="AP453" s="232"/>
      <c r="AQ453" s="234">
        <f>AP453*H453/3</f>
        <v>0</v>
      </c>
      <c r="AR453" s="232"/>
      <c r="AS453" s="234">
        <f>SUM(J453*AR453*6)</f>
        <v>0</v>
      </c>
      <c r="AT453" s="34"/>
      <c r="AU453" s="236">
        <f t="shared" si="2152"/>
        <v>0</v>
      </c>
      <c r="AV453" s="232"/>
      <c r="AW453" s="237">
        <f>SUM(AV453*H453/3)</f>
        <v>0</v>
      </c>
      <c r="AX453" s="232"/>
      <c r="AY453" s="234">
        <f>SUM(AX453*H453/3)</f>
        <v>0</v>
      </c>
      <c r="AZ453" s="232"/>
      <c r="BA453" s="209">
        <f t="shared" ref="BA453" si="2236">SUM(AZ453*K453*5*6)</f>
        <v>0</v>
      </c>
      <c r="BB453" s="232"/>
      <c r="BC453" s="234">
        <f t="shared" ref="BC453" si="2237">SUM(BB453*K453*4*6)</f>
        <v>0</v>
      </c>
      <c r="BD453" s="232"/>
      <c r="BE453" s="237">
        <f t="shared" si="2169"/>
        <v>0</v>
      </c>
      <c r="BF453" s="209"/>
      <c r="BG453" s="22">
        <f t="shared" si="2154"/>
        <v>136</v>
      </c>
      <c r="BH453" s="22"/>
      <c r="BI453" s="7"/>
      <c r="BJ453" s="1"/>
      <c r="BK453" s="1"/>
      <c r="BL453" s="7" t="s">
        <v>287</v>
      </c>
      <c r="BM453" s="2" t="s">
        <v>86</v>
      </c>
      <c r="BN453" s="229" t="s">
        <v>255</v>
      </c>
      <c r="BO453" s="211" t="s">
        <v>95</v>
      </c>
      <c r="BP453" s="211" t="s">
        <v>92</v>
      </c>
      <c r="BQ453" s="211" t="s">
        <v>96</v>
      </c>
      <c r="BR453" s="230" t="s">
        <v>195</v>
      </c>
      <c r="BS453" s="230">
        <v>10</v>
      </c>
      <c r="BT453" s="607">
        <v>4</v>
      </c>
      <c r="BU453" s="230">
        <v>2</v>
      </c>
      <c r="BV453" s="230">
        <v>6</v>
      </c>
      <c r="BW453" s="230">
        <f>SUM(BV453)*2</f>
        <v>12</v>
      </c>
      <c r="BX453" s="229"/>
      <c r="BY453" s="231">
        <f>SUM(BZ453+CB453+CD453+CF453+CH453)</f>
        <v>0</v>
      </c>
      <c r="BZ453" s="232"/>
      <c r="CA453" s="28">
        <f>SUM(BZ453)*BU453</f>
        <v>0</v>
      </c>
      <c r="CB453" s="232"/>
      <c r="CC453" s="233">
        <f>CB453*BV453</f>
        <v>0</v>
      </c>
      <c r="CD453" s="232"/>
      <c r="CE453" s="233">
        <f>SUM(CD453)*BV453</f>
        <v>0</v>
      </c>
      <c r="CF453" s="232"/>
      <c r="CG453" s="233">
        <f>SUM(CF453)*BW453</f>
        <v>0</v>
      </c>
      <c r="CH453" s="232"/>
      <c r="CI453" s="233">
        <f>SUM(CH453)*BV453*5</f>
        <v>0</v>
      </c>
      <c r="CJ453" s="234">
        <f>SUM(BX453)*BV453*5/100+DJ453*BV453*2+DL453*BV453*2</f>
        <v>0</v>
      </c>
      <c r="CK453" s="182">
        <f t="shared" ref="CK453" si="2238">SUM(BX453*5/100*BV453)</f>
        <v>0</v>
      </c>
      <c r="CL453" s="232"/>
      <c r="CM453" s="233"/>
      <c r="CN453" s="232">
        <v>3</v>
      </c>
      <c r="CO453" s="345">
        <v>24</v>
      </c>
      <c r="CP453" s="232"/>
      <c r="CQ453" s="235">
        <f t="shared" ref="CQ453" si="2239">SUM(CP453*BT453*(30+4))</f>
        <v>0</v>
      </c>
      <c r="CR453" s="232"/>
      <c r="CS453" s="237">
        <f>SUM(CR453*BT453*3)</f>
        <v>0</v>
      </c>
      <c r="CT453" s="232"/>
      <c r="CU453" s="234">
        <f>SUM(CT453*BT453/3)</f>
        <v>0</v>
      </c>
      <c r="CV453" s="232"/>
      <c r="CW453" s="234">
        <f>SUM(CV453*BT453*2/3)</f>
        <v>0</v>
      </c>
      <c r="CX453" s="232"/>
      <c r="CY453" s="233">
        <f t="shared" ref="CY453" si="2240">SUM(CX453*BT453)</f>
        <v>0</v>
      </c>
      <c r="CZ453" s="232"/>
      <c r="DA453" s="233">
        <f>SUM(CZ453*BV453)</f>
        <v>0</v>
      </c>
      <c r="DB453" s="232"/>
      <c r="DC453" s="209">
        <f t="shared" ref="DC453" si="2241">DB453*BT453/3</f>
        <v>0</v>
      </c>
      <c r="DD453" s="232"/>
      <c r="DE453" s="234">
        <f t="shared" ref="DE453" si="2242">SUM(BV453*DD453*6)</f>
        <v>0</v>
      </c>
      <c r="DF453" s="34"/>
      <c r="DG453" s="236">
        <f t="shared" ref="DG453" si="2243">DF453*BT453/3</f>
        <v>0</v>
      </c>
      <c r="DH453" s="232"/>
      <c r="DI453" s="237">
        <f>SUM(DH453*BT453/3)</f>
        <v>0</v>
      </c>
      <c r="DJ453" s="232"/>
      <c r="DK453" s="209">
        <f>SUM(DJ453*BT453/3)</f>
        <v>0</v>
      </c>
      <c r="DL453" s="232"/>
      <c r="DM453" s="209">
        <f t="shared" ref="DM453" si="2244">SUM(DL453*BW453*5*6)</f>
        <v>0</v>
      </c>
      <c r="DN453" s="232"/>
      <c r="DO453" s="234">
        <f t="shared" ref="DO453" si="2245">SUM(DN453*BW453*4*6)</f>
        <v>0</v>
      </c>
      <c r="DP453" s="232"/>
      <c r="DQ453" s="237">
        <f>SUM(DP453*50)</f>
        <v>0</v>
      </c>
      <c r="DR453" s="236">
        <f t="shared" ref="DR453" si="2246">CA453+CC453+CE453+CG453+CI453+CJ453+CK453+CM453+CO453+CQ453+CS453+CU453+CW453+CY453+DA453+DC453+DE453+DG453+DI453+DK453+DM453+DO453+DQ453</f>
        <v>24</v>
      </c>
      <c r="DS453" s="236">
        <f t="shared" ref="DS453" si="2247">DO453+DM453+DK453+DI453+DE453+DC453+CJ453+CI453+CG453+CE453+CC453+CA453</f>
        <v>0</v>
      </c>
      <c r="DT453" s="7"/>
      <c r="DU453" s="7"/>
      <c r="DV453" s="7"/>
      <c r="DW453" s="60"/>
      <c r="DX453" s="59"/>
      <c r="DY453" s="291"/>
      <c r="DZ453" s="19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M453" s="20">
        <v>0</v>
      </c>
      <c r="EN453" s="7"/>
      <c r="EO453" s="7">
        <v>0</v>
      </c>
      <c r="EP453" s="7">
        <v>0</v>
      </c>
      <c r="EQ453" s="7">
        <v>0</v>
      </c>
      <c r="ER453" s="7">
        <v>0</v>
      </c>
      <c r="ES453" s="7">
        <v>0</v>
      </c>
      <c r="ET453" s="7">
        <v>0</v>
      </c>
      <c r="EU453" s="7">
        <v>0</v>
      </c>
      <c r="EV453" s="7">
        <v>0</v>
      </c>
      <c r="EW453" s="20">
        <v>0</v>
      </c>
      <c r="EX453" s="7">
        <v>0</v>
      </c>
      <c r="EY453" s="7">
        <v>0</v>
      </c>
      <c r="EZ453" s="7">
        <v>20</v>
      </c>
      <c r="FA453" s="7">
        <v>160</v>
      </c>
      <c r="FB453" s="7">
        <v>0</v>
      </c>
      <c r="FC453" s="7">
        <v>0</v>
      </c>
      <c r="FD453" s="7">
        <v>0</v>
      </c>
      <c r="FE453" s="7">
        <v>0</v>
      </c>
      <c r="FF453" s="7">
        <v>0</v>
      </c>
      <c r="FG453" s="20">
        <v>0</v>
      </c>
      <c r="FH453" s="7">
        <v>0</v>
      </c>
      <c r="FI453" s="7">
        <v>0</v>
      </c>
      <c r="FJ453" s="7">
        <v>0</v>
      </c>
      <c r="FK453" s="7">
        <v>0</v>
      </c>
      <c r="FL453" s="7">
        <v>0</v>
      </c>
      <c r="FM453" s="7">
        <v>0</v>
      </c>
      <c r="FN453" s="7">
        <v>0</v>
      </c>
      <c r="FO453" s="7">
        <v>0</v>
      </c>
      <c r="FP453" s="7">
        <v>0</v>
      </c>
      <c r="FQ453" s="7">
        <v>0</v>
      </c>
      <c r="FR453" s="7"/>
      <c r="FS453" s="7">
        <v>0</v>
      </c>
      <c r="FT453" s="7">
        <v>0</v>
      </c>
      <c r="FU453" s="7">
        <v>0</v>
      </c>
      <c r="FV453" s="7">
        <v>0</v>
      </c>
      <c r="FW453" s="7">
        <v>0</v>
      </c>
      <c r="FX453" s="7">
        <v>0</v>
      </c>
      <c r="FY453" s="7">
        <v>0</v>
      </c>
      <c r="FZ453" s="7">
        <v>0</v>
      </c>
      <c r="GA453" s="7">
        <v>0</v>
      </c>
      <c r="GB453" s="7">
        <v>0</v>
      </c>
      <c r="GC453" s="7">
        <v>0</v>
      </c>
      <c r="GD453" s="7" t="e">
        <v>#REF!</v>
      </c>
      <c r="GE453" s="149">
        <v>160</v>
      </c>
      <c r="GF453" s="150">
        <v>0</v>
      </c>
      <c r="GG453" s="7"/>
      <c r="GH453" s="7"/>
      <c r="GI453" s="60"/>
      <c r="GK453" s="20"/>
      <c r="GL453" s="20"/>
      <c r="GM453" s="1"/>
      <c r="GN453" s="25"/>
      <c r="GO453" s="77"/>
      <c r="GP453" s="7"/>
      <c r="GQ453" s="7"/>
    </row>
    <row r="454" spans="1:199" ht="24.95" hidden="1" customHeight="1" x14ac:dyDescent="0.4">
      <c r="A454" s="2" t="s">
        <v>86</v>
      </c>
      <c r="B454" s="7"/>
      <c r="C454" s="19"/>
      <c r="D454" s="7"/>
      <c r="E454" s="7"/>
      <c r="F454" s="7"/>
      <c r="G454" s="7"/>
      <c r="H454" s="7"/>
      <c r="I454" s="7"/>
      <c r="J454" s="7"/>
      <c r="K454" s="7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2">
        <f t="shared" si="2154"/>
        <v>0</v>
      </c>
      <c r="BH454" s="22">
        <f t="shared" si="2155"/>
        <v>0</v>
      </c>
      <c r="BI454" s="7"/>
      <c r="BJ454" s="1"/>
      <c r="BK454" s="1"/>
      <c r="BL454" s="63"/>
      <c r="BM454" s="59"/>
      <c r="BN454" s="7"/>
      <c r="BO454" s="19"/>
      <c r="BP454" s="7"/>
      <c r="BQ454" s="7"/>
      <c r="BR454" s="7"/>
      <c r="BS454" s="7"/>
      <c r="BT454" s="7"/>
      <c r="BU454" s="7"/>
      <c r="BV454" s="7"/>
      <c r="BW454" s="7"/>
      <c r="BX454" s="20"/>
      <c r="BY454" s="20"/>
      <c r="BZ454" s="20"/>
      <c r="CA454" s="20"/>
      <c r="CB454" s="7"/>
      <c r="CC454" s="316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2">
        <f t="shared" si="2166"/>
        <v>0</v>
      </c>
      <c r="DS454" s="22">
        <f t="shared" si="2171"/>
        <v>0</v>
      </c>
      <c r="DT454" s="7"/>
      <c r="DU454" s="7"/>
      <c r="DV454" s="7"/>
      <c r="DW454" s="60"/>
      <c r="DX454" s="59"/>
      <c r="DY454" s="291"/>
      <c r="DZ454" s="19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M454" s="20">
        <v>0</v>
      </c>
      <c r="EN454" s="7"/>
      <c r="EO454" s="7">
        <v>0</v>
      </c>
      <c r="EP454" s="7">
        <v>0</v>
      </c>
      <c r="EQ454" s="7">
        <v>0</v>
      </c>
      <c r="ER454" s="7">
        <v>0</v>
      </c>
      <c r="ES454" s="7">
        <v>0</v>
      </c>
      <c r="ET454" s="7">
        <v>0</v>
      </c>
      <c r="EU454" s="7">
        <v>0</v>
      </c>
      <c r="EV454" s="7">
        <v>0</v>
      </c>
      <c r="EW454" s="20">
        <v>0</v>
      </c>
      <c r="EX454" s="7">
        <v>0</v>
      </c>
      <c r="EY454" s="7">
        <v>0</v>
      </c>
      <c r="EZ454" s="7">
        <v>0</v>
      </c>
      <c r="FA454" s="7">
        <v>0</v>
      </c>
      <c r="FB454" s="7">
        <v>0</v>
      </c>
      <c r="FC454" s="7">
        <v>0</v>
      </c>
      <c r="FD454" s="7">
        <v>0</v>
      </c>
      <c r="FE454" s="7">
        <v>0</v>
      </c>
      <c r="FF454" s="7">
        <v>0</v>
      </c>
      <c r="FG454" s="20">
        <v>0</v>
      </c>
      <c r="FH454" s="7">
        <v>0</v>
      </c>
      <c r="FI454" s="7">
        <v>0</v>
      </c>
      <c r="FJ454" s="7">
        <v>0</v>
      </c>
      <c r="FK454" s="7">
        <v>0</v>
      </c>
      <c r="FL454" s="7">
        <v>0</v>
      </c>
      <c r="FM454" s="7">
        <v>0</v>
      </c>
      <c r="FN454" s="7">
        <v>0</v>
      </c>
      <c r="FO454" s="7">
        <v>0</v>
      </c>
      <c r="FP454" s="7">
        <v>0</v>
      </c>
      <c r="FQ454" s="7">
        <v>0</v>
      </c>
      <c r="FR454" s="7"/>
      <c r="FS454" s="7">
        <v>0</v>
      </c>
      <c r="FT454" s="7">
        <v>0</v>
      </c>
      <c r="FU454" s="7">
        <v>0</v>
      </c>
      <c r="FV454" s="7">
        <v>0</v>
      </c>
      <c r="FW454" s="7">
        <v>0</v>
      </c>
      <c r="FX454" s="7">
        <v>0</v>
      </c>
      <c r="FY454" s="7">
        <v>0</v>
      </c>
      <c r="FZ454" s="7">
        <v>0</v>
      </c>
      <c r="GA454" s="7">
        <v>0</v>
      </c>
      <c r="GB454" s="7">
        <v>0</v>
      </c>
      <c r="GC454" s="7">
        <v>0</v>
      </c>
      <c r="GD454" s="7" t="e">
        <v>#REF!</v>
      </c>
      <c r="GE454" s="149">
        <v>0</v>
      </c>
      <c r="GF454" s="150">
        <v>0</v>
      </c>
      <c r="GG454" s="7"/>
      <c r="GH454" s="7"/>
      <c r="GI454" s="60"/>
      <c r="GK454" s="20"/>
      <c r="GL454" s="20"/>
      <c r="GM454" s="1"/>
      <c r="GN454" s="25"/>
      <c r="GO454" s="77"/>
      <c r="GP454" s="7"/>
      <c r="GQ454" s="7"/>
    </row>
    <row r="455" spans="1:199" ht="24.95" hidden="1" customHeight="1" thickBot="1" x14ac:dyDescent="0.4">
      <c r="A455" s="2" t="s">
        <v>86</v>
      </c>
      <c r="B455" s="7"/>
      <c r="C455" s="19"/>
      <c r="D455" s="7"/>
      <c r="E455" s="7"/>
      <c r="F455" s="7"/>
      <c r="G455" s="7"/>
      <c r="H455" s="7"/>
      <c r="I455" s="7"/>
      <c r="J455" s="7"/>
      <c r="K455" s="7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2">
        <f t="shared" si="2154"/>
        <v>0</v>
      </c>
      <c r="BH455" s="22">
        <f t="shared" si="2155"/>
        <v>0</v>
      </c>
      <c r="BI455" s="7"/>
      <c r="BJ455" s="1"/>
      <c r="BK455" s="1"/>
      <c r="BL455" s="63"/>
      <c r="BM455" s="59"/>
      <c r="BN455" s="7"/>
      <c r="BO455" s="19"/>
      <c r="BP455" s="7"/>
      <c r="BQ455" s="7"/>
      <c r="BR455" s="7"/>
      <c r="BS455" s="7"/>
      <c r="BT455" s="7"/>
      <c r="BU455" s="7"/>
      <c r="BV455" s="7"/>
      <c r="BW455" s="7"/>
      <c r="BX455" s="20"/>
      <c r="BY455" s="20"/>
      <c r="BZ455" s="20"/>
      <c r="CA455" s="20"/>
      <c r="CB455" s="7"/>
      <c r="CC455" s="316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2">
        <f t="shared" si="2166"/>
        <v>0</v>
      </c>
      <c r="DS455" s="22">
        <f t="shared" si="2171"/>
        <v>0</v>
      </c>
      <c r="DT455" s="7"/>
      <c r="DU455" s="7"/>
      <c r="DV455" s="7"/>
      <c r="DW455" s="60"/>
      <c r="DX455" s="59"/>
      <c r="DY455" s="291"/>
      <c r="DZ455" s="19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M455" s="20">
        <v>0</v>
      </c>
      <c r="EN455" s="7"/>
      <c r="EO455" s="7">
        <v>0</v>
      </c>
      <c r="EP455" s="7">
        <v>0</v>
      </c>
      <c r="EQ455" s="7">
        <v>0</v>
      </c>
      <c r="ER455" s="7">
        <v>0</v>
      </c>
      <c r="ES455" s="7">
        <v>0</v>
      </c>
      <c r="ET455" s="7">
        <v>0</v>
      </c>
      <c r="EU455" s="7">
        <v>0</v>
      </c>
      <c r="EV455" s="7">
        <v>0</v>
      </c>
      <c r="EW455" s="20">
        <v>0</v>
      </c>
      <c r="EX455" s="7">
        <v>0</v>
      </c>
      <c r="EY455" s="7">
        <v>0</v>
      </c>
      <c r="EZ455" s="7">
        <v>0</v>
      </c>
      <c r="FA455" s="7">
        <v>0</v>
      </c>
      <c r="FB455" s="7">
        <v>0</v>
      </c>
      <c r="FC455" s="7">
        <v>0</v>
      </c>
      <c r="FD455" s="7">
        <v>0</v>
      </c>
      <c r="FE455" s="7">
        <v>0</v>
      </c>
      <c r="FF455" s="7">
        <v>0</v>
      </c>
      <c r="FG455" s="20">
        <v>0</v>
      </c>
      <c r="FH455" s="7">
        <v>0</v>
      </c>
      <c r="FI455" s="7">
        <v>0</v>
      </c>
      <c r="FJ455" s="7">
        <v>0</v>
      </c>
      <c r="FK455" s="7">
        <v>0</v>
      </c>
      <c r="FL455" s="7">
        <v>0</v>
      </c>
      <c r="FM455" s="7">
        <v>0</v>
      </c>
      <c r="FN455" s="7">
        <v>0</v>
      </c>
      <c r="FO455" s="7">
        <v>0</v>
      </c>
      <c r="FP455" s="7">
        <v>0</v>
      </c>
      <c r="FQ455" s="7">
        <v>0</v>
      </c>
      <c r="FR455" s="7"/>
      <c r="FS455" s="7">
        <v>0</v>
      </c>
      <c r="FT455" s="7">
        <v>0</v>
      </c>
      <c r="FU455" s="7">
        <v>0</v>
      </c>
      <c r="FV455" s="7">
        <v>0</v>
      </c>
      <c r="FW455" s="7">
        <v>0</v>
      </c>
      <c r="FX455" s="7">
        <v>0</v>
      </c>
      <c r="FY455" s="7">
        <v>0</v>
      </c>
      <c r="FZ455" s="7">
        <v>0</v>
      </c>
      <c r="GA455" s="7">
        <v>0</v>
      </c>
      <c r="GB455" s="7">
        <v>0</v>
      </c>
      <c r="GC455" s="7">
        <v>0</v>
      </c>
      <c r="GD455" s="7" t="e">
        <v>#REF!</v>
      </c>
      <c r="GE455" s="149">
        <v>0</v>
      </c>
      <c r="GF455" s="150">
        <v>0</v>
      </c>
      <c r="GG455" s="7"/>
      <c r="GH455" s="7"/>
      <c r="GI455" s="60"/>
      <c r="GK455" s="20"/>
      <c r="GL455" s="20"/>
      <c r="GM455" s="1"/>
      <c r="GN455" s="25"/>
      <c r="GO455" s="77"/>
      <c r="GP455" s="7"/>
      <c r="GQ455" s="7"/>
    </row>
    <row r="456" spans="1:199" ht="24.95" customHeight="1" thickBot="1" x14ac:dyDescent="0.4">
      <c r="A456" s="61">
        <v>31</v>
      </c>
      <c r="B456" s="659" t="s">
        <v>87</v>
      </c>
      <c r="C456" s="21" t="s">
        <v>230</v>
      </c>
      <c r="D456" s="2"/>
      <c r="E456" s="2"/>
      <c r="F456" s="2"/>
      <c r="G456" s="2"/>
      <c r="H456" s="2"/>
      <c r="I456" s="2"/>
      <c r="J456" s="2"/>
      <c r="K456" s="2"/>
      <c r="L456" s="16">
        <f>SUM(L457:L473)</f>
        <v>0</v>
      </c>
      <c r="M456" s="16">
        <f t="shared" ref="M456:BF456" si="2248">SUM(M457:M473)</f>
        <v>0</v>
      </c>
      <c r="N456" s="16">
        <f t="shared" si="2248"/>
        <v>0</v>
      </c>
      <c r="O456" s="16">
        <f>SUM(O457:O473)</f>
        <v>0</v>
      </c>
      <c r="P456" s="16">
        <f t="shared" si="2248"/>
        <v>0</v>
      </c>
      <c r="Q456" s="16">
        <f t="shared" si="2248"/>
        <v>0</v>
      </c>
      <c r="R456" s="16">
        <f t="shared" si="2248"/>
        <v>0</v>
      </c>
      <c r="S456" s="16">
        <f t="shared" si="2248"/>
        <v>0</v>
      </c>
      <c r="T456" s="16">
        <f t="shared" si="2248"/>
        <v>0</v>
      </c>
      <c r="U456" s="16">
        <f t="shared" si="2248"/>
        <v>0</v>
      </c>
      <c r="V456" s="16">
        <f t="shared" si="2248"/>
        <v>0</v>
      </c>
      <c r="W456" s="16">
        <f t="shared" si="2248"/>
        <v>0</v>
      </c>
      <c r="X456" s="16">
        <f t="shared" si="2248"/>
        <v>0</v>
      </c>
      <c r="Y456" s="16">
        <f>SUM(Y457:Y473)</f>
        <v>0</v>
      </c>
      <c r="Z456" s="16">
        <f t="shared" si="2248"/>
        <v>0</v>
      </c>
      <c r="AA456" s="16">
        <f t="shared" si="2248"/>
        <v>0</v>
      </c>
      <c r="AB456" s="16">
        <f t="shared" si="2248"/>
        <v>17</v>
      </c>
      <c r="AC456" s="16">
        <f t="shared" si="2248"/>
        <v>136</v>
      </c>
      <c r="AD456" s="16">
        <f t="shared" si="2248"/>
        <v>1</v>
      </c>
      <c r="AE456" s="16">
        <f t="shared" si="2248"/>
        <v>60</v>
      </c>
      <c r="AF456" s="16">
        <f t="shared" si="2248"/>
        <v>0</v>
      </c>
      <c r="AG456" s="16">
        <f t="shared" si="2248"/>
        <v>0</v>
      </c>
      <c r="AH456" s="16">
        <f t="shared" si="2248"/>
        <v>0</v>
      </c>
      <c r="AI456" s="16">
        <f t="shared" si="2248"/>
        <v>0</v>
      </c>
      <c r="AJ456" s="16">
        <f t="shared" si="2248"/>
        <v>0</v>
      </c>
      <c r="AK456" s="16">
        <f t="shared" si="2248"/>
        <v>0</v>
      </c>
      <c r="AL456" s="16">
        <f t="shared" si="2248"/>
        <v>0</v>
      </c>
      <c r="AM456" s="16">
        <f t="shared" si="2248"/>
        <v>0</v>
      </c>
      <c r="AN456" s="16">
        <f t="shared" si="2248"/>
        <v>0</v>
      </c>
      <c r="AO456" s="16">
        <f t="shared" si="2248"/>
        <v>0</v>
      </c>
      <c r="AP456" s="16">
        <f t="shared" si="2248"/>
        <v>0</v>
      </c>
      <c r="AQ456" s="16">
        <f t="shared" si="2248"/>
        <v>0</v>
      </c>
      <c r="AR456" s="16">
        <f t="shared" si="2248"/>
        <v>0</v>
      </c>
      <c r="AS456" s="16">
        <f t="shared" si="2248"/>
        <v>0</v>
      </c>
      <c r="AT456" s="16">
        <f t="shared" si="2248"/>
        <v>0</v>
      </c>
      <c r="AU456" s="16">
        <f t="shared" si="2248"/>
        <v>0</v>
      </c>
      <c r="AV456" s="16">
        <f t="shared" si="2248"/>
        <v>0</v>
      </c>
      <c r="AW456" s="16">
        <f t="shared" si="2248"/>
        <v>0</v>
      </c>
      <c r="AX456" s="16">
        <f t="shared" si="2248"/>
        <v>0</v>
      </c>
      <c r="AY456" s="16">
        <f t="shared" si="2248"/>
        <v>0</v>
      </c>
      <c r="AZ456" s="16">
        <f t="shared" si="2248"/>
        <v>0</v>
      </c>
      <c r="BA456" s="16">
        <f t="shared" si="2248"/>
        <v>0</v>
      </c>
      <c r="BB456" s="16">
        <f t="shared" si="2248"/>
        <v>0</v>
      </c>
      <c r="BC456" s="16">
        <f t="shared" si="2248"/>
        <v>0</v>
      </c>
      <c r="BD456" s="16">
        <f t="shared" si="2248"/>
        <v>0</v>
      </c>
      <c r="BE456" s="16">
        <f t="shared" si="2248"/>
        <v>0</v>
      </c>
      <c r="BF456" s="16">
        <f t="shared" si="2248"/>
        <v>60</v>
      </c>
      <c r="BG456" s="16">
        <f>SUM(BG457:BG473)</f>
        <v>196</v>
      </c>
      <c r="BH456" s="16">
        <f>SUM(BH457:BH473)</f>
        <v>0</v>
      </c>
      <c r="BI456" s="2"/>
      <c r="BJ456" s="27"/>
      <c r="BK456" s="27"/>
      <c r="BL456" s="111"/>
      <c r="BM456" s="61">
        <v>31</v>
      </c>
      <c r="BN456" s="2" t="s">
        <v>87</v>
      </c>
      <c r="BO456" s="21" t="s">
        <v>70</v>
      </c>
      <c r="BP456" s="2">
        <v>1</v>
      </c>
      <c r="BQ456" s="2"/>
      <c r="BR456" s="2"/>
      <c r="BS456" s="2"/>
      <c r="BT456" s="2"/>
      <c r="BU456" s="2"/>
      <c r="BV456" s="2"/>
      <c r="BW456" s="2"/>
      <c r="BX456" s="16">
        <f>SUM(BX457:BX473)</f>
        <v>290</v>
      </c>
      <c r="BY456" s="16">
        <f t="shared" ref="BY456:CO456" si="2249">SUM(BY457:BY473)</f>
        <v>312</v>
      </c>
      <c r="BZ456" s="16">
        <f t="shared" si="2249"/>
        <v>92</v>
      </c>
      <c r="CA456" s="16">
        <f t="shared" si="2249"/>
        <v>92</v>
      </c>
      <c r="CB456" s="16">
        <f t="shared" si="2249"/>
        <v>24</v>
      </c>
      <c r="CC456" s="16">
        <f t="shared" si="2249"/>
        <v>8</v>
      </c>
      <c r="CD456" s="16">
        <f t="shared" si="2249"/>
        <v>166</v>
      </c>
      <c r="CE456" s="16">
        <f t="shared" si="2249"/>
        <v>28</v>
      </c>
      <c r="CF456" s="16">
        <f t="shared" si="2249"/>
        <v>30</v>
      </c>
      <c r="CG456" s="16">
        <f t="shared" si="2249"/>
        <v>30</v>
      </c>
      <c r="CH456" s="16">
        <f t="shared" si="2249"/>
        <v>0</v>
      </c>
      <c r="CI456" s="16">
        <f t="shared" si="2249"/>
        <v>0</v>
      </c>
      <c r="CJ456" s="16">
        <f t="shared" si="2249"/>
        <v>2</v>
      </c>
      <c r="CK456" s="16">
        <f t="shared" si="2249"/>
        <v>3</v>
      </c>
      <c r="CL456" s="16">
        <f t="shared" si="2249"/>
        <v>0</v>
      </c>
      <c r="CM456" s="16">
        <f t="shared" si="2249"/>
        <v>0</v>
      </c>
      <c r="CN456" s="16">
        <f t="shared" si="2249"/>
        <v>3</v>
      </c>
      <c r="CO456" s="16">
        <f t="shared" si="2249"/>
        <v>24</v>
      </c>
      <c r="CP456" s="16">
        <f t="shared" ref="CP456:DS456" si="2250">SUM(CP457:CP473)</f>
        <v>1</v>
      </c>
      <c r="CQ456" s="16">
        <f t="shared" si="2250"/>
        <v>60</v>
      </c>
      <c r="CR456" s="16">
        <f t="shared" si="2250"/>
        <v>0</v>
      </c>
      <c r="CS456" s="16">
        <f t="shared" si="2250"/>
        <v>0</v>
      </c>
      <c r="CT456" s="16">
        <f t="shared" si="2250"/>
        <v>0</v>
      </c>
      <c r="CU456" s="16">
        <f t="shared" si="2250"/>
        <v>0</v>
      </c>
      <c r="CV456" s="16">
        <f t="shared" si="2250"/>
        <v>0</v>
      </c>
      <c r="CW456" s="16">
        <f t="shared" si="2250"/>
        <v>0</v>
      </c>
      <c r="CX456" s="16">
        <f t="shared" si="2250"/>
        <v>3</v>
      </c>
      <c r="CY456" s="16">
        <f t="shared" si="2250"/>
        <v>162</v>
      </c>
      <c r="CZ456" s="16">
        <f t="shared" si="2250"/>
        <v>0</v>
      </c>
      <c r="DA456" s="16">
        <f t="shared" si="2250"/>
        <v>0</v>
      </c>
      <c r="DB456" s="16">
        <f t="shared" si="2250"/>
        <v>1</v>
      </c>
      <c r="DC456" s="16">
        <f t="shared" si="2250"/>
        <v>18</v>
      </c>
      <c r="DD456" s="16">
        <f t="shared" si="2250"/>
        <v>1</v>
      </c>
      <c r="DE456" s="16">
        <f t="shared" si="2250"/>
        <v>6</v>
      </c>
      <c r="DF456" s="16">
        <f t="shared" si="2250"/>
        <v>0</v>
      </c>
      <c r="DG456" s="16">
        <f t="shared" si="2250"/>
        <v>0</v>
      </c>
      <c r="DH456" s="16">
        <f t="shared" si="2250"/>
        <v>0</v>
      </c>
      <c r="DI456" s="16">
        <f t="shared" si="2250"/>
        <v>0</v>
      </c>
      <c r="DJ456" s="16">
        <f t="shared" si="2250"/>
        <v>3</v>
      </c>
      <c r="DK456" s="16">
        <f t="shared" si="2250"/>
        <v>8</v>
      </c>
      <c r="DL456" s="16">
        <f t="shared" si="2250"/>
        <v>0</v>
      </c>
      <c r="DM456" s="16">
        <f t="shared" si="2250"/>
        <v>0</v>
      </c>
      <c r="DN456" s="16">
        <f t="shared" si="2250"/>
        <v>0</v>
      </c>
      <c r="DO456" s="16">
        <f t="shared" si="2250"/>
        <v>0</v>
      </c>
      <c r="DP456" s="16">
        <f t="shared" si="2250"/>
        <v>0</v>
      </c>
      <c r="DQ456" s="16">
        <f t="shared" si="2250"/>
        <v>0</v>
      </c>
      <c r="DR456" s="16">
        <f t="shared" si="2250"/>
        <v>441</v>
      </c>
      <c r="DS456" s="16">
        <f t="shared" si="2250"/>
        <v>192</v>
      </c>
      <c r="DT456" s="2"/>
      <c r="DU456" s="2"/>
      <c r="DV456" s="2"/>
      <c r="DW456" s="62"/>
      <c r="DX456" s="61">
        <v>30</v>
      </c>
      <c r="DY456" s="301" t="s">
        <v>87</v>
      </c>
      <c r="DZ456" s="21" t="s">
        <v>230</v>
      </c>
      <c r="EA456" s="44">
        <v>1</v>
      </c>
      <c r="EB456" s="44"/>
      <c r="EC456" s="44"/>
      <c r="ED456" s="44"/>
      <c r="EE456" s="44"/>
      <c r="EF456" s="44"/>
      <c r="EG456" s="44"/>
      <c r="EH456" s="44"/>
      <c r="EI456" s="44"/>
      <c r="EJ456" s="44"/>
      <c r="EK456" s="44"/>
      <c r="EM456" s="50">
        <v>92</v>
      </c>
      <c r="EN456" s="50">
        <v>24</v>
      </c>
      <c r="EO456" s="50">
        <v>8</v>
      </c>
      <c r="EP456" s="50">
        <v>166</v>
      </c>
      <c r="EQ456" s="50">
        <v>28</v>
      </c>
      <c r="ER456" s="50">
        <v>30</v>
      </c>
      <c r="ES456" s="50">
        <v>30</v>
      </c>
      <c r="ET456" s="50">
        <v>0</v>
      </c>
      <c r="EU456" s="50">
        <v>0</v>
      </c>
      <c r="EV456" s="50">
        <v>2</v>
      </c>
      <c r="EW456" s="50">
        <v>3</v>
      </c>
      <c r="EX456" s="50">
        <v>0</v>
      </c>
      <c r="EY456" s="50">
        <v>0</v>
      </c>
      <c r="EZ456" s="50">
        <v>20</v>
      </c>
      <c r="FA456" s="50">
        <v>160</v>
      </c>
      <c r="FB456" s="50">
        <v>2</v>
      </c>
      <c r="FC456" s="50">
        <v>120</v>
      </c>
      <c r="FD456" s="50">
        <v>0</v>
      </c>
      <c r="FE456" s="50">
        <v>0</v>
      </c>
      <c r="FF456" s="50">
        <v>0</v>
      </c>
      <c r="FG456" s="50">
        <v>0</v>
      </c>
      <c r="FH456" s="50">
        <v>0</v>
      </c>
      <c r="FI456" s="50">
        <v>0</v>
      </c>
      <c r="FJ456" s="50">
        <v>3</v>
      </c>
      <c r="FK456" s="50">
        <v>162</v>
      </c>
      <c r="FL456" s="50">
        <v>0</v>
      </c>
      <c r="FM456" s="50">
        <v>0</v>
      </c>
      <c r="FN456" s="50">
        <v>1</v>
      </c>
      <c r="FO456" s="50">
        <v>18</v>
      </c>
      <c r="FP456" s="50">
        <v>1</v>
      </c>
      <c r="FQ456" s="50">
        <v>6</v>
      </c>
      <c r="FR456" s="50">
        <v>0</v>
      </c>
      <c r="FS456" s="50">
        <v>0</v>
      </c>
      <c r="FT456" s="50">
        <v>0</v>
      </c>
      <c r="FU456" s="50">
        <v>0</v>
      </c>
      <c r="FV456" s="50">
        <v>3</v>
      </c>
      <c r="FW456" s="50">
        <v>8</v>
      </c>
      <c r="FX456" s="50">
        <v>0</v>
      </c>
      <c r="FY456" s="50">
        <v>0</v>
      </c>
      <c r="FZ456" s="50">
        <v>0</v>
      </c>
      <c r="GA456" s="50">
        <v>0</v>
      </c>
      <c r="GB456" s="50">
        <v>0</v>
      </c>
      <c r="GC456" s="50">
        <v>0</v>
      </c>
      <c r="GD456" s="50" t="e">
        <v>#REF!</v>
      </c>
      <c r="GE456" s="117">
        <v>637</v>
      </c>
      <c r="GF456" s="641">
        <v>192</v>
      </c>
      <c r="GG456" s="44"/>
      <c r="GH456" s="44"/>
      <c r="GI456" s="66"/>
      <c r="GK456" s="20"/>
      <c r="GL456" s="20"/>
      <c r="GM456" s="1"/>
      <c r="GN456" s="25"/>
      <c r="GO456" s="77"/>
      <c r="GP456" s="7"/>
      <c r="GQ456" s="7"/>
    </row>
    <row r="457" spans="1:199" s="613" customFormat="1" ht="24.95" hidden="1" customHeight="1" x14ac:dyDescent="0.4">
      <c r="A457" s="627" t="s">
        <v>87</v>
      </c>
      <c r="B457" s="389" t="s">
        <v>261</v>
      </c>
      <c r="C457" s="387" t="s">
        <v>95</v>
      </c>
      <c r="D457" s="387" t="s">
        <v>92</v>
      </c>
      <c r="E457" s="387" t="s">
        <v>96</v>
      </c>
      <c r="F457" s="388" t="s">
        <v>195</v>
      </c>
      <c r="G457" s="388">
        <v>9</v>
      </c>
      <c r="H457" s="388">
        <v>4</v>
      </c>
      <c r="I457" s="388">
        <v>2</v>
      </c>
      <c r="J457" s="388">
        <v>6</v>
      </c>
      <c r="K457" s="230">
        <f>SUM(J457)*2</f>
        <v>12</v>
      </c>
      <c r="L457" s="229"/>
      <c r="M457" s="231">
        <f>SUM(N457+P457+R457+T457+V457)</f>
        <v>0</v>
      </c>
      <c r="N457" s="232"/>
      <c r="O457" s="392">
        <f>SUM(N457)*I457</f>
        <v>0</v>
      </c>
      <c r="P457" s="232"/>
      <c r="Q457" s="392">
        <f>P457*J457</f>
        <v>0</v>
      </c>
      <c r="R457" s="232"/>
      <c r="S457" s="392">
        <f>SUM(R457)*J457</f>
        <v>0</v>
      </c>
      <c r="T457" s="232"/>
      <c r="U457" s="392">
        <f>SUM(T457)*K457</f>
        <v>0</v>
      </c>
      <c r="V457" s="232"/>
      <c r="W457" s="392">
        <f>SUM(V457)*J457*5</f>
        <v>0</v>
      </c>
      <c r="X457" s="209">
        <f>SUM(L457)*J457*5/100+AX457*J457*2+AZ457*J457*2</f>
        <v>0</v>
      </c>
      <c r="Y457" s="394">
        <f>SUM(L457*5/100*J457)</f>
        <v>0</v>
      </c>
      <c r="Z457" s="232"/>
      <c r="AA457" s="392"/>
      <c r="AB457" s="391">
        <v>17</v>
      </c>
      <c r="AC457" s="209">
        <v>136</v>
      </c>
      <c r="AD457" s="232"/>
      <c r="AE457" s="395">
        <f>SUM(AD457*H457*(30+4))</f>
        <v>0</v>
      </c>
      <c r="AF457" s="232"/>
      <c r="AG457" s="392">
        <f>SUM(AF457*H457*3)</f>
        <v>0</v>
      </c>
      <c r="AH457" s="232"/>
      <c r="AI457" s="393">
        <f>SUM(AH457*H457/3)</f>
        <v>0</v>
      </c>
      <c r="AJ457" s="232"/>
      <c r="AK457" s="393">
        <f>SUM(AJ457*H457*2/3)</f>
        <v>0</v>
      </c>
      <c r="AL457" s="232"/>
      <c r="AM457" s="392">
        <f>SUM(AL457*H457)</f>
        <v>0</v>
      </c>
      <c r="AN457" s="232"/>
      <c r="AO457" s="392">
        <f>SUM(AN457*J457)</f>
        <v>0</v>
      </c>
      <c r="AP457" s="232"/>
      <c r="AQ457" s="393">
        <f>AP457*H457/3</f>
        <v>0</v>
      </c>
      <c r="AR457" s="232"/>
      <c r="AS457" s="393">
        <f>SUM(J457*AR457*6)</f>
        <v>0</v>
      </c>
      <c r="AT457" s="34"/>
      <c r="AU457" s="393">
        <f>AT457*H457/3</f>
        <v>0</v>
      </c>
      <c r="AV457" s="232"/>
      <c r="AW457" s="392">
        <f>SUM(AV457*H457/3)</f>
        <v>0</v>
      </c>
      <c r="AX457" s="232"/>
      <c r="AY457" s="393">
        <f>SUM(AX457*H457/3)</f>
        <v>0</v>
      </c>
      <c r="AZ457" s="232"/>
      <c r="BA457" s="209">
        <f>SUM(AZ457*K457*5*6)</f>
        <v>0</v>
      </c>
      <c r="BB457" s="232"/>
      <c r="BC457" s="393">
        <f>SUM(BB457*K457*4*6)</f>
        <v>0</v>
      </c>
      <c r="BD457" s="232"/>
      <c r="BE457" s="396">
        <f>SUM(BD457*50)</f>
        <v>0</v>
      </c>
      <c r="BF457" s="209"/>
      <c r="BG457" s="396">
        <f>SUM(AO457+BE457+BC457+BA457+AY457+AW457+AS457+AQ457+AK457+AM457+AI457+AG457+AE457+AC457+AA457+Y457+X457+W457+U457+Q457+O457+S457+AU457)</f>
        <v>136</v>
      </c>
      <c r="BH457" s="396">
        <f>SUM(O457+Q457+U457+W457+X457+AS457+AW457+AY457+BA457+BC457+S457+AQ457)</f>
        <v>0</v>
      </c>
      <c r="BI457" s="7"/>
      <c r="BJ457" s="1"/>
      <c r="BK457" s="1"/>
      <c r="BL457" s="407" t="s">
        <v>287</v>
      </c>
      <c r="BM457" s="2" t="s">
        <v>87</v>
      </c>
      <c r="BN457" s="389" t="s">
        <v>255</v>
      </c>
      <c r="BO457" s="387" t="s">
        <v>95</v>
      </c>
      <c r="BP457" s="387" t="s">
        <v>92</v>
      </c>
      <c r="BQ457" s="387" t="s">
        <v>96</v>
      </c>
      <c r="BR457" s="388" t="s">
        <v>195</v>
      </c>
      <c r="BS457" s="388">
        <v>10</v>
      </c>
      <c r="BT457" s="388">
        <v>4</v>
      </c>
      <c r="BU457" s="388">
        <v>2</v>
      </c>
      <c r="BV457" s="388">
        <v>6</v>
      </c>
      <c r="BW457" s="388">
        <f>SUM(BV457)*2</f>
        <v>12</v>
      </c>
      <c r="BX457" s="389"/>
      <c r="BY457" s="231">
        <f t="shared" ref="BY457" si="2251">SUM(BZ457+CB457+CD457+CF457+CH457)</f>
        <v>0</v>
      </c>
      <c r="BZ457" s="232"/>
      <c r="CA457" s="392">
        <f t="shared" ref="CA457" si="2252">SUM(BZ457)*BU457</f>
        <v>0</v>
      </c>
      <c r="CB457" s="391"/>
      <c r="CC457" s="392">
        <f t="shared" ref="CC457" si="2253">CB457*BV457</f>
        <v>0</v>
      </c>
      <c r="CD457" s="232"/>
      <c r="CE457" s="392">
        <f t="shared" ref="CE457" si="2254">SUM(CD457)*BV457</f>
        <v>0</v>
      </c>
      <c r="CF457" s="232"/>
      <c r="CG457" s="392">
        <f t="shared" ref="CG457" si="2255">SUM(CF457)*BW457</f>
        <v>0</v>
      </c>
      <c r="CH457" s="232"/>
      <c r="CI457" s="392">
        <f t="shared" ref="CI457" si="2256">SUM(CH457)*BV457*5</f>
        <v>0</v>
      </c>
      <c r="CJ457" s="393">
        <f>SUM(BX457)*BV457*5/100+DJ457*BV457*2+DL457*BV457*2</f>
        <v>0</v>
      </c>
      <c r="CK457" s="394">
        <f t="shared" ref="CK457" si="2257">SUM(BX457*5/100*BV457)</f>
        <v>0</v>
      </c>
      <c r="CL457" s="232"/>
      <c r="CM457" s="392"/>
      <c r="CN457" s="391">
        <v>3</v>
      </c>
      <c r="CO457" s="345">
        <v>24</v>
      </c>
      <c r="CP457" s="232"/>
      <c r="CQ457" s="395">
        <f t="shared" ref="CQ457" si="2258">SUM(CP457*BT457*(30+4))</f>
        <v>0</v>
      </c>
      <c r="CR457" s="232"/>
      <c r="CS457" s="392">
        <f t="shared" ref="CS457" si="2259">SUM(CR457*BT457*3)</f>
        <v>0</v>
      </c>
      <c r="CT457" s="232"/>
      <c r="CU457" s="393">
        <f t="shared" ref="CU457" si="2260">SUM(CT457*BT457/3)</f>
        <v>0</v>
      </c>
      <c r="CV457" s="232"/>
      <c r="CW457" s="393">
        <f t="shared" ref="CW457" si="2261">SUM(CV457*BT457*2/3)</f>
        <v>0</v>
      </c>
      <c r="CX457" s="391"/>
      <c r="CY457" s="392">
        <f>SUM(CX457*BT457)</f>
        <v>0</v>
      </c>
      <c r="CZ457" s="232"/>
      <c r="DA457" s="392">
        <f t="shared" ref="DA457" si="2262">SUM(CZ457*BV457)</f>
        <v>0</v>
      </c>
      <c r="DB457" s="34">
        <v>1</v>
      </c>
      <c r="DC457" s="209">
        <v>18</v>
      </c>
      <c r="DD457" s="391"/>
      <c r="DE457" s="393">
        <f>SUM(BV457*DD457*6)</f>
        <v>0</v>
      </c>
      <c r="DF457" s="34"/>
      <c r="DG457" s="393">
        <f t="shared" ref="DG457" si="2263">DF457*BT457/3</f>
        <v>0</v>
      </c>
      <c r="DH457" s="232"/>
      <c r="DI457" s="392">
        <f>SUM(DH457*BT457/3)</f>
        <v>0</v>
      </c>
      <c r="DJ457" s="391"/>
      <c r="DK457" s="393">
        <f>SUM(DJ457*BT457/3)</f>
        <v>0</v>
      </c>
      <c r="DL457" s="391"/>
      <c r="DM457" s="209">
        <f t="shared" ref="DM457:DM462" si="2264">SUM(DL457*BW457*5*6)</f>
        <v>0</v>
      </c>
      <c r="DN457" s="391"/>
      <c r="DO457" s="393">
        <f t="shared" ref="DO457" si="2265">SUM(DN457*BW457*4*6)</f>
        <v>0</v>
      </c>
      <c r="DP457" s="232"/>
      <c r="DQ457" s="396">
        <f t="shared" ref="DQ457" si="2266">SUM(DP457*50)</f>
        <v>0</v>
      </c>
      <c r="DR457" s="393">
        <f t="shared" ref="DR457" si="2267">CA457+CC457+CE457+CG457+CI457+CJ457+CK457+CM457+CO457+CQ457+CS457+CU457+CW457+CY457+DA457+DC457+DE457+DG457+DI457+DK457+DM457+DO457+DQ457</f>
        <v>42</v>
      </c>
      <c r="DS457" s="393">
        <f t="shared" ref="DS457" si="2268">DO457+DM457+DK457+DI457+DE457+DC457+CJ457+CI457+CG457+CE457+CC457+CA457</f>
        <v>18</v>
      </c>
      <c r="DT457" s="7"/>
      <c r="DU457" s="7"/>
      <c r="DV457" s="7"/>
      <c r="DW457" s="408"/>
      <c r="DX457" s="619"/>
      <c r="DY457" s="628"/>
      <c r="DZ457" s="629"/>
      <c r="EA457" s="40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M457" s="610">
        <v>0</v>
      </c>
      <c r="EN457" s="7">
        <v>0</v>
      </c>
      <c r="EO457" s="7">
        <v>0</v>
      </c>
      <c r="EP457" s="7">
        <v>0</v>
      </c>
      <c r="EQ457" s="407">
        <v>0</v>
      </c>
      <c r="ER457" s="7">
        <v>0</v>
      </c>
      <c r="ES457" s="407">
        <v>0</v>
      </c>
      <c r="ET457" s="7">
        <v>0</v>
      </c>
      <c r="EU457" s="407">
        <v>0</v>
      </c>
      <c r="EV457" s="7">
        <v>0</v>
      </c>
      <c r="EW457" s="610">
        <v>0</v>
      </c>
      <c r="EX457" s="7">
        <v>0</v>
      </c>
      <c r="EY457" s="407">
        <v>0</v>
      </c>
      <c r="EZ457" s="7">
        <v>20</v>
      </c>
      <c r="FA457" s="7">
        <v>160</v>
      </c>
      <c r="FB457" s="7">
        <v>0</v>
      </c>
      <c r="FC457" s="407">
        <v>0</v>
      </c>
      <c r="FD457" s="7">
        <v>0</v>
      </c>
      <c r="FE457" s="407">
        <v>0</v>
      </c>
      <c r="FF457" s="7">
        <v>0</v>
      </c>
      <c r="FG457" s="610">
        <v>0</v>
      </c>
      <c r="FH457" s="7">
        <v>0</v>
      </c>
      <c r="FI457" s="407">
        <v>0</v>
      </c>
      <c r="FJ457" s="7">
        <v>0</v>
      </c>
      <c r="FK457" s="407">
        <v>0</v>
      </c>
      <c r="FL457" s="7">
        <v>0</v>
      </c>
      <c r="FM457" s="407">
        <v>0</v>
      </c>
      <c r="FN457" s="7">
        <v>1</v>
      </c>
      <c r="FO457" s="7">
        <v>18</v>
      </c>
      <c r="FP457" s="7">
        <v>0</v>
      </c>
      <c r="FQ457" s="407">
        <v>0</v>
      </c>
      <c r="FR457" s="7"/>
      <c r="FS457" s="407">
        <v>0</v>
      </c>
      <c r="FT457" s="407">
        <v>0</v>
      </c>
      <c r="FU457" s="407">
        <v>0</v>
      </c>
      <c r="FV457" s="7">
        <v>0</v>
      </c>
      <c r="FW457" s="407">
        <v>0</v>
      </c>
      <c r="FX457" s="7">
        <v>0</v>
      </c>
      <c r="FY457" s="7">
        <v>0</v>
      </c>
      <c r="FZ457" s="7">
        <v>0</v>
      </c>
      <c r="GA457" s="407">
        <v>0</v>
      </c>
      <c r="GB457" s="7">
        <v>0</v>
      </c>
      <c r="GC457" s="407">
        <v>0</v>
      </c>
      <c r="GD457" s="7" t="e">
        <v>#REF!</v>
      </c>
      <c r="GE457" s="149">
        <v>178</v>
      </c>
      <c r="GF457" s="611">
        <v>18</v>
      </c>
      <c r="GG457" s="7"/>
      <c r="GH457" s="7"/>
      <c r="GI457" s="408"/>
      <c r="GK457" s="610"/>
      <c r="GL457" s="610"/>
      <c r="GM457" s="389"/>
      <c r="GN457" s="388"/>
      <c r="GO457" s="614"/>
      <c r="GP457" s="407"/>
      <c r="GQ457" s="407"/>
    </row>
    <row r="458" spans="1:199" ht="24.95" hidden="1" customHeight="1" x14ac:dyDescent="0.4">
      <c r="A458" s="2" t="s">
        <v>87</v>
      </c>
      <c r="B458" s="7"/>
      <c r="C458" s="19"/>
      <c r="D458" s="7"/>
      <c r="E458" s="7"/>
      <c r="F458" s="7"/>
      <c r="G458" s="7"/>
      <c r="H458" s="7"/>
      <c r="I458" s="7"/>
      <c r="J458" s="7"/>
      <c r="K458" s="7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2">
        <f t="shared" ref="BG458:BG473" si="2269">SUM(AO458+BE458+BC458+BA458+AY458+AW458+AS458+AQ458+AK458+AM458+AI458+AG458+AE458+AC458+AA458+Y458+X458+W458+U458+Q458+O458+S458+AU458)</f>
        <v>0</v>
      </c>
      <c r="BH458" s="22">
        <f t="shared" ref="BH458:BH473" si="2270">SUM(O458+Q458+U458+W458+X458+AS458+AW458+AY458+BA458+BC458+S458+AQ458)</f>
        <v>0</v>
      </c>
      <c r="BI458" s="7"/>
      <c r="BJ458" s="1"/>
      <c r="BK458" s="1"/>
      <c r="BL458" s="63"/>
      <c r="BM458" s="2" t="s">
        <v>87</v>
      </c>
      <c r="BN458" s="1" t="s">
        <v>187</v>
      </c>
      <c r="BO458" s="179" t="s">
        <v>103</v>
      </c>
      <c r="BP458" s="25" t="s">
        <v>138</v>
      </c>
      <c r="BQ458" s="45" t="s">
        <v>125</v>
      </c>
      <c r="BR458" s="25" t="s">
        <v>199</v>
      </c>
      <c r="BS458" s="45">
        <v>8</v>
      </c>
      <c r="BT458" s="7"/>
      <c r="BU458" s="25">
        <v>1</v>
      </c>
      <c r="BV458" s="25"/>
      <c r="BW458" s="25">
        <f>SUM(BV458)*2</f>
        <v>0</v>
      </c>
      <c r="BX458" s="24">
        <v>60</v>
      </c>
      <c r="BY458" s="208">
        <f t="shared" ref="BY458:BY463" si="2271">SUM(BZ458+CB458+CD458+CF458+CH458)</f>
        <v>60</v>
      </c>
      <c r="BZ458" s="34">
        <v>24</v>
      </c>
      <c r="CA458" s="28">
        <f t="shared" ref="CA458:CA463" si="2272">SUM(BZ458)*BU458</f>
        <v>24</v>
      </c>
      <c r="CB458" s="34">
        <v>8</v>
      </c>
      <c r="CC458" s="28">
        <f t="shared" ref="CC458:CC463" si="2273">CB458*BV458</f>
        <v>0</v>
      </c>
      <c r="CD458" s="34">
        <v>28</v>
      </c>
      <c r="CE458" s="28">
        <f t="shared" ref="CE458:CE463" si="2274">SUM(CD458)*BV458</f>
        <v>0</v>
      </c>
      <c r="CF458" s="34"/>
      <c r="CG458" s="28">
        <f t="shared" ref="CG458:CG463" si="2275">SUM(CF458)*BW458</f>
        <v>0</v>
      </c>
      <c r="CH458" s="232"/>
      <c r="CI458" s="28">
        <f t="shared" ref="CI458:CI463" si="2276">SUM(CH458)*BV458*5</f>
        <v>0</v>
      </c>
      <c r="CJ458" s="209">
        <f>SUM(BV458*DJ458*2+BW458*DL458*2)</f>
        <v>0</v>
      </c>
      <c r="CK458" s="182">
        <f t="shared" ref="CK458:CK460" si="2277">SUM(BX458*5/100*BV458)</f>
        <v>0</v>
      </c>
      <c r="CL458" s="232"/>
      <c r="CM458" s="28"/>
      <c r="CN458" s="232"/>
      <c r="CO458" s="209">
        <f t="shared" ref="CO458:CO464" si="2278">SUM(CN458)*3*BT458/5</f>
        <v>0</v>
      </c>
      <c r="CP458" s="232"/>
      <c r="CQ458" s="210">
        <f t="shared" ref="CQ458:CQ460" si="2279">SUM(CP458*BT458*(30+4))</f>
        <v>0</v>
      </c>
      <c r="CR458" s="34"/>
      <c r="CS458" s="28">
        <f t="shared" ref="CS458:CS464" si="2280">SUM(CR458*BT458*3)</f>
        <v>0</v>
      </c>
      <c r="CT458" s="233"/>
      <c r="CU458" s="209">
        <f t="shared" ref="CU458:CU464" si="2281">SUM(CT458*BT458/3)</f>
        <v>0</v>
      </c>
      <c r="CV458" s="232"/>
      <c r="CW458" s="209">
        <f t="shared" ref="CW458:CW460" si="2282">SUM(CV458*BT458*2/3)</f>
        <v>0</v>
      </c>
      <c r="CX458" s="34"/>
      <c r="CY458" s="28">
        <f>SUM(CX458*BT458*2)</f>
        <v>0</v>
      </c>
      <c r="CZ458" s="232"/>
      <c r="DA458" s="28">
        <f t="shared" ref="DA458:DA460" si="2283">SUM(CZ458*BV458)</f>
        <v>0</v>
      </c>
      <c r="DB458" s="232"/>
      <c r="DC458" s="209">
        <f>SUM(DB458*BT458*2)</f>
        <v>0</v>
      </c>
      <c r="DD458" s="34"/>
      <c r="DE458" s="209">
        <f>SUM(BV458*DD458*8)</f>
        <v>0</v>
      </c>
      <c r="DF458" s="34"/>
      <c r="DG458" s="209">
        <f t="shared" ref="DG458:DG464" si="2284">DF458*BT458/3</f>
        <v>0</v>
      </c>
      <c r="DH458" s="233"/>
      <c r="DI458" s="28">
        <f>SUM(BV458*DH458*6)</f>
        <v>0</v>
      </c>
      <c r="DJ458" s="34">
        <v>1</v>
      </c>
      <c r="DK458" s="209">
        <f>SUM(BV458*DJ458*8)</f>
        <v>0</v>
      </c>
      <c r="DL458" s="28"/>
      <c r="DM458" s="209">
        <f t="shared" si="2264"/>
        <v>0</v>
      </c>
      <c r="DN458" s="34"/>
      <c r="DO458" s="209">
        <f t="shared" ref="DO458:DO460" si="2285">SUM(DN458*BW458*4*6)</f>
        <v>0</v>
      </c>
      <c r="DP458" s="34"/>
      <c r="DQ458" s="22">
        <f t="shared" ref="DQ458:DQ464" si="2286">SUM(DP458*50)</f>
        <v>0</v>
      </c>
      <c r="DR458" s="345">
        <f t="shared" ref="DR458:DR464" si="2287">CA458+CC458+CE458+CG458+CI458+CJ458+CK458+CM458+CO458+CQ458+CS458+CU458+CW458+CY458+DA458+DC458+DE458+DG458+DI458+DK458+DM458+DO458+DQ458</f>
        <v>24</v>
      </c>
      <c r="DS458" s="236">
        <f t="shared" ref="DS458:DS464" si="2288">DO458+DM458+DK458+DI458+DE458+DC458+CJ458+CI458+CG458+CE458+CC458+CA458</f>
        <v>24</v>
      </c>
      <c r="DT458" s="7"/>
      <c r="DU458" s="7"/>
      <c r="DV458" s="7"/>
      <c r="DW458" s="60"/>
      <c r="DX458" s="59"/>
      <c r="DY458" s="291"/>
      <c r="DZ458" s="19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M458" s="20">
        <v>24</v>
      </c>
      <c r="EN458" s="7">
        <v>8</v>
      </c>
      <c r="EO458" s="7">
        <v>0</v>
      </c>
      <c r="EP458" s="7">
        <v>28</v>
      </c>
      <c r="EQ458" s="7">
        <v>0</v>
      </c>
      <c r="ER458" s="7">
        <v>0</v>
      </c>
      <c r="ES458" s="7">
        <v>0</v>
      </c>
      <c r="ET458" s="7">
        <v>0</v>
      </c>
      <c r="EU458" s="7">
        <v>0</v>
      </c>
      <c r="EV458" s="7">
        <v>0</v>
      </c>
      <c r="EW458" s="20">
        <v>0</v>
      </c>
      <c r="EX458" s="7">
        <v>0</v>
      </c>
      <c r="EY458" s="7">
        <v>0</v>
      </c>
      <c r="EZ458" s="7">
        <v>0</v>
      </c>
      <c r="FA458" s="7">
        <v>0</v>
      </c>
      <c r="FB458" s="7">
        <v>0</v>
      </c>
      <c r="FC458" s="7">
        <v>0</v>
      </c>
      <c r="FD458" s="7">
        <v>0</v>
      </c>
      <c r="FE458" s="7">
        <v>0</v>
      </c>
      <c r="FF458" s="7">
        <v>0</v>
      </c>
      <c r="FG458" s="20">
        <v>0</v>
      </c>
      <c r="FH458" s="7">
        <v>0</v>
      </c>
      <c r="FI458" s="7">
        <v>0</v>
      </c>
      <c r="FJ458" s="7">
        <v>0</v>
      </c>
      <c r="FK458" s="7">
        <v>0</v>
      </c>
      <c r="FL458" s="7">
        <v>0</v>
      </c>
      <c r="FM458" s="7">
        <v>0</v>
      </c>
      <c r="FN458" s="7">
        <v>0</v>
      </c>
      <c r="FO458" s="7">
        <v>0</v>
      </c>
      <c r="FP458" s="7">
        <v>0</v>
      </c>
      <c r="FQ458" s="7">
        <v>0</v>
      </c>
      <c r="FR458" s="7"/>
      <c r="FS458" s="7">
        <v>0</v>
      </c>
      <c r="FT458" s="7">
        <v>0</v>
      </c>
      <c r="FU458" s="7">
        <v>0</v>
      </c>
      <c r="FV458" s="7">
        <v>1</v>
      </c>
      <c r="FW458" s="7">
        <v>0</v>
      </c>
      <c r="FX458" s="7">
        <v>0</v>
      </c>
      <c r="FY458" s="7">
        <v>0</v>
      </c>
      <c r="FZ458" s="7">
        <v>0</v>
      </c>
      <c r="GA458" s="7">
        <v>0</v>
      </c>
      <c r="GB458" s="7">
        <v>0</v>
      </c>
      <c r="GC458" s="7">
        <v>0</v>
      </c>
      <c r="GD458" s="7" t="e">
        <v>#REF!</v>
      </c>
      <c r="GE458" s="149">
        <v>24</v>
      </c>
      <c r="GF458" s="150">
        <v>24</v>
      </c>
      <c r="GG458" s="7"/>
      <c r="GH458" s="7"/>
      <c r="GI458" s="60"/>
      <c r="GK458" s="20"/>
      <c r="GL458" s="20"/>
      <c r="GM458" s="1"/>
      <c r="GN458" s="25"/>
      <c r="GO458" s="77"/>
      <c r="GP458" s="7"/>
      <c r="GQ458" s="7"/>
    </row>
    <row r="459" spans="1:199" ht="24.95" hidden="1" customHeight="1" x14ac:dyDescent="0.4">
      <c r="A459" s="2" t="s">
        <v>87</v>
      </c>
      <c r="B459" s="7"/>
      <c r="C459" s="19"/>
      <c r="D459" s="7"/>
      <c r="E459" s="7"/>
      <c r="F459" s="7"/>
      <c r="G459" s="7"/>
      <c r="H459" s="7"/>
      <c r="I459" s="7"/>
      <c r="J459" s="7"/>
      <c r="K459" s="7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2">
        <f t="shared" si="2269"/>
        <v>0</v>
      </c>
      <c r="BH459" s="22">
        <f t="shared" si="2270"/>
        <v>0</v>
      </c>
      <c r="BI459" s="7"/>
      <c r="BJ459" s="1"/>
      <c r="BK459" s="1"/>
      <c r="BL459" s="63"/>
      <c r="BM459" s="2" t="s">
        <v>87</v>
      </c>
      <c r="BN459" s="1" t="s">
        <v>187</v>
      </c>
      <c r="BO459" s="25" t="s">
        <v>103</v>
      </c>
      <c r="BP459" s="25" t="s">
        <v>200</v>
      </c>
      <c r="BQ459" s="45" t="s">
        <v>125</v>
      </c>
      <c r="BR459" s="25" t="s">
        <v>199</v>
      </c>
      <c r="BS459" s="45">
        <v>8</v>
      </c>
      <c r="BT459" s="7"/>
      <c r="BU459" s="25">
        <v>1</v>
      </c>
      <c r="BV459" s="25"/>
      <c r="BW459" s="25">
        <f>SUM(BV459)*2</f>
        <v>0</v>
      </c>
      <c r="BX459" s="24">
        <v>60</v>
      </c>
      <c r="BY459" s="208">
        <f t="shared" si="2271"/>
        <v>60</v>
      </c>
      <c r="BZ459" s="34">
        <v>24</v>
      </c>
      <c r="CA459" s="28">
        <f t="shared" si="2272"/>
        <v>24</v>
      </c>
      <c r="CB459" s="34">
        <v>8</v>
      </c>
      <c r="CC459" s="28">
        <f t="shared" si="2273"/>
        <v>0</v>
      </c>
      <c r="CD459" s="34">
        <v>28</v>
      </c>
      <c r="CE459" s="28">
        <f t="shared" si="2274"/>
        <v>0</v>
      </c>
      <c r="CF459" s="34"/>
      <c r="CG459" s="28">
        <f t="shared" si="2275"/>
        <v>0</v>
      </c>
      <c r="CH459" s="232"/>
      <c r="CI459" s="28">
        <f t="shared" si="2276"/>
        <v>0</v>
      </c>
      <c r="CJ459" s="209">
        <f>SUM(BV459*DJ459*2+BW459*DL459*2)</f>
        <v>0</v>
      </c>
      <c r="CK459" s="209">
        <f t="shared" si="2277"/>
        <v>0</v>
      </c>
      <c r="CL459" s="232"/>
      <c r="CM459" s="28"/>
      <c r="CN459" s="232"/>
      <c r="CO459" s="209">
        <f t="shared" si="2278"/>
        <v>0</v>
      </c>
      <c r="CP459" s="232"/>
      <c r="CQ459" s="210">
        <f t="shared" si="2279"/>
        <v>0</v>
      </c>
      <c r="CR459" s="34"/>
      <c r="CS459" s="28">
        <f t="shared" si="2280"/>
        <v>0</v>
      </c>
      <c r="CT459" s="233"/>
      <c r="CU459" s="209">
        <f t="shared" si="2281"/>
        <v>0</v>
      </c>
      <c r="CV459" s="232"/>
      <c r="CW459" s="209">
        <f t="shared" si="2282"/>
        <v>0</v>
      </c>
      <c r="CX459" s="34"/>
      <c r="CY459" s="28">
        <f>SUM(CX459*BT459)</f>
        <v>0</v>
      </c>
      <c r="CZ459" s="232"/>
      <c r="DA459" s="28">
        <f t="shared" si="2283"/>
        <v>0</v>
      </c>
      <c r="DB459" s="232"/>
      <c r="DC459" s="209">
        <f>SUM(DB459*BT459*2)</f>
        <v>0</v>
      </c>
      <c r="DD459" s="34"/>
      <c r="DE459" s="209">
        <f>SUM(BV459*DD459*8)</f>
        <v>0</v>
      </c>
      <c r="DF459" s="34"/>
      <c r="DG459" s="209">
        <f t="shared" si="2284"/>
        <v>0</v>
      </c>
      <c r="DH459" s="233"/>
      <c r="DI459" s="28">
        <f>SUM(BV459*DH459*6)</f>
        <v>0</v>
      </c>
      <c r="DJ459" s="34">
        <v>1</v>
      </c>
      <c r="DK459" s="209">
        <f>SUM(BV459*DJ459*8)</f>
        <v>0</v>
      </c>
      <c r="DL459" s="28"/>
      <c r="DM459" s="209">
        <f t="shared" si="2264"/>
        <v>0</v>
      </c>
      <c r="DN459" s="34"/>
      <c r="DO459" s="209">
        <f t="shared" si="2285"/>
        <v>0</v>
      </c>
      <c r="DP459" s="34"/>
      <c r="DQ459" s="22">
        <f t="shared" si="2286"/>
        <v>0</v>
      </c>
      <c r="DR459" s="345">
        <f t="shared" si="2287"/>
        <v>24</v>
      </c>
      <c r="DS459" s="236">
        <f t="shared" si="2288"/>
        <v>24</v>
      </c>
      <c r="DT459" s="7"/>
      <c r="DU459" s="7"/>
      <c r="DV459" s="7"/>
      <c r="DW459" s="60"/>
      <c r="DX459" s="59"/>
      <c r="DY459" s="291"/>
      <c r="DZ459" s="19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M459" s="20">
        <v>24</v>
      </c>
      <c r="EN459" s="7">
        <v>8</v>
      </c>
      <c r="EO459" s="7">
        <v>0</v>
      </c>
      <c r="EP459" s="7">
        <v>28</v>
      </c>
      <c r="EQ459" s="7">
        <v>0</v>
      </c>
      <c r="ER459" s="7">
        <v>0</v>
      </c>
      <c r="ES459" s="7">
        <v>0</v>
      </c>
      <c r="ET459" s="7">
        <v>0</v>
      </c>
      <c r="EU459" s="7">
        <v>0</v>
      </c>
      <c r="EV459" s="7">
        <v>0</v>
      </c>
      <c r="EW459" s="20">
        <v>0</v>
      </c>
      <c r="EX459" s="7">
        <v>0</v>
      </c>
      <c r="EY459" s="7">
        <v>0</v>
      </c>
      <c r="EZ459" s="7">
        <v>0</v>
      </c>
      <c r="FA459" s="7">
        <v>0</v>
      </c>
      <c r="FB459" s="7">
        <v>0</v>
      </c>
      <c r="FC459" s="7">
        <v>0</v>
      </c>
      <c r="FD459" s="7">
        <v>0</v>
      </c>
      <c r="FE459" s="7">
        <v>0</v>
      </c>
      <c r="FF459" s="7">
        <v>0</v>
      </c>
      <c r="FG459" s="20">
        <v>0</v>
      </c>
      <c r="FH459" s="7">
        <v>0</v>
      </c>
      <c r="FI459" s="7">
        <v>0</v>
      </c>
      <c r="FJ459" s="7">
        <v>0</v>
      </c>
      <c r="FK459" s="7">
        <v>0</v>
      </c>
      <c r="FL459" s="7">
        <v>0</v>
      </c>
      <c r="FM459" s="7">
        <v>0</v>
      </c>
      <c r="FN459" s="7">
        <v>0</v>
      </c>
      <c r="FO459" s="7">
        <v>0</v>
      </c>
      <c r="FP459" s="7">
        <v>0</v>
      </c>
      <c r="FQ459" s="7">
        <v>0</v>
      </c>
      <c r="FR459" s="7"/>
      <c r="FS459" s="7">
        <v>0</v>
      </c>
      <c r="FT459" s="7">
        <v>0</v>
      </c>
      <c r="FU459" s="7">
        <v>0</v>
      </c>
      <c r="FV459" s="7">
        <v>1</v>
      </c>
      <c r="FW459" s="7">
        <v>0</v>
      </c>
      <c r="FX459" s="7">
        <v>0</v>
      </c>
      <c r="FY459" s="7">
        <v>0</v>
      </c>
      <c r="FZ459" s="7">
        <v>0</v>
      </c>
      <c r="GA459" s="7">
        <v>0</v>
      </c>
      <c r="GB459" s="7">
        <v>0</v>
      </c>
      <c r="GC459" s="7">
        <v>0</v>
      </c>
      <c r="GD459" s="7" t="e">
        <v>#REF!</v>
      </c>
      <c r="GE459" s="149">
        <v>24</v>
      </c>
      <c r="GF459" s="150">
        <v>24</v>
      </c>
      <c r="GG459" s="7"/>
      <c r="GH459" s="7"/>
      <c r="GI459" s="60"/>
      <c r="GK459" s="20"/>
      <c r="GL459" s="20"/>
      <c r="GM459" s="1"/>
      <c r="GN459" s="25"/>
      <c r="GO459" s="77"/>
      <c r="GP459" s="7"/>
      <c r="GQ459" s="7"/>
    </row>
    <row r="460" spans="1:199" ht="24.95" hidden="1" customHeight="1" x14ac:dyDescent="0.4">
      <c r="A460" s="2" t="s">
        <v>87</v>
      </c>
      <c r="B460" s="7"/>
      <c r="C460" s="19"/>
      <c r="D460" s="7"/>
      <c r="E460" s="7"/>
      <c r="F460" s="7"/>
      <c r="G460" s="7"/>
      <c r="H460" s="7"/>
      <c r="I460" s="7"/>
      <c r="J460" s="7"/>
      <c r="K460" s="7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2">
        <f t="shared" si="2269"/>
        <v>0</v>
      </c>
      <c r="BH460" s="22">
        <f t="shared" si="2270"/>
        <v>0</v>
      </c>
      <c r="BI460" s="7"/>
      <c r="BJ460" s="1"/>
      <c r="BK460" s="1"/>
      <c r="BL460" s="63"/>
      <c r="BM460" s="2" t="s">
        <v>87</v>
      </c>
      <c r="BN460" s="1" t="s">
        <v>187</v>
      </c>
      <c r="BO460" s="25" t="s">
        <v>103</v>
      </c>
      <c r="BP460" s="25" t="s">
        <v>201</v>
      </c>
      <c r="BQ460" s="45" t="s">
        <v>125</v>
      </c>
      <c r="BR460" s="25" t="s">
        <v>199</v>
      </c>
      <c r="BS460" s="45">
        <v>8</v>
      </c>
      <c r="BT460" s="7"/>
      <c r="BU460" s="25">
        <v>1</v>
      </c>
      <c r="BV460" s="25">
        <v>1</v>
      </c>
      <c r="BW460" s="25">
        <f>SUM(BV460)*2</f>
        <v>2</v>
      </c>
      <c r="BX460" s="24">
        <v>60</v>
      </c>
      <c r="BY460" s="208">
        <f t="shared" si="2271"/>
        <v>60</v>
      </c>
      <c r="BZ460" s="34">
        <v>24</v>
      </c>
      <c r="CA460" s="28">
        <f t="shared" si="2272"/>
        <v>24</v>
      </c>
      <c r="CB460" s="34">
        <v>8</v>
      </c>
      <c r="CC460" s="28">
        <f t="shared" si="2273"/>
        <v>8</v>
      </c>
      <c r="CD460" s="34">
        <v>28</v>
      </c>
      <c r="CE460" s="28">
        <f t="shared" si="2274"/>
        <v>28</v>
      </c>
      <c r="CF460" s="34"/>
      <c r="CG460" s="28">
        <f t="shared" si="2275"/>
        <v>0</v>
      </c>
      <c r="CH460" s="232"/>
      <c r="CI460" s="28">
        <f t="shared" si="2276"/>
        <v>0</v>
      </c>
      <c r="CJ460" s="209">
        <f>SUM(BV460*DJ460*2+BW460*DL460*2)</f>
        <v>2</v>
      </c>
      <c r="CK460" s="209">
        <f t="shared" si="2277"/>
        <v>3</v>
      </c>
      <c r="CL460" s="232"/>
      <c r="CM460" s="28"/>
      <c r="CN460" s="232"/>
      <c r="CO460" s="209">
        <f t="shared" si="2278"/>
        <v>0</v>
      </c>
      <c r="CP460" s="232"/>
      <c r="CQ460" s="210">
        <f t="shared" si="2279"/>
        <v>0</v>
      </c>
      <c r="CR460" s="34"/>
      <c r="CS460" s="28">
        <f t="shared" si="2280"/>
        <v>0</v>
      </c>
      <c r="CT460" s="233"/>
      <c r="CU460" s="209">
        <f t="shared" si="2281"/>
        <v>0</v>
      </c>
      <c r="CV460" s="232"/>
      <c r="CW460" s="209">
        <f t="shared" si="2282"/>
        <v>0</v>
      </c>
      <c r="CX460" s="34"/>
      <c r="CY460" s="28">
        <f>SUM(CX460*BT460)</f>
        <v>0</v>
      </c>
      <c r="CZ460" s="232"/>
      <c r="DA460" s="28">
        <f t="shared" si="2283"/>
        <v>0</v>
      </c>
      <c r="DB460" s="232"/>
      <c r="DC460" s="209">
        <f>SUM(DB460*BT460*2)</f>
        <v>0</v>
      </c>
      <c r="DD460" s="34"/>
      <c r="DE460" s="209">
        <f>SUM(BV460*DD460*8)</f>
        <v>0</v>
      </c>
      <c r="DF460" s="34"/>
      <c r="DG460" s="209">
        <f t="shared" si="2284"/>
        <v>0</v>
      </c>
      <c r="DH460" s="233"/>
      <c r="DI460" s="28">
        <f>SUM(BV460*DH460*6)</f>
        <v>0</v>
      </c>
      <c r="DJ460" s="34">
        <v>1</v>
      </c>
      <c r="DK460" s="209">
        <f>SUM(BV460*DJ460*8)</f>
        <v>8</v>
      </c>
      <c r="DL460" s="28"/>
      <c r="DM460" s="209">
        <f t="shared" si="2264"/>
        <v>0</v>
      </c>
      <c r="DN460" s="34"/>
      <c r="DO460" s="209">
        <f t="shared" si="2285"/>
        <v>0</v>
      </c>
      <c r="DP460" s="34"/>
      <c r="DQ460" s="22">
        <f t="shared" si="2286"/>
        <v>0</v>
      </c>
      <c r="DR460" s="345">
        <f t="shared" si="2287"/>
        <v>73</v>
      </c>
      <c r="DS460" s="236">
        <f t="shared" si="2288"/>
        <v>70</v>
      </c>
      <c r="DT460" s="7"/>
      <c r="DU460" s="7"/>
      <c r="DV460" s="7"/>
      <c r="DW460" s="60"/>
      <c r="DX460" s="59"/>
      <c r="DY460" s="291"/>
      <c r="DZ460" s="19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M460" s="20">
        <v>24</v>
      </c>
      <c r="EN460" s="7">
        <v>8</v>
      </c>
      <c r="EO460" s="7">
        <v>8</v>
      </c>
      <c r="EP460" s="7">
        <v>28</v>
      </c>
      <c r="EQ460" s="7">
        <v>28</v>
      </c>
      <c r="ER460" s="7">
        <v>0</v>
      </c>
      <c r="ES460" s="7">
        <v>0</v>
      </c>
      <c r="ET460" s="7">
        <v>0</v>
      </c>
      <c r="EU460" s="7">
        <v>0</v>
      </c>
      <c r="EV460" s="7">
        <v>2</v>
      </c>
      <c r="EW460" s="20">
        <v>3</v>
      </c>
      <c r="EX460" s="7">
        <v>0</v>
      </c>
      <c r="EY460" s="7">
        <v>0</v>
      </c>
      <c r="EZ460" s="7">
        <v>0</v>
      </c>
      <c r="FA460" s="7">
        <v>0</v>
      </c>
      <c r="FB460" s="7">
        <v>0</v>
      </c>
      <c r="FC460" s="7">
        <v>0</v>
      </c>
      <c r="FD460" s="7">
        <v>0</v>
      </c>
      <c r="FE460" s="7">
        <v>0</v>
      </c>
      <c r="FF460" s="7">
        <v>0</v>
      </c>
      <c r="FG460" s="20">
        <v>0</v>
      </c>
      <c r="FH460" s="7">
        <v>0</v>
      </c>
      <c r="FI460" s="7">
        <v>0</v>
      </c>
      <c r="FJ460" s="7">
        <v>0</v>
      </c>
      <c r="FK460" s="7">
        <v>0</v>
      </c>
      <c r="FL460" s="7">
        <v>0</v>
      </c>
      <c r="FM460" s="7">
        <v>0</v>
      </c>
      <c r="FN460" s="7">
        <v>0</v>
      </c>
      <c r="FO460" s="7">
        <v>0</v>
      </c>
      <c r="FP460" s="7">
        <v>0</v>
      </c>
      <c r="FQ460" s="7">
        <v>0</v>
      </c>
      <c r="FR460" s="7"/>
      <c r="FS460" s="7">
        <v>0</v>
      </c>
      <c r="FT460" s="7">
        <v>0</v>
      </c>
      <c r="FU460" s="7">
        <v>0</v>
      </c>
      <c r="FV460" s="7">
        <v>1</v>
      </c>
      <c r="FW460" s="7">
        <v>8</v>
      </c>
      <c r="FX460" s="7">
        <v>0</v>
      </c>
      <c r="FY460" s="7">
        <v>0</v>
      </c>
      <c r="FZ460" s="7">
        <v>0</v>
      </c>
      <c r="GA460" s="7">
        <v>0</v>
      </c>
      <c r="GB460" s="7">
        <v>0</v>
      </c>
      <c r="GC460" s="7">
        <v>0</v>
      </c>
      <c r="GD460" s="7" t="e">
        <v>#REF!</v>
      </c>
      <c r="GE460" s="149">
        <v>73</v>
      </c>
      <c r="GF460" s="150">
        <v>70</v>
      </c>
      <c r="GG460" s="7"/>
      <c r="GH460" s="7"/>
      <c r="GI460" s="60"/>
      <c r="GK460" s="20"/>
      <c r="GL460" s="20"/>
      <c r="GM460" s="1"/>
      <c r="GN460" s="25"/>
      <c r="GO460" s="77"/>
      <c r="GP460" s="7"/>
      <c r="GQ460" s="7"/>
    </row>
    <row r="461" spans="1:199" ht="24.95" hidden="1" customHeight="1" x14ac:dyDescent="0.4">
      <c r="A461" s="2" t="s">
        <v>87</v>
      </c>
      <c r="B461" s="7"/>
      <c r="C461" s="19"/>
      <c r="D461" s="7"/>
      <c r="E461" s="7"/>
      <c r="F461" s="7"/>
      <c r="G461" s="7"/>
      <c r="H461" s="7"/>
      <c r="I461" s="7"/>
      <c r="J461" s="7"/>
      <c r="K461" s="7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2">
        <f t="shared" si="2269"/>
        <v>0</v>
      </c>
      <c r="BH461" s="22">
        <f t="shared" si="2270"/>
        <v>0</v>
      </c>
      <c r="BI461" s="7"/>
      <c r="BJ461" s="1"/>
      <c r="BK461" s="1"/>
      <c r="BL461" s="63"/>
      <c r="BM461" s="2" t="s">
        <v>87</v>
      </c>
      <c r="BN461" s="274" t="s">
        <v>198</v>
      </c>
      <c r="BO461" s="45" t="s">
        <v>95</v>
      </c>
      <c r="BP461" s="45" t="s">
        <v>92</v>
      </c>
      <c r="BQ461" s="45" t="s">
        <v>96</v>
      </c>
      <c r="BR461" s="25" t="s">
        <v>195</v>
      </c>
      <c r="BS461" s="25">
        <v>10</v>
      </c>
      <c r="BT461" s="7">
        <v>14</v>
      </c>
      <c r="BU461" s="25">
        <v>2</v>
      </c>
      <c r="BV461" s="25">
        <v>1</v>
      </c>
      <c r="BW461" s="25">
        <v>1</v>
      </c>
      <c r="BX461" s="1"/>
      <c r="BY461" s="208">
        <f t="shared" ref="BY461" si="2289">SUM(BZ461+CB461+CD461+CF461+CH461)</f>
        <v>40</v>
      </c>
      <c r="BZ461" s="34">
        <v>10</v>
      </c>
      <c r="CA461" s="28">
        <f t="shared" ref="CA461" si="2290">SUM(BZ461)*BU461</f>
        <v>20</v>
      </c>
      <c r="CB461" s="34">
        <v>0</v>
      </c>
      <c r="CC461" s="28">
        <f t="shared" ref="CC461" si="2291">CB461*BV461</f>
        <v>0</v>
      </c>
      <c r="CD461" s="34"/>
      <c r="CE461" s="28">
        <f t="shared" ref="CE461" si="2292">SUM(CD461)*BV461</f>
        <v>0</v>
      </c>
      <c r="CF461" s="34">
        <v>30</v>
      </c>
      <c r="CG461" s="28">
        <f t="shared" ref="CG461" si="2293">SUM(CF461)*BW461</f>
        <v>30</v>
      </c>
      <c r="CH461" s="200"/>
      <c r="CI461" s="28">
        <f t="shared" ref="CI461" si="2294">SUM(CH461)*BV461*5</f>
        <v>0</v>
      </c>
      <c r="CJ461" s="209">
        <f>SUM(BV461*DJ461*2+BW461*DL461*2)</f>
        <v>0</v>
      </c>
      <c r="CK461" s="182">
        <f t="shared" ref="CK461" si="2295">SUM(BX461*5/100*BV461)</f>
        <v>0</v>
      </c>
      <c r="CL461" s="200"/>
      <c r="CM461" s="28"/>
      <c r="CN461" s="200"/>
      <c r="CO461" s="209">
        <f t="shared" si="2278"/>
        <v>0</v>
      </c>
      <c r="CP461" s="200"/>
      <c r="CQ461" s="210">
        <f t="shared" ref="CQ461" si="2296">SUM(CP461*BT461*(30+4))</f>
        <v>0</v>
      </c>
      <c r="CR461" s="34"/>
      <c r="CS461" s="28">
        <f t="shared" ref="CS461" si="2297">SUM(CR461*BT461*3)</f>
        <v>0</v>
      </c>
      <c r="CT461" s="200"/>
      <c r="CU461" s="209">
        <f t="shared" ref="CU461" si="2298">SUM(CT461*BT461/3)</f>
        <v>0</v>
      </c>
      <c r="CV461" s="200"/>
      <c r="CW461" s="209">
        <f t="shared" ref="CW461" si="2299">SUM(CV461*BT461*2/3)</f>
        <v>0</v>
      </c>
      <c r="CX461" s="34">
        <v>1</v>
      </c>
      <c r="CY461" s="201">
        <f>SUM(CX461*BT461)*2</f>
        <v>28</v>
      </c>
      <c r="CZ461" s="200"/>
      <c r="DA461" s="28">
        <f t="shared" ref="DA461" si="2300">SUM(CZ461*BV461)</f>
        <v>0</v>
      </c>
      <c r="DB461" s="200"/>
      <c r="DC461" s="209">
        <f>SUM(DB461*BT461*2)</f>
        <v>0</v>
      </c>
      <c r="DD461" s="34">
        <v>1</v>
      </c>
      <c r="DE461" s="605">
        <f>DD461*BV461*6</f>
        <v>6</v>
      </c>
      <c r="DF461" s="200"/>
      <c r="DG461" s="209">
        <f t="shared" ref="DG461" si="2301">DF461*BT461/3</f>
        <v>0</v>
      </c>
      <c r="DH461" s="200"/>
      <c r="DI461" s="28">
        <f>SUM(BV461*DH461*6)</f>
        <v>0</v>
      </c>
      <c r="DJ461" s="34"/>
      <c r="DK461" s="209">
        <f>SUM(DJ461*BT461/3)</f>
        <v>0</v>
      </c>
      <c r="DL461" s="34"/>
      <c r="DM461" s="209">
        <f t="shared" si="2264"/>
        <v>0</v>
      </c>
      <c r="DN461" s="34"/>
      <c r="DO461" s="209">
        <f t="shared" ref="DO461" si="2302">SUM(DN461*BW461*4*6)</f>
        <v>0</v>
      </c>
      <c r="DP461" s="34"/>
      <c r="DQ461" s="22">
        <f t="shared" ref="DQ461" si="2303">SUM(DP461*50)</f>
        <v>0</v>
      </c>
      <c r="DR461" s="345">
        <f t="shared" ref="DR461" si="2304">CA461+CC461+CE461+CG461+CI461+CJ461+CK461+CM461+CO461+CQ461+CS461+CU461+CW461+CY461+DA461+DC461+DE461+DG461+DI461+DK461+DM461+DO461+DQ461</f>
        <v>84</v>
      </c>
      <c r="DS461" s="209">
        <f t="shared" ref="DS461" si="2305">DO461+DM461+DK461+DI461+DE461+DC461+CJ461+CI461+CG461+CE461+CC461+CA461</f>
        <v>56</v>
      </c>
      <c r="DT461" s="7"/>
      <c r="DU461" s="7"/>
      <c r="DV461" s="7"/>
      <c r="DW461" s="60">
        <v>501</v>
      </c>
      <c r="DX461" s="59"/>
      <c r="DY461" s="291"/>
      <c r="DZ461" s="19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M461" s="20">
        <v>20</v>
      </c>
      <c r="EN461" s="7">
        <v>0</v>
      </c>
      <c r="EO461" s="7">
        <v>0</v>
      </c>
      <c r="EP461" s="7">
        <v>0</v>
      </c>
      <c r="EQ461" s="7">
        <v>0</v>
      </c>
      <c r="ER461" s="7">
        <v>30</v>
      </c>
      <c r="ES461" s="7">
        <v>30</v>
      </c>
      <c r="ET461" s="7">
        <v>0</v>
      </c>
      <c r="EU461" s="7">
        <v>0</v>
      </c>
      <c r="EV461" s="7">
        <v>0</v>
      </c>
      <c r="EW461" s="20">
        <v>0</v>
      </c>
      <c r="EX461" s="7">
        <v>0</v>
      </c>
      <c r="EY461" s="7">
        <v>0</v>
      </c>
      <c r="EZ461" s="7">
        <v>0</v>
      </c>
      <c r="FA461" s="7">
        <v>0</v>
      </c>
      <c r="FB461" s="7">
        <v>0</v>
      </c>
      <c r="FC461" s="7">
        <v>0</v>
      </c>
      <c r="FD461" s="7">
        <v>0</v>
      </c>
      <c r="FE461" s="7">
        <v>0</v>
      </c>
      <c r="FF461" s="7">
        <v>0</v>
      </c>
      <c r="FG461" s="20">
        <v>0</v>
      </c>
      <c r="FH461" s="7">
        <v>0</v>
      </c>
      <c r="FI461" s="7">
        <v>0</v>
      </c>
      <c r="FJ461" s="7">
        <v>1</v>
      </c>
      <c r="FK461" s="7">
        <v>28</v>
      </c>
      <c r="FL461" s="7">
        <v>0</v>
      </c>
      <c r="FM461" s="7">
        <v>0</v>
      </c>
      <c r="FN461" s="7">
        <v>0</v>
      </c>
      <c r="FO461" s="7">
        <v>0</v>
      </c>
      <c r="FP461" s="7">
        <v>1</v>
      </c>
      <c r="FQ461" s="7">
        <v>6</v>
      </c>
      <c r="FR461" s="7"/>
      <c r="FS461" s="7">
        <v>0</v>
      </c>
      <c r="FT461" s="7">
        <v>0</v>
      </c>
      <c r="FU461" s="7">
        <v>0</v>
      </c>
      <c r="FV461" s="7">
        <v>0</v>
      </c>
      <c r="FW461" s="7">
        <v>0</v>
      </c>
      <c r="FX461" s="7">
        <v>0</v>
      </c>
      <c r="FY461" s="7">
        <v>0</v>
      </c>
      <c r="FZ461" s="7">
        <v>0</v>
      </c>
      <c r="GA461" s="7">
        <v>0</v>
      </c>
      <c r="GB461" s="7">
        <v>0</v>
      </c>
      <c r="GC461" s="7">
        <v>0</v>
      </c>
      <c r="GD461" s="7" t="e">
        <v>#REF!</v>
      </c>
      <c r="GE461" s="149">
        <v>84</v>
      </c>
      <c r="GF461" s="150">
        <v>56</v>
      </c>
      <c r="GG461" s="7"/>
      <c r="GH461" s="7"/>
      <c r="GI461" s="60"/>
      <c r="GK461" s="20"/>
      <c r="GL461" s="20"/>
      <c r="GM461" s="1"/>
      <c r="GN461" s="25"/>
      <c r="GO461" s="77"/>
      <c r="GP461" s="7"/>
      <c r="GQ461" s="7"/>
    </row>
    <row r="462" spans="1:199" ht="24.95" hidden="1" customHeight="1" x14ac:dyDescent="0.4">
      <c r="A462" s="2" t="s">
        <v>87</v>
      </c>
      <c r="B462" s="7"/>
      <c r="C462" s="19"/>
      <c r="D462" s="7"/>
      <c r="E462" s="7"/>
      <c r="F462" s="7"/>
      <c r="G462" s="7"/>
      <c r="H462" s="7"/>
      <c r="I462" s="7"/>
      <c r="J462" s="7"/>
      <c r="K462" s="7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2">
        <f t="shared" si="2269"/>
        <v>0</v>
      </c>
      <c r="BH462" s="22">
        <f t="shared" si="2270"/>
        <v>0</v>
      </c>
      <c r="BI462" s="7"/>
      <c r="BJ462" s="1"/>
      <c r="BK462" s="1"/>
      <c r="BL462" s="63"/>
      <c r="BM462" s="304" t="s">
        <v>87</v>
      </c>
      <c r="BN462" s="267" t="s">
        <v>184</v>
      </c>
      <c r="BO462" s="166" t="s">
        <v>109</v>
      </c>
      <c r="BP462" s="248" t="s">
        <v>92</v>
      </c>
      <c r="BQ462" s="166" t="s">
        <v>110</v>
      </c>
      <c r="BR462" s="166" t="s">
        <v>185</v>
      </c>
      <c r="BS462" s="268">
        <v>10</v>
      </c>
      <c r="BT462" s="179">
        <v>44</v>
      </c>
      <c r="BU462" s="230">
        <v>1</v>
      </c>
      <c r="BV462" s="230">
        <v>2</v>
      </c>
      <c r="BW462" s="230">
        <f>SUM(BV462)*2</f>
        <v>4</v>
      </c>
      <c r="BX462" s="167">
        <v>30</v>
      </c>
      <c r="BY462" s="168">
        <f>SUM(BZ462+CB462+CD462+CF462+CH462)</f>
        <v>12</v>
      </c>
      <c r="BZ462" s="169"/>
      <c r="CA462" s="35">
        <f>SUM(BZ462)*BU462</f>
        <v>0</v>
      </c>
      <c r="CB462" s="169"/>
      <c r="CC462" s="314">
        <f>CB462*BV462</f>
        <v>0</v>
      </c>
      <c r="CD462" s="169">
        <v>12</v>
      </c>
      <c r="CE462" s="170"/>
      <c r="CF462" s="169"/>
      <c r="CG462" s="170">
        <f>SUM(CF462)*BW462</f>
        <v>0</v>
      </c>
      <c r="CH462" s="169"/>
      <c r="CI462" s="35">
        <f>SUM(CH462)*BV462*5</f>
        <v>0</v>
      </c>
      <c r="CJ462" s="234">
        <f>SUM(BV462*DJ462*2+BW462*DL462*2)</f>
        <v>0</v>
      </c>
      <c r="CK462" s="182"/>
      <c r="CL462" s="169"/>
      <c r="CM462" s="170"/>
      <c r="CN462" s="169"/>
      <c r="CO462" s="182">
        <f t="shared" si="2278"/>
        <v>0</v>
      </c>
      <c r="CP462" s="169"/>
      <c r="CQ462" s="172">
        <f>SUM(CP462*BT462*(30+4))</f>
        <v>0</v>
      </c>
      <c r="CR462" s="169"/>
      <c r="CS462" s="170">
        <f>SUM(CR462*BT462*3)</f>
        <v>0</v>
      </c>
      <c r="CT462" s="169"/>
      <c r="CU462" s="234">
        <f>SUM(CT462*BT462/3)</f>
        <v>0</v>
      </c>
      <c r="CV462" s="169"/>
      <c r="CW462" s="234">
        <f>SUM(CV462*BT462*2/3)</f>
        <v>0</v>
      </c>
      <c r="CX462" s="169">
        <v>1</v>
      </c>
      <c r="CY462" s="170">
        <f>SUM(CX462*BT462)*2</f>
        <v>88</v>
      </c>
      <c r="CZ462" s="169"/>
      <c r="DA462" s="170">
        <f>SUM(CZ462*BV462)</f>
        <v>0</v>
      </c>
      <c r="DB462" s="169"/>
      <c r="DC462" s="182">
        <f>SUM(DB462*BT462*2)</f>
        <v>0</v>
      </c>
      <c r="DD462" s="169"/>
      <c r="DE462" s="345">
        <f>DD462*BV462*6</f>
        <v>0</v>
      </c>
      <c r="DF462" s="34"/>
      <c r="DG462" s="236">
        <f>DF462*BT462/3</f>
        <v>0</v>
      </c>
      <c r="DH462" s="169"/>
      <c r="DI462" s="233">
        <f>SUM(BV462*DH462*6)</f>
        <v>0</v>
      </c>
      <c r="DJ462" s="169"/>
      <c r="DK462" s="209">
        <f>SUM(DJ462*BT462/3)</f>
        <v>0</v>
      </c>
      <c r="DL462" s="169"/>
      <c r="DM462" s="209">
        <f t="shared" si="2264"/>
        <v>0</v>
      </c>
      <c r="DN462" s="169"/>
      <c r="DO462" s="171">
        <f>SUM(DN462*BW462*4*6)</f>
        <v>0</v>
      </c>
      <c r="DP462" s="169"/>
      <c r="DQ462" s="237">
        <f>SUM(DP462*50)</f>
        <v>0</v>
      </c>
      <c r="DR462" s="345">
        <f>CA462+CC462+CE462+CG462+CI462+CJ462+CK462+CM462+CO462+CQ462+CS462+CU462+CW462+CY462+DA462+DC462+DE462+DG462+DI462+DK462+DM462+DO462+DQ462</f>
        <v>88</v>
      </c>
      <c r="DS462" s="236">
        <f>DO462+DM462+DK462+DI462+DE462+DC462+CJ462+CI462+CG462+CE462+CC462+CA462</f>
        <v>0</v>
      </c>
      <c r="DT462" s="7"/>
      <c r="DU462" s="7"/>
      <c r="DV462" s="7"/>
      <c r="DW462" s="60"/>
      <c r="DX462" s="59"/>
      <c r="DY462" s="291"/>
      <c r="DZ462" s="19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M462" s="20">
        <v>0</v>
      </c>
      <c r="EN462" s="7">
        <v>0</v>
      </c>
      <c r="EO462" s="7">
        <v>0</v>
      </c>
      <c r="EP462" s="7">
        <v>12</v>
      </c>
      <c r="EQ462" s="7">
        <v>0</v>
      </c>
      <c r="ER462" s="7">
        <v>0</v>
      </c>
      <c r="ES462" s="7">
        <v>0</v>
      </c>
      <c r="ET462" s="7">
        <v>0</v>
      </c>
      <c r="EU462" s="7">
        <v>0</v>
      </c>
      <c r="EV462" s="7">
        <v>0</v>
      </c>
      <c r="EW462" s="20">
        <v>0</v>
      </c>
      <c r="EX462" s="7">
        <v>0</v>
      </c>
      <c r="EY462" s="7">
        <v>0</v>
      </c>
      <c r="EZ462" s="7">
        <v>0</v>
      </c>
      <c r="FA462" s="7">
        <v>0</v>
      </c>
      <c r="FB462" s="7">
        <v>0</v>
      </c>
      <c r="FC462" s="7">
        <v>0</v>
      </c>
      <c r="FD462" s="7">
        <v>0</v>
      </c>
      <c r="FE462" s="7">
        <v>0</v>
      </c>
      <c r="FF462" s="7">
        <v>0</v>
      </c>
      <c r="FG462" s="20">
        <v>0</v>
      </c>
      <c r="FH462" s="7">
        <v>0</v>
      </c>
      <c r="FI462" s="7">
        <v>0</v>
      </c>
      <c r="FJ462" s="7">
        <v>1</v>
      </c>
      <c r="FK462" s="7">
        <v>88</v>
      </c>
      <c r="FL462" s="7">
        <v>0</v>
      </c>
      <c r="FM462" s="7">
        <v>0</v>
      </c>
      <c r="FN462" s="7">
        <v>0</v>
      </c>
      <c r="FO462" s="7">
        <v>0</v>
      </c>
      <c r="FP462" s="7">
        <v>0</v>
      </c>
      <c r="FQ462" s="7">
        <v>0</v>
      </c>
      <c r="FR462" s="7"/>
      <c r="FS462" s="7">
        <v>0</v>
      </c>
      <c r="FT462" s="7">
        <v>0</v>
      </c>
      <c r="FU462" s="7">
        <v>0</v>
      </c>
      <c r="FV462" s="7">
        <v>0</v>
      </c>
      <c r="FW462" s="7">
        <v>0</v>
      </c>
      <c r="FX462" s="7">
        <v>0</v>
      </c>
      <c r="FY462" s="7">
        <v>0</v>
      </c>
      <c r="FZ462" s="7">
        <v>0</v>
      </c>
      <c r="GA462" s="7">
        <v>0</v>
      </c>
      <c r="GB462" s="7">
        <v>0</v>
      </c>
      <c r="GC462" s="7">
        <v>0</v>
      </c>
      <c r="GD462" s="7" t="e">
        <v>#REF!</v>
      </c>
      <c r="GE462" s="149">
        <v>88</v>
      </c>
      <c r="GF462" s="150">
        <v>0</v>
      </c>
      <c r="GG462" s="7"/>
      <c r="GH462" s="7"/>
      <c r="GI462" s="60"/>
      <c r="GK462" s="20"/>
      <c r="GL462" s="20"/>
      <c r="GM462" s="1"/>
      <c r="GN462" s="25"/>
      <c r="GO462" s="77"/>
      <c r="GP462" s="7"/>
      <c r="GQ462" s="7"/>
    </row>
    <row r="463" spans="1:199" ht="24.95" hidden="1" customHeight="1" x14ac:dyDescent="0.4">
      <c r="A463" s="438" t="s">
        <v>87</v>
      </c>
      <c r="B463" s="165" t="s">
        <v>259</v>
      </c>
      <c r="C463" s="211" t="s">
        <v>95</v>
      </c>
      <c r="D463" s="248" t="s">
        <v>92</v>
      </c>
      <c r="E463" s="248" t="s">
        <v>96</v>
      </c>
      <c r="F463" s="166" t="s">
        <v>195</v>
      </c>
      <c r="G463" s="166">
        <v>9</v>
      </c>
      <c r="H463" s="230">
        <v>4</v>
      </c>
      <c r="I463" s="230">
        <v>1</v>
      </c>
      <c r="J463" s="230">
        <v>5</v>
      </c>
      <c r="K463" s="230">
        <v>5</v>
      </c>
      <c r="L463" s="165"/>
      <c r="M463" s="168">
        <f t="shared" ref="M463" si="2306">SUM(N463+P463+R463+T463+V463)</f>
        <v>0</v>
      </c>
      <c r="N463" s="169"/>
      <c r="O463" s="170">
        <f t="shared" ref="O463" si="2307">SUM(N463)*I463</f>
        <v>0</v>
      </c>
      <c r="P463" s="169"/>
      <c r="Q463" s="170">
        <f t="shared" ref="Q463" si="2308">P463*J463</f>
        <v>0</v>
      </c>
      <c r="R463" s="169"/>
      <c r="S463" s="170">
        <f t="shared" ref="S463" si="2309">SUM(R463)*J463</f>
        <v>0</v>
      </c>
      <c r="T463" s="169"/>
      <c r="U463" s="170">
        <f t="shared" ref="U463" si="2310">SUM(T463)*K463</f>
        <v>0</v>
      </c>
      <c r="V463" s="169"/>
      <c r="W463" s="170">
        <f t="shared" ref="W463" si="2311">SUM(V463)*J463*5</f>
        <v>0</v>
      </c>
      <c r="X463" s="209"/>
      <c r="Y463" s="171">
        <f t="shared" ref="Y463" si="2312">SUM(L463*5/100*J463)</f>
        <v>0</v>
      </c>
      <c r="Z463" s="169"/>
      <c r="AA463" s="170"/>
      <c r="AB463" s="169"/>
      <c r="AC463" s="182">
        <f>SUM(AB463)*3*H463/5</f>
        <v>0</v>
      </c>
      <c r="AD463" s="169">
        <v>1</v>
      </c>
      <c r="AE463" s="172">
        <f>SUM(AD463*H463*(15))</f>
        <v>60</v>
      </c>
      <c r="AF463" s="169"/>
      <c r="AG463" s="170">
        <f t="shared" ref="AG463" si="2313">SUM(AF463*H463*3)</f>
        <v>0</v>
      </c>
      <c r="AH463" s="169"/>
      <c r="AI463" s="234">
        <f t="shared" ref="AI463" si="2314">SUM(AH463*H463/3)</f>
        <v>0</v>
      </c>
      <c r="AJ463" s="169"/>
      <c r="AK463" s="234">
        <f t="shared" ref="AK463" si="2315">SUM(AJ463*H463*2/3)</f>
        <v>0</v>
      </c>
      <c r="AL463" s="169"/>
      <c r="AM463" s="170">
        <f>SUM(AL463*H463*2)</f>
        <v>0</v>
      </c>
      <c r="AN463" s="169"/>
      <c r="AO463" s="170">
        <f t="shared" ref="AO463" si="2316">SUM(AN463*J463)</f>
        <v>0</v>
      </c>
      <c r="AP463" s="169"/>
      <c r="AQ463" s="171">
        <f>SUM(AP463*H463*2)</f>
        <v>0</v>
      </c>
      <c r="AR463" s="169"/>
      <c r="AS463" s="234">
        <f>SUM(J463*AR463*6)</f>
        <v>0</v>
      </c>
      <c r="AT463" s="34"/>
      <c r="AU463" s="236">
        <f t="shared" ref="AU463" si="2317">AT463*H463/3</f>
        <v>0</v>
      </c>
      <c r="AV463" s="169"/>
      <c r="AW463" s="233">
        <f>SUM(AV463*H463/3)</f>
        <v>0</v>
      </c>
      <c r="AX463" s="169"/>
      <c r="AY463" s="234">
        <f t="shared" ref="AY463" si="2318">SUM(J463*AX463*8)</f>
        <v>0</v>
      </c>
      <c r="AZ463" s="169"/>
      <c r="BA463" s="209">
        <f t="shared" ref="BA463" si="2319">SUM(AZ463*K463*5*6)</f>
        <v>0</v>
      </c>
      <c r="BB463" s="169"/>
      <c r="BC463" s="171">
        <f t="shared" ref="BC463" si="2320">SUM(BB463*K463*4*6)</f>
        <v>0</v>
      </c>
      <c r="BD463" s="169"/>
      <c r="BE463" s="237">
        <f t="shared" ref="BE463" si="2321">SUM(BD463*50)</f>
        <v>0</v>
      </c>
      <c r="BF463" s="236">
        <f t="shared" ref="BF463" si="2322">O463+Q463+S463+U463+W463+X463+Y463+AA463+AC463+AE463+AG463+AI463+AK463+AM463+AO463+AQ463+AS463+AU463+AW463+AY463+BA463+BC463+BE463</f>
        <v>60</v>
      </c>
      <c r="BG463" s="22">
        <f t="shared" si="2269"/>
        <v>60</v>
      </c>
      <c r="BH463" s="22">
        <f t="shared" si="2270"/>
        <v>0</v>
      </c>
      <c r="BI463" s="7"/>
      <c r="BJ463" s="1"/>
      <c r="BK463" s="1"/>
      <c r="BL463" s="63"/>
      <c r="BM463" s="2" t="s">
        <v>87</v>
      </c>
      <c r="BN463" s="229" t="s">
        <v>254</v>
      </c>
      <c r="BO463" s="211" t="s">
        <v>95</v>
      </c>
      <c r="BP463" s="211" t="s">
        <v>92</v>
      </c>
      <c r="BQ463" s="211" t="s">
        <v>96</v>
      </c>
      <c r="BR463" s="230" t="s">
        <v>195</v>
      </c>
      <c r="BS463" s="230">
        <v>10</v>
      </c>
      <c r="BT463" s="230">
        <v>4</v>
      </c>
      <c r="BU463" s="230">
        <v>1</v>
      </c>
      <c r="BV463" s="230">
        <v>5</v>
      </c>
      <c r="BW463" s="230">
        <v>5</v>
      </c>
      <c r="BX463" s="229"/>
      <c r="BY463" s="231">
        <f t="shared" si="2271"/>
        <v>0</v>
      </c>
      <c r="BZ463" s="232"/>
      <c r="CA463" s="28">
        <f t="shared" si="2272"/>
        <v>0</v>
      </c>
      <c r="CB463" s="232"/>
      <c r="CC463" s="233">
        <f t="shared" si="2273"/>
        <v>0</v>
      </c>
      <c r="CD463" s="232"/>
      <c r="CE463" s="233">
        <f t="shared" si="2274"/>
        <v>0</v>
      </c>
      <c r="CF463" s="232"/>
      <c r="CG463" s="233">
        <f t="shared" si="2275"/>
        <v>0</v>
      </c>
      <c r="CH463" s="232"/>
      <c r="CI463" s="233">
        <f t="shared" si="2276"/>
        <v>0</v>
      </c>
      <c r="CJ463" s="234"/>
      <c r="CK463" s="182">
        <f t="shared" ref="CK463" si="2323">SUM(BX463*5/100*BV463)</f>
        <v>0</v>
      </c>
      <c r="CL463" s="232"/>
      <c r="CM463" s="233"/>
      <c r="CN463" s="232"/>
      <c r="CO463" s="209">
        <f t="shared" si="2278"/>
        <v>0</v>
      </c>
      <c r="CP463" s="232">
        <v>1</v>
      </c>
      <c r="CQ463" s="235">
        <f>SUM(CP463*BT463*(15))</f>
        <v>60</v>
      </c>
      <c r="CR463" s="232"/>
      <c r="CS463" s="233">
        <f t="shared" si="2280"/>
        <v>0</v>
      </c>
      <c r="CT463" s="232"/>
      <c r="CU463" s="234">
        <f t="shared" si="2281"/>
        <v>0</v>
      </c>
      <c r="CV463" s="232"/>
      <c r="CW463" s="234">
        <f t="shared" ref="CW463" si="2324">SUM(CV463*BT463*2/3)</f>
        <v>0</v>
      </c>
      <c r="CX463" s="232"/>
      <c r="CY463" s="233">
        <f>SUM(CX463*BT463*2)</f>
        <v>0</v>
      </c>
      <c r="CZ463" s="232"/>
      <c r="DA463" s="233">
        <f t="shared" ref="DA463" si="2325">SUM(CZ463*BV463)</f>
        <v>0</v>
      </c>
      <c r="DB463" s="232"/>
      <c r="DC463" s="209">
        <f t="shared" ref="DC463" si="2326">DB463*BT463/3</f>
        <v>0</v>
      </c>
      <c r="DD463" s="232"/>
      <c r="DE463" s="234">
        <f t="shared" ref="DE463" si="2327">SUM(BV463*DD463*6)</f>
        <v>0</v>
      </c>
      <c r="DF463" s="34"/>
      <c r="DG463" s="236">
        <f t="shared" si="2284"/>
        <v>0</v>
      </c>
      <c r="DH463" s="232"/>
      <c r="DI463" s="233">
        <f t="shared" ref="DI463" si="2328">SUM(DH463*BT463/3)</f>
        <v>0</v>
      </c>
      <c r="DJ463" s="232"/>
      <c r="DK463" s="209">
        <f>SUM(BV463*DJ463*8)</f>
        <v>0</v>
      </c>
      <c r="DL463" s="232"/>
      <c r="DM463" s="209">
        <f>SUM(DL463*BW463*3*8)</f>
        <v>0</v>
      </c>
      <c r="DN463" s="232"/>
      <c r="DO463" s="234">
        <f t="shared" ref="DO463" si="2329">SUM(DN463*BW463*4*6)</f>
        <v>0</v>
      </c>
      <c r="DP463" s="232"/>
      <c r="DQ463" s="237">
        <f t="shared" si="2286"/>
        <v>0</v>
      </c>
      <c r="DR463" s="236">
        <f t="shared" si="2287"/>
        <v>60</v>
      </c>
      <c r="DS463" s="236">
        <f t="shared" si="2288"/>
        <v>0</v>
      </c>
      <c r="DT463" s="7"/>
      <c r="DU463" s="7"/>
      <c r="DV463" s="7"/>
      <c r="DW463" s="60"/>
      <c r="DX463" s="59"/>
      <c r="DY463" s="291"/>
      <c r="DZ463" s="19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M463" s="20">
        <v>0</v>
      </c>
      <c r="EN463" s="7">
        <v>0</v>
      </c>
      <c r="EO463" s="7">
        <v>0</v>
      </c>
      <c r="EP463" s="7">
        <v>0</v>
      </c>
      <c r="EQ463" s="7">
        <v>0</v>
      </c>
      <c r="ER463" s="7">
        <v>0</v>
      </c>
      <c r="ES463" s="7">
        <v>0</v>
      </c>
      <c r="ET463" s="7">
        <v>0</v>
      </c>
      <c r="EU463" s="7">
        <v>0</v>
      </c>
      <c r="EV463" s="7">
        <v>0</v>
      </c>
      <c r="EW463" s="20">
        <v>0</v>
      </c>
      <c r="EX463" s="7">
        <v>0</v>
      </c>
      <c r="EY463" s="7">
        <v>0</v>
      </c>
      <c r="EZ463" s="7">
        <v>0</v>
      </c>
      <c r="FA463" s="7">
        <v>0</v>
      </c>
      <c r="FB463" s="7">
        <v>2</v>
      </c>
      <c r="FC463" s="7">
        <v>120</v>
      </c>
      <c r="FD463" s="7">
        <v>0</v>
      </c>
      <c r="FE463" s="7">
        <v>0</v>
      </c>
      <c r="FF463" s="7">
        <v>0</v>
      </c>
      <c r="FG463" s="20">
        <v>0</v>
      </c>
      <c r="FH463" s="7">
        <v>0</v>
      </c>
      <c r="FI463" s="7">
        <v>0</v>
      </c>
      <c r="FJ463" s="7">
        <v>0</v>
      </c>
      <c r="FK463" s="7">
        <v>0</v>
      </c>
      <c r="FL463" s="7">
        <v>0</v>
      </c>
      <c r="FM463" s="7">
        <v>0</v>
      </c>
      <c r="FN463" s="7">
        <v>0</v>
      </c>
      <c r="FO463" s="7">
        <v>0</v>
      </c>
      <c r="FP463" s="7">
        <v>0</v>
      </c>
      <c r="FQ463" s="7">
        <v>0</v>
      </c>
      <c r="FR463" s="7"/>
      <c r="FS463" s="7">
        <v>0</v>
      </c>
      <c r="FT463" s="7">
        <v>0</v>
      </c>
      <c r="FU463" s="7">
        <v>0</v>
      </c>
      <c r="FV463" s="7">
        <v>0</v>
      </c>
      <c r="FW463" s="7">
        <v>0</v>
      </c>
      <c r="FX463" s="7">
        <v>0</v>
      </c>
      <c r="FY463" s="7">
        <v>0</v>
      </c>
      <c r="FZ463" s="7">
        <v>0</v>
      </c>
      <c r="GA463" s="7">
        <v>0</v>
      </c>
      <c r="GB463" s="7">
        <v>0</v>
      </c>
      <c r="GC463" s="7">
        <v>0</v>
      </c>
      <c r="GD463" s="7" t="e">
        <v>#REF!</v>
      </c>
      <c r="GE463" s="149">
        <v>120</v>
      </c>
      <c r="GF463" s="150">
        <v>0</v>
      </c>
      <c r="GG463" s="7"/>
      <c r="GH463" s="7"/>
      <c r="GI463" s="60"/>
      <c r="GK463" s="20"/>
      <c r="GL463" s="20"/>
      <c r="GM463" s="1"/>
      <c r="GN463" s="25"/>
      <c r="GO463" s="77"/>
      <c r="GP463" s="7"/>
      <c r="GQ463" s="7"/>
    </row>
    <row r="464" spans="1:199" ht="24.95" hidden="1" customHeight="1" x14ac:dyDescent="0.4">
      <c r="A464" s="2" t="s">
        <v>87</v>
      </c>
      <c r="B464" s="7"/>
      <c r="C464" s="19"/>
      <c r="D464" s="7"/>
      <c r="E464" s="7"/>
      <c r="F464" s="7"/>
      <c r="G464" s="7"/>
      <c r="H464" s="7"/>
      <c r="I464" s="7"/>
      <c r="J464" s="7"/>
      <c r="K464" s="7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2">
        <f t="shared" si="2269"/>
        <v>0</v>
      </c>
      <c r="BH464" s="22">
        <f t="shared" si="2270"/>
        <v>0</v>
      </c>
      <c r="BI464" s="7"/>
      <c r="BJ464" s="1"/>
      <c r="BK464" s="1"/>
      <c r="BL464" s="63"/>
      <c r="BM464" s="2" t="s">
        <v>87</v>
      </c>
      <c r="BN464" s="1" t="s">
        <v>197</v>
      </c>
      <c r="BO464" s="207" t="s">
        <v>95</v>
      </c>
      <c r="BP464" s="207" t="s">
        <v>92</v>
      </c>
      <c r="BQ464" s="207" t="s">
        <v>96</v>
      </c>
      <c r="BR464" s="179" t="s">
        <v>97</v>
      </c>
      <c r="BS464" s="207">
        <v>8</v>
      </c>
      <c r="BT464" s="25">
        <v>23</v>
      </c>
      <c r="BU464" s="179"/>
      <c r="BV464" s="179">
        <v>1</v>
      </c>
      <c r="BW464" s="25">
        <f>SUM(BV464)*2</f>
        <v>2</v>
      </c>
      <c r="BX464" s="1">
        <v>80</v>
      </c>
      <c r="BY464" s="208">
        <f>SUM(BZ464+CB464+CD464+CF464+CH464)</f>
        <v>80</v>
      </c>
      <c r="BZ464" s="34">
        <v>10</v>
      </c>
      <c r="CA464" s="28">
        <f>SUM(BZ464)*BU464</f>
        <v>0</v>
      </c>
      <c r="CB464" s="34"/>
      <c r="CC464" s="28">
        <f>CB464*BV464</f>
        <v>0</v>
      </c>
      <c r="CD464" s="34">
        <v>70</v>
      </c>
      <c r="CE464" s="28"/>
      <c r="CF464" s="34"/>
      <c r="CG464" s="28">
        <f>SUM(CF464)*BW464</f>
        <v>0</v>
      </c>
      <c r="CH464" s="200"/>
      <c r="CI464" s="28">
        <f>SUM(CH464)*BV464*4</f>
        <v>0</v>
      </c>
      <c r="CJ464" s="209">
        <f>SUM(BW464*DJ464*2+BW464*DL464*2)</f>
        <v>0</v>
      </c>
      <c r="CK464" s="182"/>
      <c r="CL464" s="200"/>
      <c r="CM464" s="28"/>
      <c r="CN464" s="200"/>
      <c r="CO464" s="209">
        <f t="shared" si="2278"/>
        <v>0</v>
      </c>
      <c r="CP464" s="200"/>
      <c r="CQ464" s="210">
        <f t="shared" ref="CQ464" si="2330">SUM(CP464*BT464*(30+4))</f>
        <v>0</v>
      </c>
      <c r="CR464" s="34"/>
      <c r="CS464" s="28">
        <f t="shared" si="2280"/>
        <v>0</v>
      </c>
      <c r="CT464" s="200"/>
      <c r="CU464" s="209">
        <f t="shared" si="2281"/>
        <v>0</v>
      </c>
      <c r="CV464" s="200"/>
      <c r="CW464" s="209">
        <f>SUM(CV464*BT464*2/3)</f>
        <v>0</v>
      </c>
      <c r="CX464" s="34">
        <v>1</v>
      </c>
      <c r="CY464" s="201">
        <f>SUM(CX464*BT464)*2</f>
        <v>46</v>
      </c>
      <c r="CZ464" s="200"/>
      <c r="DA464" s="28">
        <f t="shared" ref="DA464" si="2331">SUM(CZ464*BV464)</f>
        <v>0</v>
      </c>
      <c r="DB464" s="200"/>
      <c r="DC464" s="209">
        <f>SUM(DB464*BT464*2)</f>
        <v>0</v>
      </c>
      <c r="DD464" s="34"/>
      <c r="DE464" s="605">
        <f>DD464*BV464*6</f>
        <v>0</v>
      </c>
      <c r="DF464" s="200"/>
      <c r="DG464" s="209">
        <f t="shared" si="2284"/>
        <v>0</v>
      </c>
      <c r="DH464" s="200"/>
      <c r="DI464" s="28">
        <f>SUM(DH464*BT464/3)</f>
        <v>0</v>
      </c>
      <c r="DJ464" s="34"/>
      <c r="DK464" s="209">
        <f>SUM(BV464*DJ464*8)</f>
        <v>0</v>
      </c>
      <c r="DL464" s="34"/>
      <c r="DM464" s="209">
        <f>SUM(DL464*BW464*5*6)</f>
        <v>0</v>
      </c>
      <c r="DN464" s="34"/>
      <c r="DO464" s="209">
        <f t="shared" ref="DO464" si="2332">SUM(DN464*BW464*4*6)</f>
        <v>0</v>
      </c>
      <c r="DP464" s="34"/>
      <c r="DQ464" s="22">
        <f t="shared" si="2286"/>
        <v>0</v>
      </c>
      <c r="DR464" s="345">
        <f t="shared" si="2287"/>
        <v>46</v>
      </c>
      <c r="DS464" s="209">
        <f t="shared" si="2288"/>
        <v>0</v>
      </c>
      <c r="DT464" s="7"/>
      <c r="DU464" s="7"/>
      <c r="DV464" s="7"/>
      <c r="DW464" s="60" t="s">
        <v>319</v>
      </c>
      <c r="DX464" s="59"/>
      <c r="DY464" s="291"/>
      <c r="DZ464" s="19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M464" s="20">
        <v>0</v>
      </c>
      <c r="EN464" s="7">
        <v>0</v>
      </c>
      <c r="EO464" s="7">
        <v>0</v>
      </c>
      <c r="EP464" s="7">
        <v>70</v>
      </c>
      <c r="EQ464" s="7">
        <v>0</v>
      </c>
      <c r="ER464" s="7">
        <v>0</v>
      </c>
      <c r="ES464" s="7">
        <v>0</v>
      </c>
      <c r="ET464" s="7">
        <v>0</v>
      </c>
      <c r="EU464" s="7">
        <v>0</v>
      </c>
      <c r="EV464" s="7">
        <v>0</v>
      </c>
      <c r="EW464" s="20">
        <v>0</v>
      </c>
      <c r="EX464" s="7">
        <v>0</v>
      </c>
      <c r="EY464" s="7">
        <v>0</v>
      </c>
      <c r="EZ464" s="7">
        <v>0</v>
      </c>
      <c r="FA464" s="7">
        <v>0</v>
      </c>
      <c r="FB464" s="7">
        <v>0</v>
      </c>
      <c r="FC464" s="7">
        <v>0</v>
      </c>
      <c r="FD464" s="7">
        <v>0</v>
      </c>
      <c r="FE464" s="7">
        <v>0</v>
      </c>
      <c r="FF464" s="7">
        <v>0</v>
      </c>
      <c r="FG464" s="20">
        <v>0</v>
      </c>
      <c r="FH464" s="7">
        <v>0</v>
      </c>
      <c r="FI464" s="7">
        <v>0</v>
      </c>
      <c r="FJ464" s="7">
        <v>1</v>
      </c>
      <c r="FK464" s="7">
        <v>46</v>
      </c>
      <c r="FL464" s="7">
        <v>0</v>
      </c>
      <c r="FM464" s="7">
        <v>0</v>
      </c>
      <c r="FN464" s="7">
        <v>0</v>
      </c>
      <c r="FO464" s="7">
        <v>0</v>
      </c>
      <c r="FP464" s="7">
        <v>0</v>
      </c>
      <c r="FQ464" s="7">
        <v>0</v>
      </c>
      <c r="FR464" s="7"/>
      <c r="FS464" s="7">
        <v>0</v>
      </c>
      <c r="FT464" s="7">
        <v>0</v>
      </c>
      <c r="FU464" s="7">
        <v>0</v>
      </c>
      <c r="FV464" s="7">
        <v>0</v>
      </c>
      <c r="FW464" s="7">
        <v>0</v>
      </c>
      <c r="FX464" s="7">
        <v>0</v>
      </c>
      <c r="FY464" s="7">
        <v>0</v>
      </c>
      <c r="FZ464" s="7">
        <v>0</v>
      </c>
      <c r="GA464" s="7">
        <v>0</v>
      </c>
      <c r="GB464" s="7">
        <v>0</v>
      </c>
      <c r="GC464" s="7">
        <v>0</v>
      </c>
      <c r="GD464" s="7" t="e">
        <v>#REF!</v>
      </c>
      <c r="GE464" s="149">
        <v>46</v>
      </c>
      <c r="GF464" s="150">
        <v>0</v>
      </c>
      <c r="GG464" s="7"/>
      <c r="GH464" s="7"/>
      <c r="GI464" s="60"/>
      <c r="GK464" s="20"/>
      <c r="GL464" s="20"/>
      <c r="GM464" s="1"/>
      <c r="GN464" s="25"/>
      <c r="GO464" s="77"/>
      <c r="GP464" s="7"/>
      <c r="GQ464" s="7"/>
    </row>
    <row r="465" spans="1:199" ht="24.95" hidden="1" customHeight="1" x14ac:dyDescent="0.4">
      <c r="A465" s="2" t="s">
        <v>87</v>
      </c>
      <c r="B465" s="7"/>
      <c r="C465" s="19"/>
      <c r="D465" s="7"/>
      <c r="E465" s="7"/>
      <c r="F465" s="7"/>
      <c r="G465" s="7"/>
      <c r="H465" s="7"/>
      <c r="I465" s="7"/>
      <c r="J465" s="7"/>
      <c r="K465" s="7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2">
        <f t="shared" si="2269"/>
        <v>0</v>
      </c>
      <c r="BH465" s="22">
        <f t="shared" si="2270"/>
        <v>0</v>
      </c>
      <c r="BI465" s="7"/>
      <c r="BJ465" s="1"/>
      <c r="BK465" s="1"/>
      <c r="BL465" s="63"/>
      <c r="BM465" s="2" t="s">
        <v>87</v>
      </c>
      <c r="BN465" s="7"/>
      <c r="BO465" s="19"/>
      <c r="BP465" s="7"/>
      <c r="BQ465" s="7"/>
      <c r="BR465" s="7"/>
      <c r="BS465" s="7"/>
      <c r="BT465" s="7"/>
      <c r="BU465" s="7"/>
      <c r="BV465" s="7"/>
      <c r="BW465" s="7"/>
      <c r="BX465" s="20"/>
      <c r="BY465" s="20"/>
      <c r="BZ465" s="20"/>
      <c r="CA465" s="20"/>
      <c r="CB465" s="7"/>
      <c r="CC465" s="316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2">
        <f t="shared" ref="DR465:DR471" si="2333">SUM(DA465+DQ465+DO465+DM465+DK465+DI465+DE465+DC465+CW465+CY465+CU465+CS465+CQ465+CO465+CM465+CK465+CJ465+CI465+CG465+CC465+CA465+CE465+DG465)</f>
        <v>0</v>
      </c>
      <c r="DS465" s="22">
        <f t="shared" ref="DS465:DS471" si="2334">SUM(CA465+CC465+CG465+CI465+CJ465+DE465+DI465+DK465+DM465+DO465+CE465+DC465)</f>
        <v>0</v>
      </c>
      <c r="DT465" s="7"/>
      <c r="DU465" s="7"/>
      <c r="DV465" s="7"/>
      <c r="DW465" s="60"/>
      <c r="DX465" s="59"/>
      <c r="DY465" s="291"/>
      <c r="DZ465" s="19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M465" s="20">
        <v>0</v>
      </c>
      <c r="EN465" s="7">
        <v>0</v>
      </c>
      <c r="EO465" s="7">
        <v>0</v>
      </c>
      <c r="EP465" s="7">
        <v>0</v>
      </c>
      <c r="EQ465" s="7">
        <v>0</v>
      </c>
      <c r="ER465" s="7">
        <v>0</v>
      </c>
      <c r="ES465" s="7">
        <v>0</v>
      </c>
      <c r="ET465" s="7">
        <v>0</v>
      </c>
      <c r="EU465" s="7">
        <v>0</v>
      </c>
      <c r="EV465" s="7">
        <v>0</v>
      </c>
      <c r="EW465" s="20">
        <v>0</v>
      </c>
      <c r="EX465" s="7">
        <v>0</v>
      </c>
      <c r="EY465" s="7">
        <v>0</v>
      </c>
      <c r="EZ465" s="7">
        <v>0</v>
      </c>
      <c r="FA465" s="7">
        <v>0</v>
      </c>
      <c r="FB465" s="7">
        <v>0</v>
      </c>
      <c r="FC465" s="7">
        <v>0</v>
      </c>
      <c r="FD465" s="7">
        <v>0</v>
      </c>
      <c r="FE465" s="7">
        <v>0</v>
      </c>
      <c r="FF465" s="7">
        <v>0</v>
      </c>
      <c r="FG465" s="20">
        <v>0</v>
      </c>
      <c r="FH465" s="7">
        <v>0</v>
      </c>
      <c r="FI465" s="7">
        <v>0</v>
      </c>
      <c r="FJ465" s="7">
        <v>0</v>
      </c>
      <c r="FK465" s="7">
        <v>0</v>
      </c>
      <c r="FL465" s="7">
        <v>0</v>
      </c>
      <c r="FM465" s="7">
        <v>0</v>
      </c>
      <c r="FN465" s="7">
        <v>0</v>
      </c>
      <c r="FO465" s="7">
        <v>0</v>
      </c>
      <c r="FP465" s="7">
        <v>0</v>
      </c>
      <c r="FQ465" s="7">
        <v>0</v>
      </c>
      <c r="FR465" s="7"/>
      <c r="FS465" s="7">
        <v>0</v>
      </c>
      <c r="FT465" s="7">
        <v>0</v>
      </c>
      <c r="FU465" s="7">
        <v>0</v>
      </c>
      <c r="FV465" s="7">
        <v>0</v>
      </c>
      <c r="FW465" s="7">
        <v>0</v>
      </c>
      <c r="FX465" s="7">
        <v>0</v>
      </c>
      <c r="FY465" s="7">
        <v>0</v>
      </c>
      <c r="FZ465" s="7">
        <v>0</v>
      </c>
      <c r="GA465" s="7">
        <v>0</v>
      </c>
      <c r="GB465" s="7">
        <v>0</v>
      </c>
      <c r="GC465" s="7">
        <v>0</v>
      </c>
      <c r="GD465" s="7" t="e">
        <v>#REF!</v>
      </c>
      <c r="GE465" s="149">
        <v>0</v>
      </c>
      <c r="GF465" s="150">
        <v>0</v>
      </c>
      <c r="GG465" s="7"/>
      <c r="GH465" s="7"/>
      <c r="GI465" s="60"/>
      <c r="GK465" s="20"/>
      <c r="GL465" s="20"/>
      <c r="GM465" s="1"/>
      <c r="GN465" s="25"/>
      <c r="GO465" s="77"/>
      <c r="GP465" s="7"/>
      <c r="GQ465" s="7"/>
    </row>
    <row r="466" spans="1:199" ht="24.95" hidden="1" customHeight="1" x14ac:dyDescent="0.4">
      <c r="A466" s="2" t="s">
        <v>87</v>
      </c>
      <c r="B466" s="7"/>
      <c r="C466" s="19"/>
      <c r="D466" s="7"/>
      <c r="E466" s="7"/>
      <c r="F466" s="7"/>
      <c r="G466" s="7"/>
      <c r="H466" s="7"/>
      <c r="I466" s="7"/>
      <c r="J466" s="7"/>
      <c r="K466" s="7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2">
        <f t="shared" si="2269"/>
        <v>0</v>
      </c>
      <c r="BH466" s="22">
        <f t="shared" si="2270"/>
        <v>0</v>
      </c>
      <c r="BI466" s="7"/>
      <c r="BJ466" s="1"/>
      <c r="BK466" s="1"/>
      <c r="BL466" s="63"/>
      <c r="BM466" s="2" t="s">
        <v>87</v>
      </c>
      <c r="BN466" s="7"/>
      <c r="BO466" s="19"/>
      <c r="BP466" s="7"/>
      <c r="BQ466" s="7"/>
      <c r="BR466" s="7"/>
      <c r="BS466" s="7"/>
      <c r="BT466" s="7"/>
      <c r="BU466" s="7"/>
      <c r="BV466" s="7"/>
      <c r="BW466" s="7"/>
      <c r="BX466" s="20"/>
      <c r="BY466" s="20"/>
      <c r="BZ466" s="20"/>
      <c r="CA466" s="20"/>
      <c r="CB466" s="7"/>
      <c r="CC466" s="316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2">
        <f t="shared" si="2333"/>
        <v>0</v>
      </c>
      <c r="DS466" s="22">
        <f t="shared" si="2334"/>
        <v>0</v>
      </c>
      <c r="DT466" s="7"/>
      <c r="DU466" s="7"/>
      <c r="DV466" s="7"/>
      <c r="DW466" s="60"/>
      <c r="DX466" s="59"/>
      <c r="DY466" s="291"/>
      <c r="DZ466" s="19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M466" s="20">
        <v>0</v>
      </c>
      <c r="EN466" s="7">
        <v>0</v>
      </c>
      <c r="EO466" s="7">
        <v>0</v>
      </c>
      <c r="EP466" s="7">
        <v>0</v>
      </c>
      <c r="EQ466" s="7">
        <v>0</v>
      </c>
      <c r="ER466" s="7">
        <v>0</v>
      </c>
      <c r="ES466" s="7">
        <v>0</v>
      </c>
      <c r="ET466" s="7">
        <v>0</v>
      </c>
      <c r="EU466" s="7">
        <v>0</v>
      </c>
      <c r="EV466" s="7">
        <v>0</v>
      </c>
      <c r="EW466" s="20">
        <v>0</v>
      </c>
      <c r="EX466" s="7">
        <v>0</v>
      </c>
      <c r="EY466" s="7">
        <v>0</v>
      </c>
      <c r="EZ466" s="7">
        <v>0</v>
      </c>
      <c r="FA466" s="7">
        <v>0</v>
      </c>
      <c r="FB466" s="7">
        <v>0</v>
      </c>
      <c r="FC466" s="7">
        <v>0</v>
      </c>
      <c r="FD466" s="7">
        <v>0</v>
      </c>
      <c r="FE466" s="7">
        <v>0</v>
      </c>
      <c r="FF466" s="7">
        <v>0</v>
      </c>
      <c r="FG466" s="20">
        <v>0</v>
      </c>
      <c r="FH466" s="7">
        <v>0</v>
      </c>
      <c r="FI466" s="7">
        <v>0</v>
      </c>
      <c r="FJ466" s="7">
        <v>0</v>
      </c>
      <c r="FK466" s="7">
        <v>0</v>
      </c>
      <c r="FL466" s="7">
        <v>0</v>
      </c>
      <c r="FM466" s="7">
        <v>0</v>
      </c>
      <c r="FN466" s="7">
        <v>0</v>
      </c>
      <c r="FO466" s="7">
        <v>0</v>
      </c>
      <c r="FP466" s="7">
        <v>0</v>
      </c>
      <c r="FQ466" s="7">
        <v>0</v>
      </c>
      <c r="FR466" s="7"/>
      <c r="FS466" s="7">
        <v>0</v>
      </c>
      <c r="FT466" s="7">
        <v>0</v>
      </c>
      <c r="FU466" s="7">
        <v>0</v>
      </c>
      <c r="FV466" s="7">
        <v>0</v>
      </c>
      <c r="FW466" s="7">
        <v>0</v>
      </c>
      <c r="FX466" s="7">
        <v>0</v>
      </c>
      <c r="FY466" s="7">
        <v>0</v>
      </c>
      <c r="FZ466" s="7">
        <v>0</v>
      </c>
      <c r="GA466" s="7">
        <v>0</v>
      </c>
      <c r="GB466" s="7">
        <v>0</v>
      </c>
      <c r="GC466" s="7">
        <v>0</v>
      </c>
      <c r="GD466" s="7" t="e">
        <v>#REF!</v>
      </c>
      <c r="GE466" s="149">
        <v>0</v>
      </c>
      <c r="GF466" s="150">
        <v>0</v>
      </c>
      <c r="GG466" s="7"/>
      <c r="GH466" s="7"/>
      <c r="GI466" s="60"/>
      <c r="GK466" s="20"/>
      <c r="GL466" s="20"/>
      <c r="GM466" s="1"/>
      <c r="GN466" s="25"/>
      <c r="GO466" s="77"/>
      <c r="GP466" s="7"/>
      <c r="GQ466" s="7"/>
    </row>
    <row r="467" spans="1:199" ht="24.95" hidden="1" customHeight="1" x14ac:dyDescent="0.4">
      <c r="A467" s="2" t="s">
        <v>87</v>
      </c>
      <c r="B467" s="7"/>
      <c r="C467" s="19"/>
      <c r="D467" s="7"/>
      <c r="E467" s="7"/>
      <c r="F467" s="7"/>
      <c r="G467" s="7"/>
      <c r="H467" s="7"/>
      <c r="I467" s="7"/>
      <c r="J467" s="7"/>
      <c r="K467" s="7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2">
        <f t="shared" si="2269"/>
        <v>0</v>
      </c>
      <c r="BH467" s="22">
        <f t="shared" si="2270"/>
        <v>0</v>
      </c>
      <c r="BI467" s="7"/>
      <c r="BJ467" s="1"/>
      <c r="BK467" s="1"/>
      <c r="BL467" s="63"/>
      <c r="BM467" s="2" t="s">
        <v>87</v>
      </c>
      <c r="BN467" s="7"/>
      <c r="BO467" s="19"/>
      <c r="BP467" s="7"/>
      <c r="BQ467" s="7"/>
      <c r="BR467" s="7"/>
      <c r="BS467" s="7"/>
      <c r="BT467" s="7"/>
      <c r="BU467" s="7"/>
      <c r="BV467" s="7"/>
      <c r="BW467" s="7"/>
      <c r="BX467" s="20"/>
      <c r="BY467" s="20"/>
      <c r="BZ467" s="20"/>
      <c r="CA467" s="20"/>
      <c r="CB467" s="7"/>
      <c r="CC467" s="316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2">
        <f t="shared" si="2333"/>
        <v>0</v>
      </c>
      <c r="DS467" s="22">
        <f t="shared" si="2334"/>
        <v>0</v>
      </c>
      <c r="DT467" s="7"/>
      <c r="DU467" s="7"/>
      <c r="DV467" s="7"/>
      <c r="DW467" s="60"/>
      <c r="DX467" s="59"/>
      <c r="DY467" s="291"/>
      <c r="DZ467" s="19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M467" s="20">
        <v>0</v>
      </c>
      <c r="EN467" s="7">
        <v>0</v>
      </c>
      <c r="EO467" s="7">
        <v>0</v>
      </c>
      <c r="EP467" s="7">
        <v>0</v>
      </c>
      <c r="EQ467" s="7">
        <v>0</v>
      </c>
      <c r="ER467" s="7">
        <v>0</v>
      </c>
      <c r="ES467" s="7">
        <v>0</v>
      </c>
      <c r="ET467" s="7">
        <v>0</v>
      </c>
      <c r="EU467" s="7">
        <v>0</v>
      </c>
      <c r="EV467" s="7">
        <v>0</v>
      </c>
      <c r="EW467" s="20">
        <v>0</v>
      </c>
      <c r="EX467" s="7">
        <v>0</v>
      </c>
      <c r="EY467" s="7">
        <v>0</v>
      </c>
      <c r="EZ467" s="7">
        <v>0</v>
      </c>
      <c r="FA467" s="7">
        <v>0</v>
      </c>
      <c r="FB467" s="7">
        <v>0</v>
      </c>
      <c r="FC467" s="7">
        <v>0</v>
      </c>
      <c r="FD467" s="7">
        <v>0</v>
      </c>
      <c r="FE467" s="7">
        <v>0</v>
      </c>
      <c r="FF467" s="7">
        <v>0</v>
      </c>
      <c r="FG467" s="20">
        <v>0</v>
      </c>
      <c r="FH467" s="7">
        <v>0</v>
      </c>
      <c r="FI467" s="7">
        <v>0</v>
      </c>
      <c r="FJ467" s="7">
        <v>0</v>
      </c>
      <c r="FK467" s="7">
        <v>0</v>
      </c>
      <c r="FL467" s="7">
        <v>0</v>
      </c>
      <c r="FM467" s="7">
        <v>0</v>
      </c>
      <c r="FN467" s="7">
        <v>0</v>
      </c>
      <c r="FO467" s="7">
        <v>0</v>
      </c>
      <c r="FP467" s="7">
        <v>0</v>
      </c>
      <c r="FQ467" s="7">
        <v>0</v>
      </c>
      <c r="FR467" s="7"/>
      <c r="FS467" s="7">
        <v>0</v>
      </c>
      <c r="FT467" s="7">
        <v>0</v>
      </c>
      <c r="FU467" s="7">
        <v>0</v>
      </c>
      <c r="FV467" s="7">
        <v>0</v>
      </c>
      <c r="FW467" s="7">
        <v>0</v>
      </c>
      <c r="FX467" s="7">
        <v>0</v>
      </c>
      <c r="FY467" s="7">
        <v>0</v>
      </c>
      <c r="FZ467" s="7">
        <v>0</v>
      </c>
      <c r="GA467" s="7">
        <v>0</v>
      </c>
      <c r="GB467" s="7">
        <v>0</v>
      </c>
      <c r="GC467" s="7">
        <v>0</v>
      </c>
      <c r="GD467" s="7" t="e">
        <v>#REF!</v>
      </c>
      <c r="GE467" s="149">
        <v>0</v>
      </c>
      <c r="GF467" s="150">
        <v>0</v>
      </c>
      <c r="GG467" s="7"/>
      <c r="GH467" s="7"/>
      <c r="GI467" s="60"/>
      <c r="GK467" s="20"/>
      <c r="GL467" s="20"/>
      <c r="GM467" s="1"/>
      <c r="GN467" s="25"/>
      <c r="GO467" s="77"/>
      <c r="GP467" s="7"/>
      <c r="GQ467" s="7"/>
    </row>
    <row r="468" spans="1:199" ht="24.95" hidden="1" customHeight="1" x14ac:dyDescent="0.4">
      <c r="A468" s="2" t="s">
        <v>87</v>
      </c>
      <c r="B468" s="7"/>
      <c r="C468" s="19"/>
      <c r="D468" s="7"/>
      <c r="E468" s="7"/>
      <c r="F468" s="7"/>
      <c r="G468" s="7"/>
      <c r="H468" s="7"/>
      <c r="I468" s="7"/>
      <c r="J468" s="7"/>
      <c r="K468" s="7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2">
        <f t="shared" si="2269"/>
        <v>0</v>
      </c>
      <c r="BH468" s="22">
        <f t="shared" si="2270"/>
        <v>0</v>
      </c>
      <c r="BI468" s="7"/>
      <c r="BJ468" s="1"/>
      <c r="BK468" s="1"/>
      <c r="BL468" s="63"/>
      <c r="BM468" s="2" t="s">
        <v>87</v>
      </c>
      <c r="BN468" s="7"/>
      <c r="BO468" s="19"/>
      <c r="BP468" s="7"/>
      <c r="BQ468" s="7"/>
      <c r="BR468" s="7"/>
      <c r="BS468" s="7"/>
      <c r="BT468" s="7"/>
      <c r="BU468" s="7"/>
      <c r="BV468" s="7"/>
      <c r="BW468" s="7"/>
      <c r="BX468" s="20"/>
      <c r="BY468" s="20"/>
      <c r="BZ468" s="20"/>
      <c r="CA468" s="20"/>
      <c r="CB468" s="7"/>
      <c r="CC468" s="316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2">
        <f t="shared" si="2333"/>
        <v>0</v>
      </c>
      <c r="DS468" s="22">
        <f t="shared" si="2334"/>
        <v>0</v>
      </c>
      <c r="DT468" s="7"/>
      <c r="DU468" s="7"/>
      <c r="DV468" s="7"/>
      <c r="DW468" s="60"/>
      <c r="DX468" s="59"/>
      <c r="DY468" s="291"/>
      <c r="DZ468" s="19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M468" s="20">
        <v>0</v>
      </c>
      <c r="EN468" s="7">
        <v>0</v>
      </c>
      <c r="EO468" s="7">
        <v>0</v>
      </c>
      <c r="EP468" s="7">
        <v>0</v>
      </c>
      <c r="EQ468" s="7">
        <v>0</v>
      </c>
      <c r="ER468" s="7">
        <v>0</v>
      </c>
      <c r="ES468" s="7">
        <v>0</v>
      </c>
      <c r="ET468" s="7">
        <v>0</v>
      </c>
      <c r="EU468" s="7">
        <v>0</v>
      </c>
      <c r="EV468" s="7">
        <v>0</v>
      </c>
      <c r="EW468" s="20">
        <v>0</v>
      </c>
      <c r="EX468" s="7">
        <v>0</v>
      </c>
      <c r="EY468" s="7">
        <v>0</v>
      </c>
      <c r="EZ468" s="7">
        <v>0</v>
      </c>
      <c r="FA468" s="7">
        <v>0</v>
      </c>
      <c r="FB468" s="7">
        <v>0</v>
      </c>
      <c r="FC468" s="7">
        <v>0</v>
      </c>
      <c r="FD468" s="7">
        <v>0</v>
      </c>
      <c r="FE468" s="7">
        <v>0</v>
      </c>
      <c r="FF468" s="7">
        <v>0</v>
      </c>
      <c r="FG468" s="20">
        <v>0</v>
      </c>
      <c r="FH468" s="7">
        <v>0</v>
      </c>
      <c r="FI468" s="7">
        <v>0</v>
      </c>
      <c r="FJ468" s="7">
        <v>0</v>
      </c>
      <c r="FK468" s="7">
        <v>0</v>
      </c>
      <c r="FL468" s="7">
        <v>0</v>
      </c>
      <c r="FM468" s="7">
        <v>0</v>
      </c>
      <c r="FN468" s="7">
        <v>0</v>
      </c>
      <c r="FO468" s="7">
        <v>0</v>
      </c>
      <c r="FP468" s="7">
        <v>0</v>
      </c>
      <c r="FQ468" s="7">
        <v>0</v>
      </c>
      <c r="FR468" s="7"/>
      <c r="FS468" s="7">
        <v>0</v>
      </c>
      <c r="FT468" s="7">
        <v>0</v>
      </c>
      <c r="FU468" s="7">
        <v>0</v>
      </c>
      <c r="FV468" s="7">
        <v>0</v>
      </c>
      <c r="FW468" s="7">
        <v>0</v>
      </c>
      <c r="FX468" s="7">
        <v>0</v>
      </c>
      <c r="FY468" s="7">
        <v>0</v>
      </c>
      <c r="FZ468" s="7">
        <v>0</v>
      </c>
      <c r="GA468" s="7">
        <v>0</v>
      </c>
      <c r="GB468" s="7">
        <v>0</v>
      </c>
      <c r="GC468" s="7">
        <v>0</v>
      </c>
      <c r="GD468" s="7" t="e">
        <v>#REF!</v>
      </c>
      <c r="GE468" s="149">
        <v>0</v>
      </c>
      <c r="GF468" s="150">
        <v>0</v>
      </c>
      <c r="GG468" s="7"/>
      <c r="GH468" s="7"/>
      <c r="GI468" s="60"/>
      <c r="GK468" s="20"/>
      <c r="GL468" s="20"/>
      <c r="GM468" s="1"/>
      <c r="GN468" s="25"/>
      <c r="GO468" s="77"/>
      <c r="GP468" s="7"/>
      <c r="GQ468" s="7"/>
    </row>
    <row r="469" spans="1:199" ht="24.95" hidden="1" customHeight="1" x14ac:dyDescent="0.4">
      <c r="A469" s="2" t="s">
        <v>87</v>
      </c>
      <c r="B469" s="7"/>
      <c r="C469" s="19"/>
      <c r="D469" s="7"/>
      <c r="E469" s="7"/>
      <c r="F469" s="7"/>
      <c r="G469" s="7"/>
      <c r="H469" s="7"/>
      <c r="I469" s="7"/>
      <c r="J469" s="7"/>
      <c r="K469" s="7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2">
        <f t="shared" si="2269"/>
        <v>0</v>
      </c>
      <c r="BH469" s="22">
        <f t="shared" si="2270"/>
        <v>0</v>
      </c>
      <c r="BI469" s="7"/>
      <c r="BJ469" s="1"/>
      <c r="BK469" s="1"/>
      <c r="BL469" s="63"/>
      <c r="BM469" s="2" t="s">
        <v>87</v>
      </c>
      <c r="BN469" s="7"/>
      <c r="BO469" s="19"/>
      <c r="BP469" s="7"/>
      <c r="BQ469" s="7"/>
      <c r="BR469" s="7"/>
      <c r="BS469" s="7"/>
      <c r="BT469" s="7"/>
      <c r="BU469" s="7"/>
      <c r="BV469" s="7"/>
      <c r="BW469" s="7"/>
      <c r="BX469" s="20"/>
      <c r="BY469" s="20"/>
      <c r="BZ469" s="20"/>
      <c r="CA469" s="20"/>
      <c r="CB469" s="7"/>
      <c r="CC469" s="316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2">
        <f t="shared" si="2333"/>
        <v>0</v>
      </c>
      <c r="DS469" s="22">
        <f t="shared" si="2334"/>
        <v>0</v>
      </c>
      <c r="DT469" s="7"/>
      <c r="DU469" s="7"/>
      <c r="DV469" s="7"/>
      <c r="DW469" s="60"/>
      <c r="DX469" s="59"/>
      <c r="DY469" s="291"/>
      <c r="DZ469" s="19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M469" s="20">
        <v>0</v>
      </c>
      <c r="EN469" s="7">
        <v>0</v>
      </c>
      <c r="EO469" s="7">
        <v>0</v>
      </c>
      <c r="EP469" s="7">
        <v>0</v>
      </c>
      <c r="EQ469" s="7">
        <v>0</v>
      </c>
      <c r="ER469" s="7">
        <v>0</v>
      </c>
      <c r="ES469" s="7">
        <v>0</v>
      </c>
      <c r="ET469" s="7">
        <v>0</v>
      </c>
      <c r="EU469" s="7">
        <v>0</v>
      </c>
      <c r="EV469" s="7">
        <v>0</v>
      </c>
      <c r="EW469" s="20">
        <v>0</v>
      </c>
      <c r="EX469" s="7">
        <v>0</v>
      </c>
      <c r="EY469" s="7">
        <v>0</v>
      </c>
      <c r="EZ469" s="7">
        <v>0</v>
      </c>
      <c r="FA469" s="7">
        <v>0</v>
      </c>
      <c r="FB469" s="7">
        <v>0</v>
      </c>
      <c r="FC469" s="7">
        <v>0</v>
      </c>
      <c r="FD469" s="7">
        <v>0</v>
      </c>
      <c r="FE469" s="7">
        <v>0</v>
      </c>
      <c r="FF469" s="7">
        <v>0</v>
      </c>
      <c r="FG469" s="20">
        <v>0</v>
      </c>
      <c r="FH469" s="7">
        <v>0</v>
      </c>
      <c r="FI469" s="7">
        <v>0</v>
      </c>
      <c r="FJ469" s="7">
        <v>0</v>
      </c>
      <c r="FK469" s="7">
        <v>0</v>
      </c>
      <c r="FL469" s="7">
        <v>0</v>
      </c>
      <c r="FM469" s="7">
        <v>0</v>
      </c>
      <c r="FN469" s="7">
        <v>0</v>
      </c>
      <c r="FO469" s="7">
        <v>0</v>
      </c>
      <c r="FP469" s="7">
        <v>0</v>
      </c>
      <c r="FQ469" s="7">
        <v>0</v>
      </c>
      <c r="FR469" s="7"/>
      <c r="FS469" s="7">
        <v>0</v>
      </c>
      <c r="FT469" s="7">
        <v>0</v>
      </c>
      <c r="FU469" s="7">
        <v>0</v>
      </c>
      <c r="FV469" s="7">
        <v>0</v>
      </c>
      <c r="FW469" s="7">
        <v>0</v>
      </c>
      <c r="FX469" s="7">
        <v>0</v>
      </c>
      <c r="FY469" s="7">
        <v>0</v>
      </c>
      <c r="FZ469" s="7">
        <v>0</v>
      </c>
      <c r="GA469" s="7">
        <v>0</v>
      </c>
      <c r="GB469" s="7">
        <v>0</v>
      </c>
      <c r="GC469" s="7">
        <v>0</v>
      </c>
      <c r="GD469" s="7" t="e">
        <v>#REF!</v>
      </c>
      <c r="GE469" s="149">
        <v>0</v>
      </c>
      <c r="GF469" s="150">
        <v>0</v>
      </c>
      <c r="GG469" s="7"/>
      <c r="GH469" s="7"/>
      <c r="GI469" s="60"/>
      <c r="GK469" s="20"/>
      <c r="GL469" s="20"/>
      <c r="GM469" s="1"/>
      <c r="GN469" s="25"/>
      <c r="GO469" s="77"/>
      <c r="GP469" s="7"/>
      <c r="GQ469" s="7"/>
    </row>
    <row r="470" spans="1:199" ht="24.95" hidden="1" customHeight="1" x14ac:dyDescent="0.4">
      <c r="A470" s="2" t="s">
        <v>87</v>
      </c>
      <c r="B470" s="7"/>
      <c r="C470" s="19"/>
      <c r="D470" s="7"/>
      <c r="E470" s="7"/>
      <c r="F470" s="7"/>
      <c r="G470" s="7"/>
      <c r="H470" s="7"/>
      <c r="I470" s="7"/>
      <c r="J470" s="7"/>
      <c r="K470" s="7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2">
        <f t="shared" si="2269"/>
        <v>0</v>
      </c>
      <c r="BH470" s="22">
        <f t="shared" si="2270"/>
        <v>0</v>
      </c>
      <c r="BI470" s="7"/>
      <c r="BJ470" s="1"/>
      <c r="BK470" s="1"/>
      <c r="BL470" s="63"/>
      <c r="BM470" s="2" t="s">
        <v>87</v>
      </c>
      <c r="BN470" s="7"/>
      <c r="BO470" s="19"/>
      <c r="BP470" s="7"/>
      <c r="BQ470" s="7"/>
      <c r="BR470" s="7"/>
      <c r="BS470" s="7"/>
      <c r="BT470" s="7"/>
      <c r="BU470" s="7"/>
      <c r="BV470" s="7"/>
      <c r="BW470" s="7"/>
      <c r="BX470" s="20"/>
      <c r="BY470" s="20"/>
      <c r="BZ470" s="20"/>
      <c r="CA470" s="20"/>
      <c r="CB470" s="7"/>
      <c r="CC470" s="316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2">
        <f t="shared" si="2333"/>
        <v>0</v>
      </c>
      <c r="DS470" s="22">
        <f t="shared" si="2334"/>
        <v>0</v>
      </c>
      <c r="DT470" s="7"/>
      <c r="DU470" s="7"/>
      <c r="DV470" s="7"/>
      <c r="DW470" s="60"/>
      <c r="DX470" s="59"/>
      <c r="DY470" s="291"/>
      <c r="DZ470" s="19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M470" s="20">
        <v>0</v>
      </c>
      <c r="EN470" s="7">
        <v>0</v>
      </c>
      <c r="EO470" s="7">
        <v>0</v>
      </c>
      <c r="EP470" s="7">
        <v>0</v>
      </c>
      <c r="EQ470" s="7">
        <v>0</v>
      </c>
      <c r="ER470" s="7">
        <v>0</v>
      </c>
      <c r="ES470" s="7">
        <v>0</v>
      </c>
      <c r="ET470" s="7">
        <v>0</v>
      </c>
      <c r="EU470" s="7">
        <v>0</v>
      </c>
      <c r="EV470" s="7">
        <v>0</v>
      </c>
      <c r="EW470" s="20">
        <v>0</v>
      </c>
      <c r="EX470" s="7">
        <v>0</v>
      </c>
      <c r="EY470" s="7">
        <v>0</v>
      </c>
      <c r="EZ470" s="7">
        <v>0</v>
      </c>
      <c r="FA470" s="7">
        <v>0</v>
      </c>
      <c r="FB470" s="7">
        <v>0</v>
      </c>
      <c r="FC470" s="7">
        <v>0</v>
      </c>
      <c r="FD470" s="7">
        <v>0</v>
      </c>
      <c r="FE470" s="7">
        <v>0</v>
      </c>
      <c r="FF470" s="7">
        <v>0</v>
      </c>
      <c r="FG470" s="20">
        <v>0</v>
      </c>
      <c r="FH470" s="7">
        <v>0</v>
      </c>
      <c r="FI470" s="7">
        <v>0</v>
      </c>
      <c r="FJ470" s="7">
        <v>0</v>
      </c>
      <c r="FK470" s="7">
        <v>0</v>
      </c>
      <c r="FL470" s="7">
        <v>0</v>
      </c>
      <c r="FM470" s="7">
        <v>0</v>
      </c>
      <c r="FN470" s="7">
        <v>0</v>
      </c>
      <c r="FO470" s="7">
        <v>0</v>
      </c>
      <c r="FP470" s="7">
        <v>0</v>
      </c>
      <c r="FQ470" s="7">
        <v>0</v>
      </c>
      <c r="FR470" s="7"/>
      <c r="FS470" s="7">
        <v>0</v>
      </c>
      <c r="FT470" s="7">
        <v>0</v>
      </c>
      <c r="FU470" s="7">
        <v>0</v>
      </c>
      <c r="FV470" s="7">
        <v>0</v>
      </c>
      <c r="FW470" s="7">
        <v>0</v>
      </c>
      <c r="FX470" s="7">
        <v>0</v>
      </c>
      <c r="FY470" s="7">
        <v>0</v>
      </c>
      <c r="FZ470" s="7">
        <v>0</v>
      </c>
      <c r="GA470" s="7">
        <v>0</v>
      </c>
      <c r="GB470" s="7">
        <v>0</v>
      </c>
      <c r="GC470" s="7">
        <v>0</v>
      </c>
      <c r="GD470" s="7" t="e">
        <v>#REF!</v>
      </c>
      <c r="GE470" s="149">
        <v>0</v>
      </c>
      <c r="GF470" s="150">
        <v>0</v>
      </c>
      <c r="GG470" s="7"/>
      <c r="GH470" s="7"/>
      <c r="GI470" s="60"/>
      <c r="GK470" s="20"/>
      <c r="GL470" s="20"/>
      <c r="GM470" s="1"/>
      <c r="GN470" s="25"/>
      <c r="GO470" s="77"/>
      <c r="GP470" s="7"/>
      <c r="GQ470" s="7"/>
    </row>
    <row r="471" spans="1:199" ht="24.95" hidden="1" customHeight="1" x14ac:dyDescent="0.4">
      <c r="A471" s="2" t="s">
        <v>87</v>
      </c>
      <c r="B471" s="7"/>
      <c r="C471" s="19"/>
      <c r="D471" s="7"/>
      <c r="E471" s="7"/>
      <c r="F471" s="7"/>
      <c r="G471" s="7"/>
      <c r="H471" s="7"/>
      <c r="I471" s="7"/>
      <c r="J471" s="7"/>
      <c r="K471" s="7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2">
        <f t="shared" si="2269"/>
        <v>0</v>
      </c>
      <c r="BH471" s="22">
        <f t="shared" si="2270"/>
        <v>0</v>
      </c>
      <c r="BI471" s="7"/>
      <c r="BJ471" s="1"/>
      <c r="BK471" s="1"/>
      <c r="BL471" s="63"/>
      <c r="BM471" s="2" t="s">
        <v>87</v>
      </c>
      <c r="BN471" s="7"/>
      <c r="BO471" s="19"/>
      <c r="BP471" s="7"/>
      <c r="BQ471" s="7"/>
      <c r="BR471" s="7"/>
      <c r="BS471" s="7"/>
      <c r="BT471" s="7"/>
      <c r="BU471" s="7"/>
      <c r="BV471" s="7"/>
      <c r="BW471" s="7"/>
      <c r="BX471" s="20"/>
      <c r="BY471" s="20"/>
      <c r="BZ471" s="20"/>
      <c r="CA471" s="20"/>
      <c r="CB471" s="7"/>
      <c r="CC471" s="316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2">
        <f t="shared" si="2333"/>
        <v>0</v>
      </c>
      <c r="DS471" s="22">
        <f t="shared" si="2334"/>
        <v>0</v>
      </c>
      <c r="DT471" s="7"/>
      <c r="DU471" s="7"/>
      <c r="DV471" s="7"/>
      <c r="DW471" s="60"/>
      <c r="DX471" s="59"/>
      <c r="DY471" s="291"/>
      <c r="DZ471" s="19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M471" s="20">
        <v>0</v>
      </c>
      <c r="EN471" s="7">
        <v>0</v>
      </c>
      <c r="EO471" s="7">
        <v>0</v>
      </c>
      <c r="EP471" s="7">
        <v>0</v>
      </c>
      <c r="EQ471" s="7">
        <v>0</v>
      </c>
      <c r="ER471" s="7">
        <v>0</v>
      </c>
      <c r="ES471" s="7">
        <v>0</v>
      </c>
      <c r="ET471" s="7">
        <v>0</v>
      </c>
      <c r="EU471" s="7">
        <v>0</v>
      </c>
      <c r="EV471" s="7">
        <v>0</v>
      </c>
      <c r="EW471" s="20">
        <v>0</v>
      </c>
      <c r="EX471" s="7">
        <v>0</v>
      </c>
      <c r="EY471" s="7">
        <v>0</v>
      </c>
      <c r="EZ471" s="7">
        <v>0</v>
      </c>
      <c r="FA471" s="7">
        <v>0</v>
      </c>
      <c r="FB471" s="7">
        <v>0</v>
      </c>
      <c r="FC471" s="7">
        <v>0</v>
      </c>
      <c r="FD471" s="7">
        <v>0</v>
      </c>
      <c r="FE471" s="7">
        <v>0</v>
      </c>
      <c r="FF471" s="7">
        <v>0</v>
      </c>
      <c r="FG471" s="20">
        <v>0</v>
      </c>
      <c r="FH471" s="7">
        <v>0</v>
      </c>
      <c r="FI471" s="7">
        <v>0</v>
      </c>
      <c r="FJ471" s="7">
        <v>0</v>
      </c>
      <c r="FK471" s="7">
        <v>0</v>
      </c>
      <c r="FL471" s="7">
        <v>0</v>
      </c>
      <c r="FM471" s="7">
        <v>0</v>
      </c>
      <c r="FN471" s="7">
        <v>0</v>
      </c>
      <c r="FO471" s="7">
        <v>0</v>
      </c>
      <c r="FP471" s="7">
        <v>0</v>
      </c>
      <c r="FQ471" s="7">
        <v>0</v>
      </c>
      <c r="FR471" s="7"/>
      <c r="FS471" s="7">
        <v>0</v>
      </c>
      <c r="FT471" s="7">
        <v>0</v>
      </c>
      <c r="FU471" s="7">
        <v>0</v>
      </c>
      <c r="FV471" s="7">
        <v>0</v>
      </c>
      <c r="FW471" s="7">
        <v>0</v>
      </c>
      <c r="FX471" s="7">
        <v>0</v>
      </c>
      <c r="FY471" s="7">
        <v>0</v>
      </c>
      <c r="FZ471" s="7">
        <v>0</v>
      </c>
      <c r="GA471" s="7">
        <v>0</v>
      </c>
      <c r="GB471" s="7">
        <v>0</v>
      </c>
      <c r="GC471" s="7">
        <v>0</v>
      </c>
      <c r="GD471" s="7" t="e">
        <v>#REF!</v>
      </c>
      <c r="GE471" s="149">
        <v>0</v>
      </c>
      <c r="GF471" s="150">
        <v>0</v>
      </c>
      <c r="GG471" s="7"/>
      <c r="GH471" s="7"/>
      <c r="GI471" s="60"/>
      <c r="GK471" s="20"/>
      <c r="GL471" s="20"/>
      <c r="GM471" s="1"/>
      <c r="GN471" s="25"/>
      <c r="GO471" s="77"/>
      <c r="GP471" s="7"/>
      <c r="GQ471" s="7"/>
    </row>
    <row r="472" spans="1:199" ht="24.95" hidden="1" customHeight="1" x14ac:dyDescent="0.4">
      <c r="A472" s="2" t="s">
        <v>87</v>
      </c>
      <c r="B472" s="7"/>
      <c r="D472" s="7"/>
      <c r="E472" s="7"/>
      <c r="F472" s="7"/>
      <c r="G472" s="7"/>
      <c r="H472" s="7"/>
      <c r="I472" s="7"/>
      <c r="J472" s="7"/>
      <c r="K472" s="7"/>
      <c r="L472" s="7"/>
      <c r="M472" s="90"/>
      <c r="N472" s="34"/>
      <c r="O472" s="22"/>
      <c r="P472" s="34"/>
      <c r="Q472" s="22"/>
      <c r="R472" s="34"/>
      <c r="S472" s="22"/>
      <c r="T472" s="34"/>
      <c r="U472" s="22"/>
      <c r="V472" s="91"/>
      <c r="W472" s="22"/>
      <c r="X472" s="22"/>
      <c r="Y472" s="22"/>
      <c r="Z472" s="91"/>
      <c r="AA472" s="22"/>
      <c r="AB472" s="91"/>
      <c r="AC472" s="22"/>
      <c r="AD472" s="91"/>
      <c r="AE472" s="26"/>
      <c r="AF472" s="91"/>
      <c r="AG472" s="22"/>
      <c r="AH472" s="91"/>
      <c r="AI472" s="22"/>
      <c r="AJ472" s="91"/>
      <c r="AK472" s="22"/>
      <c r="AL472" s="91"/>
      <c r="AM472" s="22"/>
      <c r="AN472" s="91"/>
      <c r="AO472" s="22"/>
      <c r="AP472" s="91"/>
      <c r="AQ472" s="22"/>
      <c r="AR472" s="91"/>
      <c r="AS472" s="22"/>
      <c r="AT472" s="91"/>
      <c r="AU472" s="22"/>
      <c r="AV472" s="91"/>
      <c r="AW472" s="22"/>
      <c r="AX472" s="91"/>
      <c r="AY472" s="22"/>
      <c r="AZ472" s="91"/>
      <c r="BA472" s="22"/>
      <c r="BB472" s="91"/>
      <c r="BC472" s="22"/>
      <c r="BD472" s="91"/>
      <c r="BE472" s="22"/>
      <c r="BF472" s="22"/>
      <c r="BG472" s="22">
        <f t="shared" si="2269"/>
        <v>0</v>
      </c>
      <c r="BH472" s="22">
        <f t="shared" si="2270"/>
        <v>0</v>
      </c>
      <c r="BI472" s="7"/>
      <c r="BJ472" s="1"/>
      <c r="BK472" s="1"/>
      <c r="BL472" s="63"/>
      <c r="BM472" s="2" t="s">
        <v>87</v>
      </c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90"/>
      <c r="BZ472" s="34"/>
      <c r="CA472" s="22"/>
      <c r="CB472" s="34"/>
      <c r="CC472" s="247"/>
      <c r="CD472" s="34"/>
      <c r="CE472" s="22"/>
      <c r="CF472" s="34"/>
      <c r="CG472" s="22"/>
      <c r="CH472" s="91"/>
      <c r="CI472" s="22"/>
      <c r="CJ472" s="22"/>
      <c r="CK472" s="22"/>
      <c r="CL472" s="91"/>
      <c r="CM472" s="22"/>
      <c r="CN472" s="91"/>
      <c r="CO472" s="22"/>
      <c r="CP472" s="91"/>
      <c r="CQ472" s="26"/>
      <c r="CR472" s="91"/>
      <c r="CS472" s="22"/>
      <c r="CT472" s="91"/>
      <c r="CU472" s="22"/>
      <c r="CV472" s="91"/>
      <c r="CW472" s="22"/>
      <c r="CX472" s="91"/>
      <c r="CY472" s="22"/>
      <c r="CZ472" s="91"/>
      <c r="DA472" s="22"/>
      <c r="DB472" s="91"/>
      <c r="DC472" s="22"/>
      <c r="DD472" s="91"/>
      <c r="DE472" s="22"/>
      <c r="DF472" s="91"/>
      <c r="DG472" s="22"/>
      <c r="DH472" s="91"/>
      <c r="DI472" s="22"/>
      <c r="DJ472" s="91"/>
      <c r="DK472" s="22"/>
      <c r="DL472" s="91"/>
      <c r="DM472" s="22"/>
      <c r="DN472" s="91"/>
      <c r="DO472" s="22"/>
      <c r="DP472" s="91"/>
      <c r="DQ472" s="22"/>
      <c r="DR472" s="22">
        <f>SUM(DA472+DQ472+DO472+DM472+DK472+DI472+DE472+DC472+CW472+CY472+CU472+CS472+CQ472+CO472+CM472+CK472+CJ472+CI472+CG472+CC472+CA472+CE472+DG472)</f>
        <v>0</v>
      </c>
      <c r="DS472" s="22">
        <f>SUM(CA472+CC472+CG472+CI472+CJ472+DE472+DI472+DK472+DM472+DO472+CE472+DC472)</f>
        <v>0</v>
      </c>
      <c r="DT472" s="7"/>
      <c r="DU472" s="7"/>
      <c r="DV472" s="7"/>
      <c r="DW472" s="60"/>
      <c r="DX472" s="59"/>
      <c r="DY472" s="291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M472" s="20">
        <v>0</v>
      </c>
      <c r="EN472" s="7">
        <v>0</v>
      </c>
      <c r="EO472" s="7">
        <v>0</v>
      </c>
      <c r="EP472" s="7">
        <v>0</v>
      </c>
      <c r="EQ472" s="7">
        <v>0</v>
      </c>
      <c r="ER472" s="7">
        <v>0</v>
      </c>
      <c r="ES472" s="7">
        <v>0</v>
      </c>
      <c r="ET472" s="7">
        <v>0</v>
      </c>
      <c r="EU472" s="7">
        <v>0</v>
      </c>
      <c r="EV472" s="7">
        <v>0</v>
      </c>
      <c r="EW472" s="20">
        <v>0</v>
      </c>
      <c r="EX472" s="7">
        <v>0</v>
      </c>
      <c r="EY472" s="7">
        <v>0</v>
      </c>
      <c r="EZ472" s="7">
        <v>0</v>
      </c>
      <c r="FA472" s="7">
        <v>0</v>
      </c>
      <c r="FB472" s="7">
        <v>0</v>
      </c>
      <c r="FC472" s="7">
        <v>0</v>
      </c>
      <c r="FD472" s="7">
        <v>0</v>
      </c>
      <c r="FE472" s="7">
        <v>0</v>
      </c>
      <c r="FF472" s="7">
        <v>0</v>
      </c>
      <c r="FG472" s="20">
        <v>0</v>
      </c>
      <c r="FH472" s="7">
        <v>0</v>
      </c>
      <c r="FI472" s="7">
        <v>0</v>
      </c>
      <c r="FJ472" s="7">
        <v>0</v>
      </c>
      <c r="FK472" s="7">
        <v>0</v>
      </c>
      <c r="FL472" s="7">
        <v>0</v>
      </c>
      <c r="FM472" s="7">
        <v>0</v>
      </c>
      <c r="FN472" s="7">
        <v>0</v>
      </c>
      <c r="FO472" s="7">
        <v>0</v>
      </c>
      <c r="FP472" s="7">
        <v>0</v>
      </c>
      <c r="FQ472" s="7">
        <v>0</v>
      </c>
      <c r="FR472" s="7"/>
      <c r="FS472" s="7">
        <v>0</v>
      </c>
      <c r="FT472" s="7">
        <v>0</v>
      </c>
      <c r="FU472" s="7">
        <v>0</v>
      </c>
      <c r="FV472" s="7">
        <v>0</v>
      </c>
      <c r="FW472" s="7">
        <v>0</v>
      </c>
      <c r="FX472" s="7">
        <v>0</v>
      </c>
      <c r="FY472" s="7">
        <v>0</v>
      </c>
      <c r="FZ472" s="7">
        <v>0</v>
      </c>
      <c r="GA472" s="7">
        <v>0</v>
      </c>
      <c r="GB472" s="7">
        <v>0</v>
      </c>
      <c r="GC472" s="7">
        <v>0</v>
      </c>
      <c r="GD472" s="7" t="e">
        <v>#REF!</v>
      </c>
      <c r="GE472" s="149">
        <v>0</v>
      </c>
      <c r="GF472" s="150">
        <v>0</v>
      </c>
      <c r="GG472" s="7"/>
      <c r="GH472" s="7"/>
      <c r="GI472" s="60"/>
      <c r="GK472" s="20"/>
      <c r="GL472" s="20"/>
      <c r="GM472" s="1"/>
      <c r="GN472" s="25"/>
      <c r="GO472" s="77"/>
      <c r="GP472" s="7"/>
      <c r="GQ472" s="7"/>
    </row>
    <row r="473" spans="1:199" ht="24.95" hidden="1" customHeight="1" thickBot="1" x14ac:dyDescent="0.4">
      <c r="A473" s="2" t="s">
        <v>87</v>
      </c>
      <c r="B473" s="7"/>
      <c r="D473" s="7"/>
      <c r="E473" s="7"/>
      <c r="F473" s="7"/>
      <c r="G473" s="7"/>
      <c r="H473" s="7"/>
      <c r="I473" s="7"/>
      <c r="J473" s="7"/>
      <c r="K473" s="7"/>
      <c r="L473" s="7"/>
      <c r="M473" s="90">
        <f>SUM(N473+P473+T473+V473+AR473*2)</f>
        <v>0</v>
      </c>
      <c r="N473" s="34"/>
      <c r="O473" s="22"/>
      <c r="P473" s="34"/>
      <c r="Q473" s="22"/>
      <c r="R473" s="34"/>
      <c r="S473" s="22"/>
      <c r="T473" s="34"/>
      <c r="U473" s="22"/>
      <c r="V473" s="91"/>
      <c r="W473" s="22"/>
      <c r="X473" s="22"/>
      <c r="Y473" s="22"/>
      <c r="Z473" s="91"/>
      <c r="AA473" s="22"/>
      <c r="AB473" s="91"/>
      <c r="AC473" s="22"/>
      <c r="AD473" s="91"/>
      <c r="AE473" s="26"/>
      <c r="AF473" s="91"/>
      <c r="AG473" s="22"/>
      <c r="AH473" s="91"/>
      <c r="AI473" s="22"/>
      <c r="AJ473" s="91"/>
      <c r="AK473" s="22"/>
      <c r="AL473" s="91"/>
      <c r="AM473" s="22"/>
      <c r="AN473" s="91"/>
      <c r="AO473" s="22"/>
      <c r="AP473" s="91"/>
      <c r="AQ473" s="22"/>
      <c r="AR473" s="91"/>
      <c r="AS473" s="22"/>
      <c r="AT473" s="91"/>
      <c r="AU473" s="22"/>
      <c r="AV473" s="91"/>
      <c r="AW473" s="22"/>
      <c r="AX473" s="91"/>
      <c r="AY473" s="22"/>
      <c r="AZ473" s="91"/>
      <c r="BA473" s="22"/>
      <c r="BB473" s="91"/>
      <c r="BC473" s="22"/>
      <c r="BD473" s="91"/>
      <c r="BE473" s="22"/>
      <c r="BF473" s="22"/>
      <c r="BG473" s="22">
        <f t="shared" si="2269"/>
        <v>0</v>
      </c>
      <c r="BH473" s="22">
        <f t="shared" si="2270"/>
        <v>0</v>
      </c>
      <c r="BI473" s="7"/>
      <c r="BJ473" s="1"/>
      <c r="BK473" s="1"/>
      <c r="BL473" s="63"/>
      <c r="BM473" s="59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90">
        <f>SUM(BZ473+CB473+CF473+CH473+DD473*2)</f>
        <v>0</v>
      </c>
      <c r="BZ473" s="34"/>
      <c r="CA473" s="22"/>
      <c r="CB473" s="34"/>
      <c r="CC473" s="247"/>
      <c r="CD473" s="34"/>
      <c r="CE473" s="22"/>
      <c r="CF473" s="34"/>
      <c r="CG473" s="22"/>
      <c r="CH473" s="91"/>
      <c r="CI473" s="22"/>
      <c r="CJ473" s="22"/>
      <c r="CK473" s="22"/>
      <c r="CL473" s="91"/>
      <c r="CM473" s="22"/>
      <c r="CN473" s="91"/>
      <c r="CO473" s="22"/>
      <c r="CP473" s="91"/>
      <c r="CQ473" s="26"/>
      <c r="CR473" s="91"/>
      <c r="CS473" s="22"/>
      <c r="CT473" s="91"/>
      <c r="CU473" s="22"/>
      <c r="CV473" s="91"/>
      <c r="CW473" s="22"/>
      <c r="CX473" s="91"/>
      <c r="CY473" s="22"/>
      <c r="CZ473" s="91"/>
      <c r="DA473" s="22"/>
      <c r="DB473" s="91"/>
      <c r="DC473" s="22"/>
      <c r="DD473" s="91"/>
      <c r="DE473" s="22"/>
      <c r="DF473" s="91"/>
      <c r="DG473" s="22"/>
      <c r="DH473" s="91"/>
      <c r="DI473" s="22"/>
      <c r="DJ473" s="91"/>
      <c r="DK473" s="22"/>
      <c r="DL473" s="91"/>
      <c r="DM473" s="22"/>
      <c r="DN473" s="91"/>
      <c r="DO473" s="22"/>
      <c r="DP473" s="91"/>
      <c r="DQ473" s="22"/>
      <c r="DR473" s="22">
        <f>SUM(DA473+DQ473+DO473+DM473+DK473+DI473+DE473+DC473+CW473+CY473+CU473+CS473+CQ473+CO473+CM473+CK473+CJ473+CI473+CG473+CC473+CA473+CE473+DG473)</f>
        <v>0</v>
      </c>
      <c r="DS473" s="22">
        <f>SUM(CA473+CC473+CG473+CI473+CJ473+DE473+DI473+DK473+DM473+DO473+CE473+DC473)</f>
        <v>0</v>
      </c>
      <c r="DT473" s="7"/>
      <c r="DU473" s="7"/>
      <c r="DV473" s="7"/>
      <c r="DW473" s="60"/>
      <c r="DX473" s="59"/>
      <c r="DY473" s="291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M473" s="20">
        <v>0</v>
      </c>
      <c r="EN473" s="7">
        <v>0</v>
      </c>
      <c r="EO473" s="7">
        <v>0</v>
      </c>
      <c r="EP473" s="7">
        <v>0</v>
      </c>
      <c r="EQ473" s="7">
        <v>0</v>
      </c>
      <c r="ER473" s="7">
        <v>0</v>
      </c>
      <c r="ES473" s="7">
        <v>0</v>
      </c>
      <c r="ET473" s="7">
        <v>0</v>
      </c>
      <c r="EU473" s="7">
        <v>0</v>
      </c>
      <c r="EV473" s="7">
        <v>0</v>
      </c>
      <c r="EW473" s="20">
        <v>0</v>
      </c>
      <c r="EX473" s="7">
        <v>0</v>
      </c>
      <c r="EY473" s="7">
        <v>0</v>
      </c>
      <c r="EZ473" s="7">
        <v>0</v>
      </c>
      <c r="FA473" s="7">
        <v>0</v>
      </c>
      <c r="FB473" s="7">
        <v>0</v>
      </c>
      <c r="FC473" s="7">
        <v>0</v>
      </c>
      <c r="FD473" s="7">
        <v>0</v>
      </c>
      <c r="FE473" s="7">
        <v>0</v>
      </c>
      <c r="FF473" s="7">
        <v>0</v>
      </c>
      <c r="FG473" s="20">
        <v>0</v>
      </c>
      <c r="FH473" s="7">
        <v>0</v>
      </c>
      <c r="FI473" s="7">
        <v>0</v>
      </c>
      <c r="FJ473" s="7">
        <v>0</v>
      </c>
      <c r="FK473" s="7">
        <v>0</v>
      </c>
      <c r="FL473" s="7">
        <v>0</v>
      </c>
      <c r="FM473" s="7">
        <v>0</v>
      </c>
      <c r="FN473" s="7">
        <v>0</v>
      </c>
      <c r="FO473" s="7">
        <v>0</v>
      </c>
      <c r="FP473" s="7">
        <v>0</v>
      </c>
      <c r="FQ473" s="7">
        <v>0</v>
      </c>
      <c r="FR473" s="7"/>
      <c r="FS473" s="7">
        <v>0</v>
      </c>
      <c r="FT473" s="7">
        <v>0</v>
      </c>
      <c r="FU473" s="7">
        <v>0</v>
      </c>
      <c r="FV473" s="7">
        <v>0</v>
      </c>
      <c r="FW473" s="7">
        <v>0</v>
      </c>
      <c r="FX473" s="7">
        <v>0</v>
      </c>
      <c r="FY473" s="7">
        <v>0</v>
      </c>
      <c r="FZ473" s="7">
        <v>0</v>
      </c>
      <c r="GA473" s="7">
        <v>0</v>
      </c>
      <c r="GB473" s="7">
        <v>0</v>
      </c>
      <c r="GC473" s="7">
        <v>0</v>
      </c>
      <c r="GD473" s="7" t="e">
        <v>#REF!</v>
      </c>
      <c r="GE473" s="149">
        <v>0</v>
      </c>
      <c r="GF473" s="150">
        <v>0</v>
      </c>
      <c r="GG473" s="7"/>
      <c r="GH473" s="7"/>
      <c r="GI473" s="60"/>
      <c r="GK473" s="20"/>
      <c r="GL473" s="20"/>
      <c r="GM473" s="1"/>
      <c r="GN473" s="25"/>
      <c r="GO473" s="77"/>
      <c r="GP473" s="7"/>
      <c r="GQ473" s="7"/>
    </row>
    <row r="474" spans="1:199" ht="24.95" customHeight="1" thickBot="1" x14ac:dyDescent="0.4">
      <c r="A474" s="61">
        <v>32</v>
      </c>
      <c r="B474" s="659" t="s">
        <v>88</v>
      </c>
      <c r="C474" s="21" t="s">
        <v>67</v>
      </c>
      <c r="D474" s="2"/>
      <c r="E474" s="2"/>
      <c r="F474" s="2"/>
      <c r="G474" s="2"/>
      <c r="H474" s="2"/>
      <c r="I474" s="2"/>
      <c r="J474" s="2"/>
      <c r="K474" s="2"/>
      <c r="L474" s="16">
        <f>SUM(L475:L486)</f>
        <v>24</v>
      </c>
      <c r="M474" s="16">
        <f t="shared" ref="M474:AK474" si="2335">SUM(M475:M486)</f>
        <v>24</v>
      </c>
      <c r="N474" s="16">
        <f t="shared" si="2335"/>
        <v>2</v>
      </c>
      <c r="O474" s="16">
        <f>SUM(O475:O486)</f>
        <v>0</v>
      </c>
      <c r="P474" s="16">
        <f t="shared" si="2335"/>
        <v>0</v>
      </c>
      <c r="Q474" s="16">
        <f t="shared" si="2335"/>
        <v>0</v>
      </c>
      <c r="R474" s="16">
        <f t="shared" si="2335"/>
        <v>22</v>
      </c>
      <c r="S474" s="16">
        <f t="shared" si="2335"/>
        <v>22</v>
      </c>
      <c r="T474" s="16">
        <f t="shared" si="2335"/>
        <v>0</v>
      </c>
      <c r="U474" s="16">
        <f t="shared" si="2335"/>
        <v>0</v>
      </c>
      <c r="V474" s="16">
        <f t="shared" si="2335"/>
        <v>0</v>
      </c>
      <c r="W474" s="16">
        <f t="shared" si="2335"/>
        <v>0</v>
      </c>
      <c r="X474" s="16">
        <f t="shared" si="2335"/>
        <v>0</v>
      </c>
      <c r="Y474" s="16">
        <f>SUM(Y475:Y486)</f>
        <v>1.2</v>
      </c>
      <c r="Z474" s="16">
        <f t="shared" si="2335"/>
        <v>0</v>
      </c>
      <c r="AA474" s="16">
        <f t="shared" si="2335"/>
        <v>0</v>
      </c>
      <c r="AB474" s="16">
        <f t="shared" si="2335"/>
        <v>34</v>
      </c>
      <c r="AC474" s="16">
        <f t="shared" si="2335"/>
        <v>272</v>
      </c>
      <c r="AD474" s="16">
        <f t="shared" si="2335"/>
        <v>1</v>
      </c>
      <c r="AE474" s="16">
        <f t="shared" si="2335"/>
        <v>0</v>
      </c>
      <c r="AF474" s="16">
        <f t="shared" si="2335"/>
        <v>0</v>
      </c>
      <c r="AG474" s="16">
        <f t="shared" si="2335"/>
        <v>0</v>
      </c>
      <c r="AH474" s="16">
        <f t="shared" si="2335"/>
        <v>0</v>
      </c>
      <c r="AI474" s="16">
        <f t="shared" si="2335"/>
        <v>0</v>
      </c>
      <c r="AJ474" s="16">
        <f t="shared" si="2335"/>
        <v>0</v>
      </c>
      <c r="AK474" s="16">
        <f t="shared" si="2335"/>
        <v>0</v>
      </c>
      <c r="AL474" s="16">
        <f t="shared" ref="AL474:BE474" si="2336">SUM(AL475:AL486)</f>
        <v>0</v>
      </c>
      <c r="AM474" s="16">
        <f t="shared" si="2336"/>
        <v>0</v>
      </c>
      <c r="AN474" s="16">
        <f t="shared" si="2336"/>
        <v>0</v>
      </c>
      <c r="AO474" s="16">
        <f t="shared" si="2336"/>
        <v>0</v>
      </c>
      <c r="AP474" s="16">
        <f t="shared" si="2336"/>
        <v>0</v>
      </c>
      <c r="AQ474" s="16">
        <f t="shared" si="2336"/>
        <v>9.9</v>
      </c>
      <c r="AR474" s="16">
        <f t="shared" si="2336"/>
        <v>1</v>
      </c>
      <c r="AS474" s="16">
        <f t="shared" si="2336"/>
        <v>6</v>
      </c>
      <c r="AT474" s="16">
        <f t="shared" si="2336"/>
        <v>0</v>
      </c>
      <c r="AU474" s="16">
        <f t="shared" si="2336"/>
        <v>0</v>
      </c>
      <c r="AV474" s="16">
        <f t="shared" si="2336"/>
        <v>0</v>
      </c>
      <c r="AW474" s="16">
        <f t="shared" si="2336"/>
        <v>0</v>
      </c>
      <c r="AX474" s="16">
        <f t="shared" si="2336"/>
        <v>0</v>
      </c>
      <c r="AY474" s="16">
        <f t="shared" si="2336"/>
        <v>0</v>
      </c>
      <c r="AZ474" s="16">
        <f t="shared" si="2336"/>
        <v>0</v>
      </c>
      <c r="BA474" s="16">
        <f t="shared" si="2336"/>
        <v>0</v>
      </c>
      <c r="BB474" s="16">
        <f t="shared" si="2336"/>
        <v>0</v>
      </c>
      <c r="BC474" s="16">
        <f t="shared" si="2336"/>
        <v>0</v>
      </c>
      <c r="BD474" s="16">
        <f t="shared" si="2336"/>
        <v>0</v>
      </c>
      <c r="BE474" s="16">
        <f t="shared" si="2336"/>
        <v>0</v>
      </c>
      <c r="BF474" s="16"/>
      <c r="BG474" s="16">
        <f>SUM(BG475:BG486)</f>
        <v>311.10000000000002</v>
      </c>
      <c r="BH474" s="16">
        <f>SUM(BH475:BH486)</f>
        <v>37.9</v>
      </c>
      <c r="BI474" s="2"/>
      <c r="BJ474" s="27"/>
      <c r="BK474" s="27"/>
      <c r="BL474" s="111"/>
      <c r="BM474" s="61">
        <v>32</v>
      </c>
      <c r="BN474" s="2" t="s">
        <v>88</v>
      </c>
      <c r="BO474" s="21" t="s">
        <v>67</v>
      </c>
      <c r="BP474" s="2">
        <v>1</v>
      </c>
      <c r="BQ474" s="2"/>
      <c r="BR474" s="2"/>
      <c r="BS474" s="2"/>
      <c r="BT474" s="2"/>
      <c r="BU474" s="2"/>
      <c r="BV474" s="2"/>
      <c r="BW474" s="2"/>
      <c r="BX474" s="16">
        <f>SUM(BX475:BX486)</f>
        <v>160</v>
      </c>
      <c r="BY474" s="16">
        <f t="shared" ref="BY474:DQ474" si="2337">SUM(BY475:BY486)</f>
        <v>260</v>
      </c>
      <c r="BZ474" s="16">
        <f t="shared" si="2337"/>
        <v>72</v>
      </c>
      <c r="CA474" s="16">
        <f t="shared" si="2337"/>
        <v>0</v>
      </c>
      <c r="CB474" s="16">
        <f t="shared" si="2337"/>
        <v>16</v>
      </c>
      <c r="CC474" s="16">
        <f t="shared" si="2337"/>
        <v>16</v>
      </c>
      <c r="CD474" s="16">
        <f t="shared" si="2337"/>
        <v>142</v>
      </c>
      <c r="CE474" s="16">
        <f t="shared" si="2337"/>
        <v>142</v>
      </c>
      <c r="CF474" s="16">
        <f t="shared" si="2337"/>
        <v>30</v>
      </c>
      <c r="CG474" s="16">
        <f t="shared" si="2337"/>
        <v>30</v>
      </c>
      <c r="CH474" s="16">
        <f t="shared" si="2337"/>
        <v>0</v>
      </c>
      <c r="CI474" s="16">
        <f t="shared" si="2337"/>
        <v>0</v>
      </c>
      <c r="CJ474" s="16">
        <f t="shared" si="2337"/>
        <v>4</v>
      </c>
      <c r="CK474" s="16">
        <f t="shared" si="2337"/>
        <v>11</v>
      </c>
      <c r="CL474" s="16">
        <f t="shared" si="2337"/>
        <v>0</v>
      </c>
      <c r="CM474" s="16">
        <f t="shared" si="2337"/>
        <v>0</v>
      </c>
      <c r="CN474" s="16">
        <f t="shared" si="2337"/>
        <v>3</v>
      </c>
      <c r="CO474" s="16">
        <f t="shared" si="2337"/>
        <v>24</v>
      </c>
      <c r="CP474" s="16">
        <f t="shared" si="2337"/>
        <v>1</v>
      </c>
      <c r="CQ474" s="16">
        <f t="shared" si="2337"/>
        <v>0</v>
      </c>
      <c r="CR474" s="16">
        <f t="shared" si="2337"/>
        <v>0</v>
      </c>
      <c r="CS474" s="16">
        <f t="shared" si="2337"/>
        <v>0</v>
      </c>
      <c r="CT474" s="16">
        <f t="shared" si="2337"/>
        <v>0</v>
      </c>
      <c r="CU474" s="16">
        <f t="shared" si="2337"/>
        <v>0</v>
      </c>
      <c r="CV474" s="16">
        <f t="shared" si="2337"/>
        <v>0</v>
      </c>
      <c r="CW474" s="16">
        <f t="shared" si="2337"/>
        <v>0</v>
      </c>
      <c r="CX474" s="16">
        <f t="shared" si="2337"/>
        <v>4</v>
      </c>
      <c r="CY474" s="16">
        <f t="shared" si="2337"/>
        <v>220</v>
      </c>
      <c r="CZ474" s="16">
        <f t="shared" si="2337"/>
        <v>0</v>
      </c>
      <c r="DA474" s="16">
        <f t="shared" si="2337"/>
        <v>0</v>
      </c>
      <c r="DB474" s="16">
        <f t="shared" si="2337"/>
        <v>1</v>
      </c>
      <c r="DC474" s="16">
        <f t="shared" si="2337"/>
        <v>18</v>
      </c>
      <c r="DD474" s="16">
        <f t="shared" si="2337"/>
        <v>2</v>
      </c>
      <c r="DE474" s="16">
        <f t="shared" si="2337"/>
        <v>12</v>
      </c>
      <c r="DF474" s="16">
        <f t="shared" si="2337"/>
        <v>0</v>
      </c>
      <c r="DG474" s="16">
        <f t="shared" si="2337"/>
        <v>0</v>
      </c>
      <c r="DH474" s="16">
        <f t="shared" si="2337"/>
        <v>0</v>
      </c>
      <c r="DI474" s="16">
        <f t="shared" si="2337"/>
        <v>0</v>
      </c>
      <c r="DJ474" s="16">
        <f t="shared" si="2337"/>
        <v>1</v>
      </c>
      <c r="DK474" s="16">
        <f t="shared" si="2337"/>
        <v>14.666666666666666</v>
      </c>
      <c r="DL474" s="16">
        <f t="shared" si="2337"/>
        <v>1</v>
      </c>
      <c r="DM474" s="16">
        <f t="shared" si="2337"/>
        <v>64</v>
      </c>
      <c r="DN474" s="16">
        <f t="shared" si="2337"/>
        <v>0</v>
      </c>
      <c r="DO474" s="16">
        <f t="shared" si="2337"/>
        <v>0</v>
      </c>
      <c r="DP474" s="16">
        <f t="shared" si="2337"/>
        <v>0</v>
      </c>
      <c r="DQ474" s="16">
        <f t="shared" si="2337"/>
        <v>0</v>
      </c>
      <c r="DR474" s="16">
        <f>SUM(DR475:DR486)</f>
        <v>555.66666666666663</v>
      </c>
      <c r="DS474" s="16">
        <f>SUM(DS475:DS486)</f>
        <v>300.66666666666663</v>
      </c>
      <c r="DT474" s="2"/>
      <c r="DU474" s="2"/>
      <c r="DV474" s="2"/>
      <c r="DW474" s="62"/>
      <c r="DX474" s="61">
        <v>32</v>
      </c>
      <c r="DY474" s="301" t="s">
        <v>88</v>
      </c>
      <c r="DZ474" s="21" t="s">
        <v>67</v>
      </c>
      <c r="EA474" s="44">
        <v>1</v>
      </c>
      <c r="EB474" s="44"/>
      <c r="EC474" s="44"/>
      <c r="ED474" s="44"/>
      <c r="EE474" s="44"/>
      <c r="EF474" s="44"/>
      <c r="EG474" s="44"/>
      <c r="EH474" s="44"/>
      <c r="EI474" s="44"/>
      <c r="EJ474" s="44"/>
      <c r="EK474" s="44"/>
      <c r="EM474" s="50">
        <v>0</v>
      </c>
      <c r="EN474" s="50">
        <v>0</v>
      </c>
      <c r="EO474" s="50">
        <v>16</v>
      </c>
      <c r="EP474" s="50">
        <v>164</v>
      </c>
      <c r="EQ474" s="50">
        <v>164</v>
      </c>
      <c r="ER474" s="50">
        <v>30</v>
      </c>
      <c r="ES474" s="50">
        <v>30</v>
      </c>
      <c r="ET474" s="50">
        <v>0</v>
      </c>
      <c r="EU474" s="50">
        <v>0</v>
      </c>
      <c r="EV474" s="50">
        <v>4</v>
      </c>
      <c r="EW474" s="50">
        <v>12.2</v>
      </c>
      <c r="EX474" s="50">
        <v>0</v>
      </c>
      <c r="EY474" s="50">
        <v>0</v>
      </c>
      <c r="EZ474" s="50">
        <v>37</v>
      </c>
      <c r="FA474" s="50">
        <v>296</v>
      </c>
      <c r="FB474" s="50">
        <v>2</v>
      </c>
      <c r="FC474" s="50">
        <v>0</v>
      </c>
      <c r="FD474" s="50">
        <v>0</v>
      </c>
      <c r="FE474" s="50">
        <v>0</v>
      </c>
      <c r="FF474" s="50">
        <v>0</v>
      </c>
      <c r="FG474" s="50">
        <v>0</v>
      </c>
      <c r="FH474" s="50">
        <v>0</v>
      </c>
      <c r="FI474" s="50">
        <v>0</v>
      </c>
      <c r="FJ474" s="50">
        <v>4</v>
      </c>
      <c r="FK474" s="50">
        <v>220</v>
      </c>
      <c r="FL474" s="50">
        <v>0</v>
      </c>
      <c r="FM474" s="50">
        <v>0</v>
      </c>
      <c r="FN474" s="50">
        <v>1</v>
      </c>
      <c r="FO474" s="50">
        <v>27.9</v>
      </c>
      <c r="FP474" s="50">
        <v>3</v>
      </c>
      <c r="FQ474" s="50">
        <v>18</v>
      </c>
      <c r="FR474" s="50">
        <v>0</v>
      </c>
      <c r="FS474" s="50">
        <v>0</v>
      </c>
      <c r="FT474" s="50">
        <v>0</v>
      </c>
      <c r="FU474" s="50">
        <v>0</v>
      </c>
      <c r="FV474" s="50">
        <v>1</v>
      </c>
      <c r="FW474" s="50">
        <v>14.666666666666666</v>
      </c>
      <c r="FX474" s="50">
        <v>1</v>
      </c>
      <c r="FY474" s="50">
        <v>64</v>
      </c>
      <c r="FZ474" s="50">
        <v>0</v>
      </c>
      <c r="GA474" s="50">
        <v>0</v>
      </c>
      <c r="GB474" s="50">
        <v>0</v>
      </c>
      <c r="GC474" s="50">
        <v>0</v>
      </c>
      <c r="GD474" s="44" t="e">
        <v>#REF!</v>
      </c>
      <c r="GE474" s="117">
        <v>866.76666666666665</v>
      </c>
      <c r="GF474" s="641">
        <v>338.56666666666666</v>
      </c>
      <c r="GG474" s="44"/>
      <c r="GH474" s="44"/>
      <c r="GI474" s="66"/>
      <c r="GK474" s="20"/>
      <c r="GL474" s="20"/>
      <c r="GM474" s="1"/>
      <c r="GN474" s="25"/>
      <c r="GO474" s="77"/>
      <c r="GP474" s="7"/>
      <c r="GQ474" s="7"/>
    </row>
    <row r="475" spans="1:199" ht="24.95" hidden="1" customHeight="1" x14ac:dyDescent="0.4">
      <c r="A475" s="2" t="s">
        <v>88</v>
      </c>
      <c r="B475" s="274" t="s">
        <v>113</v>
      </c>
      <c r="C475" s="207" t="s">
        <v>95</v>
      </c>
      <c r="D475" s="207" t="s">
        <v>92</v>
      </c>
      <c r="E475" s="207" t="s">
        <v>96</v>
      </c>
      <c r="F475" s="179" t="s">
        <v>97</v>
      </c>
      <c r="G475" s="207">
        <v>7</v>
      </c>
      <c r="H475" s="179">
        <f>24+24+22+24+25+22</f>
        <v>141</v>
      </c>
      <c r="I475" s="179"/>
      <c r="J475" s="179">
        <v>1</v>
      </c>
      <c r="K475" s="25">
        <f>SUM(J475)*2</f>
        <v>2</v>
      </c>
      <c r="L475" s="1">
        <v>24</v>
      </c>
      <c r="M475" s="208">
        <f>SUM(N475+P475+R475+T475+V475)</f>
        <v>24</v>
      </c>
      <c r="N475" s="34">
        <v>2</v>
      </c>
      <c r="O475" s="28">
        <f>SUM(N475)*I475</f>
        <v>0</v>
      </c>
      <c r="P475" s="34"/>
      <c r="Q475" s="28">
        <f>P475*J475</f>
        <v>0</v>
      </c>
      <c r="R475" s="34">
        <v>22</v>
      </c>
      <c r="S475" s="28">
        <f>SUM(R475)*J475</f>
        <v>22</v>
      </c>
      <c r="T475" s="34"/>
      <c r="U475" s="28">
        <f>SUM(T475)*K475</f>
        <v>0</v>
      </c>
      <c r="V475" s="34"/>
      <c r="W475" s="28">
        <f>SUM(V475)*J475*5</f>
        <v>0</v>
      </c>
      <c r="X475" s="209">
        <f>SUM(J475*AX475*2+K475*AZ475*2)</f>
        <v>0</v>
      </c>
      <c r="Y475" s="182">
        <f>SUM(L475*5/100*J475)</f>
        <v>1.2</v>
      </c>
      <c r="Z475" s="223"/>
      <c r="AA475" s="28"/>
      <c r="AB475" s="34"/>
      <c r="AC475" s="209">
        <f>SUM(AB475)*3*H475/5</f>
        <v>0</v>
      </c>
      <c r="AD475" s="34"/>
      <c r="AE475" s="210">
        <f>SUM(AD475*H475*(30+4))</f>
        <v>0</v>
      </c>
      <c r="AF475" s="34"/>
      <c r="AG475" s="28">
        <f>SUM(AF475*H475*3)</f>
        <v>0</v>
      </c>
      <c r="AH475" s="34"/>
      <c r="AI475" s="209">
        <f>SUM(AH475*H475/3)</f>
        <v>0</v>
      </c>
      <c r="AJ475" s="223"/>
      <c r="AK475" s="209">
        <f>SUM(AJ475*H475*2/3)</f>
        <v>0</v>
      </c>
      <c r="AL475" s="34"/>
      <c r="AM475" s="28">
        <f>SUM(AL475*H475)*2</f>
        <v>0</v>
      </c>
      <c r="AN475" s="34"/>
      <c r="AO475" s="28">
        <f>SUM(AN475*J475)</f>
        <v>0</v>
      </c>
      <c r="AP475" s="34"/>
      <c r="AQ475" s="209">
        <f>SUM(AP475*H475*2)</f>
        <v>0</v>
      </c>
      <c r="AR475" s="34">
        <v>1</v>
      </c>
      <c r="AS475" s="209">
        <f>AR475*J475*6</f>
        <v>6</v>
      </c>
      <c r="AT475" s="34"/>
      <c r="AU475" s="209">
        <f>AT475*H475/3</f>
        <v>0</v>
      </c>
      <c r="AV475" s="223"/>
      <c r="AW475" s="28">
        <f>SUM(J475*AV475*6)</f>
        <v>0</v>
      </c>
      <c r="AX475" s="34"/>
      <c r="AY475" s="209">
        <f>SUM(AX475*H475/3)</f>
        <v>0</v>
      </c>
      <c r="AZ475" s="34"/>
      <c r="BA475" s="209">
        <f>SUM(AZ475*K475*5*6)</f>
        <v>0</v>
      </c>
      <c r="BB475" s="34"/>
      <c r="BC475" s="209">
        <f>SUM(BB475*K475*4*6)</f>
        <v>0</v>
      </c>
      <c r="BD475" s="34"/>
      <c r="BE475" s="22">
        <f>SUM(BD475*50)</f>
        <v>0</v>
      </c>
      <c r="BF475" s="20"/>
      <c r="BG475" s="309">
        <f t="shared" ref="BG475:BG486" si="2338">SUM(AO475+BE475+BC475+BA475+AY475+AW475+AS475+AQ475+AK475+AM475+AI475+AG475+AE475+AC475+AA475+Y475+X475+W475+U475+Q475+O475+S475+AU475)</f>
        <v>29.2</v>
      </c>
      <c r="BH475" s="22">
        <f t="shared" ref="BH475:BH486" si="2339">SUM(O475+Q475+U475+W475+X475+AS475+AW475+AY475+BA475+BC475+S475+AQ475)</f>
        <v>28</v>
      </c>
      <c r="BI475" s="7"/>
      <c r="BJ475" s="1"/>
      <c r="BK475" s="1"/>
      <c r="BL475" s="63">
        <v>404</v>
      </c>
      <c r="BM475" s="2" t="s">
        <v>88</v>
      </c>
      <c r="BN475" s="52" t="s">
        <v>196</v>
      </c>
      <c r="BO475" s="45" t="s">
        <v>95</v>
      </c>
      <c r="BP475" s="45" t="s">
        <v>92</v>
      </c>
      <c r="BQ475" s="45" t="s">
        <v>96</v>
      </c>
      <c r="BR475" s="25" t="s">
        <v>195</v>
      </c>
      <c r="BS475" s="45">
        <v>10</v>
      </c>
      <c r="BT475" s="179">
        <v>28</v>
      </c>
      <c r="BU475" s="25"/>
      <c r="BV475" s="25">
        <v>1</v>
      </c>
      <c r="BW475" s="25">
        <f>SUM(BV475)*2</f>
        <v>2</v>
      </c>
      <c r="BX475" s="24">
        <v>20</v>
      </c>
      <c r="BY475" s="208">
        <f t="shared" ref="BY475:BY481" si="2340">SUM(BZ475+CB475+CD475+CF475+CH475)</f>
        <v>20</v>
      </c>
      <c r="BZ475" s="34">
        <v>4</v>
      </c>
      <c r="CA475" s="28">
        <f t="shared" ref="CA475:CA481" si="2341">SUM(BZ475)*BU475</f>
        <v>0</v>
      </c>
      <c r="CB475" s="34"/>
      <c r="CC475" s="243">
        <f t="shared" ref="CC475:CC481" si="2342">CB475*BV475</f>
        <v>0</v>
      </c>
      <c r="CD475" s="34">
        <v>16</v>
      </c>
      <c r="CE475" s="28">
        <f t="shared" ref="CE475:CE481" si="2343">SUM(CD475)*BV475</f>
        <v>16</v>
      </c>
      <c r="CF475" s="34"/>
      <c r="CG475" s="28">
        <f t="shared" ref="CG475:CG481" si="2344">SUM(CF475)*BW475</f>
        <v>0</v>
      </c>
      <c r="CH475" s="200"/>
      <c r="CI475" s="28">
        <f>SUM(CH475)*BV475*5</f>
        <v>0</v>
      </c>
      <c r="CJ475" s="209">
        <f>SUM(BV475*DJ475*2+BW475*DL475*2)</f>
        <v>0</v>
      </c>
      <c r="CK475" s="209">
        <f t="shared" ref="CK475:CK480" si="2345">SUM(BX475*5/100*BV475)</f>
        <v>1</v>
      </c>
      <c r="CL475" s="200"/>
      <c r="CM475" s="28"/>
      <c r="CN475" s="200"/>
      <c r="CO475" s="209">
        <f>SUM(CN475)*3*BT475/5</f>
        <v>0</v>
      </c>
      <c r="CP475" s="200"/>
      <c r="CQ475" s="210">
        <f>SUM(CP475*BT475*(30+4))</f>
        <v>0</v>
      </c>
      <c r="CR475" s="34"/>
      <c r="CS475" s="28">
        <f t="shared" ref="CS475:CS481" si="2346">SUM(CR475*BT475*3)</f>
        <v>0</v>
      </c>
      <c r="CT475" s="200"/>
      <c r="CU475" s="209">
        <f t="shared" ref="CU475:CU481" si="2347">SUM(CT475*BT475/3)</f>
        <v>0</v>
      </c>
      <c r="CV475" s="200"/>
      <c r="CW475" s="209">
        <f t="shared" ref="CW475:CW480" si="2348">SUM(CV475*BT475*2/3)</f>
        <v>0</v>
      </c>
      <c r="CX475" s="34">
        <v>1</v>
      </c>
      <c r="CY475" s="201">
        <f>SUM(CX475*BT475*2)</f>
        <v>56</v>
      </c>
      <c r="CZ475" s="200"/>
      <c r="DA475" s="28">
        <f>SUM(CZ475*BV475*2)</f>
        <v>0</v>
      </c>
      <c r="DB475" s="200"/>
      <c r="DC475" s="209">
        <f>SUM(DB475*BT475*2)</f>
        <v>0</v>
      </c>
      <c r="DD475" s="34">
        <v>1</v>
      </c>
      <c r="DE475" s="605">
        <f>DD475*BV475*6</f>
        <v>6</v>
      </c>
      <c r="DF475" s="200"/>
      <c r="DG475" s="209">
        <f t="shared" ref="DG475:DG482" si="2349">DF475*BT475/3</f>
        <v>0</v>
      </c>
      <c r="DH475" s="200"/>
      <c r="DI475" s="28">
        <f>SUM(BV475*DH475*6)</f>
        <v>0</v>
      </c>
      <c r="DJ475" s="34"/>
      <c r="DK475" s="209">
        <f>SUM(BV475*DJ475*8)</f>
        <v>0</v>
      </c>
      <c r="DL475" s="34"/>
      <c r="DM475" s="209">
        <f>SUM(DL475*BW475*5*6)</f>
        <v>0</v>
      </c>
      <c r="DN475" s="34"/>
      <c r="DO475" s="209">
        <f t="shared" ref="DO475:DO480" si="2350">SUM(DN475*BW475*4*6)</f>
        <v>0</v>
      </c>
      <c r="DP475" s="34"/>
      <c r="DQ475" s="22">
        <f t="shared" ref="DQ475:DQ481" si="2351">SUM(DP475*50)</f>
        <v>0</v>
      </c>
      <c r="DR475" s="345">
        <f t="shared" ref="DR475:DR482" si="2352">CA475+CC475+CE475+CG475+CI475+CJ475+CK475+CM475+CO475+CQ475+CS475+CU475+CW475+CY475+DA475+DC475+DE475+DG475+DI475+DK475+DM475+DO475+DQ475</f>
        <v>79</v>
      </c>
      <c r="DS475" s="209">
        <f t="shared" ref="DS475:DS482" si="2353">DO475+DM475+DK475+DI475+DE475+DC475+CJ475+CI475+CG475+CE475+CC475+CA475</f>
        <v>22</v>
      </c>
      <c r="DT475" s="7"/>
      <c r="DU475" s="7"/>
      <c r="DV475" s="7"/>
      <c r="DW475" s="60">
        <v>505</v>
      </c>
      <c r="DX475" s="59"/>
      <c r="DY475" s="7"/>
      <c r="DZ475" s="19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M475" s="20">
        <v>0</v>
      </c>
      <c r="EN475" s="20">
        <v>0</v>
      </c>
      <c r="EO475" s="20">
        <v>0</v>
      </c>
      <c r="EP475" s="20">
        <v>38</v>
      </c>
      <c r="EQ475" s="20">
        <v>38</v>
      </c>
      <c r="ER475" s="20">
        <v>0</v>
      </c>
      <c r="ES475" s="20">
        <v>0</v>
      </c>
      <c r="ET475" s="20">
        <v>0</v>
      </c>
      <c r="EU475" s="20">
        <v>0</v>
      </c>
      <c r="EV475" s="20">
        <v>0</v>
      </c>
      <c r="EW475" s="20">
        <v>2.2000000000000002</v>
      </c>
      <c r="EX475" s="20">
        <v>0</v>
      </c>
      <c r="EY475" s="20">
        <v>0</v>
      </c>
      <c r="EZ475" s="20">
        <v>0</v>
      </c>
      <c r="FA475" s="20">
        <v>0</v>
      </c>
      <c r="FB475" s="20">
        <v>0</v>
      </c>
      <c r="FC475" s="20">
        <v>0</v>
      </c>
      <c r="FD475" s="20">
        <v>0</v>
      </c>
      <c r="FE475" s="20">
        <v>0</v>
      </c>
      <c r="FF475" s="20">
        <v>0</v>
      </c>
      <c r="FG475" s="20">
        <v>0</v>
      </c>
      <c r="FH475" s="20">
        <v>0</v>
      </c>
      <c r="FI475" s="20">
        <v>0</v>
      </c>
      <c r="FJ475" s="20">
        <v>1</v>
      </c>
      <c r="FK475" s="20">
        <v>56</v>
      </c>
      <c r="FL475" s="20">
        <v>0</v>
      </c>
      <c r="FM475" s="20">
        <v>0</v>
      </c>
      <c r="FN475" s="20">
        <v>0</v>
      </c>
      <c r="FO475" s="20">
        <v>0</v>
      </c>
      <c r="FP475" s="20">
        <v>2</v>
      </c>
      <c r="FQ475" s="20">
        <v>12</v>
      </c>
      <c r="FR475" s="20">
        <v>0</v>
      </c>
      <c r="FS475" s="20">
        <v>0</v>
      </c>
      <c r="FT475" s="20">
        <v>0</v>
      </c>
      <c r="FU475" s="20">
        <v>0</v>
      </c>
      <c r="FV475" s="20">
        <v>0</v>
      </c>
      <c r="FW475" s="20">
        <v>0</v>
      </c>
      <c r="FX475" s="20">
        <v>0</v>
      </c>
      <c r="FY475" s="20">
        <v>0</v>
      </c>
      <c r="FZ475" s="20">
        <v>0</v>
      </c>
      <c r="GA475" s="20">
        <v>0</v>
      </c>
      <c r="GB475" s="20">
        <v>0</v>
      </c>
      <c r="GC475" s="20">
        <v>0</v>
      </c>
      <c r="GD475" s="7"/>
      <c r="GE475" s="149">
        <v>108.2</v>
      </c>
      <c r="GF475" s="150">
        <v>50</v>
      </c>
      <c r="GG475" s="7"/>
      <c r="GH475" s="7"/>
      <c r="GI475" s="60"/>
      <c r="GK475" s="20"/>
      <c r="GL475" s="20"/>
      <c r="GM475" s="1"/>
      <c r="GN475" s="25"/>
      <c r="GO475" s="77"/>
      <c r="GP475" s="7"/>
      <c r="GQ475" s="7"/>
    </row>
    <row r="476" spans="1:199" ht="24.95" hidden="1" customHeight="1" x14ac:dyDescent="0.4">
      <c r="A476" s="2" t="s">
        <v>88</v>
      </c>
      <c r="B476" s="229" t="s">
        <v>261</v>
      </c>
      <c r="C476" s="230" t="s">
        <v>109</v>
      </c>
      <c r="D476" s="211" t="s">
        <v>92</v>
      </c>
      <c r="E476" s="230" t="s">
        <v>110</v>
      </c>
      <c r="F476" s="230" t="s">
        <v>185</v>
      </c>
      <c r="G476" s="230">
        <v>9</v>
      </c>
      <c r="H476" s="230">
        <v>4</v>
      </c>
      <c r="I476" s="230">
        <v>1</v>
      </c>
      <c r="J476" s="230">
        <v>1</v>
      </c>
      <c r="K476" s="230">
        <f>SUM(J476)*2</f>
        <v>2</v>
      </c>
      <c r="L476" s="269"/>
      <c r="M476" s="231">
        <f>SUM(N476+P476+R476+T476+V476)</f>
        <v>0</v>
      </c>
      <c r="N476" s="232"/>
      <c r="O476" s="233">
        <f>SUM(N476)*I476</f>
        <v>0</v>
      </c>
      <c r="P476" s="232"/>
      <c r="Q476" s="233">
        <f>P476*J476</f>
        <v>0</v>
      </c>
      <c r="R476" s="232"/>
      <c r="S476" s="233">
        <f>SUM(R476)*J476</f>
        <v>0</v>
      </c>
      <c r="T476" s="232"/>
      <c r="U476" s="233">
        <f>SUM(T476)*K476</f>
        <v>0</v>
      </c>
      <c r="V476" s="232"/>
      <c r="W476" s="233">
        <f>SUM(V476)*J476*5</f>
        <v>0</v>
      </c>
      <c r="X476" s="209">
        <f>SUM(L476)*J476*5/100+AX476*J476*2+AZ476*J476*2</f>
        <v>0</v>
      </c>
      <c r="Y476" s="171">
        <f>SUM(L476*5/100*J476)</f>
        <v>0</v>
      </c>
      <c r="Z476" s="232"/>
      <c r="AA476" s="233"/>
      <c r="AB476" s="232">
        <v>17</v>
      </c>
      <c r="AC476" s="209">
        <f>AB476*H476*2</f>
        <v>136</v>
      </c>
      <c r="AD476" s="232"/>
      <c r="AE476" s="235">
        <f>SUM(AD476*H476*(30+4))</f>
        <v>0</v>
      </c>
      <c r="AF476" s="232"/>
      <c r="AG476" s="233">
        <f>SUM(AF476*H476*3)</f>
        <v>0</v>
      </c>
      <c r="AH476" s="232"/>
      <c r="AI476" s="234">
        <f>SUM(AH476*H476/3)</f>
        <v>0</v>
      </c>
      <c r="AJ476" s="232"/>
      <c r="AK476" s="234">
        <f>SUM(AJ476*H476*2/3)</f>
        <v>0</v>
      </c>
      <c r="AL476" s="232"/>
      <c r="AM476" s="233">
        <f>SUM(AL476*H476)</f>
        <v>0</v>
      </c>
      <c r="AN476" s="232"/>
      <c r="AO476" s="233">
        <f>SUM(AN476*J476)</f>
        <v>0</v>
      </c>
      <c r="AP476" s="232"/>
      <c r="AQ476" s="234">
        <v>9.9</v>
      </c>
      <c r="AR476" s="232"/>
      <c r="AS476" s="234">
        <f>SUM(J476*AR476*6)</f>
        <v>0</v>
      </c>
      <c r="AT476" s="34"/>
      <c r="AU476" s="236">
        <f>AT476*H476/3</f>
        <v>0</v>
      </c>
      <c r="AV476" s="232"/>
      <c r="AW476" s="233">
        <f>SUM(AV476*H476/3)</f>
        <v>0</v>
      </c>
      <c r="AX476" s="232"/>
      <c r="AY476" s="234">
        <f>SUM(AX476*H476/3)</f>
        <v>0</v>
      </c>
      <c r="AZ476" s="232"/>
      <c r="BA476" s="209">
        <f>SUM(AZ476*K476*5*6)</f>
        <v>0</v>
      </c>
      <c r="BB476" s="232"/>
      <c r="BC476" s="234">
        <f>SUM(BB476*K476*4*6)</f>
        <v>0</v>
      </c>
      <c r="BD476" s="232"/>
      <c r="BE476" s="237">
        <f>SUM(BD476*50)</f>
        <v>0</v>
      </c>
      <c r="BF476" s="20"/>
      <c r="BG476" s="309">
        <f t="shared" si="2338"/>
        <v>145.9</v>
      </c>
      <c r="BH476" s="22">
        <f t="shared" si="2339"/>
        <v>9.9</v>
      </c>
      <c r="BI476" s="7"/>
      <c r="BJ476" s="1"/>
      <c r="BK476" s="1"/>
      <c r="BL476" s="7" t="s">
        <v>287</v>
      </c>
      <c r="BM476" s="2" t="s">
        <v>88</v>
      </c>
      <c r="BN476" s="274" t="s">
        <v>198</v>
      </c>
      <c r="BO476" s="45" t="s">
        <v>95</v>
      </c>
      <c r="BP476" s="45" t="s">
        <v>92</v>
      </c>
      <c r="BQ476" s="45" t="s">
        <v>96</v>
      </c>
      <c r="BR476" s="25" t="s">
        <v>195</v>
      </c>
      <c r="BS476" s="25">
        <v>10</v>
      </c>
      <c r="BT476" s="230">
        <v>14</v>
      </c>
      <c r="BU476" s="25"/>
      <c r="BV476" s="25">
        <v>1</v>
      </c>
      <c r="BW476" s="25">
        <v>1</v>
      </c>
      <c r="BX476" s="1"/>
      <c r="BY476" s="208">
        <f t="shared" si="2340"/>
        <v>40</v>
      </c>
      <c r="BZ476" s="34">
        <v>10</v>
      </c>
      <c r="CA476" s="28">
        <f t="shared" si="2341"/>
        <v>0</v>
      </c>
      <c r="CB476" s="34">
        <v>0</v>
      </c>
      <c r="CC476" s="28">
        <f t="shared" si="2342"/>
        <v>0</v>
      </c>
      <c r="CD476" s="34"/>
      <c r="CE476" s="28">
        <f t="shared" si="2343"/>
        <v>0</v>
      </c>
      <c r="CF476" s="34">
        <v>30</v>
      </c>
      <c r="CG476" s="28">
        <f t="shared" si="2344"/>
        <v>30</v>
      </c>
      <c r="CH476" s="200"/>
      <c r="CI476" s="28">
        <f>SUM(CH476)*BV476*5</f>
        <v>0</v>
      </c>
      <c r="CJ476" s="209">
        <f>SUM(BV476*DJ476*2+BW476*DL476*2)</f>
        <v>0</v>
      </c>
      <c r="CK476" s="182">
        <f t="shared" si="2345"/>
        <v>0</v>
      </c>
      <c r="CL476" s="200"/>
      <c r="CM476" s="28"/>
      <c r="CN476" s="200"/>
      <c r="CO476" s="209">
        <f>SUM(CN476)*3*BT476/5</f>
        <v>0</v>
      </c>
      <c r="CP476" s="200"/>
      <c r="CQ476" s="210">
        <f>SUM(CP476*BT476*(30+4))</f>
        <v>0</v>
      </c>
      <c r="CR476" s="34"/>
      <c r="CS476" s="28">
        <f t="shared" si="2346"/>
        <v>0</v>
      </c>
      <c r="CT476" s="200"/>
      <c r="CU476" s="209">
        <f t="shared" si="2347"/>
        <v>0</v>
      </c>
      <c r="CV476" s="200"/>
      <c r="CW476" s="209">
        <f t="shared" si="2348"/>
        <v>0</v>
      </c>
      <c r="CX476" s="34">
        <v>1</v>
      </c>
      <c r="CY476" s="201">
        <f>SUM(CX476*BT476)*2</f>
        <v>28</v>
      </c>
      <c r="CZ476" s="200"/>
      <c r="DA476" s="28">
        <f>SUM(CZ476*BV476)</f>
        <v>0</v>
      </c>
      <c r="DB476" s="200"/>
      <c r="DC476" s="209">
        <f>SUM(DB476*BT476*2)</f>
        <v>0</v>
      </c>
      <c r="DD476" s="34"/>
      <c r="DE476" s="605">
        <f>DD476*BV476*6</f>
        <v>0</v>
      </c>
      <c r="DF476" s="200"/>
      <c r="DG476" s="209">
        <f t="shared" si="2349"/>
        <v>0</v>
      </c>
      <c r="DH476" s="200"/>
      <c r="DI476" s="28">
        <f>SUM(BV476*DH476*6)</f>
        <v>0</v>
      </c>
      <c r="DJ476" s="34"/>
      <c r="DK476" s="209">
        <f>SUM(DJ476*BT476/3)</f>
        <v>0</v>
      </c>
      <c r="DL476" s="34"/>
      <c r="DM476" s="209">
        <f>SUM(DL476*BW476*5*6)</f>
        <v>0</v>
      </c>
      <c r="DN476" s="34"/>
      <c r="DO476" s="209">
        <f t="shared" si="2350"/>
        <v>0</v>
      </c>
      <c r="DP476" s="34"/>
      <c r="DQ476" s="22">
        <f t="shared" si="2351"/>
        <v>0</v>
      </c>
      <c r="DR476" s="345">
        <f t="shared" si="2352"/>
        <v>58</v>
      </c>
      <c r="DS476" s="209">
        <f t="shared" si="2353"/>
        <v>30</v>
      </c>
      <c r="DT476" s="7"/>
      <c r="DU476" s="7"/>
      <c r="DV476" s="7"/>
      <c r="DW476" s="60">
        <v>503</v>
      </c>
      <c r="DX476" s="59"/>
      <c r="DY476" s="7"/>
      <c r="DZ476" s="19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M476" s="20">
        <v>0</v>
      </c>
      <c r="EN476" s="7"/>
      <c r="EO476" s="20">
        <v>0</v>
      </c>
      <c r="EP476" s="20">
        <v>0</v>
      </c>
      <c r="EQ476" s="20">
        <v>0</v>
      </c>
      <c r="ER476" s="20">
        <v>30</v>
      </c>
      <c r="ES476" s="20">
        <v>30</v>
      </c>
      <c r="ET476" s="20">
        <v>0</v>
      </c>
      <c r="EU476" s="20">
        <v>0</v>
      </c>
      <c r="EV476" s="20">
        <v>0</v>
      </c>
      <c r="EW476" s="20">
        <v>0</v>
      </c>
      <c r="EX476" s="20">
        <v>0</v>
      </c>
      <c r="EY476" s="20">
        <v>0</v>
      </c>
      <c r="EZ476" s="20">
        <v>17</v>
      </c>
      <c r="FA476" s="20">
        <v>136</v>
      </c>
      <c r="FB476" s="20">
        <v>0</v>
      </c>
      <c r="FC476" s="20">
        <v>0</v>
      </c>
      <c r="FD476" s="20">
        <v>0</v>
      </c>
      <c r="FE476" s="20">
        <v>0</v>
      </c>
      <c r="FF476" s="20">
        <v>0</v>
      </c>
      <c r="FG476" s="20">
        <v>0</v>
      </c>
      <c r="FH476" s="20">
        <v>0</v>
      </c>
      <c r="FI476" s="20">
        <v>0</v>
      </c>
      <c r="FJ476" s="20">
        <v>1</v>
      </c>
      <c r="FK476" s="20">
        <v>28</v>
      </c>
      <c r="FL476" s="20">
        <v>0</v>
      </c>
      <c r="FM476" s="20">
        <v>0</v>
      </c>
      <c r="FN476" s="20">
        <v>0</v>
      </c>
      <c r="FO476" s="20">
        <v>9.9</v>
      </c>
      <c r="FP476" s="20">
        <v>0</v>
      </c>
      <c r="FQ476" s="20">
        <v>0</v>
      </c>
      <c r="FR476" s="20">
        <v>0</v>
      </c>
      <c r="FS476" s="20">
        <v>0</v>
      </c>
      <c r="FT476" s="20">
        <v>0</v>
      </c>
      <c r="FU476" s="20">
        <v>0</v>
      </c>
      <c r="FV476" s="20">
        <v>0</v>
      </c>
      <c r="FW476" s="20">
        <v>0</v>
      </c>
      <c r="FX476" s="20">
        <v>0</v>
      </c>
      <c r="FY476" s="20">
        <v>0</v>
      </c>
      <c r="FZ476" s="20">
        <v>0</v>
      </c>
      <c r="GA476" s="20">
        <v>0</v>
      </c>
      <c r="GB476" s="20">
        <v>0</v>
      </c>
      <c r="GC476" s="20">
        <v>0</v>
      </c>
      <c r="GD476" s="7"/>
      <c r="GE476" s="149">
        <v>203.9</v>
      </c>
      <c r="GF476" s="150">
        <v>39.9</v>
      </c>
      <c r="GG476" s="7"/>
      <c r="GH476" s="7"/>
      <c r="GI476" s="60"/>
      <c r="GK476" s="20"/>
      <c r="GL476" s="20"/>
      <c r="GM476" s="1"/>
      <c r="GN476" s="25"/>
      <c r="GO476" s="77"/>
      <c r="GP476" s="7"/>
      <c r="GQ476" s="7"/>
    </row>
    <row r="477" spans="1:199" ht="24.95" hidden="1" customHeight="1" x14ac:dyDescent="0.4">
      <c r="A477" s="2" t="s">
        <v>88</v>
      </c>
      <c r="B477" s="1"/>
      <c r="C477" s="45"/>
      <c r="D477" s="45"/>
      <c r="E477" s="45"/>
      <c r="F477" s="25"/>
      <c r="G477" s="25"/>
      <c r="H477" s="25"/>
      <c r="I477" s="25"/>
      <c r="J477" s="25"/>
      <c r="K477" s="25"/>
      <c r="L477" s="1"/>
      <c r="M477" s="208"/>
      <c r="N477" s="34"/>
      <c r="O477" s="28"/>
      <c r="P477" s="34"/>
      <c r="Q477" s="28"/>
      <c r="R477" s="34"/>
      <c r="S477" s="28"/>
      <c r="T477" s="34"/>
      <c r="U477" s="28"/>
      <c r="V477" s="34"/>
      <c r="W477" s="28"/>
      <c r="X477" s="209"/>
      <c r="Y477" s="182"/>
      <c r="Z477" s="34"/>
      <c r="AA477" s="28"/>
      <c r="AB477" s="34"/>
      <c r="AC477" s="209"/>
      <c r="AD477" s="34"/>
      <c r="AE477" s="210"/>
      <c r="AF477" s="34"/>
      <c r="AG477" s="22"/>
      <c r="AH477" s="34"/>
      <c r="AI477" s="209"/>
      <c r="AJ477" s="34"/>
      <c r="AK477" s="209"/>
      <c r="AL477" s="34"/>
      <c r="AM477" s="28"/>
      <c r="AN477" s="34"/>
      <c r="AO477" s="28"/>
      <c r="AP477" s="34"/>
      <c r="AQ477" s="209"/>
      <c r="AR477" s="34"/>
      <c r="AS477" s="209"/>
      <c r="AT477" s="34"/>
      <c r="AU477" s="209"/>
      <c r="AV477" s="34"/>
      <c r="AW477" s="22"/>
      <c r="AX477" s="34"/>
      <c r="AY477" s="209"/>
      <c r="AZ477" s="34"/>
      <c r="BA477" s="209"/>
      <c r="BB477" s="34"/>
      <c r="BC477" s="209"/>
      <c r="BD477" s="34"/>
      <c r="BE477" s="22"/>
      <c r="BF477" s="20"/>
      <c r="BG477" s="22"/>
      <c r="BH477" s="22"/>
      <c r="BI477" s="7"/>
      <c r="BJ477" s="1"/>
      <c r="BK477" s="1"/>
      <c r="BL477" s="7"/>
      <c r="BM477" s="2" t="s">
        <v>88</v>
      </c>
      <c r="BN477" s="1" t="s">
        <v>187</v>
      </c>
      <c r="BO477" s="45" t="s">
        <v>95</v>
      </c>
      <c r="BP477" s="45" t="s">
        <v>92</v>
      </c>
      <c r="BQ477" s="25" t="s">
        <v>129</v>
      </c>
      <c r="BR477" s="25" t="s">
        <v>137</v>
      </c>
      <c r="BS477" s="25">
        <v>8</v>
      </c>
      <c r="BT477" s="25">
        <v>44</v>
      </c>
      <c r="BU477" s="25"/>
      <c r="BV477" s="25">
        <v>2</v>
      </c>
      <c r="BW477" s="25">
        <f>SUM(BV477)*2</f>
        <v>4</v>
      </c>
      <c r="BX477" s="24">
        <v>60</v>
      </c>
      <c r="BY477" s="208">
        <f t="shared" si="2340"/>
        <v>60</v>
      </c>
      <c r="BZ477" s="34">
        <v>24</v>
      </c>
      <c r="CA477" s="28">
        <f t="shared" si="2341"/>
        <v>0</v>
      </c>
      <c r="CB477" s="34">
        <v>8</v>
      </c>
      <c r="CC477" s="28">
        <f t="shared" si="2342"/>
        <v>16</v>
      </c>
      <c r="CD477" s="34">
        <v>28</v>
      </c>
      <c r="CE477" s="28">
        <f t="shared" si="2343"/>
        <v>56</v>
      </c>
      <c r="CF477" s="34"/>
      <c r="CG477" s="28">
        <f t="shared" si="2344"/>
        <v>0</v>
      </c>
      <c r="CH477" s="200"/>
      <c r="CI477" s="28">
        <f>SUM(CH477)*BV477*5</f>
        <v>0</v>
      </c>
      <c r="CJ477" s="209">
        <f>SUM(BV477*DJ477*2+BW477*DL477*2)</f>
        <v>4</v>
      </c>
      <c r="CK477" s="209">
        <f t="shared" si="2345"/>
        <v>6</v>
      </c>
      <c r="CL477" s="200"/>
      <c r="CM477" s="28"/>
      <c r="CN477" s="200"/>
      <c r="CO477" s="209">
        <f>SUM(CN477)*3*BT477/5</f>
        <v>0</v>
      </c>
      <c r="CP477" s="200"/>
      <c r="CQ477" s="210">
        <f>SUM(CP477*BT477*(30+4))</f>
        <v>0</v>
      </c>
      <c r="CR477" s="34"/>
      <c r="CS477" s="28">
        <f t="shared" si="2346"/>
        <v>0</v>
      </c>
      <c r="CT477" s="200"/>
      <c r="CU477" s="209">
        <f t="shared" si="2347"/>
        <v>0</v>
      </c>
      <c r="CV477" s="200"/>
      <c r="CW477" s="209">
        <f t="shared" si="2348"/>
        <v>0</v>
      </c>
      <c r="CX477" s="34">
        <v>1</v>
      </c>
      <c r="CY477" s="28">
        <f>SUM(CX477*BT477*2)</f>
        <v>88</v>
      </c>
      <c r="CZ477" s="200"/>
      <c r="DA477" s="28">
        <f>SUM(CZ477*BV477)</f>
        <v>0</v>
      </c>
      <c r="DB477" s="200"/>
      <c r="DC477" s="209">
        <f>SUM(DB477*BT477*2)</f>
        <v>0</v>
      </c>
      <c r="DD477" s="34"/>
      <c r="DE477" s="209">
        <f>SUM(BV477*DD477*6)</f>
        <v>0</v>
      </c>
      <c r="DF477" s="200"/>
      <c r="DG477" s="209">
        <f t="shared" si="2349"/>
        <v>0</v>
      </c>
      <c r="DH477" s="200"/>
      <c r="DI477" s="28">
        <f>SUM(BV477*DH477*6)</f>
        <v>0</v>
      </c>
      <c r="DJ477" s="34">
        <v>1</v>
      </c>
      <c r="DK477" s="209">
        <f>DJ477*BT477/3</f>
        <v>14.666666666666666</v>
      </c>
      <c r="DL477" s="34"/>
      <c r="DM477" s="209">
        <f>SUM(DL477*BW477*5*6)</f>
        <v>0</v>
      </c>
      <c r="DN477" s="34"/>
      <c r="DO477" s="209">
        <f t="shared" si="2350"/>
        <v>0</v>
      </c>
      <c r="DP477" s="34"/>
      <c r="DQ477" s="22">
        <f t="shared" si="2351"/>
        <v>0</v>
      </c>
      <c r="DR477" s="345">
        <f t="shared" si="2352"/>
        <v>184.66666666666666</v>
      </c>
      <c r="DS477" s="209">
        <f t="shared" si="2353"/>
        <v>90.666666666666657</v>
      </c>
      <c r="DT477" s="7"/>
      <c r="DU477" s="7"/>
      <c r="DV477" s="7"/>
      <c r="DW477" s="60"/>
      <c r="DX477" s="59"/>
      <c r="DY477" s="7"/>
      <c r="DZ477" s="19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M477" s="20">
        <v>0</v>
      </c>
      <c r="EN477" s="7"/>
      <c r="EO477" s="20">
        <v>16</v>
      </c>
      <c r="EP477" s="20">
        <v>28</v>
      </c>
      <c r="EQ477" s="20">
        <v>56</v>
      </c>
      <c r="ER477" s="20">
        <v>0</v>
      </c>
      <c r="ES477" s="20">
        <v>0</v>
      </c>
      <c r="ET477" s="20">
        <v>0</v>
      </c>
      <c r="EU477" s="20">
        <v>0</v>
      </c>
      <c r="EV477" s="20">
        <v>4</v>
      </c>
      <c r="EW477" s="20">
        <v>6</v>
      </c>
      <c r="EX477" s="20">
        <v>0</v>
      </c>
      <c r="EY477" s="20">
        <v>0</v>
      </c>
      <c r="EZ477" s="20">
        <v>0</v>
      </c>
      <c r="FA477" s="20">
        <v>0</v>
      </c>
      <c r="FB477" s="20">
        <v>0</v>
      </c>
      <c r="FC477" s="20">
        <v>0</v>
      </c>
      <c r="FD477" s="20">
        <v>0</v>
      </c>
      <c r="FE477" s="20">
        <v>0</v>
      </c>
      <c r="FF477" s="20">
        <v>0</v>
      </c>
      <c r="FG477" s="20">
        <v>0</v>
      </c>
      <c r="FH477" s="20">
        <v>0</v>
      </c>
      <c r="FI477" s="20">
        <v>0</v>
      </c>
      <c r="FJ477" s="20">
        <v>1</v>
      </c>
      <c r="FK477" s="20">
        <v>88</v>
      </c>
      <c r="FL477" s="20">
        <v>0</v>
      </c>
      <c r="FM477" s="20">
        <v>0</v>
      </c>
      <c r="FN477" s="20">
        <v>0</v>
      </c>
      <c r="FO477" s="20">
        <v>0</v>
      </c>
      <c r="FP477" s="20">
        <v>0</v>
      </c>
      <c r="FQ477" s="20">
        <v>0</v>
      </c>
      <c r="FR477" s="20">
        <v>0</v>
      </c>
      <c r="FS477" s="20">
        <v>0</v>
      </c>
      <c r="FT477" s="20">
        <v>0</v>
      </c>
      <c r="FU477" s="20">
        <v>0</v>
      </c>
      <c r="FV477" s="20">
        <v>1</v>
      </c>
      <c r="FW477" s="20">
        <v>14.666666666666666</v>
      </c>
      <c r="FX477" s="20">
        <v>0</v>
      </c>
      <c r="FY477" s="20">
        <v>0</v>
      </c>
      <c r="FZ477" s="20">
        <v>0</v>
      </c>
      <c r="GA477" s="20">
        <v>0</v>
      </c>
      <c r="GB477" s="20">
        <v>0</v>
      </c>
      <c r="GC477" s="20">
        <v>0</v>
      </c>
      <c r="GD477" s="7"/>
      <c r="GE477" s="149">
        <v>184.66666666666666</v>
      </c>
      <c r="GF477" s="150">
        <v>90.666666666666657</v>
      </c>
      <c r="GG477" s="7"/>
      <c r="GH477" s="7"/>
      <c r="GI477" s="60"/>
      <c r="GK477" s="20"/>
      <c r="GL477" s="20"/>
      <c r="GM477" s="1"/>
      <c r="GN477" s="25"/>
      <c r="GO477" s="77"/>
      <c r="GP477" s="7"/>
      <c r="GQ477" s="7"/>
    </row>
    <row r="478" spans="1:199" ht="24.95" hidden="1" customHeight="1" x14ac:dyDescent="0.4">
      <c r="A478" s="2" t="s">
        <v>88</v>
      </c>
      <c r="B478" s="7"/>
      <c r="C478" s="19"/>
      <c r="D478" s="7"/>
      <c r="E478" s="7"/>
      <c r="F478" s="7"/>
      <c r="G478" s="7"/>
      <c r="H478" s="7"/>
      <c r="I478" s="7"/>
      <c r="J478" s="7"/>
      <c r="K478" s="7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2">
        <f t="shared" si="2338"/>
        <v>0</v>
      </c>
      <c r="BH478" s="22">
        <f t="shared" si="2339"/>
        <v>0</v>
      </c>
      <c r="BI478" s="7"/>
      <c r="BJ478" s="1"/>
      <c r="BK478" s="1"/>
      <c r="BL478" s="63"/>
      <c r="BM478" s="2" t="s">
        <v>88</v>
      </c>
      <c r="BN478" s="1"/>
      <c r="BO478" s="25"/>
      <c r="BP478" s="45"/>
      <c r="BQ478" s="25"/>
      <c r="BR478" s="25"/>
      <c r="BS478" s="25"/>
      <c r="BT478" s="7"/>
      <c r="BU478" s="25"/>
      <c r="BV478" s="25"/>
      <c r="BW478" s="25"/>
      <c r="BX478" s="24"/>
      <c r="BY478" s="208">
        <f t="shared" si="2340"/>
        <v>60</v>
      </c>
      <c r="BZ478" s="34">
        <v>24</v>
      </c>
      <c r="CA478" s="28"/>
      <c r="CB478" s="34">
        <v>8</v>
      </c>
      <c r="CC478" s="28"/>
      <c r="CD478" s="34">
        <v>28</v>
      </c>
      <c r="CE478" s="28"/>
      <c r="CF478" s="34"/>
      <c r="CG478" s="28"/>
      <c r="CH478" s="232"/>
      <c r="CI478" s="28"/>
      <c r="CJ478" s="209"/>
      <c r="CK478" s="182"/>
      <c r="CL478" s="232"/>
      <c r="CM478" s="28"/>
      <c r="CN478" s="232"/>
      <c r="CO478" s="209"/>
      <c r="CP478" s="232"/>
      <c r="CQ478" s="210"/>
      <c r="CR478" s="34"/>
      <c r="CS478" s="28"/>
      <c r="CT478" s="232"/>
      <c r="CU478" s="209"/>
      <c r="CV478" s="232"/>
      <c r="CW478" s="209"/>
      <c r="CX478" s="34"/>
      <c r="CY478" s="28"/>
      <c r="CZ478" s="232"/>
      <c r="DA478" s="28"/>
      <c r="DB478" s="34"/>
      <c r="DC478" s="209"/>
      <c r="DD478" s="34"/>
      <c r="DE478" s="209"/>
      <c r="DF478" s="34"/>
      <c r="DG478" s="209"/>
      <c r="DH478" s="232"/>
      <c r="DI478" s="28"/>
      <c r="DJ478" s="34"/>
      <c r="DK478" s="209"/>
      <c r="DL478" s="34"/>
      <c r="DM478" s="209"/>
      <c r="DN478" s="34"/>
      <c r="DO478" s="209"/>
      <c r="DP478" s="34"/>
      <c r="DQ478" s="22"/>
      <c r="DR478" s="209"/>
      <c r="DS478" s="209"/>
      <c r="DT478" s="7"/>
      <c r="DU478" s="7"/>
      <c r="DV478" s="7"/>
      <c r="DW478" s="60"/>
      <c r="DX478" s="59"/>
      <c r="DY478" s="7"/>
      <c r="DZ478" s="19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M478" s="20">
        <v>0</v>
      </c>
      <c r="EN478" s="7"/>
      <c r="EO478" s="20">
        <v>0</v>
      </c>
      <c r="EP478" s="20">
        <v>28</v>
      </c>
      <c r="EQ478" s="20">
        <v>0</v>
      </c>
      <c r="ER478" s="20">
        <v>0</v>
      </c>
      <c r="ES478" s="20">
        <v>0</v>
      </c>
      <c r="ET478" s="20">
        <v>0</v>
      </c>
      <c r="EU478" s="20">
        <v>0</v>
      </c>
      <c r="EV478" s="20">
        <v>0</v>
      </c>
      <c r="EW478" s="20">
        <v>0</v>
      </c>
      <c r="EX478" s="20">
        <v>0</v>
      </c>
      <c r="EY478" s="20">
        <v>0</v>
      </c>
      <c r="EZ478" s="20">
        <v>0</v>
      </c>
      <c r="FA478" s="20">
        <v>0</v>
      </c>
      <c r="FB478" s="20">
        <v>0</v>
      </c>
      <c r="FC478" s="20">
        <v>0</v>
      </c>
      <c r="FD478" s="20">
        <v>0</v>
      </c>
      <c r="FE478" s="20">
        <v>0</v>
      </c>
      <c r="FF478" s="20">
        <v>0</v>
      </c>
      <c r="FG478" s="20">
        <v>0</v>
      </c>
      <c r="FH478" s="20">
        <v>0</v>
      </c>
      <c r="FI478" s="20">
        <v>0</v>
      </c>
      <c r="FJ478" s="20">
        <v>0</v>
      </c>
      <c r="FK478" s="20">
        <v>0</v>
      </c>
      <c r="FL478" s="20">
        <v>0</v>
      </c>
      <c r="FM478" s="20">
        <v>0</v>
      </c>
      <c r="FN478" s="20">
        <v>0</v>
      </c>
      <c r="FO478" s="20">
        <v>0</v>
      </c>
      <c r="FP478" s="20">
        <v>0</v>
      </c>
      <c r="FQ478" s="20">
        <v>0</v>
      </c>
      <c r="FR478" s="20">
        <v>0</v>
      </c>
      <c r="FS478" s="20">
        <v>0</v>
      </c>
      <c r="FT478" s="20">
        <v>0</v>
      </c>
      <c r="FU478" s="20">
        <v>0</v>
      </c>
      <c r="FV478" s="20">
        <v>0</v>
      </c>
      <c r="FW478" s="20">
        <v>0</v>
      </c>
      <c r="FX478" s="20">
        <v>0</v>
      </c>
      <c r="FY478" s="20">
        <v>0</v>
      </c>
      <c r="FZ478" s="20">
        <v>0</v>
      </c>
      <c r="GA478" s="20">
        <v>0</v>
      </c>
      <c r="GB478" s="20">
        <v>0</v>
      </c>
      <c r="GC478" s="20">
        <v>0</v>
      </c>
      <c r="GD478" s="20">
        <v>0</v>
      </c>
      <c r="GE478" s="149">
        <v>0</v>
      </c>
      <c r="GF478" s="150">
        <v>0</v>
      </c>
      <c r="GG478" s="7"/>
      <c r="GH478" s="7"/>
      <c r="GI478" s="60"/>
      <c r="GK478" s="20"/>
      <c r="GL478" s="20"/>
      <c r="GM478" s="1"/>
      <c r="GN478" s="25"/>
      <c r="GO478" s="77"/>
      <c r="GP478" s="7"/>
      <c r="GQ478" s="7"/>
    </row>
    <row r="479" spans="1:199" ht="24.95" hidden="1" customHeight="1" x14ac:dyDescent="0.4">
      <c r="A479" s="2" t="s">
        <v>88</v>
      </c>
      <c r="B479" s="7"/>
      <c r="C479" s="19"/>
      <c r="D479" s="7"/>
      <c r="E479" s="7"/>
      <c r="F479" s="7"/>
      <c r="G479" s="7"/>
      <c r="H479" s="7"/>
      <c r="I479" s="7"/>
      <c r="J479" s="7"/>
      <c r="K479" s="7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2">
        <f t="shared" si="2338"/>
        <v>0</v>
      </c>
      <c r="BH479" s="22">
        <f t="shared" si="2339"/>
        <v>0</v>
      </c>
      <c r="BI479" s="7"/>
      <c r="BJ479" s="1"/>
      <c r="BK479" s="1"/>
      <c r="BL479" s="63"/>
      <c r="BM479" s="2" t="s">
        <v>88</v>
      </c>
      <c r="BN479" s="178" t="s">
        <v>206</v>
      </c>
      <c r="BO479" s="25" t="s">
        <v>109</v>
      </c>
      <c r="BP479" s="45" t="s">
        <v>92</v>
      </c>
      <c r="BQ479" s="25" t="s">
        <v>110</v>
      </c>
      <c r="BR479" s="25" t="s">
        <v>185</v>
      </c>
      <c r="BS479" s="45">
        <v>10</v>
      </c>
      <c r="BT479" s="7">
        <v>88</v>
      </c>
      <c r="BU479" s="25">
        <v>1</v>
      </c>
      <c r="BV479" s="25">
        <v>4</v>
      </c>
      <c r="BW479" s="25">
        <f>BV479</f>
        <v>4</v>
      </c>
      <c r="BX479" s="24"/>
      <c r="BY479" s="208">
        <f t="shared" si="2340"/>
        <v>0</v>
      </c>
      <c r="BZ479" s="34"/>
      <c r="CA479" s="28">
        <f t="shared" si="2341"/>
        <v>0</v>
      </c>
      <c r="CB479" s="34"/>
      <c r="CC479" s="28">
        <f t="shared" si="2342"/>
        <v>0</v>
      </c>
      <c r="CD479" s="34"/>
      <c r="CE479" s="28">
        <f t="shared" si="2343"/>
        <v>0</v>
      </c>
      <c r="CF479" s="34"/>
      <c r="CG479" s="28">
        <f t="shared" si="2344"/>
        <v>0</v>
      </c>
      <c r="CH479" s="232"/>
      <c r="CI479" s="28">
        <f>SUM(CH479)*BV479*5</f>
        <v>0</v>
      </c>
      <c r="CJ479" s="209"/>
      <c r="CK479" s="182">
        <f t="shared" si="2345"/>
        <v>0</v>
      </c>
      <c r="CL479" s="232"/>
      <c r="CM479" s="28"/>
      <c r="CN479" s="232"/>
      <c r="CO479" s="209">
        <f>SUM(CN479*8*4)</f>
        <v>0</v>
      </c>
      <c r="CP479" s="232"/>
      <c r="CQ479" s="210">
        <f>SUM(CP479*BT479*(30+4))*2</f>
        <v>0</v>
      </c>
      <c r="CR479" s="34"/>
      <c r="CS479" s="28">
        <f t="shared" si="2346"/>
        <v>0</v>
      </c>
      <c r="CT479" s="232"/>
      <c r="CU479" s="209">
        <f t="shared" si="2347"/>
        <v>0</v>
      </c>
      <c r="CV479" s="232"/>
      <c r="CW479" s="209">
        <f t="shared" si="2348"/>
        <v>0</v>
      </c>
      <c r="CX479" s="34"/>
      <c r="CY479" s="28">
        <f>SUM(CX479*BT479)</f>
        <v>0</v>
      </c>
      <c r="CZ479" s="232"/>
      <c r="DA479" s="28">
        <f>SUM(CZ479*BV479)</f>
        <v>0</v>
      </c>
      <c r="DB479" s="232"/>
      <c r="DC479" s="209">
        <f>DB479*BT479/3</f>
        <v>0</v>
      </c>
      <c r="DD479" s="34"/>
      <c r="DE479" s="209">
        <f>SUM(BV479*DD479*6)</f>
        <v>0</v>
      </c>
      <c r="DF479" s="34"/>
      <c r="DG479" s="209">
        <f t="shared" si="2349"/>
        <v>0</v>
      </c>
      <c r="DH479" s="232"/>
      <c r="DI479" s="28">
        <f>SUM(DH479*BT479/3)</f>
        <v>0</v>
      </c>
      <c r="DJ479" s="34"/>
      <c r="DK479" s="209">
        <f>SUM(DJ479*BT479/3)</f>
        <v>0</v>
      </c>
      <c r="DL479" s="28">
        <v>1</v>
      </c>
      <c r="DM479" s="209">
        <f>SUM(DL479*BW479*8*2)</f>
        <v>64</v>
      </c>
      <c r="DN479" s="34"/>
      <c r="DO479" s="209">
        <f t="shared" si="2350"/>
        <v>0</v>
      </c>
      <c r="DP479" s="34"/>
      <c r="DQ479" s="22">
        <f t="shared" si="2351"/>
        <v>0</v>
      </c>
      <c r="DR479" s="345">
        <f t="shared" si="2352"/>
        <v>64</v>
      </c>
      <c r="DS479" s="209">
        <f t="shared" si="2353"/>
        <v>64</v>
      </c>
      <c r="DT479" s="7"/>
      <c r="DU479" s="7"/>
      <c r="DV479" s="7"/>
      <c r="DW479" s="60"/>
      <c r="DX479" s="59"/>
      <c r="DY479" s="7"/>
      <c r="DZ479" s="19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M479" s="20">
        <v>0</v>
      </c>
      <c r="EN479" s="7"/>
      <c r="EO479" s="20">
        <v>0</v>
      </c>
      <c r="EP479" s="20">
        <v>0</v>
      </c>
      <c r="EQ479" s="20">
        <v>0</v>
      </c>
      <c r="ER479" s="20">
        <v>0</v>
      </c>
      <c r="ES479" s="20">
        <v>0</v>
      </c>
      <c r="ET479" s="20">
        <v>0</v>
      </c>
      <c r="EU479" s="20">
        <v>0</v>
      </c>
      <c r="EV479" s="20">
        <v>0</v>
      </c>
      <c r="EW479" s="20">
        <v>0</v>
      </c>
      <c r="EX479" s="20">
        <v>0</v>
      </c>
      <c r="EY479" s="20">
        <v>0</v>
      </c>
      <c r="EZ479" s="20">
        <v>0</v>
      </c>
      <c r="FA479" s="20">
        <v>0</v>
      </c>
      <c r="FB479" s="20">
        <v>0</v>
      </c>
      <c r="FC479" s="20">
        <v>0</v>
      </c>
      <c r="FD479" s="20">
        <v>0</v>
      </c>
      <c r="FE479" s="20">
        <v>0</v>
      </c>
      <c r="FF479" s="20">
        <v>0</v>
      </c>
      <c r="FG479" s="20">
        <v>0</v>
      </c>
      <c r="FH479" s="20">
        <v>0</v>
      </c>
      <c r="FI479" s="20">
        <v>0</v>
      </c>
      <c r="FJ479" s="20">
        <v>0</v>
      </c>
      <c r="FK479" s="20">
        <v>0</v>
      </c>
      <c r="FL479" s="20">
        <v>0</v>
      </c>
      <c r="FM479" s="20">
        <v>0</v>
      </c>
      <c r="FN479" s="20">
        <v>0</v>
      </c>
      <c r="FO479" s="20">
        <v>0</v>
      </c>
      <c r="FP479" s="20">
        <v>0</v>
      </c>
      <c r="FQ479" s="20">
        <v>0</v>
      </c>
      <c r="FR479" s="20">
        <v>0</v>
      </c>
      <c r="FS479" s="20">
        <v>0</v>
      </c>
      <c r="FT479" s="20">
        <v>0</v>
      </c>
      <c r="FU479" s="20">
        <v>0</v>
      </c>
      <c r="FV479" s="20">
        <v>0</v>
      </c>
      <c r="FW479" s="20">
        <v>0</v>
      </c>
      <c r="FX479" s="20">
        <v>1</v>
      </c>
      <c r="FY479" s="20">
        <v>64</v>
      </c>
      <c r="FZ479" s="20">
        <v>0</v>
      </c>
      <c r="GA479" s="20">
        <v>0</v>
      </c>
      <c r="GB479" s="20">
        <v>0</v>
      </c>
      <c r="GC479" s="20">
        <v>0</v>
      </c>
      <c r="GD479" s="7"/>
      <c r="GE479" s="149">
        <v>64</v>
      </c>
      <c r="GF479" s="150">
        <v>64</v>
      </c>
      <c r="GG479" s="7"/>
      <c r="GH479" s="7"/>
      <c r="GI479" s="60"/>
      <c r="GK479" s="20"/>
      <c r="GL479" s="20"/>
      <c r="GM479" s="1"/>
      <c r="GN479" s="25"/>
      <c r="GO479" s="77"/>
      <c r="GP479" s="7"/>
      <c r="GQ479" s="7"/>
    </row>
    <row r="480" spans="1:199" ht="24.95" hidden="1" customHeight="1" x14ac:dyDescent="0.4">
      <c r="A480" s="2" t="s">
        <v>88</v>
      </c>
      <c r="B480" s="7"/>
      <c r="C480" s="19"/>
      <c r="D480" s="7"/>
      <c r="E480" s="7"/>
      <c r="F480" s="7"/>
      <c r="G480" s="7"/>
      <c r="H480" s="7"/>
      <c r="I480" s="7"/>
      <c r="J480" s="7"/>
      <c r="K480" s="7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2">
        <f t="shared" si="2338"/>
        <v>0</v>
      </c>
      <c r="BH480" s="22">
        <f t="shared" si="2339"/>
        <v>0</v>
      </c>
      <c r="BI480" s="7"/>
      <c r="BJ480" s="1"/>
      <c r="BK480" s="1"/>
      <c r="BL480" s="63"/>
      <c r="BM480" s="2" t="s">
        <v>88</v>
      </c>
      <c r="BN480" s="389" t="s">
        <v>197</v>
      </c>
      <c r="BO480" s="397" t="s">
        <v>95</v>
      </c>
      <c r="BP480" s="397" t="s">
        <v>92</v>
      </c>
      <c r="BQ480" s="397" t="s">
        <v>96</v>
      </c>
      <c r="BR480" s="398" t="s">
        <v>97</v>
      </c>
      <c r="BS480" s="397">
        <v>8</v>
      </c>
      <c r="BT480" s="603">
        <v>24</v>
      </c>
      <c r="BU480" s="398"/>
      <c r="BV480" s="398">
        <v>1</v>
      </c>
      <c r="BW480" s="388">
        <f>SUM(BV480)*2</f>
        <v>2</v>
      </c>
      <c r="BX480" s="389">
        <v>80</v>
      </c>
      <c r="BY480" s="390">
        <f t="shared" si="2340"/>
        <v>80</v>
      </c>
      <c r="BZ480" s="391">
        <v>10</v>
      </c>
      <c r="CA480" s="28">
        <f t="shared" si="2341"/>
        <v>0</v>
      </c>
      <c r="CB480" s="391"/>
      <c r="CC480" s="392">
        <f t="shared" si="2342"/>
        <v>0</v>
      </c>
      <c r="CD480" s="391">
        <v>70</v>
      </c>
      <c r="CE480" s="392">
        <f t="shared" si="2343"/>
        <v>70</v>
      </c>
      <c r="CF480" s="391"/>
      <c r="CG480" s="392">
        <f t="shared" si="2344"/>
        <v>0</v>
      </c>
      <c r="CH480" s="391"/>
      <c r="CI480" s="28">
        <f>SUM(CH480)*BV480*4</f>
        <v>0</v>
      </c>
      <c r="CJ480" s="393">
        <f>SUM(BW480*DJ480*2+BW480*DL480*2)</f>
        <v>0</v>
      </c>
      <c r="CK480" s="182">
        <f t="shared" si="2345"/>
        <v>4</v>
      </c>
      <c r="CL480" s="391"/>
      <c r="CM480" s="392"/>
      <c r="CN480" s="391"/>
      <c r="CO480" s="209">
        <f>SUM(CN480)*3*BT480/5</f>
        <v>0</v>
      </c>
      <c r="CP480" s="391"/>
      <c r="CQ480" s="395">
        <f>SUM(CP480*BT480*(30+4))</f>
        <v>0</v>
      </c>
      <c r="CR480" s="391"/>
      <c r="CS480" s="392">
        <f t="shared" si="2346"/>
        <v>0</v>
      </c>
      <c r="CT480" s="391"/>
      <c r="CU480" s="393">
        <f t="shared" si="2347"/>
        <v>0</v>
      </c>
      <c r="CV480" s="391"/>
      <c r="CW480" s="393">
        <f t="shared" si="2348"/>
        <v>0</v>
      </c>
      <c r="CX480" s="391">
        <v>1</v>
      </c>
      <c r="CY480" s="201">
        <f>SUM(CX480*BT480)*2</f>
        <v>48</v>
      </c>
      <c r="CZ480" s="391"/>
      <c r="DA480" s="392">
        <f>SUM(CZ480*BV480)</f>
        <v>0</v>
      </c>
      <c r="DB480" s="391"/>
      <c r="DC480" s="209">
        <f>SUM(DB480*BT480*2)</f>
        <v>0</v>
      </c>
      <c r="DD480" s="391">
        <v>1</v>
      </c>
      <c r="DE480" s="605">
        <f>DD480*BV480*6</f>
        <v>6</v>
      </c>
      <c r="DF480" s="391"/>
      <c r="DG480" s="393">
        <f t="shared" si="2349"/>
        <v>0</v>
      </c>
      <c r="DH480" s="391"/>
      <c r="DI480" s="392">
        <f>SUM(DH480*BT480/3)</f>
        <v>0</v>
      </c>
      <c r="DJ480" s="391"/>
      <c r="DK480" s="209">
        <f>SUM(BV480*DJ480*8)</f>
        <v>0</v>
      </c>
      <c r="DL480" s="391"/>
      <c r="DM480" s="209">
        <f>SUM(DL480*BW480*5*6)</f>
        <v>0</v>
      </c>
      <c r="DN480" s="391"/>
      <c r="DO480" s="393">
        <f t="shared" si="2350"/>
        <v>0</v>
      </c>
      <c r="DP480" s="391"/>
      <c r="DQ480" s="396">
        <f t="shared" si="2351"/>
        <v>0</v>
      </c>
      <c r="DR480" s="393">
        <f t="shared" si="2352"/>
        <v>128</v>
      </c>
      <c r="DS480" s="393">
        <f t="shared" si="2353"/>
        <v>76</v>
      </c>
      <c r="DT480" s="7"/>
      <c r="DU480" s="7"/>
      <c r="DV480" s="7"/>
      <c r="DW480" s="7" t="s">
        <v>278</v>
      </c>
      <c r="DX480" s="59"/>
      <c r="DY480" s="7"/>
      <c r="DZ480" s="19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M480" s="20">
        <v>0</v>
      </c>
      <c r="EN480" s="7"/>
      <c r="EO480" s="20">
        <v>0</v>
      </c>
      <c r="EP480" s="20">
        <v>70</v>
      </c>
      <c r="EQ480" s="20">
        <v>70</v>
      </c>
      <c r="ER480" s="20">
        <v>0</v>
      </c>
      <c r="ES480" s="20">
        <v>0</v>
      </c>
      <c r="ET480" s="20">
        <v>0</v>
      </c>
      <c r="EU480" s="20">
        <v>0</v>
      </c>
      <c r="EV480" s="20">
        <v>0</v>
      </c>
      <c r="EW480" s="20">
        <v>4</v>
      </c>
      <c r="EX480" s="20">
        <v>0</v>
      </c>
      <c r="EY480" s="20">
        <v>0</v>
      </c>
      <c r="EZ480" s="20">
        <v>0</v>
      </c>
      <c r="FA480" s="20">
        <v>0</v>
      </c>
      <c r="FB480" s="20">
        <v>0</v>
      </c>
      <c r="FC480" s="20">
        <v>0</v>
      </c>
      <c r="FD480" s="20">
        <v>0</v>
      </c>
      <c r="FE480" s="20">
        <v>0</v>
      </c>
      <c r="FF480" s="20">
        <v>0</v>
      </c>
      <c r="FG480" s="20">
        <v>0</v>
      </c>
      <c r="FH480" s="20">
        <v>0</v>
      </c>
      <c r="FI480" s="20">
        <v>0</v>
      </c>
      <c r="FJ480" s="20">
        <v>1</v>
      </c>
      <c r="FK480" s="20">
        <v>48</v>
      </c>
      <c r="FL480" s="20">
        <v>0</v>
      </c>
      <c r="FM480" s="20">
        <v>0</v>
      </c>
      <c r="FN480" s="20">
        <v>0</v>
      </c>
      <c r="FO480" s="20">
        <v>0</v>
      </c>
      <c r="FP480" s="20">
        <v>1</v>
      </c>
      <c r="FQ480" s="20">
        <v>6</v>
      </c>
      <c r="FR480" s="20">
        <v>0</v>
      </c>
      <c r="FS480" s="20">
        <v>0</v>
      </c>
      <c r="FT480" s="20">
        <v>0</v>
      </c>
      <c r="FU480" s="20">
        <v>0</v>
      </c>
      <c r="FV480" s="20">
        <v>0</v>
      </c>
      <c r="FW480" s="20">
        <v>0</v>
      </c>
      <c r="FX480" s="20">
        <v>0</v>
      </c>
      <c r="FY480" s="20">
        <v>0</v>
      </c>
      <c r="FZ480" s="20">
        <v>0</v>
      </c>
      <c r="GA480" s="20">
        <v>0</v>
      </c>
      <c r="GB480" s="20">
        <v>0</v>
      </c>
      <c r="GC480" s="20">
        <v>0</v>
      </c>
      <c r="GD480" s="7"/>
      <c r="GE480" s="149">
        <v>128</v>
      </c>
      <c r="GF480" s="150">
        <v>76</v>
      </c>
      <c r="GG480" s="7"/>
      <c r="GH480" s="7"/>
      <c r="GI480" s="60"/>
      <c r="GK480" s="20"/>
      <c r="GL480" s="20"/>
      <c r="GM480" s="1"/>
      <c r="GN480" s="25"/>
      <c r="GO480" s="77"/>
      <c r="GP480" s="7"/>
      <c r="GQ480" s="7"/>
    </row>
    <row r="481" spans="1:199" ht="24.95" hidden="1" customHeight="1" x14ac:dyDescent="0.4">
      <c r="A481" s="438" t="s">
        <v>88</v>
      </c>
      <c r="B481" s="165" t="s">
        <v>259</v>
      </c>
      <c r="C481" s="211" t="s">
        <v>95</v>
      </c>
      <c r="D481" s="248" t="s">
        <v>92</v>
      </c>
      <c r="E481" s="248" t="s">
        <v>96</v>
      </c>
      <c r="F481" s="166" t="s">
        <v>195</v>
      </c>
      <c r="G481" s="166">
        <v>9</v>
      </c>
      <c r="H481" s="230"/>
      <c r="I481" s="230">
        <v>1</v>
      </c>
      <c r="J481" s="230">
        <v>5</v>
      </c>
      <c r="K481" s="230">
        <v>5</v>
      </c>
      <c r="L481" s="165"/>
      <c r="M481" s="168">
        <f t="shared" ref="M481" si="2354">SUM(N481+P481+R481+T481+V481)</f>
        <v>0</v>
      </c>
      <c r="N481" s="169"/>
      <c r="O481" s="170">
        <f t="shared" ref="O481" si="2355">SUM(N481)*I481</f>
        <v>0</v>
      </c>
      <c r="P481" s="169"/>
      <c r="Q481" s="170">
        <f t="shared" ref="Q481:Q482" si="2356">P481*J481</f>
        <v>0</v>
      </c>
      <c r="R481" s="169"/>
      <c r="S481" s="170">
        <f t="shared" ref="S481" si="2357">SUM(R481)*J481</f>
        <v>0</v>
      </c>
      <c r="T481" s="169"/>
      <c r="U481" s="170">
        <f t="shared" ref="U481" si="2358">SUM(T481)*K481</f>
        <v>0</v>
      </c>
      <c r="V481" s="169"/>
      <c r="W481" s="170">
        <f t="shared" ref="W481:W482" si="2359">SUM(V481)*J481*5</f>
        <v>0</v>
      </c>
      <c r="X481" s="209"/>
      <c r="Y481" s="171">
        <f t="shared" ref="Y481" si="2360">SUM(L481*5/100*J481)</f>
        <v>0</v>
      </c>
      <c r="Z481" s="169"/>
      <c r="AA481" s="170"/>
      <c r="AB481" s="169"/>
      <c r="AC481" s="182">
        <f>SUM(AB481)*3*H481/5</f>
        <v>0</v>
      </c>
      <c r="AD481" s="169">
        <v>1</v>
      </c>
      <c r="AE481" s="172">
        <f>SUM(AD481*H481*(15))</f>
        <v>0</v>
      </c>
      <c r="AF481" s="169"/>
      <c r="AG481" s="170">
        <f t="shared" ref="AG481" si="2361">SUM(AF481*H481*3)</f>
        <v>0</v>
      </c>
      <c r="AH481" s="169"/>
      <c r="AI481" s="234">
        <f t="shared" ref="AI481" si="2362">SUM(AH481*H481/3)</f>
        <v>0</v>
      </c>
      <c r="AJ481" s="169"/>
      <c r="AK481" s="234">
        <f t="shared" ref="AK481" si="2363">SUM(AJ481*H481*2/3)</f>
        <v>0</v>
      </c>
      <c r="AL481" s="169"/>
      <c r="AM481" s="170">
        <f>SUM(AL481*H481*2)</f>
        <v>0</v>
      </c>
      <c r="AN481" s="169"/>
      <c r="AO481" s="170">
        <f t="shared" ref="AO481" si="2364">SUM(AN481*J481)</f>
        <v>0</v>
      </c>
      <c r="AP481" s="169"/>
      <c r="AQ481" s="171">
        <f>SUM(AP481*H481*2)</f>
        <v>0</v>
      </c>
      <c r="AR481" s="169"/>
      <c r="AS481" s="234">
        <f>SUM(J481*AR481*6)</f>
        <v>0</v>
      </c>
      <c r="AT481" s="34"/>
      <c r="AU481" s="236">
        <f t="shared" ref="AU481:AU482" si="2365">AT481*H481/3</f>
        <v>0</v>
      </c>
      <c r="AV481" s="169"/>
      <c r="AW481" s="233">
        <f>SUM(AV481*H481/3)</f>
        <v>0</v>
      </c>
      <c r="AX481" s="169"/>
      <c r="AY481" s="234">
        <f t="shared" ref="AY481" si="2366">SUM(J481*AX481*8)</f>
        <v>0</v>
      </c>
      <c r="AZ481" s="169"/>
      <c r="BA481" s="209">
        <f t="shared" ref="BA481" si="2367">SUM(AZ481*K481*5*6)</f>
        <v>0</v>
      </c>
      <c r="BB481" s="169"/>
      <c r="BC481" s="171">
        <f t="shared" ref="BC481" si="2368">SUM(BB481*K481*4*6)</f>
        <v>0</v>
      </c>
      <c r="BD481" s="169"/>
      <c r="BE481" s="237">
        <f t="shared" ref="BE481:BE482" si="2369">SUM(BD481*50)</f>
        <v>0</v>
      </c>
      <c r="BF481" s="20"/>
      <c r="BG481" s="22">
        <f t="shared" si="2338"/>
        <v>0</v>
      </c>
      <c r="BH481" s="22">
        <f t="shared" si="2339"/>
        <v>0</v>
      </c>
      <c r="BI481" s="7"/>
      <c r="BJ481" s="1"/>
      <c r="BK481" s="1"/>
      <c r="BL481" s="63"/>
      <c r="BM481" s="2" t="s">
        <v>88</v>
      </c>
      <c r="BN481" s="229" t="s">
        <v>254</v>
      </c>
      <c r="BO481" s="211" t="s">
        <v>95</v>
      </c>
      <c r="BP481" s="211" t="s">
        <v>92</v>
      </c>
      <c r="BQ481" s="211" t="s">
        <v>96</v>
      </c>
      <c r="BR481" s="230" t="s">
        <v>195</v>
      </c>
      <c r="BS481" s="230">
        <v>10</v>
      </c>
      <c r="BT481" s="230"/>
      <c r="BU481" s="230">
        <v>1</v>
      </c>
      <c r="BV481" s="230">
        <v>5</v>
      </c>
      <c r="BW481" s="230">
        <v>5</v>
      </c>
      <c r="BX481" s="229"/>
      <c r="BY481" s="231">
        <f t="shared" si="2340"/>
        <v>0</v>
      </c>
      <c r="BZ481" s="232"/>
      <c r="CA481" s="28">
        <f t="shared" si="2341"/>
        <v>0</v>
      </c>
      <c r="CB481" s="232"/>
      <c r="CC481" s="233">
        <f t="shared" si="2342"/>
        <v>0</v>
      </c>
      <c r="CD481" s="232"/>
      <c r="CE481" s="233">
        <f t="shared" si="2343"/>
        <v>0</v>
      </c>
      <c r="CF481" s="232"/>
      <c r="CG481" s="233">
        <f t="shared" si="2344"/>
        <v>0</v>
      </c>
      <c r="CH481" s="232"/>
      <c r="CI481" s="233">
        <f t="shared" ref="CI481" si="2370">SUM(CH481)*BV481*5</f>
        <v>0</v>
      </c>
      <c r="CJ481" s="234"/>
      <c r="CK481" s="182">
        <f t="shared" ref="CK481" si="2371">SUM(BX481*5/100*BV481)</f>
        <v>0</v>
      </c>
      <c r="CL481" s="232"/>
      <c r="CM481" s="233"/>
      <c r="CN481" s="232"/>
      <c r="CO481" s="209">
        <f>SUM(CN481)*3*BT481/5</f>
        <v>0</v>
      </c>
      <c r="CP481" s="232">
        <v>1</v>
      </c>
      <c r="CQ481" s="235">
        <f>SUM(CP481*BT481*(15))</f>
        <v>0</v>
      </c>
      <c r="CR481" s="232"/>
      <c r="CS481" s="233">
        <f t="shared" si="2346"/>
        <v>0</v>
      </c>
      <c r="CT481" s="232"/>
      <c r="CU481" s="234">
        <f t="shared" si="2347"/>
        <v>0</v>
      </c>
      <c r="CV481" s="232"/>
      <c r="CW481" s="234">
        <f t="shared" ref="CW481" si="2372">SUM(CV481*BT481*2/3)</f>
        <v>0</v>
      </c>
      <c r="CX481" s="232"/>
      <c r="CY481" s="233">
        <f>SUM(CX481*BT481*2)</f>
        <v>0</v>
      </c>
      <c r="CZ481" s="232"/>
      <c r="DA481" s="233">
        <f t="shared" ref="DA481" si="2373">SUM(CZ481*BV481)</f>
        <v>0</v>
      </c>
      <c r="DB481" s="232"/>
      <c r="DC481" s="209">
        <f t="shared" ref="DC481" si="2374">DB481*BT481/3</f>
        <v>0</v>
      </c>
      <c r="DD481" s="232"/>
      <c r="DE481" s="234">
        <f t="shared" ref="DE481" si="2375">SUM(BV481*DD481*6)</f>
        <v>0</v>
      </c>
      <c r="DF481" s="34"/>
      <c r="DG481" s="236">
        <f t="shared" si="2349"/>
        <v>0</v>
      </c>
      <c r="DH481" s="232"/>
      <c r="DI481" s="233">
        <f t="shared" ref="DI481" si="2376">SUM(DH481*BT481/3)</f>
        <v>0</v>
      </c>
      <c r="DJ481" s="232"/>
      <c r="DK481" s="209">
        <f>SUM(BV481*DJ481*8)</f>
        <v>0</v>
      </c>
      <c r="DL481" s="232"/>
      <c r="DM481" s="209">
        <f>SUM(DL481*BW481*3*8)</f>
        <v>0</v>
      </c>
      <c r="DN481" s="232"/>
      <c r="DO481" s="234">
        <f t="shared" ref="DO481" si="2377">SUM(DN481*BW481*4*6)</f>
        <v>0</v>
      </c>
      <c r="DP481" s="232"/>
      <c r="DQ481" s="237">
        <f t="shared" si="2351"/>
        <v>0</v>
      </c>
      <c r="DR481" s="236">
        <f t="shared" si="2352"/>
        <v>0</v>
      </c>
      <c r="DS481" s="236">
        <f t="shared" si="2353"/>
        <v>0</v>
      </c>
      <c r="DT481" s="7"/>
      <c r="DU481" s="7"/>
      <c r="DV481" s="7"/>
      <c r="DW481" s="7"/>
      <c r="DX481" s="59"/>
      <c r="DY481" s="7"/>
      <c r="DZ481" s="19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M481" s="20">
        <v>0</v>
      </c>
      <c r="EN481" s="7"/>
      <c r="EO481" s="20">
        <v>0</v>
      </c>
      <c r="EP481" s="20">
        <v>0</v>
      </c>
      <c r="EQ481" s="20">
        <v>0</v>
      </c>
      <c r="ER481" s="20">
        <v>0</v>
      </c>
      <c r="ES481" s="20">
        <v>0</v>
      </c>
      <c r="ET481" s="20">
        <v>0</v>
      </c>
      <c r="EU481" s="20">
        <v>0</v>
      </c>
      <c r="EV481" s="20">
        <v>0</v>
      </c>
      <c r="EW481" s="20">
        <v>0</v>
      </c>
      <c r="EX481" s="20">
        <v>0</v>
      </c>
      <c r="EY481" s="20">
        <v>0</v>
      </c>
      <c r="EZ481" s="20">
        <v>0</v>
      </c>
      <c r="FA481" s="20">
        <v>0</v>
      </c>
      <c r="FB481" s="20">
        <v>2</v>
      </c>
      <c r="FC481" s="20">
        <v>0</v>
      </c>
      <c r="FD481" s="20">
        <v>0</v>
      </c>
      <c r="FE481" s="20">
        <v>0</v>
      </c>
      <c r="FF481" s="20">
        <v>0</v>
      </c>
      <c r="FG481" s="20">
        <v>0</v>
      </c>
      <c r="FH481" s="20">
        <v>0</v>
      </c>
      <c r="FI481" s="20">
        <v>0</v>
      </c>
      <c r="FJ481" s="20">
        <v>0</v>
      </c>
      <c r="FK481" s="20">
        <v>0</v>
      </c>
      <c r="FL481" s="20">
        <v>0</v>
      </c>
      <c r="FM481" s="20">
        <v>0</v>
      </c>
      <c r="FN481" s="20">
        <v>0</v>
      </c>
      <c r="FO481" s="20">
        <v>0</v>
      </c>
      <c r="FP481" s="20">
        <v>0</v>
      </c>
      <c r="FQ481" s="20">
        <v>0</v>
      </c>
      <c r="FR481" s="20">
        <v>0</v>
      </c>
      <c r="FS481" s="20">
        <v>0</v>
      </c>
      <c r="FT481" s="20">
        <v>0</v>
      </c>
      <c r="FU481" s="20">
        <v>0</v>
      </c>
      <c r="FV481" s="20">
        <v>0</v>
      </c>
      <c r="FW481" s="20">
        <v>0</v>
      </c>
      <c r="FX481" s="20">
        <v>0</v>
      </c>
      <c r="FY481" s="20">
        <v>0</v>
      </c>
      <c r="FZ481" s="20">
        <v>0</v>
      </c>
      <c r="GA481" s="20">
        <v>0</v>
      </c>
      <c r="GB481" s="20">
        <v>0</v>
      </c>
      <c r="GC481" s="20">
        <v>0</v>
      </c>
      <c r="GD481" s="7"/>
      <c r="GE481" s="149">
        <v>0</v>
      </c>
      <c r="GF481" s="150">
        <v>0</v>
      </c>
      <c r="GG481" s="7"/>
      <c r="GH481" s="7"/>
      <c r="GI481" s="60"/>
      <c r="GK481" s="20"/>
      <c r="GL481" s="20"/>
      <c r="GM481" s="1"/>
      <c r="GN481" s="25"/>
      <c r="GO481" s="77"/>
      <c r="GP481" s="7"/>
      <c r="GQ481" s="7"/>
    </row>
    <row r="482" spans="1:199" ht="24.95" hidden="1" customHeight="1" x14ac:dyDescent="0.4">
      <c r="A482" s="2" t="s">
        <v>88</v>
      </c>
      <c r="B482" s="413" t="s">
        <v>261</v>
      </c>
      <c r="C482" s="211" t="s">
        <v>95</v>
      </c>
      <c r="D482" s="211" t="s">
        <v>92</v>
      </c>
      <c r="E482" s="211" t="s">
        <v>96</v>
      </c>
      <c r="F482" s="230" t="s">
        <v>195</v>
      </c>
      <c r="G482" s="230">
        <v>9</v>
      </c>
      <c r="H482" s="607">
        <v>4</v>
      </c>
      <c r="I482" s="230">
        <v>2</v>
      </c>
      <c r="J482" s="230">
        <v>6</v>
      </c>
      <c r="K482" s="230">
        <f>SUM(J482)*2</f>
        <v>12</v>
      </c>
      <c r="L482" s="229"/>
      <c r="M482" s="231">
        <f t="shared" ref="M482" si="2378">SUM(N482+P482+R482+T482+V482)</f>
        <v>0</v>
      </c>
      <c r="N482" s="232"/>
      <c r="O482" s="233">
        <f t="shared" ref="O482" si="2379">SUM(N482)*I482</f>
        <v>0</v>
      </c>
      <c r="P482" s="232"/>
      <c r="Q482" s="233">
        <f t="shared" si="2356"/>
        <v>0</v>
      </c>
      <c r="R482" s="232"/>
      <c r="S482" s="233">
        <f t="shared" ref="S482" si="2380">SUM(R482)*J482</f>
        <v>0</v>
      </c>
      <c r="T482" s="232"/>
      <c r="U482" s="233">
        <f t="shared" ref="U482" si="2381">SUM(T482)*K482</f>
        <v>0</v>
      </c>
      <c r="V482" s="232"/>
      <c r="W482" s="233">
        <f t="shared" si="2359"/>
        <v>0</v>
      </c>
      <c r="X482" s="209">
        <f>SUM(L482)*J482*5/100+AX482*J482*2+AZ482*J482*2</f>
        <v>0</v>
      </c>
      <c r="Y482" s="171">
        <f t="shared" ref="Y482" si="2382">SUM(L482*5/100*J482)</f>
        <v>0</v>
      </c>
      <c r="Z482" s="232"/>
      <c r="AA482" s="233"/>
      <c r="AB482" s="232">
        <v>17</v>
      </c>
      <c r="AC482" s="209">
        <v>136</v>
      </c>
      <c r="AD482" s="232"/>
      <c r="AE482" s="235">
        <f t="shared" ref="AE482" si="2383">SUM(AD482*H482*(30+4))</f>
        <v>0</v>
      </c>
      <c r="AF482" s="232"/>
      <c r="AG482" s="237">
        <f t="shared" ref="AG482" si="2384">SUM(AF482*H482*3)</f>
        <v>0</v>
      </c>
      <c r="AH482" s="232"/>
      <c r="AI482" s="234">
        <f t="shared" ref="AI482" si="2385">SUM(AH482*H482/3)</f>
        <v>0</v>
      </c>
      <c r="AJ482" s="232"/>
      <c r="AK482" s="234">
        <f t="shared" ref="AK482" si="2386">SUM(AJ482*H482*2/3)</f>
        <v>0</v>
      </c>
      <c r="AL482" s="232"/>
      <c r="AM482" s="233">
        <f t="shared" ref="AM482" si="2387">SUM(AL482*H482)</f>
        <v>0</v>
      </c>
      <c r="AN482" s="232"/>
      <c r="AO482" s="233">
        <f t="shared" ref="AO482" si="2388">SUM(AN482*J482)</f>
        <v>0</v>
      </c>
      <c r="AP482" s="232"/>
      <c r="AQ482" s="234">
        <f>AP482*H482/3</f>
        <v>0</v>
      </c>
      <c r="AR482" s="232"/>
      <c r="AS482" s="234">
        <f>SUM(J482*AR482*6)</f>
        <v>0</v>
      </c>
      <c r="AT482" s="34"/>
      <c r="AU482" s="236">
        <f t="shared" si="2365"/>
        <v>0</v>
      </c>
      <c r="AV482" s="232"/>
      <c r="AW482" s="237">
        <f>SUM(AV482*H482/3)</f>
        <v>0</v>
      </c>
      <c r="AX482" s="232"/>
      <c r="AY482" s="234">
        <f>SUM(AX482*H482/3)</f>
        <v>0</v>
      </c>
      <c r="AZ482" s="232"/>
      <c r="BA482" s="209">
        <f t="shared" ref="BA482" si="2389">SUM(AZ482*K482*5*6)</f>
        <v>0</v>
      </c>
      <c r="BB482" s="232"/>
      <c r="BC482" s="234">
        <f t="shared" ref="BC482" si="2390">SUM(BB482*K482*4*6)</f>
        <v>0</v>
      </c>
      <c r="BD482" s="232"/>
      <c r="BE482" s="237">
        <f t="shared" si="2369"/>
        <v>0</v>
      </c>
      <c r="BF482" s="20"/>
      <c r="BG482" s="309">
        <f>SUM(AO482+BE482+BC482+BA482+AY482+AW482+AS482+AQ482+AK482+AM482+AI482+AG482+AE482+AC482+AA482+Y482+X482+W482+U482+Q482+O482+S482+AU482)</f>
        <v>136</v>
      </c>
      <c r="BH482" s="22">
        <f t="shared" ref="BH482" si="2391">SUM(O482+Q482+U482+W482+X482+AS482+AW482+AY482+BA482+BC482+S482+AQ482)</f>
        <v>0</v>
      </c>
      <c r="BI482" s="7"/>
      <c r="BJ482" s="1"/>
      <c r="BK482" s="1"/>
      <c r="BL482" s="7" t="s">
        <v>288</v>
      </c>
      <c r="BM482" s="2" t="s">
        <v>88</v>
      </c>
      <c r="BN482" s="229" t="s">
        <v>255</v>
      </c>
      <c r="BO482" s="211" t="s">
        <v>95</v>
      </c>
      <c r="BP482" s="211" t="s">
        <v>92</v>
      </c>
      <c r="BQ482" s="211" t="s">
        <v>96</v>
      </c>
      <c r="BR482" s="230" t="s">
        <v>195</v>
      </c>
      <c r="BS482" s="230">
        <v>10</v>
      </c>
      <c r="BT482" s="607">
        <v>4</v>
      </c>
      <c r="BU482" s="230">
        <v>2</v>
      </c>
      <c r="BV482" s="230">
        <v>6</v>
      </c>
      <c r="BW482" s="230">
        <f>SUM(BV482)*2</f>
        <v>12</v>
      </c>
      <c r="BX482" s="229"/>
      <c r="BY482" s="231">
        <f>SUM(BZ482+CB482+CD482+CF482+CH482)</f>
        <v>0</v>
      </c>
      <c r="BZ482" s="232"/>
      <c r="CA482" s="28">
        <f>SUM(BZ482)*BU482</f>
        <v>0</v>
      </c>
      <c r="CB482" s="232"/>
      <c r="CC482" s="233">
        <f>CB482*BV482</f>
        <v>0</v>
      </c>
      <c r="CD482" s="232"/>
      <c r="CE482" s="233">
        <f>SUM(CD482)*BV482</f>
        <v>0</v>
      </c>
      <c r="CF482" s="232"/>
      <c r="CG482" s="233">
        <f>SUM(CF482)*BW482</f>
        <v>0</v>
      </c>
      <c r="CH482" s="232"/>
      <c r="CI482" s="233">
        <f>SUM(CH482)*BV482*5</f>
        <v>0</v>
      </c>
      <c r="CJ482" s="234">
        <f>SUM(BX482)*BV482*5/100+DJ482*BV482*2+DL482*BV482*2</f>
        <v>0</v>
      </c>
      <c r="CK482" s="182">
        <f t="shared" ref="CK482" si="2392">SUM(BX482*5/100*BV482)</f>
        <v>0</v>
      </c>
      <c r="CL482" s="232"/>
      <c r="CM482" s="233"/>
      <c r="CN482" s="232">
        <v>3</v>
      </c>
      <c r="CO482" s="345">
        <v>24</v>
      </c>
      <c r="CP482" s="232"/>
      <c r="CQ482" s="235">
        <f t="shared" ref="CQ482" si="2393">SUM(CP482*BT482*(30+4))</f>
        <v>0</v>
      </c>
      <c r="CR482" s="232"/>
      <c r="CS482" s="237">
        <f>SUM(CR482*BT482*3)</f>
        <v>0</v>
      </c>
      <c r="CT482" s="232"/>
      <c r="CU482" s="234">
        <f>SUM(CT482*BT482/3)</f>
        <v>0</v>
      </c>
      <c r="CV482" s="232"/>
      <c r="CW482" s="234">
        <f>SUM(CV482*BT482*2/3)</f>
        <v>0</v>
      </c>
      <c r="CX482" s="232"/>
      <c r="CY482" s="233">
        <f t="shared" ref="CY482" si="2394">SUM(CX482*BT482)</f>
        <v>0</v>
      </c>
      <c r="CZ482" s="232"/>
      <c r="DA482" s="233">
        <f>SUM(CZ482*BV482)</f>
        <v>0</v>
      </c>
      <c r="DB482" s="232">
        <v>1</v>
      </c>
      <c r="DC482" s="209">
        <v>18</v>
      </c>
      <c r="DD482" s="232"/>
      <c r="DE482" s="234">
        <f t="shared" ref="DE482" si="2395">SUM(BV482*DD482*6)</f>
        <v>0</v>
      </c>
      <c r="DF482" s="34"/>
      <c r="DG482" s="236">
        <f t="shared" si="2349"/>
        <v>0</v>
      </c>
      <c r="DH482" s="232"/>
      <c r="DI482" s="237">
        <f>SUM(DH482*BT482/3)</f>
        <v>0</v>
      </c>
      <c r="DJ482" s="232"/>
      <c r="DK482" s="209">
        <f>SUM(DJ482*BT482/3)</f>
        <v>0</v>
      </c>
      <c r="DL482" s="232"/>
      <c r="DM482" s="209">
        <f t="shared" ref="DM482" si="2396">SUM(DL482*BW482*5*6)</f>
        <v>0</v>
      </c>
      <c r="DN482" s="232"/>
      <c r="DO482" s="234">
        <f>SUM(DN482*BW482*4*6)</f>
        <v>0</v>
      </c>
      <c r="DP482" s="232"/>
      <c r="DQ482" s="237">
        <f>SUM(DP482*50)</f>
        <v>0</v>
      </c>
      <c r="DR482" s="236">
        <f t="shared" si="2352"/>
        <v>42</v>
      </c>
      <c r="DS482" s="236">
        <f t="shared" si="2353"/>
        <v>18</v>
      </c>
      <c r="DT482" s="7"/>
      <c r="DU482" s="7"/>
      <c r="DV482" s="7"/>
      <c r="DW482" s="60" t="s">
        <v>322</v>
      </c>
      <c r="DX482" s="59"/>
      <c r="DY482" s="7"/>
      <c r="DZ482" s="19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M482" s="20">
        <v>0</v>
      </c>
      <c r="EN482" s="7"/>
      <c r="EO482" s="20">
        <v>0</v>
      </c>
      <c r="EP482" s="20">
        <v>0</v>
      </c>
      <c r="EQ482" s="20">
        <v>0</v>
      </c>
      <c r="ER482" s="20">
        <v>0</v>
      </c>
      <c r="ES482" s="20">
        <v>0</v>
      </c>
      <c r="ET482" s="20">
        <v>0</v>
      </c>
      <c r="EU482" s="20">
        <v>0</v>
      </c>
      <c r="EV482" s="20">
        <v>0</v>
      </c>
      <c r="EW482" s="20">
        <v>0</v>
      </c>
      <c r="EX482" s="20">
        <v>0</v>
      </c>
      <c r="EY482" s="20">
        <v>0</v>
      </c>
      <c r="EZ482" s="20">
        <v>20</v>
      </c>
      <c r="FA482" s="20">
        <v>160</v>
      </c>
      <c r="FB482" s="20">
        <v>0</v>
      </c>
      <c r="FC482" s="20">
        <v>0</v>
      </c>
      <c r="FD482" s="20">
        <v>0</v>
      </c>
      <c r="FE482" s="20">
        <v>0</v>
      </c>
      <c r="FF482" s="20">
        <v>0</v>
      </c>
      <c r="FG482" s="20">
        <v>0</v>
      </c>
      <c r="FH482" s="20">
        <v>0</v>
      </c>
      <c r="FI482" s="20">
        <v>0</v>
      </c>
      <c r="FJ482" s="20">
        <v>0</v>
      </c>
      <c r="FK482" s="20">
        <v>0</v>
      </c>
      <c r="FL482" s="20">
        <v>0</v>
      </c>
      <c r="FM482" s="20">
        <v>0</v>
      </c>
      <c r="FN482" s="20">
        <v>1</v>
      </c>
      <c r="FO482" s="20">
        <v>18</v>
      </c>
      <c r="FP482" s="20">
        <v>0</v>
      </c>
      <c r="FQ482" s="20">
        <v>0</v>
      </c>
      <c r="FR482" s="20">
        <v>0</v>
      </c>
      <c r="FS482" s="20">
        <v>0</v>
      </c>
      <c r="FT482" s="20">
        <v>0</v>
      </c>
      <c r="FU482" s="20">
        <v>0</v>
      </c>
      <c r="FV482" s="20">
        <v>0</v>
      </c>
      <c r="FW482" s="20">
        <v>0</v>
      </c>
      <c r="FX482" s="20">
        <v>0</v>
      </c>
      <c r="FY482" s="20">
        <v>0</v>
      </c>
      <c r="FZ482" s="20">
        <v>0</v>
      </c>
      <c r="GA482" s="20">
        <v>0</v>
      </c>
      <c r="GB482" s="20">
        <v>0</v>
      </c>
      <c r="GC482" s="20">
        <v>0</v>
      </c>
      <c r="GD482" s="7"/>
      <c r="GE482" s="149">
        <v>178</v>
      </c>
      <c r="GF482" s="150">
        <v>18</v>
      </c>
      <c r="GG482" s="7"/>
      <c r="GH482" s="7"/>
      <c r="GI482" s="60"/>
      <c r="GK482" s="20"/>
      <c r="GL482" s="20"/>
      <c r="GM482" s="1"/>
      <c r="GN482" s="25"/>
      <c r="GO482" s="77"/>
      <c r="GP482" s="7"/>
      <c r="GQ482" s="7"/>
    </row>
    <row r="483" spans="1:199" ht="24.95" hidden="1" customHeight="1" x14ac:dyDescent="0.4">
      <c r="A483" s="2" t="s">
        <v>88</v>
      </c>
      <c r="B483" s="7"/>
      <c r="C483" s="19"/>
      <c r="D483" s="7"/>
      <c r="E483" s="7"/>
      <c r="F483" s="7"/>
      <c r="G483" s="7"/>
      <c r="H483" s="7"/>
      <c r="I483" s="7"/>
      <c r="J483" s="7"/>
      <c r="K483" s="7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2">
        <f t="shared" si="2338"/>
        <v>0</v>
      </c>
      <c r="BH483" s="22">
        <f t="shared" si="2339"/>
        <v>0</v>
      </c>
      <c r="BI483" s="7"/>
      <c r="BJ483" s="1"/>
      <c r="BK483" s="1"/>
      <c r="BL483" s="63"/>
      <c r="BM483" s="59"/>
      <c r="BN483" s="7"/>
      <c r="BO483" s="19"/>
      <c r="BP483" s="7"/>
      <c r="BQ483" s="7"/>
      <c r="BR483" s="7"/>
      <c r="BS483" s="7"/>
      <c r="BT483" s="7"/>
      <c r="BU483" s="7"/>
      <c r="BV483" s="7"/>
      <c r="BW483" s="7"/>
      <c r="BX483" s="20"/>
      <c r="BY483" s="20"/>
      <c r="BZ483" s="20"/>
      <c r="CA483" s="20"/>
      <c r="CB483" s="7"/>
      <c r="CC483" s="316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7"/>
      <c r="DU483" s="7"/>
      <c r="DV483" s="7"/>
      <c r="DW483" s="60"/>
      <c r="DX483" s="59"/>
      <c r="DY483" s="7"/>
      <c r="DZ483" s="19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M483" s="20">
        <v>0</v>
      </c>
      <c r="EN483" s="7"/>
      <c r="EO483" s="20">
        <v>0</v>
      </c>
      <c r="EP483" s="20">
        <v>0</v>
      </c>
      <c r="EQ483" s="20">
        <v>0</v>
      </c>
      <c r="ER483" s="20">
        <v>0</v>
      </c>
      <c r="ES483" s="20">
        <v>0</v>
      </c>
      <c r="ET483" s="20">
        <v>0</v>
      </c>
      <c r="EU483" s="20">
        <v>0</v>
      </c>
      <c r="EV483" s="20">
        <v>0</v>
      </c>
      <c r="EW483" s="20">
        <v>0</v>
      </c>
      <c r="EX483" s="20">
        <v>0</v>
      </c>
      <c r="EY483" s="20">
        <v>0</v>
      </c>
      <c r="EZ483" s="20">
        <v>0</v>
      </c>
      <c r="FA483" s="20">
        <v>0</v>
      </c>
      <c r="FB483" s="20">
        <v>0</v>
      </c>
      <c r="FC483" s="20">
        <v>0</v>
      </c>
      <c r="FD483" s="20">
        <v>0</v>
      </c>
      <c r="FE483" s="20">
        <v>0</v>
      </c>
      <c r="FF483" s="20">
        <v>0</v>
      </c>
      <c r="FG483" s="20">
        <v>0</v>
      </c>
      <c r="FH483" s="20">
        <v>0</v>
      </c>
      <c r="FI483" s="20">
        <v>0</v>
      </c>
      <c r="FJ483" s="20">
        <v>0</v>
      </c>
      <c r="FK483" s="20">
        <v>0</v>
      </c>
      <c r="FL483" s="20">
        <v>0</v>
      </c>
      <c r="FM483" s="20">
        <v>0</v>
      </c>
      <c r="FN483" s="20">
        <v>0</v>
      </c>
      <c r="FO483" s="20">
        <v>0</v>
      </c>
      <c r="FP483" s="20">
        <v>0</v>
      </c>
      <c r="FQ483" s="20">
        <v>0</v>
      </c>
      <c r="FR483" s="20">
        <v>0</v>
      </c>
      <c r="FS483" s="20">
        <v>0</v>
      </c>
      <c r="FT483" s="20">
        <v>0</v>
      </c>
      <c r="FU483" s="20">
        <v>0</v>
      </c>
      <c r="FV483" s="20">
        <v>0</v>
      </c>
      <c r="FW483" s="20">
        <v>0</v>
      </c>
      <c r="FX483" s="20">
        <v>0</v>
      </c>
      <c r="FY483" s="20">
        <v>0</v>
      </c>
      <c r="FZ483" s="20">
        <v>0</v>
      </c>
      <c r="GA483" s="20">
        <v>0</v>
      </c>
      <c r="GB483" s="20">
        <v>0</v>
      </c>
      <c r="GC483" s="20">
        <v>0</v>
      </c>
      <c r="GD483" s="7"/>
      <c r="GE483" s="149">
        <v>0</v>
      </c>
      <c r="GF483" s="150">
        <v>0</v>
      </c>
      <c r="GG483" s="7"/>
      <c r="GH483" s="7"/>
      <c r="GI483" s="60"/>
      <c r="GK483" s="20"/>
      <c r="GL483" s="20"/>
      <c r="GM483" s="1"/>
      <c r="GN483" s="25"/>
      <c r="GO483" s="77"/>
      <c r="GP483" s="7"/>
      <c r="GQ483" s="7"/>
    </row>
    <row r="484" spans="1:199" ht="24.95" hidden="1" customHeight="1" x14ac:dyDescent="0.4">
      <c r="A484" s="2" t="s">
        <v>88</v>
      </c>
      <c r="B484" s="7"/>
      <c r="D484" s="7"/>
      <c r="E484" s="7"/>
      <c r="F484" s="7"/>
      <c r="G484" s="7"/>
      <c r="H484" s="7"/>
      <c r="I484" s="7"/>
      <c r="J484" s="7"/>
      <c r="K484" s="7"/>
      <c r="L484" s="7"/>
      <c r="M484" s="90"/>
      <c r="N484" s="34"/>
      <c r="O484" s="22"/>
      <c r="P484" s="34"/>
      <c r="Q484" s="22"/>
      <c r="R484" s="34"/>
      <c r="S484" s="22"/>
      <c r="T484" s="34"/>
      <c r="U484" s="22"/>
      <c r="V484" s="91"/>
      <c r="W484" s="22"/>
      <c r="X484" s="22"/>
      <c r="Y484" s="22"/>
      <c r="Z484" s="91"/>
      <c r="AA484" s="22"/>
      <c r="AB484" s="91"/>
      <c r="AC484" s="22"/>
      <c r="AD484" s="91"/>
      <c r="AE484" s="26"/>
      <c r="AF484" s="91"/>
      <c r="AG484" s="22"/>
      <c r="AH484" s="91"/>
      <c r="AI484" s="22"/>
      <c r="AJ484" s="91"/>
      <c r="AK484" s="22"/>
      <c r="AL484" s="91"/>
      <c r="AM484" s="22"/>
      <c r="AN484" s="91"/>
      <c r="AO484" s="22"/>
      <c r="AP484" s="91"/>
      <c r="AQ484" s="22"/>
      <c r="AR484" s="91"/>
      <c r="AS484" s="22"/>
      <c r="AT484" s="91"/>
      <c r="AU484" s="22"/>
      <c r="AV484" s="91"/>
      <c r="AW484" s="22"/>
      <c r="AX484" s="91"/>
      <c r="AY484" s="22"/>
      <c r="AZ484" s="91"/>
      <c r="BA484" s="22"/>
      <c r="BB484" s="91"/>
      <c r="BC484" s="22"/>
      <c r="BD484" s="91"/>
      <c r="BE484" s="22"/>
      <c r="BF484" s="22"/>
      <c r="BG484" s="22">
        <f t="shared" si="2338"/>
        <v>0</v>
      </c>
      <c r="BH484" s="22">
        <f t="shared" si="2339"/>
        <v>0</v>
      </c>
      <c r="BI484" s="7"/>
      <c r="BJ484" s="1"/>
      <c r="BK484" s="1"/>
      <c r="BL484" s="63"/>
      <c r="BM484" s="59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90"/>
      <c r="BZ484" s="34"/>
      <c r="CA484" s="22"/>
      <c r="CB484" s="34"/>
      <c r="CC484" s="247"/>
      <c r="CD484" s="34"/>
      <c r="CE484" s="22"/>
      <c r="CF484" s="34"/>
      <c r="CG484" s="22"/>
      <c r="CH484" s="91"/>
      <c r="CI484" s="22"/>
      <c r="CJ484" s="22"/>
      <c r="CK484" s="22"/>
      <c r="CL484" s="91"/>
      <c r="CM484" s="22"/>
      <c r="CN484" s="91"/>
      <c r="CO484" s="22"/>
      <c r="CP484" s="91"/>
      <c r="CQ484" s="26"/>
      <c r="CR484" s="91"/>
      <c r="CS484" s="22"/>
      <c r="CT484" s="91"/>
      <c r="CU484" s="22"/>
      <c r="CV484" s="91"/>
      <c r="CW484" s="22"/>
      <c r="CX484" s="91"/>
      <c r="CY484" s="22"/>
      <c r="CZ484" s="91"/>
      <c r="DA484" s="22"/>
      <c r="DB484" s="91"/>
      <c r="DC484" s="22"/>
      <c r="DD484" s="91"/>
      <c r="DE484" s="22"/>
      <c r="DF484" s="91"/>
      <c r="DG484" s="22"/>
      <c r="DH484" s="91"/>
      <c r="DI484" s="22"/>
      <c r="DJ484" s="91"/>
      <c r="DK484" s="22"/>
      <c r="DL484" s="91"/>
      <c r="DM484" s="22"/>
      <c r="DN484" s="91"/>
      <c r="DO484" s="22"/>
      <c r="DP484" s="91"/>
      <c r="DQ484" s="22"/>
      <c r="DR484" s="22"/>
      <c r="DS484" s="22"/>
      <c r="DT484" s="7"/>
      <c r="DU484" s="7"/>
      <c r="DV484" s="7"/>
      <c r="DW484" s="60"/>
      <c r="DX484" s="59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M484" s="20">
        <v>0</v>
      </c>
      <c r="EN484" s="7"/>
      <c r="EO484" s="20">
        <v>0</v>
      </c>
      <c r="EP484" s="20">
        <v>0</v>
      </c>
      <c r="EQ484" s="20">
        <v>0</v>
      </c>
      <c r="ER484" s="20">
        <v>0</v>
      </c>
      <c r="ES484" s="20">
        <v>0</v>
      </c>
      <c r="ET484" s="20">
        <v>0</v>
      </c>
      <c r="EU484" s="20">
        <v>0</v>
      </c>
      <c r="EV484" s="20">
        <v>0</v>
      </c>
      <c r="EW484" s="20">
        <v>0</v>
      </c>
      <c r="EX484" s="20">
        <v>0</v>
      </c>
      <c r="EY484" s="20">
        <v>0</v>
      </c>
      <c r="EZ484" s="20">
        <v>0</v>
      </c>
      <c r="FA484" s="20">
        <v>0</v>
      </c>
      <c r="FB484" s="20">
        <v>0</v>
      </c>
      <c r="FC484" s="20">
        <v>0</v>
      </c>
      <c r="FD484" s="20">
        <v>0</v>
      </c>
      <c r="FE484" s="20">
        <v>0</v>
      </c>
      <c r="FF484" s="20">
        <v>0</v>
      </c>
      <c r="FG484" s="20">
        <v>0</v>
      </c>
      <c r="FH484" s="20">
        <v>0</v>
      </c>
      <c r="FI484" s="20">
        <v>0</v>
      </c>
      <c r="FJ484" s="20">
        <v>0</v>
      </c>
      <c r="FK484" s="20">
        <v>0</v>
      </c>
      <c r="FL484" s="20">
        <v>0</v>
      </c>
      <c r="FM484" s="20">
        <v>0</v>
      </c>
      <c r="FN484" s="20">
        <v>0</v>
      </c>
      <c r="FO484" s="20">
        <v>0</v>
      </c>
      <c r="FP484" s="20">
        <v>0</v>
      </c>
      <c r="FQ484" s="20">
        <v>0</v>
      </c>
      <c r="FR484" s="20">
        <v>0</v>
      </c>
      <c r="FS484" s="20">
        <v>0</v>
      </c>
      <c r="FT484" s="20">
        <v>0</v>
      </c>
      <c r="FU484" s="20">
        <v>0</v>
      </c>
      <c r="FV484" s="20">
        <v>0</v>
      </c>
      <c r="FW484" s="20">
        <v>0</v>
      </c>
      <c r="FX484" s="20">
        <v>0</v>
      </c>
      <c r="FY484" s="20">
        <v>0</v>
      </c>
      <c r="FZ484" s="20">
        <v>0</v>
      </c>
      <c r="GA484" s="20">
        <v>0</v>
      </c>
      <c r="GB484" s="20">
        <v>0</v>
      </c>
      <c r="GC484" s="20">
        <v>0</v>
      </c>
      <c r="GD484" s="7"/>
      <c r="GE484" s="149">
        <v>0</v>
      </c>
      <c r="GF484" s="150">
        <v>0</v>
      </c>
      <c r="GG484" s="7"/>
      <c r="GH484" s="7"/>
      <c r="GI484" s="60"/>
      <c r="GK484" s="20"/>
      <c r="GL484" s="20"/>
      <c r="GM484" s="1"/>
      <c r="GN484" s="25"/>
      <c r="GO484" s="77"/>
      <c r="GP484" s="7"/>
      <c r="GQ484" s="7"/>
    </row>
    <row r="485" spans="1:199" ht="24.95" hidden="1" customHeight="1" x14ac:dyDescent="0.4">
      <c r="A485" s="2" t="s">
        <v>88</v>
      </c>
      <c r="B485" s="7"/>
      <c r="D485" s="7"/>
      <c r="E485" s="7"/>
      <c r="F485" s="7"/>
      <c r="G485" s="7"/>
      <c r="H485" s="7"/>
      <c r="I485" s="7"/>
      <c r="J485" s="7"/>
      <c r="K485" s="7"/>
      <c r="L485" s="7"/>
      <c r="M485" s="90"/>
      <c r="N485" s="34"/>
      <c r="O485" s="22"/>
      <c r="P485" s="34"/>
      <c r="Q485" s="22"/>
      <c r="R485" s="34"/>
      <c r="S485" s="22"/>
      <c r="T485" s="34"/>
      <c r="U485" s="22"/>
      <c r="V485" s="91"/>
      <c r="W485" s="22"/>
      <c r="X485" s="22"/>
      <c r="Y485" s="22"/>
      <c r="Z485" s="91"/>
      <c r="AA485" s="22"/>
      <c r="AB485" s="91"/>
      <c r="AC485" s="22"/>
      <c r="AD485" s="91"/>
      <c r="AE485" s="26"/>
      <c r="AF485" s="91"/>
      <c r="AG485" s="22"/>
      <c r="AH485" s="91"/>
      <c r="AI485" s="22"/>
      <c r="AJ485" s="91"/>
      <c r="AK485" s="22"/>
      <c r="AL485" s="91"/>
      <c r="AM485" s="22"/>
      <c r="AN485" s="91"/>
      <c r="AO485" s="22"/>
      <c r="AP485" s="91"/>
      <c r="AQ485" s="22"/>
      <c r="AR485" s="91"/>
      <c r="AS485" s="22"/>
      <c r="AT485" s="91"/>
      <c r="AU485" s="22"/>
      <c r="AV485" s="91"/>
      <c r="AW485" s="22"/>
      <c r="AX485" s="91"/>
      <c r="AY485" s="22"/>
      <c r="AZ485" s="91"/>
      <c r="BA485" s="22"/>
      <c r="BB485" s="91"/>
      <c r="BC485" s="22"/>
      <c r="BD485" s="91"/>
      <c r="BE485" s="22"/>
      <c r="BF485" s="22"/>
      <c r="BG485" s="22">
        <f t="shared" si="2338"/>
        <v>0</v>
      </c>
      <c r="BH485" s="22">
        <f t="shared" si="2339"/>
        <v>0</v>
      </c>
      <c r="BI485" s="7"/>
      <c r="BJ485" s="1"/>
      <c r="BK485" s="1"/>
      <c r="BL485" s="63"/>
      <c r="BM485" s="59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90"/>
      <c r="BZ485" s="34"/>
      <c r="CA485" s="22"/>
      <c r="CB485" s="34"/>
      <c r="CC485" s="247"/>
      <c r="CD485" s="34"/>
      <c r="CE485" s="22"/>
      <c r="CF485" s="34"/>
      <c r="CG485" s="22"/>
      <c r="CH485" s="91"/>
      <c r="CI485" s="22"/>
      <c r="CJ485" s="22"/>
      <c r="CK485" s="22"/>
      <c r="CL485" s="91"/>
      <c r="CM485" s="22"/>
      <c r="CN485" s="91"/>
      <c r="CO485" s="22"/>
      <c r="CP485" s="91"/>
      <c r="CQ485" s="26"/>
      <c r="CR485" s="91"/>
      <c r="CS485" s="22"/>
      <c r="CT485" s="91"/>
      <c r="CU485" s="22"/>
      <c r="CV485" s="91"/>
      <c r="CW485" s="22"/>
      <c r="CX485" s="91"/>
      <c r="CY485" s="22"/>
      <c r="CZ485" s="91"/>
      <c r="DA485" s="22"/>
      <c r="DB485" s="91"/>
      <c r="DC485" s="22"/>
      <c r="DD485" s="91"/>
      <c r="DE485" s="22"/>
      <c r="DF485" s="91"/>
      <c r="DG485" s="22"/>
      <c r="DH485" s="91"/>
      <c r="DI485" s="22"/>
      <c r="DJ485" s="91"/>
      <c r="DK485" s="22"/>
      <c r="DL485" s="91"/>
      <c r="DM485" s="22"/>
      <c r="DN485" s="91"/>
      <c r="DO485" s="22"/>
      <c r="DP485" s="91"/>
      <c r="DQ485" s="22"/>
      <c r="DR485" s="22"/>
      <c r="DS485" s="22"/>
      <c r="DT485" s="7"/>
      <c r="DU485" s="7"/>
      <c r="DV485" s="7"/>
      <c r="DW485" s="60"/>
      <c r="DX485" s="59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M485" s="20">
        <v>0</v>
      </c>
      <c r="EN485" s="7"/>
      <c r="EO485" s="20">
        <v>0</v>
      </c>
      <c r="EP485" s="20">
        <v>0</v>
      </c>
      <c r="EQ485" s="20">
        <v>0</v>
      </c>
      <c r="ER485" s="20">
        <v>0</v>
      </c>
      <c r="ES485" s="20">
        <v>0</v>
      </c>
      <c r="ET485" s="20">
        <v>0</v>
      </c>
      <c r="EU485" s="20">
        <v>0</v>
      </c>
      <c r="EV485" s="20">
        <v>0</v>
      </c>
      <c r="EW485" s="20">
        <v>0</v>
      </c>
      <c r="EX485" s="20">
        <v>0</v>
      </c>
      <c r="EY485" s="20">
        <v>0</v>
      </c>
      <c r="EZ485" s="20">
        <v>0</v>
      </c>
      <c r="FA485" s="20">
        <v>0</v>
      </c>
      <c r="FB485" s="20">
        <v>0</v>
      </c>
      <c r="FC485" s="20">
        <v>0</v>
      </c>
      <c r="FD485" s="20">
        <v>0</v>
      </c>
      <c r="FE485" s="20">
        <v>0</v>
      </c>
      <c r="FF485" s="20">
        <v>0</v>
      </c>
      <c r="FG485" s="20">
        <v>0</v>
      </c>
      <c r="FH485" s="20">
        <v>0</v>
      </c>
      <c r="FI485" s="20">
        <v>0</v>
      </c>
      <c r="FJ485" s="20">
        <v>0</v>
      </c>
      <c r="FK485" s="20">
        <v>0</v>
      </c>
      <c r="FL485" s="20">
        <v>0</v>
      </c>
      <c r="FM485" s="20">
        <v>0</v>
      </c>
      <c r="FN485" s="20">
        <v>0</v>
      </c>
      <c r="FO485" s="20">
        <v>0</v>
      </c>
      <c r="FP485" s="20">
        <v>0</v>
      </c>
      <c r="FQ485" s="20">
        <v>0</v>
      </c>
      <c r="FR485" s="20">
        <v>0</v>
      </c>
      <c r="FS485" s="20">
        <v>0</v>
      </c>
      <c r="FT485" s="20">
        <v>0</v>
      </c>
      <c r="FU485" s="20">
        <v>0</v>
      </c>
      <c r="FV485" s="20">
        <v>0</v>
      </c>
      <c r="FW485" s="20">
        <v>0</v>
      </c>
      <c r="FX485" s="20">
        <v>0</v>
      </c>
      <c r="FY485" s="20">
        <v>0</v>
      </c>
      <c r="FZ485" s="20">
        <v>0</v>
      </c>
      <c r="GA485" s="20">
        <v>0</v>
      </c>
      <c r="GB485" s="20">
        <v>0</v>
      </c>
      <c r="GC485" s="20">
        <v>0</v>
      </c>
      <c r="GD485" s="20">
        <v>0</v>
      </c>
      <c r="GE485" s="149">
        <v>0</v>
      </c>
      <c r="GF485" s="150">
        <v>0</v>
      </c>
      <c r="GG485" s="7"/>
      <c r="GH485" s="7"/>
      <c r="GI485" s="60"/>
      <c r="GK485" s="20"/>
      <c r="GL485" s="20"/>
      <c r="GM485" s="1"/>
      <c r="GN485" s="25"/>
      <c r="GO485" s="77"/>
      <c r="GP485" s="7"/>
      <c r="GQ485" s="7"/>
    </row>
    <row r="486" spans="1:199" ht="24.95" hidden="1" customHeight="1" thickBot="1" x14ac:dyDescent="0.4">
      <c r="A486" s="2" t="s">
        <v>88</v>
      </c>
      <c r="B486" s="7"/>
      <c r="D486" s="7"/>
      <c r="E486" s="7"/>
      <c r="F486" s="7"/>
      <c r="G486" s="7"/>
      <c r="H486" s="7"/>
      <c r="I486" s="7"/>
      <c r="J486" s="7"/>
      <c r="K486" s="7"/>
      <c r="L486" s="7"/>
      <c r="M486" s="90"/>
      <c r="N486" s="34"/>
      <c r="O486" s="22"/>
      <c r="P486" s="34"/>
      <c r="Q486" s="22"/>
      <c r="R486" s="34"/>
      <c r="S486" s="22"/>
      <c r="T486" s="34"/>
      <c r="U486" s="22"/>
      <c r="V486" s="91"/>
      <c r="W486" s="22"/>
      <c r="X486" s="22"/>
      <c r="Y486" s="22"/>
      <c r="Z486" s="91"/>
      <c r="AA486" s="22"/>
      <c r="AB486" s="91"/>
      <c r="AC486" s="22"/>
      <c r="AD486" s="91"/>
      <c r="AE486" s="26"/>
      <c r="AF486" s="91"/>
      <c r="AG486" s="22"/>
      <c r="AH486" s="91"/>
      <c r="AI486" s="22"/>
      <c r="AJ486" s="91"/>
      <c r="AK486" s="22"/>
      <c r="AL486" s="91"/>
      <c r="AM486" s="22"/>
      <c r="AN486" s="91"/>
      <c r="AO486" s="22"/>
      <c r="AP486" s="91"/>
      <c r="AQ486" s="22"/>
      <c r="AR486" s="91"/>
      <c r="AS486" s="22"/>
      <c r="AT486" s="91"/>
      <c r="AU486" s="22"/>
      <c r="AV486" s="91"/>
      <c r="AW486" s="22"/>
      <c r="AX486" s="91"/>
      <c r="AY486" s="22"/>
      <c r="AZ486" s="91"/>
      <c r="BA486" s="22"/>
      <c r="BB486" s="91"/>
      <c r="BC486" s="22"/>
      <c r="BD486" s="91"/>
      <c r="BE486" s="22"/>
      <c r="BF486" s="22"/>
      <c r="BG486" s="22">
        <f t="shared" si="2338"/>
        <v>0</v>
      </c>
      <c r="BH486" s="22">
        <f t="shared" si="2339"/>
        <v>0</v>
      </c>
      <c r="BI486" s="7"/>
      <c r="BJ486" s="1"/>
      <c r="BK486" s="1"/>
      <c r="BL486" s="63"/>
      <c r="BM486" s="59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90"/>
      <c r="BZ486" s="34"/>
      <c r="CA486" s="22"/>
      <c r="CB486" s="34"/>
      <c r="CC486" s="247"/>
      <c r="CD486" s="34"/>
      <c r="CE486" s="22"/>
      <c r="CF486" s="34"/>
      <c r="CG486" s="22"/>
      <c r="CH486" s="91"/>
      <c r="CI486" s="22"/>
      <c r="CJ486" s="22"/>
      <c r="CK486" s="22"/>
      <c r="CL486" s="91"/>
      <c r="CM486" s="22"/>
      <c r="CN486" s="91"/>
      <c r="CO486" s="22"/>
      <c r="CP486" s="91"/>
      <c r="CQ486" s="26"/>
      <c r="CR486" s="91"/>
      <c r="CS486" s="22"/>
      <c r="CT486" s="91"/>
      <c r="CU486" s="22"/>
      <c r="CV486" s="91"/>
      <c r="CW486" s="22"/>
      <c r="CX486" s="91"/>
      <c r="CY486" s="22"/>
      <c r="CZ486" s="91"/>
      <c r="DA486" s="22"/>
      <c r="DB486" s="91"/>
      <c r="DC486" s="22"/>
      <c r="DD486" s="91"/>
      <c r="DE486" s="22"/>
      <c r="DF486" s="91"/>
      <c r="DG486" s="22"/>
      <c r="DH486" s="91"/>
      <c r="DI486" s="22"/>
      <c r="DJ486" s="91"/>
      <c r="DK486" s="22"/>
      <c r="DL486" s="91"/>
      <c r="DM486" s="22"/>
      <c r="DN486" s="91"/>
      <c r="DO486" s="22"/>
      <c r="DP486" s="91"/>
      <c r="DQ486" s="22"/>
      <c r="DR486" s="22"/>
      <c r="DS486" s="22"/>
      <c r="DT486" s="7"/>
      <c r="DU486" s="7"/>
      <c r="DV486" s="7"/>
      <c r="DW486" s="60"/>
      <c r="DX486" s="59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M486" s="20">
        <v>0</v>
      </c>
      <c r="EN486" s="7"/>
      <c r="EO486" s="20">
        <v>0</v>
      </c>
      <c r="EP486" s="20">
        <v>0</v>
      </c>
      <c r="EQ486" s="20">
        <v>0</v>
      </c>
      <c r="ER486" s="20">
        <v>0</v>
      </c>
      <c r="ES486" s="20">
        <v>0</v>
      </c>
      <c r="ET486" s="20">
        <v>0</v>
      </c>
      <c r="EU486" s="20">
        <v>0</v>
      </c>
      <c r="EV486" s="20">
        <v>0</v>
      </c>
      <c r="EW486" s="20">
        <v>0</v>
      </c>
      <c r="EX486" s="20">
        <v>0</v>
      </c>
      <c r="EY486" s="20">
        <v>0</v>
      </c>
      <c r="EZ486" s="20">
        <v>0</v>
      </c>
      <c r="FA486" s="20">
        <v>0</v>
      </c>
      <c r="FB486" s="20">
        <v>0</v>
      </c>
      <c r="FC486" s="20">
        <v>0</v>
      </c>
      <c r="FD486" s="20">
        <v>0</v>
      </c>
      <c r="FE486" s="20">
        <v>0</v>
      </c>
      <c r="FF486" s="20">
        <v>0</v>
      </c>
      <c r="FG486" s="20">
        <v>0</v>
      </c>
      <c r="FH486" s="20">
        <v>0</v>
      </c>
      <c r="FI486" s="20">
        <v>0</v>
      </c>
      <c r="FJ486" s="20">
        <v>0</v>
      </c>
      <c r="FK486" s="20">
        <v>0</v>
      </c>
      <c r="FL486" s="20">
        <v>0</v>
      </c>
      <c r="FM486" s="20">
        <v>0</v>
      </c>
      <c r="FN486" s="20">
        <v>0</v>
      </c>
      <c r="FO486" s="20">
        <v>0</v>
      </c>
      <c r="FP486" s="20">
        <v>0</v>
      </c>
      <c r="FQ486" s="20">
        <v>0</v>
      </c>
      <c r="FR486" s="20">
        <v>0</v>
      </c>
      <c r="FS486" s="20">
        <v>0</v>
      </c>
      <c r="FT486" s="20">
        <v>0</v>
      </c>
      <c r="FU486" s="20">
        <v>0</v>
      </c>
      <c r="FV486" s="20">
        <v>0</v>
      </c>
      <c r="FW486" s="20">
        <v>0</v>
      </c>
      <c r="FX486" s="20">
        <v>0</v>
      </c>
      <c r="FY486" s="20">
        <v>0</v>
      </c>
      <c r="FZ486" s="20">
        <v>0</v>
      </c>
      <c r="GA486" s="20">
        <v>0</v>
      </c>
      <c r="GB486" s="20">
        <v>0</v>
      </c>
      <c r="GC486" s="20">
        <v>0</v>
      </c>
      <c r="GD486" s="7"/>
      <c r="GE486" s="149">
        <v>0</v>
      </c>
      <c r="GF486" s="150">
        <v>0</v>
      </c>
      <c r="GG486" s="7"/>
      <c r="GH486" s="7"/>
      <c r="GI486" s="60"/>
      <c r="GK486" s="20"/>
      <c r="GL486" s="20"/>
      <c r="GM486" s="1"/>
      <c r="GN486" s="25"/>
      <c r="GO486" s="77"/>
      <c r="GP486" s="7"/>
      <c r="GQ486" s="7"/>
    </row>
    <row r="487" spans="1:199" ht="24.95" customHeight="1" thickBot="1" x14ac:dyDescent="0.4">
      <c r="A487" s="61">
        <v>33</v>
      </c>
      <c r="B487" s="659" t="s">
        <v>89</v>
      </c>
      <c r="C487" s="21" t="s">
        <v>66</v>
      </c>
      <c r="D487" s="2"/>
      <c r="E487" s="2"/>
      <c r="F487" s="2"/>
      <c r="G487" s="2"/>
      <c r="H487" s="2"/>
      <c r="I487" s="2"/>
      <c r="J487" s="2"/>
      <c r="K487" s="2"/>
      <c r="L487" s="16">
        <f>SUM(L488:L497)</f>
        <v>120</v>
      </c>
      <c r="M487" s="16">
        <f>SUM(M488:M497)</f>
        <v>110</v>
      </c>
      <c r="N487" s="16">
        <f>SUM(N488:N497)</f>
        <v>24</v>
      </c>
      <c r="O487" s="16">
        <f>SUM(O488:O506)</f>
        <v>24</v>
      </c>
      <c r="P487" s="305">
        <f>SUM(P488:P506)</f>
        <v>34</v>
      </c>
      <c r="Q487" s="16">
        <f>SUM(Q488:Q506)</f>
        <v>142</v>
      </c>
      <c r="R487" s="305">
        <f>SUM(R488:R506)</f>
        <v>52</v>
      </c>
      <c r="S487" s="16">
        <f t="shared" ref="S487:X487" si="2397">SUM(S488:S506)</f>
        <v>144</v>
      </c>
      <c r="T487" s="305">
        <f t="shared" si="2397"/>
        <v>0</v>
      </c>
      <c r="U487" s="16">
        <f t="shared" si="2397"/>
        <v>0</v>
      </c>
      <c r="V487" s="305">
        <f t="shared" si="2397"/>
        <v>0</v>
      </c>
      <c r="W487" s="16">
        <f t="shared" si="2397"/>
        <v>0</v>
      </c>
      <c r="X487" s="16">
        <f t="shared" si="2397"/>
        <v>0</v>
      </c>
      <c r="Y487" s="16">
        <f>SUM(Y488:Y506)</f>
        <v>34.799999999999997</v>
      </c>
      <c r="Z487" s="305">
        <f t="shared" ref="Z487:BH487" si="2398">SUM(Z488:Z506)</f>
        <v>0</v>
      </c>
      <c r="AA487" s="16">
        <f t="shared" si="2398"/>
        <v>0</v>
      </c>
      <c r="AB487" s="305">
        <f t="shared" si="2398"/>
        <v>34</v>
      </c>
      <c r="AC487" s="16">
        <f t="shared" si="2398"/>
        <v>136</v>
      </c>
      <c r="AD487" s="305">
        <f t="shared" si="2398"/>
        <v>0</v>
      </c>
      <c r="AE487" s="16">
        <f t="shared" si="2398"/>
        <v>0</v>
      </c>
      <c r="AF487" s="305">
        <f t="shared" si="2398"/>
        <v>0</v>
      </c>
      <c r="AG487" s="16">
        <f t="shared" si="2398"/>
        <v>0</v>
      </c>
      <c r="AH487" s="305">
        <f t="shared" si="2398"/>
        <v>0</v>
      </c>
      <c r="AI487" s="16">
        <f t="shared" si="2398"/>
        <v>0</v>
      </c>
      <c r="AJ487" s="305">
        <f t="shared" si="2398"/>
        <v>0</v>
      </c>
      <c r="AK487" s="16">
        <f t="shared" si="2398"/>
        <v>0</v>
      </c>
      <c r="AL487" s="305">
        <f t="shared" si="2398"/>
        <v>1</v>
      </c>
      <c r="AM487" s="16">
        <f t="shared" si="2398"/>
        <v>96</v>
      </c>
      <c r="AN487" s="305">
        <f t="shared" si="2398"/>
        <v>0</v>
      </c>
      <c r="AO487" s="16">
        <f t="shared" si="2398"/>
        <v>0</v>
      </c>
      <c r="AP487" s="305">
        <f t="shared" si="2398"/>
        <v>0</v>
      </c>
      <c r="AQ487" s="16">
        <f t="shared" si="2398"/>
        <v>0</v>
      </c>
      <c r="AR487" s="305">
        <f t="shared" si="2398"/>
        <v>2</v>
      </c>
      <c r="AS487" s="16">
        <f t="shared" si="2398"/>
        <v>66</v>
      </c>
      <c r="AT487" s="305">
        <f t="shared" si="2398"/>
        <v>0</v>
      </c>
      <c r="AU487" s="16">
        <f t="shared" si="2398"/>
        <v>0</v>
      </c>
      <c r="AV487" s="305">
        <f t="shared" si="2398"/>
        <v>0</v>
      </c>
      <c r="AW487" s="16">
        <f t="shared" si="2398"/>
        <v>0</v>
      </c>
      <c r="AX487" s="305">
        <f t="shared" si="2398"/>
        <v>2</v>
      </c>
      <c r="AY487" s="16">
        <f t="shared" si="2398"/>
        <v>64</v>
      </c>
      <c r="AZ487" s="305">
        <f t="shared" si="2398"/>
        <v>0</v>
      </c>
      <c r="BA487" s="16">
        <f t="shared" si="2398"/>
        <v>0</v>
      </c>
      <c r="BB487" s="305">
        <f t="shared" si="2398"/>
        <v>0</v>
      </c>
      <c r="BC487" s="16">
        <f t="shared" si="2398"/>
        <v>0</v>
      </c>
      <c r="BD487" s="305">
        <f t="shared" si="2398"/>
        <v>0</v>
      </c>
      <c r="BE487" s="16">
        <f t="shared" si="2398"/>
        <v>0</v>
      </c>
      <c r="BF487" s="16">
        <f t="shared" si="2398"/>
        <v>0</v>
      </c>
      <c r="BG487" s="16">
        <f t="shared" si="2398"/>
        <v>706.80000000000007</v>
      </c>
      <c r="BH487" s="16">
        <f t="shared" si="2398"/>
        <v>440</v>
      </c>
      <c r="BI487" s="2"/>
      <c r="BJ487" s="27"/>
      <c r="BK487" s="27"/>
      <c r="BL487" s="111"/>
      <c r="BM487" s="61">
        <v>33</v>
      </c>
      <c r="BN487" s="2" t="s">
        <v>89</v>
      </c>
      <c r="BO487" s="21" t="s">
        <v>66</v>
      </c>
      <c r="BP487" s="2">
        <v>1</v>
      </c>
      <c r="BQ487" s="2"/>
      <c r="BR487" s="2"/>
      <c r="BS487" s="2"/>
      <c r="BT487" s="2"/>
      <c r="BU487" s="2"/>
      <c r="BV487" s="2"/>
      <c r="BW487" s="2"/>
      <c r="BX487" s="16">
        <f>SUM(BX488:BX506)</f>
        <v>34</v>
      </c>
      <c r="BY487" s="16">
        <f>SUM(BY488:BY506)</f>
        <v>68</v>
      </c>
      <c r="BZ487" s="16">
        <f t="shared" ref="BZ487:DS487" si="2399">SUM(BZ488:BZ506)</f>
        <v>20</v>
      </c>
      <c r="CA487" s="16">
        <f t="shared" si="2399"/>
        <v>20</v>
      </c>
      <c r="CB487" s="16">
        <f t="shared" si="2399"/>
        <v>16</v>
      </c>
      <c r="CC487" s="16">
        <f t="shared" si="2399"/>
        <v>24</v>
      </c>
      <c r="CD487" s="16">
        <f t="shared" si="2399"/>
        <v>26</v>
      </c>
      <c r="CE487" s="16">
        <f t="shared" si="2399"/>
        <v>30</v>
      </c>
      <c r="CF487" s="16">
        <f t="shared" si="2399"/>
        <v>0</v>
      </c>
      <c r="CG487" s="16">
        <f t="shared" si="2399"/>
        <v>0</v>
      </c>
      <c r="CH487" s="16">
        <f t="shared" si="2399"/>
        <v>6</v>
      </c>
      <c r="CI487" s="16">
        <f t="shared" si="2399"/>
        <v>12</v>
      </c>
      <c r="CJ487" s="16">
        <f t="shared" si="2399"/>
        <v>0</v>
      </c>
      <c r="CK487" s="16">
        <f t="shared" si="2399"/>
        <v>9.9</v>
      </c>
      <c r="CL487" s="16">
        <f t="shared" si="2399"/>
        <v>0</v>
      </c>
      <c r="CM487" s="16">
        <f t="shared" si="2399"/>
        <v>0</v>
      </c>
      <c r="CN487" s="16">
        <f t="shared" si="2399"/>
        <v>3</v>
      </c>
      <c r="CO487" s="16">
        <f t="shared" si="2399"/>
        <v>12</v>
      </c>
      <c r="CP487" s="16">
        <f t="shared" si="2399"/>
        <v>0</v>
      </c>
      <c r="CQ487" s="16">
        <f t="shared" si="2399"/>
        <v>0</v>
      </c>
      <c r="CR487" s="16">
        <f t="shared" si="2399"/>
        <v>0</v>
      </c>
      <c r="CS487" s="16">
        <f t="shared" si="2399"/>
        <v>0</v>
      </c>
      <c r="CT487" s="16">
        <f t="shared" si="2399"/>
        <v>0</v>
      </c>
      <c r="CU487" s="16">
        <f t="shared" si="2399"/>
        <v>0</v>
      </c>
      <c r="CV487" s="16">
        <f t="shared" si="2399"/>
        <v>0</v>
      </c>
      <c r="CW487" s="16">
        <f t="shared" si="2399"/>
        <v>0</v>
      </c>
      <c r="CX487" s="16">
        <f t="shared" si="2399"/>
        <v>0</v>
      </c>
      <c r="CY487" s="16">
        <f t="shared" si="2399"/>
        <v>0</v>
      </c>
      <c r="CZ487" s="16">
        <f t="shared" si="2399"/>
        <v>0</v>
      </c>
      <c r="DA487" s="16">
        <f t="shared" si="2399"/>
        <v>0</v>
      </c>
      <c r="DB487" s="16">
        <f t="shared" si="2399"/>
        <v>2</v>
      </c>
      <c r="DC487" s="16">
        <f t="shared" si="2399"/>
        <v>10</v>
      </c>
      <c r="DD487" s="16">
        <f t="shared" si="2399"/>
        <v>2</v>
      </c>
      <c r="DE487" s="16">
        <f t="shared" si="2399"/>
        <v>18</v>
      </c>
      <c r="DF487" s="16">
        <f t="shared" si="2399"/>
        <v>0</v>
      </c>
      <c r="DG487" s="16">
        <f t="shared" si="2399"/>
        <v>0</v>
      </c>
      <c r="DH487" s="16">
        <f t="shared" si="2399"/>
        <v>0</v>
      </c>
      <c r="DI487" s="16">
        <f t="shared" si="2399"/>
        <v>0</v>
      </c>
      <c r="DJ487" s="16">
        <f t="shared" si="2399"/>
        <v>1</v>
      </c>
      <c r="DK487" s="16">
        <f t="shared" si="2399"/>
        <v>13</v>
      </c>
      <c r="DL487" s="16">
        <f t="shared" si="2399"/>
        <v>0</v>
      </c>
      <c r="DM487" s="16">
        <f t="shared" si="2399"/>
        <v>0</v>
      </c>
      <c r="DN487" s="16">
        <f t="shared" si="2399"/>
        <v>0</v>
      </c>
      <c r="DO487" s="16">
        <f t="shared" si="2399"/>
        <v>0</v>
      </c>
      <c r="DP487" s="16">
        <f t="shared" si="2399"/>
        <v>0</v>
      </c>
      <c r="DQ487" s="16">
        <f t="shared" si="2399"/>
        <v>0</v>
      </c>
      <c r="DR487" s="16">
        <f t="shared" si="2399"/>
        <v>148.89999999999998</v>
      </c>
      <c r="DS487" s="16">
        <f t="shared" si="2399"/>
        <v>127</v>
      </c>
      <c r="DT487" s="2"/>
      <c r="DU487" s="2"/>
      <c r="DV487" s="2"/>
      <c r="DW487" s="62"/>
      <c r="DX487" s="61">
        <v>33</v>
      </c>
      <c r="DY487" s="304" t="s">
        <v>89</v>
      </c>
      <c r="DZ487" s="21" t="s">
        <v>66</v>
      </c>
      <c r="EA487" s="44">
        <v>1</v>
      </c>
      <c r="EB487" s="44"/>
      <c r="EC487" s="44"/>
      <c r="ED487" s="44"/>
      <c r="EE487" s="44"/>
      <c r="EF487" s="44"/>
      <c r="EG487" s="44"/>
      <c r="EH487" s="44"/>
      <c r="EI487" s="44"/>
      <c r="EJ487" s="44"/>
      <c r="EK487" s="44"/>
      <c r="EM487" s="50">
        <v>44</v>
      </c>
      <c r="EN487" s="50">
        <v>50</v>
      </c>
      <c r="EO487" s="50">
        <v>166</v>
      </c>
      <c r="EP487" s="50">
        <v>78</v>
      </c>
      <c r="EQ487" s="50">
        <v>174</v>
      </c>
      <c r="ER487" s="50">
        <v>0</v>
      </c>
      <c r="ES487" s="50">
        <v>0</v>
      </c>
      <c r="ET487" s="50">
        <v>6</v>
      </c>
      <c r="EU487" s="50">
        <v>12</v>
      </c>
      <c r="EV487" s="50">
        <v>0</v>
      </c>
      <c r="EW487" s="50">
        <v>44.699999999999989</v>
      </c>
      <c r="EX487" s="50">
        <v>0</v>
      </c>
      <c r="EY487" s="50">
        <v>0</v>
      </c>
      <c r="EZ487" s="50">
        <v>37</v>
      </c>
      <c r="FA487" s="50">
        <v>148</v>
      </c>
      <c r="FB487" s="50">
        <v>0</v>
      </c>
      <c r="FC487" s="50">
        <v>0</v>
      </c>
      <c r="FD487" s="50">
        <v>0</v>
      </c>
      <c r="FE487" s="50">
        <v>0</v>
      </c>
      <c r="FF487" s="50">
        <v>0</v>
      </c>
      <c r="FG487" s="50">
        <v>0</v>
      </c>
      <c r="FH487" s="50">
        <v>0</v>
      </c>
      <c r="FI487" s="50">
        <v>0</v>
      </c>
      <c r="FJ487" s="50">
        <v>1</v>
      </c>
      <c r="FK487" s="50">
        <v>96</v>
      </c>
      <c r="FL487" s="50">
        <v>0</v>
      </c>
      <c r="FM487" s="50">
        <v>0</v>
      </c>
      <c r="FN487" s="50">
        <v>2</v>
      </c>
      <c r="FO487" s="50">
        <v>10</v>
      </c>
      <c r="FP487" s="50">
        <v>4</v>
      </c>
      <c r="FQ487" s="50">
        <v>84</v>
      </c>
      <c r="FR487" s="50">
        <v>0</v>
      </c>
      <c r="FS487" s="50">
        <v>0</v>
      </c>
      <c r="FT487" s="50">
        <v>0</v>
      </c>
      <c r="FU487" s="50">
        <v>0</v>
      </c>
      <c r="FV487" s="50">
        <v>3</v>
      </c>
      <c r="FW487" s="50">
        <v>77</v>
      </c>
      <c r="FX487" s="50">
        <v>0</v>
      </c>
      <c r="FY487" s="50">
        <v>0</v>
      </c>
      <c r="FZ487" s="50">
        <v>0</v>
      </c>
      <c r="GA487" s="50">
        <v>0</v>
      </c>
      <c r="GB487" s="50">
        <v>0</v>
      </c>
      <c r="GC487" s="50">
        <v>0</v>
      </c>
      <c r="GD487" s="44" t="e">
        <v>#REF!</v>
      </c>
      <c r="GE487" s="117">
        <v>855.69999999999993</v>
      </c>
      <c r="GF487" s="641">
        <v>567</v>
      </c>
      <c r="GG487" s="44"/>
      <c r="GH487" s="44"/>
      <c r="GI487" s="66"/>
      <c r="GK487" s="20"/>
      <c r="GL487" s="20"/>
      <c r="GM487" s="1"/>
      <c r="GN487" s="25"/>
      <c r="GO487" s="77"/>
      <c r="GP487" s="7"/>
      <c r="GQ487" s="7"/>
    </row>
    <row r="488" spans="1:199" ht="24.95" hidden="1" customHeight="1" x14ac:dyDescent="0.4">
      <c r="A488" s="2" t="s">
        <v>89</v>
      </c>
      <c r="B488" s="1" t="s">
        <v>133</v>
      </c>
      <c r="C488" s="25" t="s">
        <v>109</v>
      </c>
      <c r="D488" s="45" t="s">
        <v>92</v>
      </c>
      <c r="E488" s="25" t="s">
        <v>110</v>
      </c>
      <c r="F488" s="25" t="s">
        <v>111</v>
      </c>
      <c r="G488" s="25">
        <v>7</v>
      </c>
      <c r="H488" s="25">
        <v>48</v>
      </c>
      <c r="I488" s="25">
        <v>1</v>
      </c>
      <c r="J488" s="25">
        <v>2</v>
      </c>
      <c r="K488" s="25">
        <f>SUM(J488)*2</f>
        <v>4</v>
      </c>
      <c r="L488" s="1">
        <v>40</v>
      </c>
      <c r="M488" s="208">
        <f>SUM(N488+P488+R488+T488+V488)</f>
        <v>30</v>
      </c>
      <c r="N488" s="34"/>
      <c r="O488" s="28">
        <f>SUM(N488)*I488</f>
        <v>0</v>
      </c>
      <c r="P488" s="34">
        <v>8</v>
      </c>
      <c r="Q488" s="28">
        <f>P488*J488</f>
        <v>16</v>
      </c>
      <c r="R488" s="34">
        <v>22</v>
      </c>
      <c r="S488" s="28">
        <f>SUM(R488)*J488</f>
        <v>44</v>
      </c>
      <c r="T488" s="34"/>
      <c r="U488" s="28">
        <f>SUM(T488)*K488</f>
        <v>0</v>
      </c>
      <c r="V488" s="34"/>
      <c r="W488" s="28">
        <f>SUM(V488)*J488*2</f>
        <v>0</v>
      </c>
      <c r="X488" s="209">
        <f>SUM(J488*AX488*2+K488*AZ488*2)</f>
        <v>0</v>
      </c>
      <c r="Y488" s="182">
        <f>SUM(L488*5/100*J488)</f>
        <v>4</v>
      </c>
      <c r="Z488" s="200"/>
      <c r="AA488" s="28"/>
      <c r="AB488" s="34"/>
      <c r="AC488" s="209">
        <f t="shared" ref="AC488:AC489" si="2400">SUM(AB488)*3*H488/5</f>
        <v>0</v>
      </c>
      <c r="AD488" s="34"/>
      <c r="AE488" s="210">
        <f>SUM(AD488*H488*(30+4))</f>
        <v>0</v>
      </c>
      <c r="AF488" s="34"/>
      <c r="AG488" s="28">
        <f t="shared" ref="AG488:AG489" si="2401">SUM(AF488*H488*3)</f>
        <v>0</v>
      </c>
      <c r="AH488" s="34"/>
      <c r="AI488" s="209">
        <f t="shared" ref="AI488:AI489" si="2402">SUM(AH488*H488/3)</f>
        <v>0</v>
      </c>
      <c r="AJ488" s="200"/>
      <c r="AK488" s="209">
        <f>SUM(AJ488*H488*2/3)</f>
        <v>0</v>
      </c>
      <c r="AL488" s="34">
        <v>1</v>
      </c>
      <c r="AM488" s="28">
        <f>SUM(AL488*H488*2)</f>
        <v>96</v>
      </c>
      <c r="AN488" s="34"/>
      <c r="AO488" s="28">
        <f>SUM(AN488*J488*2)</f>
        <v>0</v>
      </c>
      <c r="AP488" s="34"/>
      <c r="AQ488" s="209">
        <f>SUM(AP488*H488*2)</f>
        <v>0</v>
      </c>
      <c r="AR488" s="34">
        <v>1</v>
      </c>
      <c r="AS488" s="345">
        <f>AR488*J488*6</f>
        <v>12</v>
      </c>
      <c r="AT488" s="34"/>
      <c r="AU488" s="209">
        <f>AT488*H488/3</f>
        <v>0</v>
      </c>
      <c r="AV488" s="200"/>
      <c r="AW488" s="28">
        <f>SUM(J488*AV488*6)</f>
        <v>0</v>
      </c>
      <c r="AX488" s="34"/>
      <c r="AY488" s="209">
        <f>SUM(J488*AX488*8)</f>
        <v>0</v>
      </c>
      <c r="AZ488" s="34"/>
      <c r="BA488" s="209">
        <f>SUM(AZ488*K488*5*6)</f>
        <v>0</v>
      </c>
      <c r="BB488" s="34"/>
      <c r="BC488" s="209">
        <f>SUM(BB488*K488*4*6)</f>
        <v>0</v>
      </c>
      <c r="BD488" s="34"/>
      <c r="BE488" s="22">
        <f t="shared" ref="BE488:BE489" si="2403">SUM(BD488*50)</f>
        <v>0</v>
      </c>
      <c r="BF488" s="22"/>
      <c r="BG488" s="309">
        <f>SUM(AO488+BE488+BC488+BA488+AY488+AW488+AS488+AQ488+AK488+AM488+AI488+AG488+AE488+AC488+AA488+Y488+X488+W488+U488+Q488+O488+S488+AU488)</f>
        <v>172</v>
      </c>
      <c r="BH488" s="22">
        <f>SUM(O488+Q488+U488+W488+X488+AS488+AW488+AY488+BA488+BC488+S488+AQ488)</f>
        <v>72</v>
      </c>
      <c r="BI488" s="7"/>
      <c r="BJ488" s="1"/>
      <c r="BK488" s="1"/>
      <c r="BL488" s="63">
        <v>428.42899999999997</v>
      </c>
      <c r="BM488" s="2" t="s">
        <v>89</v>
      </c>
      <c r="BN488" s="1"/>
      <c r="BO488" s="25"/>
      <c r="BP488" s="25"/>
      <c r="BQ488" s="25"/>
      <c r="BR488" s="25"/>
      <c r="BS488" s="45"/>
      <c r="BT488" s="25">
        <v>48</v>
      </c>
      <c r="BU488" s="25"/>
      <c r="BV488" s="25"/>
      <c r="BW488" s="25"/>
      <c r="BX488" s="1"/>
      <c r="BY488" s="208"/>
      <c r="BZ488" s="34"/>
      <c r="CA488" s="28"/>
      <c r="CB488" s="34"/>
      <c r="CC488" s="28"/>
      <c r="CD488" s="34"/>
      <c r="CE488" s="28"/>
      <c r="CF488" s="34"/>
      <c r="CG488" s="28"/>
      <c r="CH488" s="34"/>
      <c r="CI488" s="28"/>
      <c r="CJ488" s="209"/>
      <c r="CK488" s="209"/>
      <c r="CL488" s="34"/>
      <c r="CM488" s="28"/>
      <c r="CN488" s="34"/>
      <c r="CO488" s="209"/>
      <c r="CP488" s="34"/>
      <c r="CQ488" s="210"/>
      <c r="CR488" s="34"/>
      <c r="CS488" s="28"/>
      <c r="CT488" s="34"/>
      <c r="CU488" s="209"/>
      <c r="CV488" s="34"/>
      <c r="CW488" s="209"/>
      <c r="CX488" s="34"/>
      <c r="CY488" s="28"/>
      <c r="CZ488" s="34"/>
      <c r="DA488" s="28"/>
      <c r="DB488" s="34"/>
      <c r="DC488" s="209"/>
      <c r="DD488" s="34"/>
      <c r="DE488" s="209"/>
      <c r="DF488" s="34"/>
      <c r="DG488" s="209"/>
      <c r="DH488" s="34"/>
      <c r="DI488" s="28"/>
      <c r="DJ488" s="34"/>
      <c r="DK488" s="209"/>
      <c r="DL488" s="34"/>
      <c r="DM488" s="209"/>
      <c r="DN488" s="34"/>
      <c r="DO488" s="209"/>
      <c r="DP488" s="34"/>
      <c r="DQ488" s="22"/>
      <c r="DR488" s="209"/>
      <c r="DS488" s="209"/>
      <c r="DT488" s="7"/>
      <c r="DU488" s="7"/>
      <c r="DV488" s="7"/>
      <c r="DW488" s="60"/>
      <c r="DX488" s="304" t="s">
        <v>89</v>
      </c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M488" s="20">
        <v>0</v>
      </c>
      <c r="EN488" s="7">
        <v>8</v>
      </c>
      <c r="EO488" s="7">
        <v>16</v>
      </c>
      <c r="EP488" s="7">
        <v>22</v>
      </c>
      <c r="EQ488" s="7">
        <v>44</v>
      </c>
      <c r="ER488" s="7">
        <v>0</v>
      </c>
      <c r="ES488" s="7">
        <v>0</v>
      </c>
      <c r="ET488" s="7">
        <v>0</v>
      </c>
      <c r="EU488" s="7">
        <v>0</v>
      </c>
      <c r="EV488" s="7">
        <v>0</v>
      </c>
      <c r="EW488" s="20">
        <v>4</v>
      </c>
      <c r="EX488" s="7">
        <v>0</v>
      </c>
      <c r="EY488" s="7">
        <v>0</v>
      </c>
      <c r="EZ488" s="7">
        <v>0</v>
      </c>
      <c r="FA488" s="7">
        <v>0</v>
      </c>
      <c r="FB488" s="7">
        <v>0</v>
      </c>
      <c r="FC488" s="7">
        <v>0</v>
      </c>
      <c r="FD488" s="7">
        <v>0</v>
      </c>
      <c r="FE488" s="7">
        <v>0</v>
      </c>
      <c r="FF488" s="7">
        <v>0</v>
      </c>
      <c r="FG488" s="20">
        <v>0</v>
      </c>
      <c r="FH488" s="7">
        <v>0</v>
      </c>
      <c r="FI488" s="7">
        <v>0</v>
      </c>
      <c r="FJ488" s="7">
        <v>1</v>
      </c>
      <c r="FK488" s="7">
        <v>96</v>
      </c>
      <c r="FL488" s="7">
        <v>0</v>
      </c>
      <c r="FM488" s="7">
        <v>0</v>
      </c>
      <c r="FN488" s="7">
        <v>0</v>
      </c>
      <c r="FO488" s="7">
        <v>0</v>
      </c>
      <c r="FP488" s="7">
        <v>1</v>
      </c>
      <c r="FQ488" s="7">
        <v>12</v>
      </c>
      <c r="FR488" s="7"/>
      <c r="FS488" s="7">
        <v>0</v>
      </c>
      <c r="FT488" s="7">
        <v>0</v>
      </c>
      <c r="FU488" s="7">
        <v>0</v>
      </c>
      <c r="FV488" s="7">
        <v>0</v>
      </c>
      <c r="FW488" s="7">
        <v>0</v>
      </c>
      <c r="FX488" s="7">
        <v>0</v>
      </c>
      <c r="FY488" s="7">
        <v>0</v>
      </c>
      <c r="FZ488" s="7">
        <v>0</v>
      </c>
      <c r="GA488" s="7">
        <v>0</v>
      </c>
      <c r="GB488" s="7">
        <v>0</v>
      </c>
      <c r="GC488" s="7">
        <v>0</v>
      </c>
      <c r="GD488" s="7" t="e">
        <v>#REF!</v>
      </c>
      <c r="GE488" s="149">
        <v>172</v>
      </c>
      <c r="GF488" s="150">
        <v>72</v>
      </c>
      <c r="GG488" s="7"/>
      <c r="GH488" s="7"/>
      <c r="GI488" s="60"/>
      <c r="GK488" s="20"/>
      <c r="GL488" s="20"/>
      <c r="GM488" s="1"/>
      <c r="GN488" s="25"/>
      <c r="GO488" s="77"/>
      <c r="GP488" s="7"/>
      <c r="GQ488" s="7"/>
    </row>
    <row r="489" spans="1:199" ht="24.95" hidden="1" customHeight="1" x14ac:dyDescent="0.4">
      <c r="A489" s="2" t="s">
        <v>89</v>
      </c>
      <c r="B489" s="1" t="s">
        <v>144</v>
      </c>
      <c r="C489" s="207" t="s">
        <v>109</v>
      </c>
      <c r="D489" s="207" t="s">
        <v>92</v>
      </c>
      <c r="E489" s="179" t="s">
        <v>110</v>
      </c>
      <c r="F489" s="207" t="s">
        <v>146</v>
      </c>
      <c r="G489" s="207">
        <v>1</v>
      </c>
      <c r="H489" s="25">
        <v>54</v>
      </c>
      <c r="I489" s="25">
        <v>1</v>
      </c>
      <c r="J489" s="25">
        <v>2</v>
      </c>
      <c r="K489" s="25">
        <f>SUM(J489)*2</f>
        <v>4</v>
      </c>
      <c r="L489" s="24">
        <v>16</v>
      </c>
      <c r="M489" s="226">
        <f>SUM(N489+P489+R489+T489+V489)</f>
        <v>16</v>
      </c>
      <c r="N489" s="24">
        <v>6</v>
      </c>
      <c r="O489" s="24">
        <f>SUM(N489)*I489</f>
        <v>6</v>
      </c>
      <c r="P489" s="24"/>
      <c r="Q489" s="94">
        <f>J489*P489</f>
        <v>0</v>
      </c>
      <c r="R489" s="24">
        <v>10</v>
      </c>
      <c r="S489" s="94">
        <f>SUM(R489)*J489</f>
        <v>20</v>
      </c>
      <c r="T489" s="227"/>
      <c r="U489" s="53">
        <f>SUM(T489)*K489</f>
        <v>0</v>
      </c>
      <c r="V489" s="227"/>
      <c r="W489" s="53">
        <f>SUM(V489)*J489*3</f>
        <v>0</v>
      </c>
      <c r="X489" s="209">
        <f>2/8*J489*AX489</f>
        <v>0</v>
      </c>
      <c r="Y489" s="209">
        <f>SUM(L489*5/100*J489)</f>
        <v>1.6</v>
      </c>
      <c r="Z489" s="219"/>
      <c r="AA489" s="53"/>
      <c r="AB489" s="227"/>
      <c r="AC489" s="228">
        <f t="shared" si="2400"/>
        <v>0</v>
      </c>
      <c r="AD489" s="227"/>
      <c r="AE489" s="53">
        <f>SUM(AD489*H489*(30+4))</f>
        <v>0</v>
      </c>
      <c r="AF489" s="227"/>
      <c r="AG489" s="53">
        <f t="shared" si="2401"/>
        <v>0</v>
      </c>
      <c r="AH489" s="227"/>
      <c r="AI489" s="209">
        <f t="shared" si="2402"/>
        <v>0</v>
      </c>
      <c r="AJ489" s="219"/>
      <c r="AK489" s="209">
        <f>SUM(AJ489*H489*2/3)</f>
        <v>0</v>
      </c>
      <c r="AL489" s="227"/>
      <c r="AM489" s="53">
        <f>SUM(AL489*H489)</f>
        <v>0</v>
      </c>
      <c r="AN489" s="227"/>
      <c r="AO489" s="53">
        <f>SUM(AN489*J489)</f>
        <v>0</v>
      </c>
      <c r="AP489" s="227"/>
      <c r="AQ489" s="228">
        <f>SUM(AP489*H489*2)</f>
        <v>0</v>
      </c>
      <c r="AR489" s="227"/>
      <c r="AS489" s="209">
        <f>SUM(J489*AR489*6)</f>
        <v>0</v>
      </c>
      <c r="AT489" s="34"/>
      <c r="AU489" s="209">
        <f>AT489*H489/3</f>
        <v>0</v>
      </c>
      <c r="AV489" s="219"/>
      <c r="AW489" s="28">
        <f>SUM(AV489*H489/3)</f>
        <v>0</v>
      </c>
      <c r="AX489" s="34"/>
      <c r="AY489" s="209">
        <f>AX489*J489*8/2</f>
        <v>0</v>
      </c>
      <c r="AZ489" s="227"/>
      <c r="BA489" s="209">
        <f>SUM(AZ489*K489*5*6)</f>
        <v>0</v>
      </c>
      <c r="BB489" s="227"/>
      <c r="BC489" s="228">
        <f>SUM(BB489*K489*4*6)</f>
        <v>0</v>
      </c>
      <c r="BD489" s="227"/>
      <c r="BE489" s="22">
        <f t="shared" si="2403"/>
        <v>0</v>
      </c>
      <c r="BF489" s="22"/>
      <c r="BG489" s="309">
        <f>SUM(AO489+BE489+BC489+BA489+AY489+AW489+AS489+AQ489+AK489+AM489+AI489+AG489+AE489+AC489+AA489+Y489+X489+W489+U489+Q489+O489+S489+AU489)</f>
        <v>27.6</v>
      </c>
      <c r="BH489" s="22">
        <f>SUM(O489+Q489+U489+W489+X489+AS489+AW489+AY489+BA489+BC489+S489+AQ489)</f>
        <v>26</v>
      </c>
      <c r="BI489" s="7"/>
      <c r="BJ489" s="1"/>
      <c r="BK489" s="1"/>
      <c r="BL489" s="63"/>
      <c r="BM489" s="2" t="s">
        <v>89</v>
      </c>
      <c r="BN489" s="1"/>
      <c r="BO489" s="25"/>
      <c r="BP489" s="25"/>
      <c r="BQ489" s="25"/>
      <c r="BR489" s="25"/>
      <c r="BS489" s="45"/>
      <c r="BT489" s="25">
        <v>54</v>
      </c>
      <c r="BU489" s="25"/>
      <c r="BV489" s="25"/>
      <c r="BW489" s="25"/>
      <c r="BX489" s="1"/>
      <c r="BY489" s="208"/>
      <c r="BZ489" s="34"/>
      <c r="CA489" s="28"/>
      <c r="CB489" s="34"/>
      <c r="CC489" s="28"/>
      <c r="CD489" s="34"/>
      <c r="CE489" s="28"/>
      <c r="CF489" s="34"/>
      <c r="CG489" s="28"/>
      <c r="CH489" s="34"/>
      <c r="CI489" s="28"/>
      <c r="CJ489" s="209"/>
      <c r="CK489" s="209"/>
      <c r="CL489" s="34"/>
      <c r="CM489" s="28"/>
      <c r="CN489" s="34"/>
      <c r="CO489" s="209"/>
      <c r="CP489" s="34"/>
      <c r="CQ489" s="210"/>
      <c r="CR489" s="34"/>
      <c r="CS489" s="28"/>
      <c r="CT489" s="34"/>
      <c r="CU489" s="209"/>
      <c r="CV489" s="34"/>
      <c r="CW489" s="209"/>
      <c r="CX489" s="34"/>
      <c r="CY489" s="28"/>
      <c r="CZ489" s="34"/>
      <c r="DA489" s="28"/>
      <c r="DB489" s="34"/>
      <c r="DC489" s="209"/>
      <c r="DD489" s="34"/>
      <c r="DE489" s="209"/>
      <c r="DF489" s="34"/>
      <c r="DG489" s="209"/>
      <c r="DH489" s="34"/>
      <c r="DI489" s="28"/>
      <c r="DJ489" s="34"/>
      <c r="DK489" s="209"/>
      <c r="DL489" s="34"/>
      <c r="DM489" s="209"/>
      <c r="DN489" s="34"/>
      <c r="DO489" s="209"/>
      <c r="DP489" s="34"/>
      <c r="DQ489" s="22"/>
      <c r="DR489" s="209"/>
      <c r="DS489" s="209"/>
      <c r="DT489" s="7"/>
      <c r="DU489" s="7"/>
      <c r="DV489" s="7"/>
      <c r="DW489" s="60"/>
      <c r="DX489" s="304" t="s">
        <v>89</v>
      </c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M489" s="20">
        <v>6</v>
      </c>
      <c r="EN489" s="7">
        <v>0</v>
      </c>
      <c r="EO489" s="7">
        <v>0</v>
      </c>
      <c r="EP489" s="7">
        <v>10</v>
      </c>
      <c r="EQ489" s="7">
        <v>20</v>
      </c>
      <c r="ER489" s="7">
        <v>0</v>
      </c>
      <c r="ES489" s="7">
        <v>0</v>
      </c>
      <c r="ET489" s="7">
        <v>0</v>
      </c>
      <c r="EU489" s="7">
        <v>0</v>
      </c>
      <c r="EV489" s="7">
        <v>0</v>
      </c>
      <c r="EW489" s="20">
        <v>1.6</v>
      </c>
      <c r="EX489" s="7">
        <v>0</v>
      </c>
      <c r="EY489" s="7">
        <v>0</v>
      </c>
      <c r="EZ489" s="7">
        <v>0</v>
      </c>
      <c r="FA489" s="7">
        <v>0</v>
      </c>
      <c r="FB489" s="7">
        <v>0</v>
      </c>
      <c r="FC489" s="7">
        <v>0</v>
      </c>
      <c r="FD489" s="7">
        <v>0</v>
      </c>
      <c r="FE489" s="7">
        <v>0</v>
      </c>
      <c r="FF489" s="7">
        <v>0</v>
      </c>
      <c r="FG489" s="20">
        <v>0</v>
      </c>
      <c r="FH489" s="7">
        <v>0</v>
      </c>
      <c r="FI489" s="7">
        <v>0</v>
      </c>
      <c r="FJ489" s="7">
        <v>0</v>
      </c>
      <c r="FK489" s="7">
        <v>0</v>
      </c>
      <c r="FL489" s="7">
        <v>0</v>
      </c>
      <c r="FM489" s="7">
        <v>0</v>
      </c>
      <c r="FN489" s="7">
        <v>0</v>
      </c>
      <c r="FO489" s="7">
        <v>0</v>
      </c>
      <c r="FP489" s="7">
        <v>0</v>
      </c>
      <c r="FQ489" s="7">
        <v>0</v>
      </c>
      <c r="FR489" s="7"/>
      <c r="FS489" s="7">
        <v>0</v>
      </c>
      <c r="FT489" s="7">
        <v>0</v>
      </c>
      <c r="FU489" s="7">
        <v>0</v>
      </c>
      <c r="FV489" s="7">
        <v>0</v>
      </c>
      <c r="FW489" s="7">
        <v>0</v>
      </c>
      <c r="FX489" s="7">
        <v>0</v>
      </c>
      <c r="FY489" s="7">
        <v>0</v>
      </c>
      <c r="FZ489" s="7">
        <v>0</v>
      </c>
      <c r="GA489" s="7">
        <v>0</v>
      </c>
      <c r="GB489" s="7">
        <v>0</v>
      </c>
      <c r="GC489" s="7">
        <v>0</v>
      </c>
      <c r="GD489" s="7" t="e">
        <v>#REF!</v>
      </c>
      <c r="GE489" s="149">
        <v>27.6</v>
      </c>
      <c r="GF489" s="150">
        <v>26</v>
      </c>
      <c r="GG489" s="7"/>
      <c r="GH489" s="7"/>
      <c r="GI489" s="60"/>
      <c r="GK489" s="20"/>
      <c r="GL489" s="20"/>
      <c r="GM489" s="1"/>
      <c r="GN489" s="25"/>
      <c r="GO489" s="77"/>
      <c r="GP489" s="7"/>
      <c r="GQ489" s="7"/>
    </row>
    <row r="490" spans="1:199" ht="24.95" hidden="1" customHeight="1" x14ac:dyDescent="0.4">
      <c r="A490" s="2" t="s">
        <v>89</v>
      </c>
      <c r="B490" s="1"/>
      <c r="C490" s="179"/>
      <c r="D490" s="207"/>
      <c r="E490" s="207"/>
      <c r="F490" s="207"/>
      <c r="G490" s="207"/>
      <c r="H490" s="25"/>
      <c r="I490" s="25"/>
      <c r="J490" s="25"/>
      <c r="K490" s="25"/>
      <c r="L490" s="24"/>
      <c r="M490" s="226"/>
      <c r="N490" s="24"/>
      <c r="O490" s="24"/>
      <c r="P490" s="24"/>
      <c r="Q490" s="94"/>
      <c r="R490" s="24"/>
      <c r="S490" s="94"/>
      <c r="T490" s="227"/>
      <c r="U490" s="53"/>
      <c r="V490" s="227"/>
      <c r="W490" s="53"/>
      <c r="X490" s="209"/>
      <c r="Y490" s="209"/>
      <c r="Z490" s="219"/>
      <c r="AA490" s="53"/>
      <c r="AB490" s="227"/>
      <c r="AC490" s="228"/>
      <c r="AD490" s="227"/>
      <c r="AE490" s="53"/>
      <c r="AF490" s="227"/>
      <c r="AG490" s="53"/>
      <c r="AH490" s="227"/>
      <c r="AI490" s="209"/>
      <c r="AJ490" s="219"/>
      <c r="AK490" s="209"/>
      <c r="AL490" s="227"/>
      <c r="AM490" s="53"/>
      <c r="AN490" s="227"/>
      <c r="AO490" s="53"/>
      <c r="AP490" s="227"/>
      <c r="AQ490" s="228"/>
      <c r="AR490" s="227"/>
      <c r="AS490" s="209"/>
      <c r="AT490" s="34"/>
      <c r="AU490" s="209"/>
      <c r="AV490" s="219"/>
      <c r="AW490" s="28"/>
      <c r="AX490" s="34"/>
      <c r="AY490" s="209"/>
      <c r="AZ490" s="227"/>
      <c r="BA490" s="209"/>
      <c r="BB490" s="227"/>
      <c r="BC490" s="228"/>
      <c r="BD490" s="227"/>
      <c r="BE490" s="22"/>
      <c r="BF490" s="22"/>
      <c r="BG490" s="22"/>
      <c r="BH490" s="22"/>
      <c r="BI490" s="7"/>
      <c r="BJ490" s="1"/>
      <c r="BK490" s="1"/>
      <c r="BL490" s="63"/>
      <c r="BM490" s="2" t="s">
        <v>89</v>
      </c>
      <c r="BN490" s="229" t="s">
        <v>133</v>
      </c>
      <c r="BO490" s="230" t="s">
        <v>95</v>
      </c>
      <c r="BP490" s="211" t="s">
        <v>156</v>
      </c>
      <c r="BQ490" s="230" t="s">
        <v>151</v>
      </c>
      <c r="BR490" s="230" t="s">
        <v>164</v>
      </c>
      <c r="BS490" s="211" t="s">
        <v>162</v>
      </c>
      <c r="BT490" s="25"/>
      <c r="BU490" s="230">
        <v>1</v>
      </c>
      <c r="BV490" s="249">
        <v>7</v>
      </c>
      <c r="BW490" s="230">
        <f t="shared" ref="BW490:BW492" si="2404">SUM(BV490)*2</f>
        <v>14</v>
      </c>
      <c r="BX490" s="229">
        <v>2</v>
      </c>
      <c r="BY490" s="231">
        <f t="shared" ref="BY490:BY495" si="2405">SUM(BZ490+CB490+CD490+CF490+CH490)</f>
        <v>2</v>
      </c>
      <c r="BZ490" s="232">
        <v>2</v>
      </c>
      <c r="CA490" s="28">
        <f t="shared" ref="CA490:CA495" si="2406">SUM(BZ490)*BU490</f>
        <v>2</v>
      </c>
      <c r="CB490" s="232"/>
      <c r="CC490" s="243">
        <f t="shared" ref="CC490:CC495" si="2407">CB490*BV490</f>
        <v>0</v>
      </c>
      <c r="CD490" s="232"/>
      <c r="CE490" s="233">
        <f t="shared" ref="CE490:CE495" si="2408">SUM(CD490)*BV490</f>
        <v>0</v>
      </c>
      <c r="CF490" s="232"/>
      <c r="CG490" s="233">
        <f t="shared" ref="CG490:CG495" si="2409">SUM(CF490)*BW490</f>
        <v>0</v>
      </c>
      <c r="CH490" s="232"/>
      <c r="CI490" s="28">
        <f t="shared" ref="CI490:CI495" si="2410">SUM(CH490)*BV490*5</f>
        <v>0</v>
      </c>
      <c r="CJ490" s="234">
        <f>SUM(BV490*DJ490*2+BW490*DL490*2)</f>
        <v>0</v>
      </c>
      <c r="CK490" s="209">
        <f t="shared" ref="CK490:CK492" si="2411">SUM(BX490*15/100*BV490)</f>
        <v>2.1</v>
      </c>
      <c r="CL490" s="232"/>
      <c r="CM490" s="233"/>
      <c r="CN490" s="232"/>
      <c r="CO490" s="209">
        <f t="shared" ref="CO490:CO495" si="2412">SUM(CN490)*3*BT490/5</f>
        <v>0</v>
      </c>
      <c r="CP490" s="232"/>
      <c r="CQ490" s="235">
        <f t="shared" ref="CQ490:CQ495" si="2413">SUM(CP490*BT490*(30+4))</f>
        <v>0</v>
      </c>
      <c r="CR490" s="232"/>
      <c r="CS490" s="233">
        <f t="shared" ref="CS490:CS495" si="2414">SUM(CR490*BT490*3)</f>
        <v>0</v>
      </c>
      <c r="CT490" s="232"/>
      <c r="CU490" s="234">
        <f t="shared" ref="CU490:CU495" si="2415">SUM(CT490*BT490/3)</f>
        <v>0</v>
      </c>
      <c r="CV490" s="232"/>
      <c r="CW490" s="234">
        <f t="shared" ref="CW490:CW495" si="2416">SUM(CV490*BT490*2/3)</f>
        <v>0</v>
      </c>
      <c r="CX490" s="232"/>
      <c r="CY490" s="233">
        <f t="shared" ref="CY490:CY495" si="2417">SUM(CX490*BT490)</f>
        <v>0</v>
      </c>
      <c r="CZ490" s="232"/>
      <c r="DA490" s="233">
        <f t="shared" ref="DA490:DA495" si="2418">SUM(CZ490*BV490)</f>
        <v>0</v>
      </c>
      <c r="DB490" s="232"/>
      <c r="DC490" s="209">
        <f t="shared" ref="DC490:DC495" si="2419">SUM(DB490*BT490*2)</f>
        <v>0</v>
      </c>
      <c r="DD490" s="232"/>
      <c r="DE490" s="234">
        <f>SUM(BV490*DD490*6)</f>
        <v>0</v>
      </c>
      <c r="DF490" s="34"/>
      <c r="DG490" s="236">
        <f t="shared" ref="DG490:DG495" si="2420">DF490*BT490/3</f>
        <v>0</v>
      </c>
      <c r="DH490" s="232"/>
      <c r="DI490" s="233">
        <f>SUM(BV490*DH490*6)</f>
        <v>0</v>
      </c>
      <c r="DJ490" s="232"/>
      <c r="DK490" s="209">
        <f>SUM(BV490*DJ490*8)</f>
        <v>0</v>
      </c>
      <c r="DL490" s="232"/>
      <c r="DM490" s="209">
        <f t="shared" ref="DM490:DM495" si="2421">SUM(DL490*BW490*5*6)</f>
        <v>0</v>
      </c>
      <c r="DN490" s="232"/>
      <c r="DO490" s="234">
        <f t="shared" ref="DO490:DO495" si="2422">SUM(DN490*BW490*4*6)</f>
        <v>0</v>
      </c>
      <c r="DP490" s="232"/>
      <c r="DQ490" s="237">
        <f t="shared" ref="DQ490:DQ495" si="2423">SUM(DP490*50)</f>
        <v>0</v>
      </c>
      <c r="DR490" s="345">
        <f t="shared" ref="DR490:DR495" si="2424">CA490+CC490+CE490+CG490+CI490+CJ490+CK490+CM490+CO490+CQ490+CS490+CU490+CW490+CY490+DA490+DC490+DE490+DG490+DI490+DK490+DM490+DO490+DQ490</f>
        <v>4.0999999999999996</v>
      </c>
      <c r="DS490" s="236">
        <f t="shared" ref="DS490:DS495" si="2425">DO490+DM490+DK490+DI490+DE490+DC490+CJ490+CI490+CG490+CE490+CC490+CA490</f>
        <v>2</v>
      </c>
      <c r="DT490" s="7"/>
      <c r="DU490" s="7"/>
      <c r="DV490" s="7"/>
      <c r="DW490" s="60"/>
      <c r="DX490" s="304" t="s">
        <v>89</v>
      </c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M490" s="20">
        <v>2</v>
      </c>
      <c r="EN490" s="7">
        <v>0</v>
      </c>
      <c r="EO490" s="7">
        <v>0</v>
      </c>
      <c r="EP490" s="7">
        <v>0</v>
      </c>
      <c r="EQ490" s="7">
        <v>0</v>
      </c>
      <c r="ER490" s="7">
        <v>0</v>
      </c>
      <c r="ES490" s="7">
        <v>0</v>
      </c>
      <c r="ET490" s="7">
        <v>0</v>
      </c>
      <c r="EU490" s="7">
        <v>0</v>
      </c>
      <c r="EV490" s="7">
        <v>0</v>
      </c>
      <c r="EW490" s="20">
        <v>2.1</v>
      </c>
      <c r="EX490" s="7">
        <v>0</v>
      </c>
      <c r="EY490" s="7">
        <v>0</v>
      </c>
      <c r="EZ490" s="7">
        <v>0</v>
      </c>
      <c r="FA490" s="7">
        <v>0</v>
      </c>
      <c r="FB490" s="7">
        <v>0</v>
      </c>
      <c r="FC490" s="7">
        <v>0</v>
      </c>
      <c r="FD490" s="7">
        <v>0</v>
      </c>
      <c r="FE490" s="7">
        <v>0</v>
      </c>
      <c r="FF490" s="7">
        <v>0</v>
      </c>
      <c r="FG490" s="20">
        <v>0</v>
      </c>
      <c r="FH490" s="7">
        <v>0</v>
      </c>
      <c r="FI490" s="7">
        <v>0</v>
      </c>
      <c r="FJ490" s="7">
        <v>0</v>
      </c>
      <c r="FK490" s="7">
        <v>0</v>
      </c>
      <c r="FL490" s="7">
        <v>0</v>
      </c>
      <c r="FM490" s="7">
        <v>0</v>
      </c>
      <c r="FN490" s="7">
        <v>0</v>
      </c>
      <c r="FO490" s="7">
        <v>0</v>
      </c>
      <c r="FP490" s="7">
        <v>0</v>
      </c>
      <c r="FQ490" s="7">
        <v>0</v>
      </c>
      <c r="FR490" s="7"/>
      <c r="FS490" s="7">
        <v>0</v>
      </c>
      <c r="FT490" s="7">
        <v>0</v>
      </c>
      <c r="FU490" s="7">
        <v>0</v>
      </c>
      <c r="FV490" s="7">
        <v>0</v>
      </c>
      <c r="FW490" s="7">
        <v>0</v>
      </c>
      <c r="FX490" s="7">
        <v>0</v>
      </c>
      <c r="FY490" s="7">
        <v>0</v>
      </c>
      <c r="FZ490" s="7">
        <v>0</v>
      </c>
      <c r="GA490" s="7">
        <v>0</v>
      </c>
      <c r="GB490" s="7">
        <v>0</v>
      </c>
      <c r="GC490" s="7">
        <v>0</v>
      </c>
      <c r="GD490" s="7" t="e">
        <v>#REF!</v>
      </c>
      <c r="GE490" s="149">
        <v>4.0999999999999996</v>
      </c>
      <c r="GF490" s="150">
        <v>2</v>
      </c>
      <c r="GG490" s="7"/>
      <c r="GH490" s="7"/>
      <c r="GI490" s="60"/>
      <c r="GK490" s="20"/>
      <c r="GL490" s="20"/>
      <c r="GM490" s="1"/>
      <c r="GN490" s="25"/>
      <c r="GO490" s="77"/>
      <c r="GP490" s="7"/>
      <c r="GQ490" s="7"/>
    </row>
    <row r="491" spans="1:199" ht="24.95" hidden="1" customHeight="1" x14ac:dyDescent="0.4">
      <c r="A491" s="2" t="s">
        <v>89</v>
      </c>
      <c r="B491" s="213" t="s">
        <v>144</v>
      </c>
      <c r="C491" s="214" t="s">
        <v>95</v>
      </c>
      <c r="D491" s="409" t="s">
        <v>92</v>
      </c>
      <c r="E491" s="409" t="s">
        <v>129</v>
      </c>
      <c r="F491" s="214" t="s">
        <v>130</v>
      </c>
      <c r="G491" s="409">
        <v>1</v>
      </c>
      <c r="H491" s="214">
        <v>91</v>
      </c>
      <c r="I491" s="214">
        <v>1</v>
      </c>
      <c r="J491" s="214">
        <v>4</v>
      </c>
      <c r="K491" s="214">
        <f>SUM(J491)*2</f>
        <v>8</v>
      </c>
      <c r="L491" s="216">
        <v>16</v>
      </c>
      <c r="M491" s="217">
        <f t="shared" ref="M491:M497" si="2426">SUM(N491+P491+R491+T491+V491)</f>
        <v>16</v>
      </c>
      <c r="N491" s="216">
        <v>6</v>
      </c>
      <c r="O491" s="216">
        <f t="shared" ref="O491:O497" si="2427">SUM(N491)*I491</f>
        <v>6</v>
      </c>
      <c r="P491" s="216"/>
      <c r="Q491" s="218">
        <f>J491*P491</f>
        <v>0</v>
      </c>
      <c r="R491" s="216">
        <v>10</v>
      </c>
      <c r="S491" s="218">
        <f t="shared" ref="S491:S497" si="2428">SUM(R491)*J491</f>
        <v>40</v>
      </c>
      <c r="T491" s="219"/>
      <c r="U491" s="220">
        <f t="shared" ref="U491:U497" si="2429">SUM(T491)*K491</f>
        <v>0</v>
      </c>
      <c r="V491" s="219"/>
      <c r="W491" s="220">
        <f>SUM(V491)*J491*3</f>
        <v>0</v>
      </c>
      <c r="X491" s="209">
        <f>2/8*J491*AX491</f>
        <v>0</v>
      </c>
      <c r="Y491" s="221">
        <f>SUM(L491*5/100*J491)</f>
        <v>3.2</v>
      </c>
      <c r="Z491" s="219"/>
      <c r="AA491" s="220"/>
      <c r="AB491" s="219"/>
      <c r="AC491" s="228">
        <f>SUM(AB491)*3*H491/5</f>
        <v>0</v>
      </c>
      <c r="AD491" s="219"/>
      <c r="AE491" s="220">
        <f t="shared" ref="AE491:AE497" si="2430">SUM(AD491*H491*(30+4))</f>
        <v>0</v>
      </c>
      <c r="AF491" s="219"/>
      <c r="AG491" s="220">
        <f>SUM(AF491*H491*3)</f>
        <v>0</v>
      </c>
      <c r="AH491" s="219"/>
      <c r="AI491" s="221">
        <f>SUM(AH491*H491/3)</f>
        <v>0</v>
      </c>
      <c r="AJ491" s="219"/>
      <c r="AK491" s="221">
        <f t="shared" ref="AK491:AK497" si="2431">SUM(AJ491*H491*2/3)</f>
        <v>0</v>
      </c>
      <c r="AL491" s="219"/>
      <c r="AM491" s="220">
        <f t="shared" ref="AM491:AM497" si="2432">SUM(AL491*H491)</f>
        <v>0</v>
      </c>
      <c r="AN491" s="219"/>
      <c r="AO491" s="220">
        <f t="shared" ref="AO491:AO497" si="2433">SUM(AN491*J491)</f>
        <v>0</v>
      </c>
      <c r="AP491" s="219"/>
      <c r="AQ491" s="222">
        <f>SUM(AP491*H491*2)</f>
        <v>0</v>
      </c>
      <c r="AR491" s="219"/>
      <c r="AS491" s="221">
        <f>SUM(J491*AR491*6)</f>
        <v>0</v>
      </c>
      <c r="AT491" s="223"/>
      <c r="AU491" s="221">
        <f t="shared" ref="AU491:AU497" si="2434">AT491*H491/3</f>
        <v>0</v>
      </c>
      <c r="AV491" s="219"/>
      <c r="AW491" s="224">
        <f>SUM(AV491*H491/3)</f>
        <v>0</v>
      </c>
      <c r="AX491" s="223"/>
      <c r="AY491" s="221">
        <f>AX491*J491*8/2</f>
        <v>0</v>
      </c>
      <c r="AZ491" s="219"/>
      <c r="BA491" s="209">
        <f t="shared" ref="BA491:BA497" si="2435">SUM(AZ491*K491*5*6)</f>
        <v>0</v>
      </c>
      <c r="BB491" s="219"/>
      <c r="BC491" s="222">
        <f t="shared" ref="BC491:BC497" si="2436">SUM(BB491*K491*4*6)</f>
        <v>0</v>
      </c>
      <c r="BD491" s="219"/>
      <c r="BE491" s="225">
        <f>SUM(BD491*50)</f>
        <v>0</v>
      </c>
      <c r="BF491" s="22"/>
      <c r="BG491" s="309">
        <f t="shared" ref="BG491:BG497" si="2437">SUM(AO491+BE491+BC491+BA491+AY491+AW491+AS491+AQ491+AK491+AM491+AI491+AG491+AE491+AC491+AA491+Y491+X491+W491+U491+Q491+O491+S491+AU491)</f>
        <v>49.2</v>
      </c>
      <c r="BH491" s="22">
        <f t="shared" ref="BH491:BH497" si="2438">SUM(O491+Q491+U491+W491+X491+AS491+AW491+AY491+BA491+BC491+S491+AQ491)</f>
        <v>46</v>
      </c>
      <c r="BI491" s="7"/>
      <c r="BJ491" s="1"/>
      <c r="BK491" s="1"/>
      <c r="BL491" s="63"/>
      <c r="BM491" s="2" t="s">
        <v>89</v>
      </c>
      <c r="BN491" s="229" t="s">
        <v>133</v>
      </c>
      <c r="BO491" s="230" t="s">
        <v>103</v>
      </c>
      <c r="BP491" s="211" t="s">
        <v>156</v>
      </c>
      <c r="BQ491" s="230" t="s">
        <v>151</v>
      </c>
      <c r="BR491" s="230" t="s">
        <v>165</v>
      </c>
      <c r="BS491" s="230" t="s">
        <v>166</v>
      </c>
      <c r="BT491" s="214">
        <v>91</v>
      </c>
      <c r="BU491" s="230">
        <v>1</v>
      </c>
      <c r="BV491" s="230">
        <v>2</v>
      </c>
      <c r="BW491" s="230">
        <f t="shared" si="2404"/>
        <v>4</v>
      </c>
      <c r="BX491" s="229">
        <v>2</v>
      </c>
      <c r="BY491" s="231">
        <f t="shared" si="2405"/>
        <v>2</v>
      </c>
      <c r="BZ491" s="232">
        <v>2</v>
      </c>
      <c r="CA491" s="28">
        <f t="shared" si="2406"/>
        <v>2</v>
      </c>
      <c r="CB491" s="232"/>
      <c r="CC491" s="243">
        <f t="shared" si="2407"/>
        <v>0</v>
      </c>
      <c r="CD491" s="232"/>
      <c r="CE491" s="233">
        <f t="shared" si="2408"/>
        <v>0</v>
      </c>
      <c r="CF491" s="232"/>
      <c r="CG491" s="233">
        <f t="shared" si="2409"/>
        <v>0</v>
      </c>
      <c r="CH491" s="232"/>
      <c r="CI491" s="28">
        <f t="shared" si="2410"/>
        <v>0</v>
      </c>
      <c r="CJ491" s="234">
        <f>SUM(BV491*DJ491*2+BW491*DL491*2)</f>
        <v>0</v>
      </c>
      <c r="CK491" s="182">
        <f t="shared" si="2411"/>
        <v>0.6</v>
      </c>
      <c r="CL491" s="232"/>
      <c r="CM491" s="233"/>
      <c r="CN491" s="232"/>
      <c r="CO491" s="209">
        <f t="shared" si="2412"/>
        <v>0</v>
      </c>
      <c r="CP491" s="232"/>
      <c r="CQ491" s="235">
        <f t="shared" si="2413"/>
        <v>0</v>
      </c>
      <c r="CR491" s="232"/>
      <c r="CS491" s="233">
        <f t="shared" si="2414"/>
        <v>0</v>
      </c>
      <c r="CT491" s="232"/>
      <c r="CU491" s="234">
        <f t="shared" si="2415"/>
        <v>0</v>
      </c>
      <c r="CV491" s="232"/>
      <c r="CW491" s="234">
        <f t="shared" si="2416"/>
        <v>0</v>
      </c>
      <c r="CX491" s="232"/>
      <c r="CY491" s="233">
        <f t="shared" si="2417"/>
        <v>0</v>
      </c>
      <c r="CZ491" s="232"/>
      <c r="DA491" s="233">
        <f t="shared" si="2418"/>
        <v>0</v>
      </c>
      <c r="DB491" s="232"/>
      <c r="DC491" s="209">
        <f t="shared" si="2419"/>
        <v>0</v>
      </c>
      <c r="DD491" s="232"/>
      <c r="DE491" s="234">
        <f>SUM(BV491*DD491*6)</f>
        <v>0</v>
      </c>
      <c r="DF491" s="34"/>
      <c r="DG491" s="236">
        <f t="shared" si="2420"/>
        <v>0</v>
      </c>
      <c r="DH491" s="232"/>
      <c r="DI491" s="233">
        <f>SUM(BV491*DH491*6)</f>
        <v>0</v>
      </c>
      <c r="DJ491" s="232"/>
      <c r="DK491" s="209">
        <f>SUM(BV491*DJ491*8)</f>
        <v>0</v>
      </c>
      <c r="DL491" s="232"/>
      <c r="DM491" s="209">
        <f t="shared" si="2421"/>
        <v>0</v>
      </c>
      <c r="DN491" s="232"/>
      <c r="DO491" s="234">
        <f t="shared" si="2422"/>
        <v>0</v>
      </c>
      <c r="DP491" s="232"/>
      <c r="DQ491" s="237">
        <f t="shared" si="2423"/>
        <v>0</v>
      </c>
      <c r="DR491" s="345">
        <f t="shared" si="2424"/>
        <v>2.6</v>
      </c>
      <c r="DS491" s="236">
        <f t="shared" si="2425"/>
        <v>2</v>
      </c>
      <c r="DT491" s="7"/>
      <c r="DU491" s="7"/>
      <c r="DV491" s="7"/>
      <c r="DW491" s="60"/>
      <c r="DX491" s="304" t="s">
        <v>89</v>
      </c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M491" s="20">
        <v>8</v>
      </c>
      <c r="EN491" s="7">
        <v>0</v>
      </c>
      <c r="EO491" s="7">
        <v>0</v>
      </c>
      <c r="EP491" s="7">
        <v>10</v>
      </c>
      <c r="EQ491" s="7">
        <v>40</v>
      </c>
      <c r="ER491" s="7">
        <v>0</v>
      </c>
      <c r="ES491" s="7">
        <v>0</v>
      </c>
      <c r="ET491" s="7">
        <v>0</v>
      </c>
      <c r="EU491" s="7">
        <v>0</v>
      </c>
      <c r="EV491" s="7">
        <v>0</v>
      </c>
      <c r="EW491" s="20">
        <v>3.8000000000000003</v>
      </c>
      <c r="EX491" s="7">
        <v>0</v>
      </c>
      <c r="EY491" s="7">
        <v>0</v>
      </c>
      <c r="EZ491" s="7">
        <v>0</v>
      </c>
      <c r="FA491" s="7">
        <v>0</v>
      </c>
      <c r="FB491" s="7">
        <v>0</v>
      </c>
      <c r="FC491" s="7">
        <v>0</v>
      </c>
      <c r="FD491" s="7">
        <v>0</v>
      </c>
      <c r="FE491" s="7">
        <v>0</v>
      </c>
      <c r="FF491" s="7">
        <v>0</v>
      </c>
      <c r="FG491" s="20">
        <v>0</v>
      </c>
      <c r="FH491" s="7">
        <v>0</v>
      </c>
      <c r="FI491" s="7">
        <v>0</v>
      </c>
      <c r="FJ491" s="7">
        <v>0</v>
      </c>
      <c r="FK491" s="7">
        <v>0</v>
      </c>
      <c r="FL491" s="7">
        <v>0</v>
      </c>
      <c r="FM491" s="7">
        <v>0</v>
      </c>
      <c r="FN491" s="7">
        <v>0</v>
      </c>
      <c r="FO491" s="7">
        <v>0</v>
      </c>
      <c r="FP491" s="7">
        <v>0</v>
      </c>
      <c r="FQ491" s="7">
        <v>0</v>
      </c>
      <c r="FR491" s="7"/>
      <c r="FS491" s="7">
        <v>0</v>
      </c>
      <c r="FT491" s="7">
        <v>0</v>
      </c>
      <c r="FU491" s="7">
        <v>0</v>
      </c>
      <c r="FV491" s="7">
        <v>0</v>
      </c>
      <c r="FW491" s="7">
        <v>0</v>
      </c>
      <c r="FX491" s="7">
        <v>0</v>
      </c>
      <c r="FY491" s="7">
        <v>0</v>
      </c>
      <c r="FZ491" s="7">
        <v>0</v>
      </c>
      <c r="GA491" s="7">
        <v>0</v>
      </c>
      <c r="GB491" s="7">
        <v>0</v>
      </c>
      <c r="GC491" s="7">
        <v>0</v>
      </c>
      <c r="GD491" s="7" t="e">
        <v>#REF!</v>
      </c>
      <c r="GE491" s="149">
        <v>51.800000000000004</v>
      </c>
      <c r="GF491" s="150">
        <v>48</v>
      </c>
      <c r="GG491" s="7"/>
      <c r="GH491" s="7"/>
      <c r="GI491" s="60"/>
      <c r="GK491" s="20"/>
      <c r="GL491" s="20"/>
      <c r="GM491" s="1"/>
      <c r="GN491" s="25"/>
      <c r="GO491" s="77"/>
      <c r="GP491" s="7"/>
      <c r="GQ491" s="7"/>
    </row>
    <row r="492" spans="1:199" ht="24.95" hidden="1" customHeight="1" x14ac:dyDescent="0.4">
      <c r="A492" s="2" t="s">
        <v>89</v>
      </c>
      <c r="B492" s="1" t="s">
        <v>144</v>
      </c>
      <c r="C492" s="25" t="s">
        <v>95</v>
      </c>
      <c r="D492" s="45" t="s">
        <v>92</v>
      </c>
      <c r="E492" s="45" t="s">
        <v>96</v>
      </c>
      <c r="F492" s="45" t="s">
        <v>128</v>
      </c>
      <c r="G492" s="45">
        <v>1</v>
      </c>
      <c r="H492" s="25">
        <v>120</v>
      </c>
      <c r="I492" s="25">
        <v>1</v>
      </c>
      <c r="J492" s="25">
        <v>4</v>
      </c>
      <c r="K492" s="25">
        <f>SUM(J492)*2</f>
        <v>8</v>
      </c>
      <c r="L492" s="24">
        <v>16</v>
      </c>
      <c r="M492" s="226">
        <f t="shared" si="2426"/>
        <v>16</v>
      </c>
      <c r="N492" s="24">
        <v>6</v>
      </c>
      <c r="O492" s="24">
        <f t="shared" si="2427"/>
        <v>6</v>
      </c>
      <c r="P492" s="24"/>
      <c r="Q492" s="94">
        <f>J492*P492</f>
        <v>0</v>
      </c>
      <c r="R492" s="24">
        <v>10</v>
      </c>
      <c r="S492" s="94">
        <f t="shared" si="2428"/>
        <v>40</v>
      </c>
      <c r="T492" s="227"/>
      <c r="U492" s="53">
        <f t="shared" si="2429"/>
        <v>0</v>
      </c>
      <c r="V492" s="227"/>
      <c r="W492" s="53">
        <f>SUM(V492)*J492*3</f>
        <v>0</v>
      </c>
      <c r="X492" s="209">
        <f>2/8*J492*AX492</f>
        <v>0</v>
      </c>
      <c r="Y492" s="209">
        <f>SUM(L492*5/100*J492)</f>
        <v>3.2</v>
      </c>
      <c r="Z492" s="219"/>
      <c r="AA492" s="53"/>
      <c r="AB492" s="227"/>
      <c r="AC492" s="228">
        <f t="shared" ref="AC492" si="2439">SUM(AB492)*3*H492/5</f>
        <v>0</v>
      </c>
      <c r="AD492" s="227"/>
      <c r="AE492" s="53">
        <f t="shared" si="2430"/>
        <v>0</v>
      </c>
      <c r="AF492" s="227"/>
      <c r="AG492" s="53">
        <f t="shared" ref="AG492" si="2440">SUM(AF492*H492*3)</f>
        <v>0</v>
      </c>
      <c r="AH492" s="227"/>
      <c r="AI492" s="209">
        <f t="shared" ref="AI492" si="2441">SUM(AH492*H492/3)</f>
        <v>0</v>
      </c>
      <c r="AJ492" s="219"/>
      <c r="AK492" s="209">
        <f t="shared" si="2431"/>
        <v>0</v>
      </c>
      <c r="AL492" s="227"/>
      <c r="AM492" s="53">
        <f t="shared" si="2432"/>
        <v>0</v>
      </c>
      <c r="AN492" s="227"/>
      <c r="AO492" s="53">
        <f t="shared" si="2433"/>
        <v>0</v>
      </c>
      <c r="AP492" s="227"/>
      <c r="AQ492" s="228">
        <f>SUM(AP492*H492*2)</f>
        <v>0</v>
      </c>
      <c r="AR492" s="227"/>
      <c r="AS492" s="209">
        <f>SUM(J492*AR492*6)</f>
        <v>0</v>
      </c>
      <c r="AT492" s="34"/>
      <c r="AU492" s="209">
        <f t="shared" si="2434"/>
        <v>0</v>
      </c>
      <c r="AV492" s="219"/>
      <c r="AW492" s="28">
        <f>SUM(AV492*H492/3)</f>
        <v>0</v>
      </c>
      <c r="AX492" s="34"/>
      <c r="AY492" s="209">
        <f>AX492*J492*8/2</f>
        <v>0</v>
      </c>
      <c r="AZ492" s="227"/>
      <c r="BA492" s="209">
        <f t="shared" si="2435"/>
        <v>0</v>
      </c>
      <c r="BB492" s="227"/>
      <c r="BC492" s="228">
        <f t="shared" si="2436"/>
        <v>0</v>
      </c>
      <c r="BD492" s="227"/>
      <c r="BE492" s="22">
        <f t="shared" ref="BE492:BE497" si="2442">SUM(BD492*50)</f>
        <v>0</v>
      </c>
      <c r="BF492" s="22"/>
      <c r="BG492" s="309">
        <f t="shared" si="2437"/>
        <v>49.2</v>
      </c>
      <c r="BH492" s="22">
        <f t="shared" si="2438"/>
        <v>46</v>
      </c>
      <c r="BI492" s="7"/>
      <c r="BJ492" s="1"/>
      <c r="BK492" s="1"/>
      <c r="BL492" s="63"/>
      <c r="BM492" s="2" t="s">
        <v>89</v>
      </c>
      <c r="BN492" s="229" t="s">
        <v>133</v>
      </c>
      <c r="BO492" s="230" t="s">
        <v>103</v>
      </c>
      <c r="BP492" s="211" t="s">
        <v>156</v>
      </c>
      <c r="BQ492" s="230" t="s">
        <v>151</v>
      </c>
      <c r="BR492" s="230" t="s">
        <v>167</v>
      </c>
      <c r="BS492" s="211">
        <v>8</v>
      </c>
      <c r="BT492" s="25">
        <v>39</v>
      </c>
      <c r="BU492" s="230">
        <v>1</v>
      </c>
      <c r="BV492" s="230">
        <v>2</v>
      </c>
      <c r="BW492" s="230">
        <f t="shared" si="2404"/>
        <v>4</v>
      </c>
      <c r="BX492" s="250">
        <v>10</v>
      </c>
      <c r="BY492" s="231">
        <f t="shared" si="2405"/>
        <v>10</v>
      </c>
      <c r="BZ492" s="232">
        <v>2</v>
      </c>
      <c r="CA492" s="28">
        <f t="shared" si="2406"/>
        <v>2</v>
      </c>
      <c r="CB492" s="232">
        <v>8</v>
      </c>
      <c r="CC492" s="243">
        <f t="shared" si="2407"/>
        <v>16</v>
      </c>
      <c r="CD492" s="232"/>
      <c r="CE492" s="233">
        <f t="shared" si="2408"/>
        <v>0</v>
      </c>
      <c r="CF492" s="232"/>
      <c r="CG492" s="233">
        <f t="shared" si="2409"/>
        <v>0</v>
      </c>
      <c r="CH492" s="232"/>
      <c r="CI492" s="28">
        <f t="shared" si="2410"/>
        <v>0</v>
      </c>
      <c r="CJ492" s="234">
        <v>0</v>
      </c>
      <c r="CK492" s="182">
        <f t="shared" si="2411"/>
        <v>3</v>
      </c>
      <c r="CL492" s="232"/>
      <c r="CM492" s="233"/>
      <c r="CN492" s="232"/>
      <c r="CO492" s="209">
        <f t="shared" si="2412"/>
        <v>0</v>
      </c>
      <c r="CP492" s="232"/>
      <c r="CQ492" s="235">
        <f t="shared" si="2413"/>
        <v>0</v>
      </c>
      <c r="CR492" s="232"/>
      <c r="CS492" s="233">
        <f t="shared" si="2414"/>
        <v>0</v>
      </c>
      <c r="CT492" s="232"/>
      <c r="CU492" s="234">
        <f t="shared" si="2415"/>
        <v>0</v>
      </c>
      <c r="CV492" s="232"/>
      <c r="CW492" s="234">
        <f t="shared" si="2416"/>
        <v>0</v>
      </c>
      <c r="CX492" s="232"/>
      <c r="CY492" s="233">
        <f t="shared" si="2417"/>
        <v>0</v>
      </c>
      <c r="CZ492" s="232"/>
      <c r="DA492" s="233">
        <f t="shared" si="2418"/>
        <v>0</v>
      </c>
      <c r="DB492" s="232"/>
      <c r="DC492" s="209">
        <f t="shared" si="2419"/>
        <v>0</v>
      </c>
      <c r="DD492" s="232"/>
      <c r="DE492" s="234">
        <f>SUM(BV492*DD492*6)</f>
        <v>0</v>
      </c>
      <c r="DF492" s="34"/>
      <c r="DG492" s="236">
        <f t="shared" si="2420"/>
        <v>0</v>
      </c>
      <c r="DH492" s="232"/>
      <c r="DI492" s="233">
        <f>SUM(BT492*DH492/3)</f>
        <v>0</v>
      </c>
      <c r="DJ492" s="232">
        <v>1</v>
      </c>
      <c r="DK492" s="209">
        <f>DJ492*BT492/3</f>
        <v>13</v>
      </c>
      <c r="DL492" s="232"/>
      <c r="DM492" s="209">
        <f t="shared" si="2421"/>
        <v>0</v>
      </c>
      <c r="DN492" s="232"/>
      <c r="DO492" s="234">
        <f t="shared" si="2422"/>
        <v>0</v>
      </c>
      <c r="DP492" s="232"/>
      <c r="DQ492" s="237">
        <f t="shared" si="2423"/>
        <v>0</v>
      </c>
      <c r="DR492" s="345">
        <f t="shared" si="2424"/>
        <v>34</v>
      </c>
      <c r="DS492" s="236">
        <f t="shared" si="2425"/>
        <v>31</v>
      </c>
      <c r="DT492" s="7"/>
      <c r="DU492" s="7"/>
      <c r="DV492" s="7"/>
      <c r="DW492" s="60"/>
      <c r="DX492" s="304" t="s">
        <v>89</v>
      </c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M492" s="20">
        <v>8</v>
      </c>
      <c r="EN492" s="7">
        <v>8</v>
      </c>
      <c r="EO492" s="7">
        <v>16</v>
      </c>
      <c r="EP492" s="7">
        <v>10</v>
      </c>
      <c r="EQ492" s="7">
        <v>40</v>
      </c>
      <c r="ER492" s="7">
        <v>0</v>
      </c>
      <c r="ES492" s="7">
        <v>0</v>
      </c>
      <c r="ET492" s="7">
        <v>0</v>
      </c>
      <c r="EU492" s="7">
        <v>0</v>
      </c>
      <c r="EV492" s="7">
        <v>0</v>
      </c>
      <c r="EW492" s="20">
        <v>6.2</v>
      </c>
      <c r="EX492" s="7">
        <v>0</v>
      </c>
      <c r="EY492" s="7">
        <v>0</v>
      </c>
      <c r="EZ492" s="7">
        <v>0</v>
      </c>
      <c r="FA492" s="7">
        <v>0</v>
      </c>
      <c r="FB492" s="7">
        <v>0</v>
      </c>
      <c r="FC492" s="7">
        <v>0</v>
      </c>
      <c r="FD492" s="7">
        <v>0</v>
      </c>
      <c r="FE492" s="7">
        <v>0</v>
      </c>
      <c r="FF492" s="7">
        <v>0</v>
      </c>
      <c r="FG492" s="20">
        <v>0</v>
      </c>
      <c r="FH492" s="7">
        <v>0</v>
      </c>
      <c r="FI492" s="7">
        <v>0</v>
      </c>
      <c r="FJ492" s="7">
        <v>0</v>
      </c>
      <c r="FK492" s="7">
        <v>0</v>
      </c>
      <c r="FL492" s="7">
        <v>0</v>
      </c>
      <c r="FM492" s="7">
        <v>0</v>
      </c>
      <c r="FN492" s="7">
        <v>0</v>
      </c>
      <c r="FO492" s="7">
        <v>0</v>
      </c>
      <c r="FP492" s="7">
        <v>0</v>
      </c>
      <c r="FQ492" s="7">
        <v>0</v>
      </c>
      <c r="FR492" s="7"/>
      <c r="FS492" s="7">
        <v>0</v>
      </c>
      <c r="FT492" s="7">
        <v>0</v>
      </c>
      <c r="FU492" s="7">
        <v>0</v>
      </c>
      <c r="FV492" s="7">
        <v>1</v>
      </c>
      <c r="FW492" s="7">
        <v>13</v>
      </c>
      <c r="FX492" s="7">
        <v>0</v>
      </c>
      <c r="FY492" s="7">
        <v>0</v>
      </c>
      <c r="FZ492" s="7">
        <v>0</v>
      </c>
      <c r="GA492" s="7">
        <v>0</v>
      </c>
      <c r="GB492" s="7">
        <v>0</v>
      </c>
      <c r="GC492" s="7">
        <v>0</v>
      </c>
      <c r="GD492" s="7" t="e">
        <v>#REF!</v>
      </c>
      <c r="GE492" s="149">
        <v>83.2</v>
      </c>
      <c r="GF492" s="150">
        <v>77</v>
      </c>
      <c r="GG492" s="7"/>
      <c r="GH492" s="7"/>
      <c r="GI492" s="60"/>
      <c r="GK492" s="20"/>
      <c r="GL492" s="20"/>
      <c r="GM492" s="1"/>
      <c r="GN492" s="25"/>
      <c r="GO492" s="77"/>
      <c r="GP492" s="7"/>
      <c r="GQ492" s="7"/>
    </row>
    <row r="493" spans="1:199" ht="24.95" hidden="1" customHeight="1" x14ac:dyDescent="0.4">
      <c r="A493" s="2" t="s">
        <v>89</v>
      </c>
      <c r="B493" s="1" t="s">
        <v>133</v>
      </c>
      <c r="C493" s="25" t="s">
        <v>149</v>
      </c>
      <c r="D493" s="45" t="s">
        <v>150</v>
      </c>
      <c r="E493" s="25" t="s">
        <v>151</v>
      </c>
      <c r="F493" s="25" t="s">
        <v>152</v>
      </c>
      <c r="G493" s="45">
        <v>7</v>
      </c>
      <c r="H493" s="25">
        <v>221</v>
      </c>
      <c r="I493" s="25">
        <v>1</v>
      </c>
      <c r="J493" s="25">
        <v>9</v>
      </c>
      <c r="K493" s="25">
        <f>J493*2</f>
        <v>18</v>
      </c>
      <c r="L493" s="1">
        <v>8</v>
      </c>
      <c r="M493" s="208">
        <f t="shared" si="2426"/>
        <v>8</v>
      </c>
      <c r="N493" s="34">
        <v>2</v>
      </c>
      <c r="O493" s="28">
        <f t="shared" si="2427"/>
        <v>2</v>
      </c>
      <c r="P493" s="34">
        <v>6</v>
      </c>
      <c r="Q493" s="28">
        <f t="shared" ref="Q493:Q497" si="2443">P493*J493</f>
        <v>54</v>
      </c>
      <c r="R493" s="34"/>
      <c r="S493" s="28">
        <f t="shared" si="2428"/>
        <v>0</v>
      </c>
      <c r="T493" s="34"/>
      <c r="U493" s="28">
        <f t="shared" si="2429"/>
        <v>0</v>
      </c>
      <c r="V493" s="34"/>
      <c r="W493" s="28">
        <f t="shared" ref="W493:W497" si="2444">SUM(V493)*J493*5</f>
        <v>0</v>
      </c>
      <c r="X493" s="209">
        <v>0</v>
      </c>
      <c r="Y493" s="182">
        <f>SUM(L493*15/100*J493)</f>
        <v>10.799999999999999</v>
      </c>
      <c r="Z493" s="232"/>
      <c r="AA493" s="28"/>
      <c r="AB493" s="34"/>
      <c r="AC493" s="209">
        <f>SUM(AB493)*3*H493/5</f>
        <v>0</v>
      </c>
      <c r="AD493" s="34"/>
      <c r="AE493" s="210">
        <f t="shared" si="2430"/>
        <v>0</v>
      </c>
      <c r="AF493" s="34"/>
      <c r="AG493" s="28">
        <f t="shared" ref="AG493:AG497" si="2445">SUM(AF493*H493*3)</f>
        <v>0</v>
      </c>
      <c r="AH493" s="34"/>
      <c r="AI493" s="209">
        <f t="shared" ref="AI493:AI497" si="2446">SUM(AH493*H493/3)</f>
        <v>0</v>
      </c>
      <c r="AJ493" s="232"/>
      <c r="AK493" s="209">
        <f t="shared" si="2431"/>
        <v>0</v>
      </c>
      <c r="AL493" s="34"/>
      <c r="AM493" s="28">
        <f t="shared" si="2432"/>
        <v>0</v>
      </c>
      <c r="AN493" s="34"/>
      <c r="AO493" s="28">
        <f t="shared" si="2433"/>
        <v>0</v>
      </c>
      <c r="AP493" s="34"/>
      <c r="AQ493" s="209">
        <f>SUM(AP493*H493*2)</f>
        <v>0</v>
      </c>
      <c r="AR493" s="34">
        <v>1</v>
      </c>
      <c r="AS493" s="345">
        <f>AR493*J493*6</f>
        <v>54</v>
      </c>
      <c r="AT493" s="34"/>
      <c r="AU493" s="209">
        <f t="shared" si="2434"/>
        <v>0</v>
      </c>
      <c r="AV493" s="232"/>
      <c r="AW493" s="28">
        <f>SUM(J493*AV493*6)</f>
        <v>0</v>
      </c>
      <c r="AX493" s="34"/>
      <c r="AY493" s="209">
        <f>AX493*J493*8</f>
        <v>0</v>
      </c>
      <c r="AZ493" s="34"/>
      <c r="BA493" s="209">
        <f t="shared" si="2435"/>
        <v>0</v>
      </c>
      <c r="BB493" s="34"/>
      <c r="BC493" s="209">
        <f t="shared" si="2436"/>
        <v>0</v>
      </c>
      <c r="BD493" s="34"/>
      <c r="BE493" s="22">
        <f t="shared" si="2442"/>
        <v>0</v>
      </c>
      <c r="BF493" s="22"/>
      <c r="BG493" s="309">
        <f t="shared" si="2437"/>
        <v>120.8</v>
      </c>
      <c r="BH493" s="22">
        <f t="shared" si="2438"/>
        <v>110</v>
      </c>
      <c r="BI493" s="7"/>
      <c r="BJ493" s="1"/>
      <c r="BK493" s="1"/>
      <c r="BL493" s="63"/>
      <c r="BM493" s="2" t="s">
        <v>89</v>
      </c>
      <c r="BN493" s="229" t="s">
        <v>133</v>
      </c>
      <c r="BO493" s="230" t="s">
        <v>168</v>
      </c>
      <c r="BP493" s="211" t="s">
        <v>156</v>
      </c>
      <c r="BQ493" s="230" t="s">
        <v>151</v>
      </c>
      <c r="BR493" s="230" t="s">
        <v>169</v>
      </c>
      <c r="BS493" s="211">
        <v>4</v>
      </c>
      <c r="BT493" s="25">
        <v>221</v>
      </c>
      <c r="BU493" s="230">
        <v>1</v>
      </c>
      <c r="BV493" s="230">
        <v>2</v>
      </c>
      <c r="BW493" s="230">
        <f>SUM(BV493)*2</f>
        <v>4</v>
      </c>
      <c r="BX493" s="229">
        <v>4</v>
      </c>
      <c r="BY493" s="231">
        <f t="shared" si="2405"/>
        <v>4</v>
      </c>
      <c r="BZ493" s="232"/>
      <c r="CA493" s="28">
        <f t="shared" si="2406"/>
        <v>0</v>
      </c>
      <c r="CB493" s="232"/>
      <c r="CC493" s="243">
        <f t="shared" si="2407"/>
        <v>0</v>
      </c>
      <c r="CD493" s="232">
        <v>4</v>
      </c>
      <c r="CE493" s="233">
        <f t="shared" si="2408"/>
        <v>8</v>
      </c>
      <c r="CF493" s="234"/>
      <c r="CG493" s="234">
        <f t="shared" si="2409"/>
        <v>0</v>
      </c>
      <c r="CH493" s="229"/>
      <c r="CI493" s="22">
        <f t="shared" si="2410"/>
        <v>0</v>
      </c>
      <c r="CJ493" s="234">
        <v>0</v>
      </c>
      <c r="CK493" s="209">
        <f>SUM(BX493*15/100*BV493)</f>
        <v>1.2</v>
      </c>
      <c r="CL493" s="229"/>
      <c r="CM493" s="229"/>
      <c r="CN493" s="229"/>
      <c r="CO493" s="209">
        <f t="shared" si="2412"/>
        <v>0</v>
      </c>
      <c r="CP493" s="229"/>
      <c r="CQ493" s="229">
        <f t="shared" si="2413"/>
        <v>0</v>
      </c>
      <c r="CR493" s="229"/>
      <c r="CS493" s="234">
        <f t="shared" si="2414"/>
        <v>0</v>
      </c>
      <c r="CT493" s="229"/>
      <c r="CU493" s="234">
        <f t="shared" si="2415"/>
        <v>0</v>
      </c>
      <c r="CV493" s="229"/>
      <c r="CW493" s="234">
        <f t="shared" si="2416"/>
        <v>0</v>
      </c>
      <c r="CX493" s="229"/>
      <c r="CY493" s="233">
        <f t="shared" si="2417"/>
        <v>0</v>
      </c>
      <c r="CZ493" s="233"/>
      <c r="DA493" s="229">
        <f t="shared" si="2418"/>
        <v>0</v>
      </c>
      <c r="DB493" s="233"/>
      <c r="DC493" s="209">
        <f t="shared" si="2419"/>
        <v>0</v>
      </c>
      <c r="DD493" s="233">
        <v>1</v>
      </c>
      <c r="DE493" s="345">
        <f>DD493*BV493*6</f>
        <v>12</v>
      </c>
      <c r="DF493" s="34"/>
      <c r="DG493" s="236">
        <f t="shared" si="2420"/>
        <v>0</v>
      </c>
      <c r="DH493" s="233"/>
      <c r="DI493" s="233">
        <f>SUM(BT493*DH493/3)</f>
        <v>0</v>
      </c>
      <c r="DJ493" s="233"/>
      <c r="DK493" s="209">
        <f>SUM(BV493*DJ493*8)</f>
        <v>0</v>
      </c>
      <c r="DL493" s="233"/>
      <c r="DM493" s="209">
        <f t="shared" si="2421"/>
        <v>0</v>
      </c>
      <c r="DN493" s="233"/>
      <c r="DO493" s="234">
        <f t="shared" si="2422"/>
        <v>0</v>
      </c>
      <c r="DP493" s="233"/>
      <c r="DQ493" s="237">
        <f t="shared" si="2423"/>
        <v>0</v>
      </c>
      <c r="DR493" s="345">
        <f t="shared" si="2424"/>
        <v>21.2</v>
      </c>
      <c r="DS493" s="236">
        <f t="shared" si="2425"/>
        <v>20</v>
      </c>
      <c r="DT493" s="7"/>
      <c r="DU493" s="7"/>
      <c r="DV493" s="7"/>
      <c r="DW493" s="60"/>
      <c r="DX493" s="304" t="s">
        <v>89</v>
      </c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M493" s="20">
        <v>2</v>
      </c>
      <c r="EN493" s="7">
        <v>6</v>
      </c>
      <c r="EO493" s="7">
        <v>54</v>
      </c>
      <c r="EP493" s="7">
        <v>4</v>
      </c>
      <c r="EQ493" s="7">
        <v>8</v>
      </c>
      <c r="ER493" s="7">
        <v>0</v>
      </c>
      <c r="ES493" s="7">
        <v>0</v>
      </c>
      <c r="ET493" s="7">
        <v>0</v>
      </c>
      <c r="EU493" s="7">
        <v>0</v>
      </c>
      <c r="EV493" s="7">
        <v>0</v>
      </c>
      <c r="EW493" s="20">
        <v>11.999999999999998</v>
      </c>
      <c r="EX493" s="7">
        <v>0</v>
      </c>
      <c r="EY493" s="7">
        <v>0</v>
      </c>
      <c r="EZ493" s="7">
        <v>0</v>
      </c>
      <c r="FA493" s="7">
        <v>0</v>
      </c>
      <c r="FB493" s="7">
        <v>0</v>
      </c>
      <c r="FC493" s="7">
        <v>0</v>
      </c>
      <c r="FD493" s="7">
        <v>0</v>
      </c>
      <c r="FE493" s="7">
        <v>0</v>
      </c>
      <c r="FF493" s="7">
        <v>0</v>
      </c>
      <c r="FG493" s="20">
        <v>0</v>
      </c>
      <c r="FH493" s="7">
        <v>0</v>
      </c>
      <c r="FI493" s="7">
        <v>0</v>
      </c>
      <c r="FJ493" s="7">
        <v>0</v>
      </c>
      <c r="FK493" s="7">
        <v>0</v>
      </c>
      <c r="FL493" s="7">
        <v>0</v>
      </c>
      <c r="FM493" s="7">
        <v>0</v>
      </c>
      <c r="FN493" s="7">
        <v>0</v>
      </c>
      <c r="FO493" s="7">
        <v>0</v>
      </c>
      <c r="FP493" s="7">
        <v>2</v>
      </c>
      <c r="FQ493" s="7">
        <v>66</v>
      </c>
      <c r="FR493" s="7"/>
      <c r="FS493" s="7">
        <v>0</v>
      </c>
      <c r="FT493" s="7">
        <v>0</v>
      </c>
      <c r="FU493" s="7">
        <v>0</v>
      </c>
      <c r="FV493" s="7">
        <v>0</v>
      </c>
      <c r="FW493" s="7">
        <v>0</v>
      </c>
      <c r="FX493" s="7">
        <v>0</v>
      </c>
      <c r="FY493" s="7">
        <v>0</v>
      </c>
      <c r="FZ493" s="7">
        <v>0</v>
      </c>
      <c r="GA493" s="7">
        <v>0</v>
      </c>
      <c r="GB493" s="7">
        <v>0</v>
      </c>
      <c r="GC493" s="7">
        <v>0</v>
      </c>
      <c r="GD493" s="7" t="e">
        <v>#REF!</v>
      </c>
      <c r="GE493" s="149">
        <v>142</v>
      </c>
      <c r="GF493" s="150">
        <v>130</v>
      </c>
      <c r="GG493" s="7"/>
      <c r="GH493" s="7"/>
      <c r="GI493" s="60"/>
      <c r="GK493" s="20"/>
      <c r="GL493" s="20"/>
      <c r="GM493" s="1"/>
      <c r="GN493" s="25"/>
      <c r="GO493" s="77"/>
      <c r="GP493" s="7"/>
      <c r="GQ493" s="7"/>
    </row>
    <row r="494" spans="1:199" ht="24.95" hidden="1" customHeight="1" x14ac:dyDescent="0.4">
      <c r="A494" s="2" t="s">
        <v>89</v>
      </c>
      <c r="B494" s="1" t="s">
        <v>133</v>
      </c>
      <c r="C494" s="25" t="s">
        <v>149</v>
      </c>
      <c r="D494" s="45" t="s">
        <v>150</v>
      </c>
      <c r="E494" s="25" t="s">
        <v>151</v>
      </c>
      <c r="F494" s="25" t="s">
        <v>153</v>
      </c>
      <c r="G494" s="25" t="s">
        <v>154</v>
      </c>
      <c r="H494" s="25">
        <v>31</v>
      </c>
      <c r="I494" s="25">
        <v>1</v>
      </c>
      <c r="J494" s="25">
        <v>2</v>
      </c>
      <c r="K494" s="25">
        <f>SUM(J494)*2</f>
        <v>4</v>
      </c>
      <c r="L494" s="1">
        <v>2</v>
      </c>
      <c r="M494" s="208">
        <f t="shared" si="2426"/>
        <v>2</v>
      </c>
      <c r="N494" s="34">
        <v>2</v>
      </c>
      <c r="O494" s="28">
        <f t="shared" si="2427"/>
        <v>2</v>
      </c>
      <c r="P494" s="34"/>
      <c r="Q494" s="28">
        <f t="shared" si="2443"/>
        <v>0</v>
      </c>
      <c r="R494" s="34"/>
      <c r="S494" s="28">
        <f t="shared" si="2428"/>
        <v>0</v>
      </c>
      <c r="T494" s="34"/>
      <c r="U494" s="28">
        <f t="shared" si="2429"/>
        <v>0</v>
      </c>
      <c r="V494" s="34"/>
      <c r="W494" s="28">
        <f t="shared" si="2444"/>
        <v>0</v>
      </c>
      <c r="X494" s="209">
        <f>SUM(J494*AX494*2+K494*AZ494*2)</f>
        <v>0</v>
      </c>
      <c r="Y494" s="182">
        <f>SUM(L494*15/100*J494)</f>
        <v>0.6</v>
      </c>
      <c r="Z494" s="232"/>
      <c r="AA494" s="28"/>
      <c r="AB494" s="34"/>
      <c r="AC494" s="209">
        <f>SUM(AB494)*3*H494/5</f>
        <v>0</v>
      </c>
      <c r="AD494" s="34"/>
      <c r="AE494" s="210">
        <f t="shared" si="2430"/>
        <v>0</v>
      </c>
      <c r="AF494" s="34"/>
      <c r="AG494" s="28">
        <f t="shared" si="2445"/>
        <v>0</v>
      </c>
      <c r="AH494" s="34"/>
      <c r="AI494" s="209">
        <f t="shared" si="2446"/>
        <v>0</v>
      </c>
      <c r="AJ494" s="232"/>
      <c r="AK494" s="209">
        <f t="shared" si="2431"/>
        <v>0</v>
      </c>
      <c r="AL494" s="34"/>
      <c r="AM494" s="28">
        <f t="shared" si="2432"/>
        <v>0</v>
      </c>
      <c r="AN494" s="34"/>
      <c r="AO494" s="28">
        <f t="shared" si="2433"/>
        <v>0</v>
      </c>
      <c r="AP494" s="34"/>
      <c r="AQ494" s="209">
        <f>SUM(AP494*H494*2)</f>
        <v>0</v>
      </c>
      <c r="AR494" s="34"/>
      <c r="AS494" s="345">
        <f>SUM(J494*AR494*8)</f>
        <v>0</v>
      </c>
      <c r="AT494" s="34"/>
      <c r="AU494" s="209">
        <f t="shared" si="2434"/>
        <v>0</v>
      </c>
      <c r="AV494" s="232"/>
      <c r="AW494" s="28">
        <f>SUM(J494*AV494*6)</f>
        <v>0</v>
      </c>
      <c r="AX494" s="34"/>
      <c r="AY494" s="209">
        <f>SUM(AX494*H494/3)</f>
        <v>0</v>
      </c>
      <c r="AZ494" s="34"/>
      <c r="BA494" s="209">
        <f t="shared" si="2435"/>
        <v>0</v>
      </c>
      <c r="BB494" s="34"/>
      <c r="BC494" s="209">
        <f t="shared" si="2436"/>
        <v>0</v>
      </c>
      <c r="BD494" s="34"/>
      <c r="BE494" s="22">
        <f t="shared" si="2442"/>
        <v>0</v>
      </c>
      <c r="BF494" s="22"/>
      <c r="BG494" s="309">
        <f t="shared" si="2437"/>
        <v>2.6</v>
      </c>
      <c r="BH494" s="22">
        <f t="shared" si="2438"/>
        <v>2</v>
      </c>
      <c r="BI494" s="7"/>
      <c r="BJ494" s="1"/>
      <c r="BK494" s="1"/>
      <c r="BL494" s="63"/>
      <c r="BM494" s="2" t="s">
        <v>89</v>
      </c>
      <c r="BN494" s="229" t="s">
        <v>133</v>
      </c>
      <c r="BO494" s="211" t="s">
        <v>168</v>
      </c>
      <c r="BP494" s="211" t="s">
        <v>156</v>
      </c>
      <c r="BQ494" s="230" t="s">
        <v>151</v>
      </c>
      <c r="BR494" s="230" t="s">
        <v>170</v>
      </c>
      <c r="BS494" s="230" t="s">
        <v>171</v>
      </c>
      <c r="BT494" s="25">
        <v>31</v>
      </c>
      <c r="BU494" s="230">
        <v>1</v>
      </c>
      <c r="BV494" s="230">
        <v>2</v>
      </c>
      <c r="BW494" s="230">
        <f>SUM(BV494)*2</f>
        <v>4</v>
      </c>
      <c r="BX494" s="229">
        <v>2</v>
      </c>
      <c r="BY494" s="231">
        <f t="shared" si="2405"/>
        <v>2</v>
      </c>
      <c r="BZ494" s="232">
        <v>2</v>
      </c>
      <c r="CA494" s="28">
        <f t="shared" si="2406"/>
        <v>2</v>
      </c>
      <c r="CB494" s="232"/>
      <c r="CC494" s="243">
        <f t="shared" si="2407"/>
        <v>0</v>
      </c>
      <c r="CD494" s="232"/>
      <c r="CE494" s="233">
        <f t="shared" si="2408"/>
        <v>0</v>
      </c>
      <c r="CF494" s="232"/>
      <c r="CG494" s="233">
        <f t="shared" si="2409"/>
        <v>0</v>
      </c>
      <c r="CH494" s="232"/>
      <c r="CI494" s="28">
        <f t="shared" si="2410"/>
        <v>0</v>
      </c>
      <c r="CJ494" s="234">
        <f>SUM(BV494*DJ494*2+BW494*DL494*2)</f>
        <v>0</v>
      </c>
      <c r="CK494" s="182">
        <f>SUM(BX494*15/100*BV494)</f>
        <v>0.6</v>
      </c>
      <c r="CL494" s="232"/>
      <c r="CM494" s="233"/>
      <c r="CN494" s="232"/>
      <c r="CO494" s="209">
        <f t="shared" si="2412"/>
        <v>0</v>
      </c>
      <c r="CP494" s="232"/>
      <c r="CQ494" s="235">
        <f t="shared" si="2413"/>
        <v>0</v>
      </c>
      <c r="CR494" s="232"/>
      <c r="CS494" s="233">
        <f t="shared" si="2414"/>
        <v>0</v>
      </c>
      <c r="CT494" s="232"/>
      <c r="CU494" s="234">
        <f t="shared" si="2415"/>
        <v>0</v>
      </c>
      <c r="CV494" s="232"/>
      <c r="CW494" s="234">
        <f t="shared" si="2416"/>
        <v>0</v>
      </c>
      <c r="CX494" s="232"/>
      <c r="CY494" s="233">
        <f t="shared" si="2417"/>
        <v>0</v>
      </c>
      <c r="CZ494" s="232"/>
      <c r="DA494" s="233">
        <f t="shared" si="2418"/>
        <v>0</v>
      </c>
      <c r="DB494" s="232"/>
      <c r="DC494" s="209">
        <f t="shared" si="2419"/>
        <v>0</v>
      </c>
      <c r="DD494" s="232"/>
      <c r="DE494" s="234">
        <f>SUM(BV494*DD494*6)</f>
        <v>0</v>
      </c>
      <c r="DF494" s="34"/>
      <c r="DG494" s="236">
        <f t="shared" si="2420"/>
        <v>0</v>
      </c>
      <c r="DH494" s="232"/>
      <c r="DI494" s="233">
        <f>SUM(BV494*DH494*6)</f>
        <v>0</v>
      </c>
      <c r="DJ494" s="232"/>
      <c r="DK494" s="209">
        <f>DJ494*BT494/3</f>
        <v>0</v>
      </c>
      <c r="DL494" s="232"/>
      <c r="DM494" s="209">
        <f t="shared" si="2421"/>
        <v>0</v>
      </c>
      <c r="DN494" s="232"/>
      <c r="DO494" s="234">
        <f t="shared" si="2422"/>
        <v>0</v>
      </c>
      <c r="DP494" s="232"/>
      <c r="DQ494" s="237">
        <f t="shared" si="2423"/>
        <v>0</v>
      </c>
      <c r="DR494" s="345">
        <f t="shared" si="2424"/>
        <v>2.6</v>
      </c>
      <c r="DS494" s="236">
        <f t="shared" si="2425"/>
        <v>2</v>
      </c>
      <c r="DT494" s="7"/>
      <c r="DU494" s="7"/>
      <c r="DV494" s="7"/>
      <c r="DW494" s="60"/>
      <c r="DX494" s="304" t="s">
        <v>89</v>
      </c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M494" s="20">
        <v>4</v>
      </c>
      <c r="EN494" s="7">
        <v>0</v>
      </c>
      <c r="EO494" s="7">
        <v>0</v>
      </c>
      <c r="EP494" s="7">
        <v>0</v>
      </c>
      <c r="EQ494" s="7">
        <v>0</v>
      </c>
      <c r="ER494" s="7">
        <v>0</v>
      </c>
      <c r="ES494" s="7">
        <v>0</v>
      </c>
      <c r="ET494" s="7">
        <v>0</v>
      </c>
      <c r="EU494" s="7">
        <v>0</v>
      </c>
      <c r="EV494" s="7">
        <v>0</v>
      </c>
      <c r="EW494" s="20">
        <v>1.2</v>
      </c>
      <c r="EX494" s="7">
        <v>0</v>
      </c>
      <c r="EY494" s="7">
        <v>0</v>
      </c>
      <c r="EZ494" s="7">
        <v>0</v>
      </c>
      <c r="FA494" s="7">
        <v>0</v>
      </c>
      <c r="FB494" s="7">
        <v>0</v>
      </c>
      <c r="FC494" s="7">
        <v>0</v>
      </c>
      <c r="FD494" s="7">
        <v>0</v>
      </c>
      <c r="FE494" s="7">
        <v>0</v>
      </c>
      <c r="FF494" s="7">
        <v>0</v>
      </c>
      <c r="FG494" s="20">
        <v>0</v>
      </c>
      <c r="FH494" s="7">
        <v>0</v>
      </c>
      <c r="FI494" s="7">
        <v>0</v>
      </c>
      <c r="FJ494" s="7">
        <v>0</v>
      </c>
      <c r="FK494" s="7">
        <v>0</v>
      </c>
      <c r="FL494" s="7">
        <v>0</v>
      </c>
      <c r="FM494" s="7">
        <v>0</v>
      </c>
      <c r="FN494" s="7">
        <v>0</v>
      </c>
      <c r="FO494" s="7">
        <v>0</v>
      </c>
      <c r="FP494" s="7">
        <v>0</v>
      </c>
      <c r="FQ494" s="7">
        <v>0</v>
      </c>
      <c r="FR494" s="7"/>
      <c r="FS494" s="7">
        <v>0</v>
      </c>
      <c r="FT494" s="7">
        <v>0</v>
      </c>
      <c r="FU494" s="7">
        <v>0</v>
      </c>
      <c r="FV494" s="7">
        <v>0</v>
      </c>
      <c r="FW494" s="7">
        <v>0</v>
      </c>
      <c r="FX494" s="7">
        <v>0</v>
      </c>
      <c r="FY494" s="7">
        <v>0</v>
      </c>
      <c r="FZ494" s="7">
        <v>0</v>
      </c>
      <c r="GA494" s="7">
        <v>0</v>
      </c>
      <c r="GB494" s="7">
        <v>0</v>
      </c>
      <c r="GC494" s="7">
        <v>0</v>
      </c>
      <c r="GD494" s="7" t="e">
        <v>#REF!</v>
      </c>
      <c r="GE494" s="149">
        <v>5.2</v>
      </c>
      <c r="GF494" s="150">
        <v>4</v>
      </c>
      <c r="GG494" s="7"/>
      <c r="GH494" s="7"/>
      <c r="GI494" s="60"/>
      <c r="GK494" s="20"/>
      <c r="GL494" s="20"/>
      <c r="GM494" s="1"/>
      <c r="GN494" s="25"/>
      <c r="GO494" s="77"/>
      <c r="GP494" s="7"/>
      <c r="GQ494" s="7"/>
    </row>
    <row r="495" spans="1:199" ht="24.95" hidden="1" customHeight="1" x14ac:dyDescent="0.4">
      <c r="A495" s="2" t="s">
        <v>89</v>
      </c>
      <c r="B495" s="1" t="s">
        <v>133</v>
      </c>
      <c r="C495" s="25" t="s">
        <v>95</v>
      </c>
      <c r="D495" s="45" t="s">
        <v>150</v>
      </c>
      <c r="E495" s="25" t="s">
        <v>151</v>
      </c>
      <c r="F495" s="25" t="s">
        <v>155</v>
      </c>
      <c r="G495" s="45">
        <v>5</v>
      </c>
      <c r="H495" s="25">
        <v>187</v>
      </c>
      <c r="I495" s="25">
        <v>1</v>
      </c>
      <c r="J495" s="25">
        <v>6</v>
      </c>
      <c r="K495" s="25">
        <f>J495*2</f>
        <v>12</v>
      </c>
      <c r="L495" s="1">
        <v>8</v>
      </c>
      <c r="M495" s="208">
        <f t="shared" si="2426"/>
        <v>8</v>
      </c>
      <c r="N495" s="34"/>
      <c r="O495" s="28">
        <f t="shared" si="2427"/>
        <v>0</v>
      </c>
      <c r="P495" s="34">
        <v>8</v>
      </c>
      <c r="Q495" s="28">
        <f t="shared" si="2443"/>
        <v>48</v>
      </c>
      <c r="R495" s="34"/>
      <c r="S495" s="28">
        <f t="shared" si="2428"/>
        <v>0</v>
      </c>
      <c r="T495" s="34"/>
      <c r="U495" s="28">
        <f t="shared" si="2429"/>
        <v>0</v>
      </c>
      <c r="V495" s="34"/>
      <c r="W495" s="28">
        <f t="shared" si="2444"/>
        <v>0</v>
      </c>
      <c r="X495" s="209">
        <v>0</v>
      </c>
      <c r="Y495" s="182">
        <f>SUM(L495*15/100*J495)</f>
        <v>7.1999999999999993</v>
      </c>
      <c r="Z495" s="242"/>
      <c r="AA495" s="28"/>
      <c r="AB495" s="34"/>
      <c r="AC495" s="209">
        <f>SUM(AB495)*3*H495/5</f>
        <v>0</v>
      </c>
      <c r="AD495" s="34"/>
      <c r="AE495" s="210">
        <f t="shared" si="2430"/>
        <v>0</v>
      </c>
      <c r="AF495" s="34"/>
      <c r="AG495" s="28">
        <f t="shared" si="2445"/>
        <v>0</v>
      </c>
      <c r="AH495" s="34"/>
      <c r="AI495" s="209">
        <f t="shared" si="2446"/>
        <v>0</v>
      </c>
      <c r="AJ495" s="242"/>
      <c r="AK495" s="209">
        <f t="shared" si="2431"/>
        <v>0</v>
      </c>
      <c r="AL495" s="34"/>
      <c r="AM495" s="28">
        <f t="shared" si="2432"/>
        <v>0</v>
      </c>
      <c r="AN495" s="34"/>
      <c r="AO495" s="28">
        <f t="shared" si="2433"/>
        <v>0</v>
      </c>
      <c r="AP495" s="34"/>
      <c r="AQ495" s="209">
        <f>SUM(AP495*H495*2)</f>
        <v>0</v>
      </c>
      <c r="AR495" s="34"/>
      <c r="AS495" s="345">
        <f>SUM(J495*AR495*6)</f>
        <v>0</v>
      </c>
      <c r="AT495" s="34"/>
      <c r="AU495" s="209">
        <f t="shared" si="2434"/>
        <v>0</v>
      </c>
      <c r="AV495" s="242"/>
      <c r="AW495" s="28">
        <f>SUM(J495*AV495*6)</f>
        <v>0</v>
      </c>
      <c r="AX495" s="34">
        <v>1</v>
      </c>
      <c r="AY495" s="202">
        <f>AX495*J495*8</f>
        <v>48</v>
      </c>
      <c r="AZ495" s="34"/>
      <c r="BA495" s="209">
        <f t="shared" si="2435"/>
        <v>0</v>
      </c>
      <c r="BB495" s="34"/>
      <c r="BC495" s="209">
        <f t="shared" si="2436"/>
        <v>0</v>
      </c>
      <c r="BD495" s="34"/>
      <c r="BE495" s="22">
        <f t="shared" si="2442"/>
        <v>0</v>
      </c>
      <c r="BF495" s="22"/>
      <c r="BG495" s="309">
        <f t="shared" si="2437"/>
        <v>103.2</v>
      </c>
      <c r="BH495" s="22">
        <f t="shared" si="2438"/>
        <v>96</v>
      </c>
      <c r="BI495" s="7"/>
      <c r="BJ495" s="1"/>
      <c r="BK495" s="1"/>
      <c r="BL495" s="63" t="s">
        <v>296</v>
      </c>
      <c r="BM495" s="2" t="s">
        <v>89</v>
      </c>
      <c r="BN495" s="229" t="s">
        <v>133</v>
      </c>
      <c r="BO495" s="230" t="s">
        <v>95</v>
      </c>
      <c r="BP495" s="230" t="s">
        <v>156</v>
      </c>
      <c r="BQ495" s="230" t="s">
        <v>151</v>
      </c>
      <c r="BR495" s="230" t="s">
        <v>172</v>
      </c>
      <c r="BS495" s="230" t="s">
        <v>166</v>
      </c>
      <c r="BT495" s="25">
        <v>187</v>
      </c>
      <c r="BU495" s="230">
        <v>1</v>
      </c>
      <c r="BV495" s="230">
        <v>5</v>
      </c>
      <c r="BW495" s="230">
        <f>SUM(BV495)*2</f>
        <v>10</v>
      </c>
      <c r="BX495" s="229">
        <v>2</v>
      </c>
      <c r="BY495" s="231">
        <f t="shared" si="2405"/>
        <v>2</v>
      </c>
      <c r="BZ495" s="232">
        <v>2</v>
      </c>
      <c r="CA495" s="28">
        <f t="shared" si="2406"/>
        <v>2</v>
      </c>
      <c r="CB495" s="232"/>
      <c r="CC495" s="243">
        <f t="shared" si="2407"/>
        <v>0</v>
      </c>
      <c r="CD495" s="232"/>
      <c r="CE495" s="233">
        <f t="shared" si="2408"/>
        <v>0</v>
      </c>
      <c r="CF495" s="232"/>
      <c r="CG495" s="233">
        <f t="shared" si="2409"/>
        <v>0</v>
      </c>
      <c r="CH495" s="232"/>
      <c r="CI495" s="28">
        <f t="shared" si="2410"/>
        <v>0</v>
      </c>
      <c r="CJ495" s="234">
        <f>SUM(BV495*DJ495*2+BW495*DL495*2)</f>
        <v>0</v>
      </c>
      <c r="CK495" s="182">
        <f>SUM(BX495*15/100*BV495)</f>
        <v>1.5</v>
      </c>
      <c r="CL495" s="232"/>
      <c r="CM495" s="233"/>
      <c r="CN495" s="232"/>
      <c r="CO495" s="209">
        <f t="shared" si="2412"/>
        <v>0</v>
      </c>
      <c r="CP495" s="232"/>
      <c r="CQ495" s="235">
        <f t="shared" si="2413"/>
        <v>0</v>
      </c>
      <c r="CR495" s="232"/>
      <c r="CS495" s="233">
        <f t="shared" si="2414"/>
        <v>0</v>
      </c>
      <c r="CT495" s="232"/>
      <c r="CU495" s="234">
        <f t="shared" si="2415"/>
        <v>0</v>
      </c>
      <c r="CV495" s="232"/>
      <c r="CW495" s="234">
        <f t="shared" si="2416"/>
        <v>0</v>
      </c>
      <c r="CX495" s="232"/>
      <c r="CY495" s="233">
        <f t="shared" si="2417"/>
        <v>0</v>
      </c>
      <c r="CZ495" s="232"/>
      <c r="DA495" s="233">
        <f t="shared" si="2418"/>
        <v>0</v>
      </c>
      <c r="DB495" s="232"/>
      <c r="DC495" s="209">
        <f t="shared" si="2419"/>
        <v>0</v>
      </c>
      <c r="DD495" s="232"/>
      <c r="DE495" s="234">
        <f>SUM(BV495*DD495*6)</f>
        <v>0</v>
      </c>
      <c r="DF495" s="34"/>
      <c r="DG495" s="236">
        <f t="shared" si="2420"/>
        <v>0</v>
      </c>
      <c r="DH495" s="232"/>
      <c r="DI495" s="233">
        <f>SUM(BV495*DH495*6)</f>
        <v>0</v>
      </c>
      <c r="DJ495" s="232"/>
      <c r="DK495" s="209">
        <f>SUM(DJ495*BT495/3)</f>
        <v>0</v>
      </c>
      <c r="DL495" s="232"/>
      <c r="DM495" s="209">
        <f t="shared" si="2421"/>
        <v>0</v>
      </c>
      <c r="DN495" s="232"/>
      <c r="DO495" s="234">
        <f t="shared" si="2422"/>
        <v>0</v>
      </c>
      <c r="DP495" s="232"/>
      <c r="DQ495" s="237">
        <f t="shared" si="2423"/>
        <v>0</v>
      </c>
      <c r="DR495" s="345">
        <f t="shared" si="2424"/>
        <v>3.5</v>
      </c>
      <c r="DS495" s="236">
        <f t="shared" si="2425"/>
        <v>2</v>
      </c>
      <c r="DT495" s="7"/>
      <c r="DU495" s="7"/>
      <c r="DV495" s="7"/>
      <c r="DW495" s="60"/>
      <c r="DX495" s="304" t="s">
        <v>89</v>
      </c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M495" s="20">
        <v>2</v>
      </c>
      <c r="EN495" s="7">
        <v>8</v>
      </c>
      <c r="EO495" s="7">
        <v>48</v>
      </c>
      <c r="EP495" s="7">
        <v>0</v>
      </c>
      <c r="EQ495" s="7">
        <v>0</v>
      </c>
      <c r="ER495" s="7">
        <v>0</v>
      </c>
      <c r="ES495" s="7">
        <v>0</v>
      </c>
      <c r="ET495" s="7">
        <v>0</v>
      </c>
      <c r="EU495" s="7">
        <v>0</v>
      </c>
      <c r="EV495" s="7">
        <v>0</v>
      </c>
      <c r="EW495" s="20">
        <v>8.6999999999999993</v>
      </c>
      <c r="EX495" s="7">
        <v>0</v>
      </c>
      <c r="EY495" s="7">
        <v>0</v>
      </c>
      <c r="EZ495" s="7">
        <v>0</v>
      </c>
      <c r="FA495" s="7">
        <v>0</v>
      </c>
      <c r="FB495" s="7">
        <v>0</v>
      </c>
      <c r="FC495" s="7">
        <v>0</v>
      </c>
      <c r="FD495" s="7">
        <v>0</v>
      </c>
      <c r="FE495" s="7">
        <v>0</v>
      </c>
      <c r="FF495" s="7">
        <v>0</v>
      </c>
      <c r="FG495" s="20">
        <v>0</v>
      </c>
      <c r="FH495" s="7">
        <v>0</v>
      </c>
      <c r="FI495" s="7">
        <v>0</v>
      </c>
      <c r="FJ495" s="7">
        <v>0</v>
      </c>
      <c r="FK495" s="7">
        <v>0</v>
      </c>
      <c r="FL495" s="7">
        <v>0</v>
      </c>
      <c r="FM495" s="7">
        <v>0</v>
      </c>
      <c r="FN495" s="7">
        <v>0</v>
      </c>
      <c r="FO495" s="7">
        <v>0</v>
      </c>
      <c r="FP495" s="7">
        <v>0</v>
      </c>
      <c r="FQ495" s="7">
        <v>0</v>
      </c>
      <c r="FR495" s="7"/>
      <c r="FS495" s="7">
        <v>0</v>
      </c>
      <c r="FT495" s="7">
        <v>0</v>
      </c>
      <c r="FU495" s="7">
        <v>0</v>
      </c>
      <c r="FV495" s="7">
        <v>1</v>
      </c>
      <c r="FW495" s="7">
        <v>48</v>
      </c>
      <c r="FX495" s="7">
        <v>0</v>
      </c>
      <c r="FY495" s="7">
        <v>0</v>
      </c>
      <c r="FZ495" s="7">
        <v>0</v>
      </c>
      <c r="GA495" s="7">
        <v>0</v>
      </c>
      <c r="GB495" s="7">
        <v>0</v>
      </c>
      <c r="GC495" s="7">
        <v>0</v>
      </c>
      <c r="GD495" s="7" t="e">
        <v>#REF!</v>
      </c>
      <c r="GE495" s="149">
        <v>106.7</v>
      </c>
      <c r="GF495" s="150">
        <v>98</v>
      </c>
      <c r="GG495" s="7"/>
      <c r="GH495" s="7"/>
      <c r="GI495" s="60"/>
      <c r="GK495" s="20"/>
      <c r="GL495" s="20"/>
      <c r="GM495" s="1"/>
      <c r="GN495" s="25"/>
      <c r="GO495" s="77"/>
      <c r="GP495" s="7"/>
      <c r="GQ495" s="7"/>
    </row>
    <row r="496" spans="1:199" ht="24.95" hidden="1" customHeight="1" x14ac:dyDescent="0.4">
      <c r="A496" s="2" t="s">
        <v>89</v>
      </c>
      <c r="B496" s="229" t="s">
        <v>261</v>
      </c>
      <c r="C496" s="230" t="s">
        <v>109</v>
      </c>
      <c r="D496" s="211" t="s">
        <v>92</v>
      </c>
      <c r="E496" s="230" t="s">
        <v>110</v>
      </c>
      <c r="F496" s="230" t="s">
        <v>185</v>
      </c>
      <c r="G496" s="230">
        <v>9</v>
      </c>
      <c r="H496" s="230">
        <v>2</v>
      </c>
      <c r="I496" s="230">
        <v>1</v>
      </c>
      <c r="J496" s="230">
        <v>1</v>
      </c>
      <c r="K496" s="230">
        <f>SUM(J496)*2</f>
        <v>2</v>
      </c>
      <c r="L496" s="269"/>
      <c r="M496" s="231">
        <f t="shared" si="2426"/>
        <v>0</v>
      </c>
      <c r="N496" s="232"/>
      <c r="O496" s="233">
        <f t="shared" si="2427"/>
        <v>0</v>
      </c>
      <c r="P496" s="232"/>
      <c r="Q496" s="233">
        <f t="shared" si="2443"/>
        <v>0</v>
      </c>
      <c r="R496" s="232"/>
      <c r="S496" s="233">
        <f t="shared" si="2428"/>
        <v>0</v>
      </c>
      <c r="T496" s="232"/>
      <c r="U496" s="233">
        <f t="shared" si="2429"/>
        <v>0</v>
      </c>
      <c r="V496" s="232"/>
      <c r="W496" s="233">
        <f t="shared" si="2444"/>
        <v>0</v>
      </c>
      <c r="X496" s="209">
        <f>SUM(L496)*J496*5/100+AX496*J496*2+AZ496*J496*2</f>
        <v>0</v>
      </c>
      <c r="Y496" s="171">
        <f>SUM(L496*5/100*J496)</f>
        <v>0</v>
      </c>
      <c r="Z496" s="232"/>
      <c r="AA496" s="233"/>
      <c r="AB496" s="232">
        <v>17</v>
      </c>
      <c r="AC496" s="209">
        <f>AB496*H496*2</f>
        <v>68</v>
      </c>
      <c r="AD496" s="232"/>
      <c r="AE496" s="235">
        <f t="shared" si="2430"/>
        <v>0</v>
      </c>
      <c r="AF496" s="232"/>
      <c r="AG496" s="233">
        <f t="shared" si="2445"/>
        <v>0</v>
      </c>
      <c r="AH496" s="232"/>
      <c r="AI496" s="234">
        <f t="shared" si="2446"/>
        <v>0</v>
      </c>
      <c r="AJ496" s="232"/>
      <c r="AK496" s="234">
        <f t="shared" si="2431"/>
        <v>0</v>
      </c>
      <c r="AL496" s="232"/>
      <c r="AM496" s="233">
        <f t="shared" si="2432"/>
        <v>0</v>
      </c>
      <c r="AN496" s="232"/>
      <c r="AO496" s="233">
        <f t="shared" si="2433"/>
        <v>0</v>
      </c>
      <c r="AP496" s="232"/>
      <c r="AQ496" s="234">
        <f>89*AP496/3</f>
        <v>0</v>
      </c>
      <c r="AR496" s="232"/>
      <c r="AS496" s="234">
        <f>SUM(J496*AR496*6)</f>
        <v>0</v>
      </c>
      <c r="AT496" s="34"/>
      <c r="AU496" s="236">
        <f t="shared" si="2434"/>
        <v>0</v>
      </c>
      <c r="AV496" s="232"/>
      <c r="AW496" s="233">
        <f>SUM(AV496*H496/3)</f>
        <v>0</v>
      </c>
      <c r="AX496" s="232"/>
      <c r="AY496" s="234">
        <f>SUM(AX496*H496/3)</f>
        <v>0</v>
      </c>
      <c r="AZ496" s="232"/>
      <c r="BA496" s="209">
        <f t="shared" si="2435"/>
        <v>0</v>
      </c>
      <c r="BB496" s="232"/>
      <c r="BC496" s="234">
        <f t="shared" si="2436"/>
        <v>0</v>
      </c>
      <c r="BD496" s="232"/>
      <c r="BE496" s="237">
        <f t="shared" si="2442"/>
        <v>0</v>
      </c>
      <c r="BF496" s="22"/>
      <c r="BG496" s="309">
        <f t="shared" si="2437"/>
        <v>68</v>
      </c>
      <c r="BH496" s="22">
        <f t="shared" si="2438"/>
        <v>0</v>
      </c>
      <c r="BI496" s="7"/>
      <c r="BJ496" s="1"/>
      <c r="BK496" s="1"/>
      <c r="BL496" s="63"/>
      <c r="BM496" s="304" t="s">
        <v>89</v>
      </c>
      <c r="BN496" s="229"/>
      <c r="BO496" s="211"/>
      <c r="BP496" s="211"/>
      <c r="BQ496" s="211"/>
      <c r="BR496" s="230"/>
      <c r="BS496" s="230"/>
      <c r="BT496" s="230">
        <v>2</v>
      </c>
      <c r="BU496" s="230"/>
      <c r="BV496" s="230"/>
      <c r="BW496" s="230"/>
      <c r="BX496" s="229"/>
      <c r="BY496" s="231"/>
      <c r="BZ496" s="232"/>
      <c r="CA496" s="28"/>
      <c r="CB496" s="232"/>
      <c r="CC496" s="233"/>
      <c r="CD496" s="232"/>
      <c r="CE496" s="233"/>
      <c r="CF496" s="232"/>
      <c r="CG496" s="233"/>
      <c r="CH496" s="232"/>
      <c r="CI496" s="28"/>
      <c r="CJ496" s="234"/>
      <c r="CK496" s="182"/>
      <c r="CL496" s="232"/>
      <c r="CM496" s="233"/>
      <c r="CN496" s="232"/>
      <c r="CO496" s="209"/>
      <c r="CP496" s="232"/>
      <c r="CQ496" s="235"/>
      <c r="CR496" s="232"/>
      <c r="CS496" s="233"/>
      <c r="CT496" s="232"/>
      <c r="CU496" s="234"/>
      <c r="CV496" s="232"/>
      <c r="CW496" s="234"/>
      <c r="CX496" s="232"/>
      <c r="CY496" s="233"/>
      <c r="CZ496" s="232"/>
      <c r="DA496" s="233"/>
      <c r="DB496" s="232"/>
      <c r="DC496" s="209"/>
      <c r="DD496" s="232"/>
      <c r="DE496" s="234"/>
      <c r="DF496" s="34"/>
      <c r="DG496" s="236"/>
      <c r="DH496" s="232"/>
      <c r="DI496" s="233"/>
      <c r="DJ496" s="232"/>
      <c r="DK496" s="209"/>
      <c r="DL496" s="232"/>
      <c r="DM496" s="209"/>
      <c r="DN496" s="232"/>
      <c r="DO496" s="234"/>
      <c r="DP496" s="232"/>
      <c r="DQ496" s="237"/>
      <c r="DR496" s="236"/>
      <c r="DS496" s="236"/>
      <c r="DT496" s="7"/>
      <c r="DU496" s="7"/>
      <c r="DV496" s="7"/>
      <c r="DW496" s="60"/>
      <c r="DX496" s="304" t="s">
        <v>89</v>
      </c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M496" s="20">
        <v>0</v>
      </c>
      <c r="EN496" s="7">
        <v>0</v>
      </c>
      <c r="EO496" s="7">
        <v>0</v>
      </c>
      <c r="EP496" s="7">
        <v>0</v>
      </c>
      <c r="EQ496" s="7">
        <v>0</v>
      </c>
      <c r="ER496" s="7">
        <v>0</v>
      </c>
      <c r="ES496" s="7">
        <v>0</v>
      </c>
      <c r="ET496" s="7">
        <v>0</v>
      </c>
      <c r="EU496" s="7">
        <v>0</v>
      </c>
      <c r="EV496" s="7">
        <v>0</v>
      </c>
      <c r="EW496" s="20">
        <v>0</v>
      </c>
      <c r="EX496" s="7">
        <v>0</v>
      </c>
      <c r="EY496" s="7">
        <v>0</v>
      </c>
      <c r="EZ496" s="7">
        <v>17</v>
      </c>
      <c r="FA496" s="7">
        <v>68</v>
      </c>
      <c r="FB496" s="7">
        <v>0</v>
      </c>
      <c r="FC496" s="7">
        <v>0</v>
      </c>
      <c r="FD496" s="7">
        <v>0</v>
      </c>
      <c r="FE496" s="7">
        <v>0</v>
      </c>
      <c r="FF496" s="7">
        <v>0</v>
      </c>
      <c r="FG496" s="20">
        <v>0</v>
      </c>
      <c r="FH496" s="7">
        <v>0</v>
      </c>
      <c r="FI496" s="7">
        <v>0</v>
      </c>
      <c r="FJ496" s="7">
        <v>0</v>
      </c>
      <c r="FK496" s="7">
        <v>0</v>
      </c>
      <c r="FL496" s="7">
        <v>0</v>
      </c>
      <c r="FM496" s="7">
        <v>0</v>
      </c>
      <c r="FN496" s="7">
        <v>0</v>
      </c>
      <c r="FO496" s="7">
        <v>0</v>
      </c>
      <c r="FP496" s="7">
        <v>0</v>
      </c>
      <c r="FQ496" s="7">
        <v>0</v>
      </c>
      <c r="FR496" s="7"/>
      <c r="FS496" s="7">
        <v>0</v>
      </c>
      <c r="FT496" s="7">
        <v>0</v>
      </c>
      <c r="FU496" s="7">
        <v>0</v>
      </c>
      <c r="FV496" s="7">
        <v>0</v>
      </c>
      <c r="FW496" s="7">
        <v>0</v>
      </c>
      <c r="FX496" s="7">
        <v>0</v>
      </c>
      <c r="FY496" s="7">
        <v>0</v>
      </c>
      <c r="FZ496" s="7">
        <v>0</v>
      </c>
      <c r="GA496" s="7">
        <v>0</v>
      </c>
      <c r="GB496" s="7">
        <v>0</v>
      </c>
      <c r="GC496" s="7">
        <v>0</v>
      </c>
      <c r="GD496" s="7" t="e">
        <v>#REF!</v>
      </c>
      <c r="GE496" s="149">
        <v>68</v>
      </c>
      <c r="GF496" s="150">
        <v>0</v>
      </c>
      <c r="GG496" s="7"/>
      <c r="GH496" s="7"/>
      <c r="GI496" s="60"/>
      <c r="GK496" s="20"/>
      <c r="GL496" s="20"/>
      <c r="GM496" s="1"/>
      <c r="GN496" s="25"/>
      <c r="GO496" s="77"/>
      <c r="GP496" s="7"/>
      <c r="GQ496" s="7"/>
    </row>
    <row r="497" spans="1:199" ht="24.95" hidden="1" customHeight="1" x14ac:dyDescent="0.4">
      <c r="A497" s="2" t="s">
        <v>89</v>
      </c>
      <c r="B497" s="1" t="s">
        <v>133</v>
      </c>
      <c r="C497" s="179" t="s">
        <v>95</v>
      </c>
      <c r="D497" s="207" t="s">
        <v>156</v>
      </c>
      <c r="E497" s="179" t="s">
        <v>151</v>
      </c>
      <c r="F497" s="179" t="s">
        <v>157</v>
      </c>
      <c r="G497" s="179">
        <v>7</v>
      </c>
      <c r="H497" s="207">
        <v>43</v>
      </c>
      <c r="I497" s="207">
        <v>1</v>
      </c>
      <c r="J497" s="207">
        <v>2</v>
      </c>
      <c r="K497" s="207">
        <f>SUM(J497)*2</f>
        <v>4</v>
      </c>
      <c r="L497" s="1">
        <v>14</v>
      </c>
      <c r="M497" s="208">
        <f t="shared" si="2426"/>
        <v>14</v>
      </c>
      <c r="N497" s="34">
        <v>2</v>
      </c>
      <c r="O497" s="28">
        <f t="shared" si="2427"/>
        <v>2</v>
      </c>
      <c r="P497" s="34">
        <v>12</v>
      </c>
      <c r="Q497" s="28">
        <f t="shared" si="2443"/>
        <v>24</v>
      </c>
      <c r="R497" s="34"/>
      <c r="S497" s="28">
        <f t="shared" si="2428"/>
        <v>0</v>
      </c>
      <c r="T497" s="34"/>
      <c r="U497" s="28">
        <f t="shared" si="2429"/>
        <v>0</v>
      </c>
      <c r="V497" s="34"/>
      <c r="W497" s="28">
        <f t="shared" si="2444"/>
        <v>0</v>
      </c>
      <c r="X497" s="209">
        <v>0</v>
      </c>
      <c r="Y497" s="182">
        <f>SUM(L497*15/100*J497)</f>
        <v>4.2</v>
      </c>
      <c r="Z497" s="232"/>
      <c r="AA497" s="28"/>
      <c r="AB497" s="34"/>
      <c r="AC497" s="209">
        <f>SUM(AB497)*3*H497/5</f>
        <v>0</v>
      </c>
      <c r="AD497" s="34"/>
      <c r="AE497" s="210">
        <f t="shared" si="2430"/>
        <v>0</v>
      </c>
      <c r="AF497" s="34"/>
      <c r="AG497" s="28">
        <f t="shared" si="2445"/>
        <v>0</v>
      </c>
      <c r="AH497" s="34"/>
      <c r="AI497" s="209">
        <f t="shared" si="2446"/>
        <v>0</v>
      </c>
      <c r="AJ497" s="232"/>
      <c r="AK497" s="209">
        <f t="shared" si="2431"/>
        <v>0</v>
      </c>
      <c r="AL497" s="34"/>
      <c r="AM497" s="28">
        <f t="shared" si="2432"/>
        <v>0</v>
      </c>
      <c r="AN497" s="34"/>
      <c r="AO497" s="28">
        <f t="shared" si="2433"/>
        <v>0</v>
      </c>
      <c r="AP497" s="34"/>
      <c r="AQ497" s="209">
        <f>SUM(AP497*H497*2)</f>
        <v>0</v>
      </c>
      <c r="AR497" s="34"/>
      <c r="AS497" s="345">
        <f>SUM(J497*AR497*6)</f>
        <v>0</v>
      </c>
      <c r="AT497" s="34"/>
      <c r="AU497" s="209">
        <f t="shared" si="2434"/>
        <v>0</v>
      </c>
      <c r="AV497" s="232"/>
      <c r="AW497" s="28">
        <f>SUM(J497*AV497*6)</f>
        <v>0</v>
      </c>
      <c r="AX497" s="34">
        <v>1</v>
      </c>
      <c r="AY497" s="202">
        <f>AX497*J497*8</f>
        <v>16</v>
      </c>
      <c r="AZ497" s="34"/>
      <c r="BA497" s="209">
        <f t="shared" si="2435"/>
        <v>0</v>
      </c>
      <c r="BB497" s="34"/>
      <c r="BC497" s="209">
        <f t="shared" si="2436"/>
        <v>0</v>
      </c>
      <c r="BD497" s="34"/>
      <c r="BE497" s="22">
        <f t="shared" si="2442"/>
        <v>0</v>
      </c>
      <c r="BF497" s="22"/>
      <c r="BG497" s="309">
        <f t="shared" si="2437"/>
        <v>46.2</v>
      </c>
      <c r="BH497" s="22">
        <f t="shared" si="2438"/>
        <v>42</v>
      </c>
      <c r="BI497" s="7"/>
      <c r="BJ497" s="1"/>
      <c r="BK497" s="1"/>
      <c r="BL497" s="63"/>
      <c r="BM497" s="2" t="s">
        <v>89</v>
      </c>
      <c r="BN497" s="1" t="s">
        <v>204</v>
      </c>
      <c r="BO497" s="25" t="s">
        <v>99</v>
      </c>
      <c r="BP497" s="45" t="s">
        <v>92</v>
      </c>
      <c r="BQ497" s="25" t="s">
        <v>121</v>
      </c>
      <c r="BR497" s="45" t="s">
        <v>205</v>
      </c>
      <c r="BS497" s="45">
        <v>8</v>
      </c>
      <c r="BT497" s="207">
        <v>43</v>
      </c>
      <c r="BU497" s="25">
        <v>1</v>
      </c>
      <c r="BV497" s="25">
        <v>2</v>
      </c>
      <c r="BW497" s="25">
        <f>SUM(BV497)*2</f>
        <v>4</v>
      </c>
      <c r="BX497" s="1">
        <v>6</v>
      </c>
      <c r="BY497" s="208">
        <f t="shared" ref="BY497:BY498" si="2447">SUM(BZ497+CB497+CD497+CF497+CH497)</f>
        <v>6</v>
      </c>
      <c r="BZ497" s="34"/>
      <c r="CA497" s="28">
        <f t="shared" ref="CA497:CA498" si="2448">SUM(BZ497)*BU497</f>
        <v>0</v>
      </c>
      <c r="CB497" s="34"/>
      <c r="CC497" s="28">
        <f t="shared" ref="CC497:CC498" si="2449">CB497*BV497</f>
        <v>0</v>
      </c>
      <c r="CD497" s="34"/>
      <c r="CE497" s="28">
        <f t="shared" ref="CE497:CE498" si="2450">SUM(CD497)*BV497</f>
        <v>0</v>
      </c>
      <c r="CF497" s="34"/>
      <c r="CG497" s="28">
        <f t="shared" ref="CG497:CG498" si="2451">SUM(CF497)*BW497</f>
        <v>0</v>
      </c>
      <c r="CH497" s="232">
        <v>6</v>
      </c>
      <c r="CI497" s="28">
        <f>SUM(CH497)*BV497*1</f>
        <v>12</v>
      </c>
      <c r="CJ497" s="209">
        <f>SUM(BW497*DJ497*2+BW497*DL497*2)</f>
        <v>0</v>
      </c>
      <c r="CK497" s="182">
        <f>SUM(BX497*5/100*BV497)</f>
        <v>0.6</v>
      </c>
      <c r="CL497" s="232"/>
      <c r="CM497" s="28"/>
      <c r="CN497" s="232"/>
      <c r="CO497" s="209">
        <f>SUM(CN497)*3*BT497/5</f>
        <v>0</v>
      </c>
      <c r="CP497" s="232"/>
      <c r="CQ497" s="210">
        <f t="shared" ref="CQ497:CQ498" si="2452">SUM(CP497*BT497*(30+4))</f>
        <v>0</v>
      </c>
      <c r="CR497" s="34"/>
      <c r="CS497" s="28">
        <f t="shared" ref="CS497:CS498" si="2453">SUM(CR497*BT497*3)</f>
        <v>0</v>
      </c>
      <c r="CT497" s="232"/>
      <c r="CU497" s="209">
        <f t="shared" ref="CU497:CU498" si="2454">SUM(CT497*BT497/3)</f>
        <v>0</v>
      </c>
      <c r="CV497" s="232"/>
      <c r="CW497" s="209">
        <f t="shared" ref="CW497:CW498" si="2455">SUM(CV497*BT497*2/3)</f>
        <v>0</v>
      </c>
      <c r="CX497" s="34"/>
      <c r="CY497" s="28">
        <f t="shared" ref="CY497:CY498" si="2456">SUM(CX497*BT497)</f>
        <v>0</v>
      </c>
      <c r="CZ497" s="232"/>
      <c r="DA497" s="28">
        <f t="shared" ref="DA497:DA498" si="2457">SUM(CZ497*BV497)</f>
        <v>0</v>
      </c>
      <c r="DB497" s="232"/>
      <c r="DC497" s="209">
        <f>SUM(DB497*BT497*2)</f>
        <v>0</v>
      </c>
      <c r="DD497" s="34"/>
      <c r="DE497" s="209">
        <f>SUM(BW497*DD497*6)</f>
        <v>0</v>
      </c>
      <c r="DF497" s="34"/>
      <c r="DG497" s="209">
        <f t="shared" ref="DG497:DG498" si="2458">DF497*BT497/3</f>
        <v>0</v>
      </c>
      <c r="DH497" s="232"/>
      <c r="DI497" s="28">
        <f>SUM(DH497*BT497/3)</f>
        <v>0</v>
      </c>
      <c r="DJ497" s="34"/>
      <c r="DK497" s="209">
        <f>SUM(BV497*DJ497*8)</f>
        <v>0</v>
      </c>
      <c r="DL497" s="34"/>
      <c r="DM497" s="209">
        <f t="shared" ref="DM497:DM498" si="2459">SUM(DL497*BW497*5*6)</f>
        <v>0</v>
      </c>
      <c r="DN497" s="34"/>
      <c r="DO497" s="209">
        <f t="shared" ref="DO497:DO498" si="2460">SUM(DN497*BW497*4*6)</f>
        <v>0</v>
      </c>
      <c r="DP497" s="34"/>
      <c r="DQ497" s="22">
        <f t="shared" ref="DQ497:DQ498" si="2461">SUM(DP497*50)</f>
        <v>0</v>
      </c>
      <c r="DR497" s="345">
        <f t="shared" ref="DR497:DR498" si="2462">CA497+CC497+CE497+CG497+CI497+CJ497+CK497+CM497+CO497+CQ497+CS497+CU497+CW497+CY497+DA497+DC497+DE497+DG497+DI497+DK497+DM497+DO497+DQ497</f>
        <v>12.6</v>
      </c>
      <c r="DS497" s="209">
        <f t="shared" ref="DS497:DS498" si="2463">DO497+DM497+DK497+DI497+DE497+DC497+CJ497+CI497+CG497+CE497+CC497+CA497</f>
        <v>12</v>
      </c>
      <c r="DT497" s="7"/>
      <c r="DU497" s="7"/>
      <c r="DV497" s="7"/>
      <c r="DW497" s="60"/>
      <c r="DX497" s="304" t="s">
        <v>89</v>
      </c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M497" s="20">
        <v>2</v>
      </c>
      <c r="EN497" s="7">
        <v>12</v>
      </c>
      <c r="EO497" s="7">
        <v>24</v>
      </c>
      <c r="EP497" s="7">
        <v>0</v>
      </c>
      <c r="EQ497" s="7">
        <v>0</v>
      </c>
      <c r="ER497" s="7">
        <v>0</v>
      </c>
      <c r="ES497" s="7">
        <v>0</v>
      </c>
      <c r="ET497" s="7">
        <v>6</v>
      </c>
      <c r="EU497" s="7">
        <v>12</v>
      </c>
      <c r="EV497" s="7">
        <v>0</v>
      </c>
      <c r="EW497" s="20">
        <v>4.8</v>
      </c>
      <c r="EX497" s="7">
        <v>0</v>
      </c>
      <c r="EY497" s="7">
        <v>0</v>
      </c>
      <c r="EZ497" s="7">
        <v>0</v>
      </c>
      <c r="FA497" s="7">
        <v>0</v>
      </c>
      <c r="FB497" s="7">
        <v>0</v>
      </c>
      <c r="FC497" s="7">
        <v>0</v>
      </c>
      <c r="FD497" s="7">
        <v>0</v>
      </c>
      <c r="FE497" s="7">
        <v>0</v>
      </c>
      <c r="FF497" s="7">
        <v>0</v>
      </c>
      <c r="FG497" s="20">
        <v>0</v>
      </c>
      <c r="FH497" s="7">
        <v>0</v>
      </c>
      <c r="FI497" s="7">
        <v>0</v>
      </c>
      <c r="FJ497" s="7">
        <v>0</v>
      </c>
      <c r="FK497" s="7">
        <v>0</v>
      </c>
      <c r="FL497" s="7">
        <v>0</v>
      </c>
      <c r="FM497" s="7">
        <v>0</v>
      </c>
      <c r="FN497" s="7">
        <v>0</v>
      </c>
      <c r="FO497" s="7">
        <v>0</v>
      </c>
      <c r="FP497" s="7">
        <v>0</v>
      </c>
      <c r="FQ497" s="7">
        <v>0</v>
      </c>
      <c r="FR497" s="7"/>
      <c r="FS497" s="7">
        <v>0</v>
      </c>
      <c r="FT497" s="7">
        <v>0</v>
      </c>
      <c r="FU497" s="7">
        <v>0</v>
      </c>
      <c r="FV497" s="7">
        <v>1</v>
      </c>
      <c r="FW497" s="7">
        <v>16</v>
      </c>
      <c r="FX497" s="7">
        <v>0</v>
      </c>
      <c r="FY497" s="7">
        <v>0</v>
      </c>
      <c r="FZ497" s="7">
        <v>0</v>
      </c>
      <c r="GA497" s="7">
        <v>0</v>
      </c>
      <c r="GB497" s="7">
        <v>0</v>
      </c>
      <c r="GC497" s="7">
        <v>0</v>
      </c>
      <c r="GD497" s="7" t="e">
        <v>#REF!</v>
      </c>
      <c r="GE497" s="149">
        <v>58.800000000000004</v>
      </c>
      <c r="GF497" s="150">
        <v>54</v>
      </c>
      <c r="GG497" s="7"/>
      <c r="GH497" s="7"/>
      <c r="GI497" s="60"/>
      <c r="GK497" s="20"/>
      <c r="GL497" s="20"/>
      <c r="GM497" s="1"/>
      <c r="GN497" s="25"/>
      <c r="GO497" s="77"/>
      <c r="GP497" s="7"/>
      <c r="GQ497" s="7"/>
    </row>
    <row r="498" spans="1:199" ht="24.95" hidden="1" customHeight="1" x14ac:dyDescent="0.4">
      <c r="A498" s="2" t="s">
        <v>89</v>
      </c>
      <c r="B498" s="1"/>
      <c r="C498" s="45"/>
      <c r="D498" s="45"/>
      <c r="E498" s="45"/>
      <c r="F498" s="25"/>
      <c r="G498" s="25"/>
      <c r="H498" s="25"/>
      <c r="I498" s="25"/>
      <c r="J498" s="25"/>
      <c r="K498" s="25"/>
      <c r="L498" s="1"/>
      <c r="M498" s="208"/>
      <c r="N498" s="34"/>
      <c r="O498" s="28"/>
      <c r="P498" s="34"/>
      <c r="Q498" s="28"/>
      <c r="R498" s="34"/>
      <c r="S498" s="28"/>
      <c r="T498" s="34"/>
      <c r="U498" s="28"/>
      <c r="V498" s="34"/>
      <c r="W498" s="28"/>
      <c r="X498" s="209"/>
      <c r="Y498" s="182"/>
      <c r="Z498" s="34"/>
      <c r="AA498" s="28"/>
      <c r="AB498" s="34"/>
      <c r="AC498" s="209"/>
      <c r="AD498" s="34"/>
      <c r="AE498" s="210"/>
      <c r="AF498" s="34"/>
      <c r="AG498" s="22"/>
      <c r="AH498" s="34"/>
      <c r="AI498" s="209"/>
      <c r="AJ498" s="34"/>
      <c r="AK498" s="209"/>
      <c r="AL498" s="34"/>
      <c r="AM498" s="28"/>
      <c r="AN498" s="34"/>
      <c r="AO498" s="28"/>
      <c r="AP498" s="34"/>
      <c r="AQ498" s="209"/>
      <c r="AR498" s="34"/>
      <c r="AS498" s="209"/>
      <c r="AT498" s="34"/>
      <c r="AU498" s="209"/>
      <c r="AV498" s="34"/>
      <c r="AW498" s="22"/>
      <c r="AX498" s="34"/>
      <c r="AY498" s="209"/>
      <c r="AZ498" s="34"/>
      <c r="BA498" s="209"/>
      <c r="BB498" s="34"/>
      <c r="BC498" s="209"/>
      <c r="BD498" s="34"/>
      <c r="BE498" s="22"/>
      <c r="BF498" s="20"/>
      <c r="BG498" s="22"/>
      <c r="BH498" s="22"/>
      <c r="BI498" s="7"/>
      <c r="BJ498" s="1"/>
      <c r="BK498" s="1"/>
      <c r="BL498" s="7"/>
      <c r="BM498" s="2" t="s">
        <v>89</v>
      </c>
      <c r="BN498" s="1" t="s">
        <v>256</v>
      </c>
      <c r="BO498" s="25" t="s">
        <v>95</v>
      </c>
      <c r="BP498" s="25" t="s">
        <v>156</v>
      </c>
      <c r="BQ498" s="25" t="s">
        <v>151</v>
      </c>
      <c r="BR498" s="25" t="s">
        <v>236</v>
      </c>
      <c r="BS498" s="25">
        <v>10</v>
      </c>
      <c r="BT498" s="25">
        <v>15</v>
      </c>
      <c r="BU498" s="25">
        <v>1</v>
      </c>
      <c r="BV498" s="25">
        <v>2</v>
      </c>
      <c r="BW498" s="25">
        <v>1</v>
      </c>
      <c r="BX498" s="354"/>
      <c r="BY498" s="208">
        <f t="shared" si="2447"/>
        <v>0</v>
      </c>
      <c r="BZ498" s="355"/>
      <c r="CA498" s="28">
        <f t="shared" si="2448"/>
        <v>0</v>
      </c>
      <c r="CB498" s="355"/>
      <c r="CC498" s="28">
        <f t="shared" si="2449"/>
        <v>0</v>
      </c>
      <c r="CD498" s="355"/>
      <c r="CE498" s="28">
        <f t="shared" si="2450"/>
        <v>0</v>
      </c>
      <c r="CF498" s="355"/>
      <c r="CG498" s="28">
        <f t="shared" si="2451"/>
        <v>0</v>
      </c>
      <c r="CH498" s="335"/>
      <c r="CI498" s="28">
        <f>SUM(CH498)*BV498*5</f>
        <v>0</v>
      </c>
      <c r="CJ498" s="209">
        <f>SUM(BX498)*BV498*5/100+DJ498*BV498*2+DL498*BW498*2</f>
        <v>0</v>
      </c>
      <c r="CK498" s="182">
        <f>SUM(BX498*15/100*BV498)</f>
        <v>0</v>
      </c>
      <c r="CL498" s="335"/>
      <c r="CM498" s="28"/>
      <c r="CN498" s="335"/>
      <c r="CO498" s="209">
        <f>BT498*CN498/3</f>
        <v>0</v>
      </c>
      <c r="CP498" s="335"/>
      <c r="CQ498" s="356">
        <f t="shared" si="2452"/>
        <v>0</v>
      </c>
      <c r="CR498" s="355"/>
      <c r="CS498" s="28">
        <f t="shared" si="2453"/>
        <v>0</v>
      </c>
      <c r="CT498" s="335"/>
      <c r="CU498" s="209">
        <f t="shared" si="2454"/>
        <v>0</v>
      </c>
      <c r="CV498" s="335"/>
      <c r="CW498" s="209">
        <f t="shared" si="2455"/>
        <v>0</v>
      </c>
      <c r="CX498" s="355"/>
      <c r="CY498" s="28">
        <f t="shared" si="2456"/>
        <v>0</v>
      </c>
      <c r="CZ498" s="335"/>
      <c r="DA498" s="28">
        <f t="shared" si="2457"/>
        <v>0</v>
      </c>
      <c r="DB498" s="335">
        <v>2</v>
      </c>
      <c r="DC498" s="209">
        <f>DB498*BT498/3</f>
        <v>10</v>
      </c>
      <c r="DD498" s="355"/>
      <c r="DE498" s="209">
        <f>SUM(BV498*DD498*6)</f>
        <v>0</v>
      </c>
      <c r="DF498" s="34"/>
      <c r="DG498" s="209">
        <f t="shared" si="2458"/>
        <v>0</v>
      </c>
      <c r="DH498" s="335"/>
      <c r="DI498" s="28">
        <f>SUM(DH498*BT498/3)</f>
        <v>0</v>
      </c>
      <c r="DJ498" s="355"/>
      <c r="DK498" s="209">
        <f>SUM(DJ498*BT498/3)</f>
        <v>0</v>
      </c>
      <c r="DL498" s="355"/>
      <c r="DM498" s="209">
        <f t="shared" si="2459"/>
        <v>0</v>
      </c>
      <c r="DN498" s="355"/>
      <c r="DO498" s="209">
        <f t="shared" si="2460"/>
        <v>0</v>
      </c>
      <c r="DP498" s="355"/>
      <c r="DQ498" s="22">
        <f t="shared" si="2461"/>
        <v>0</v>
      </c>
      <c r="DR498" s="363">
        <f t="shared" si="2462"/>
        <v>10</v>
      </c>
      <c r="DS498" s="209">
        <f t="shared" si="2463"/>
        <v>10</v>
      </c>
      <c r="DT498" s="7"/>
      <c r="DU498" s="7"/>
      <c r="DV498" s="7"/>
      <c r="DW498" s="60"/>
      <c r="DX498" s="304" t="s">
        <v>89</v>
      </c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M498" s="20">
        <v>0</v>
      </c>
      <c r="EN498" s="7">
        <v>0</v>
      </c>
      <c r="EO498" s="7">
        <v>0</v>
      </c>
      <c r="EP498" s="7">
        <v>0</v>
      </c>
      <c r="EQ498" s="7">
        <v>0</v>
      </c>
      <c r="ER498" s="7">
        <v>0</v>
      </c>
      <c r="ES498" s="7">
        <v>0</v>
      </c>
      <c r="ET498" s="7">
        <v>0</v>
      </c>
      <c r="EU498" s="7">
        <v>0</v>
      </c>
      <c r="EV498" s="7">
        <v>0</v>
      </c>
      <c r="EW498" s="20">
        <v>0</v>
      </c>
      <c r="EX498" s="7">
        <v>0</v>
      </c>
      <c r="EY498" s="7">
        <v>0</v>
      </c>
      <c r="EZ498" s="7">
        <v>0</v>
      </c>
      <c r="FA498" s="7">
        <v>0</v>
      </c>
      <c r="FB498" s="7">
        <v>0</v>
      </c>
      <c r="FC498" s="7">
        <v>0</v>
      </c>
      <c r="FD498" s="7">
        <v>0</v>
      </c>
      <c r="FE498" s="7">
        <v>0</v>
      </c>
      <c r="FF498" s="7">
        <v>0</v>
      </c>
      <c r="FG498" s="20">
        <v>0</v>
      </c>
      <c r="FH498" s="7">
        <v>0</v>
      </c>
      <c r="FI498" s="7">
        <v>0</v>
      </c>
      <c r="FJ498" s="7">
        <v>0</v>
      </c>
      <c r="FK498" s="7">
        <v>0</v>
      </c>
      <c r="FL498" s="7">
        <v>0</v>
      </c>
      <c r="FM498" s="7">
        <v>0</v>
      </c>
      <c r="FN498" s="7">
        <v>2</v>
      </c>
      <c r="FO498" s="7">
        <v>10</v>
      </c>
      <c r="FP498" s="7">
        <v>0</v>
      </c>
      <c r="FQ498" s="7">
        <v>0</v>
      </c>
      <c r="FR498" s="7"/>
      <c r="FS498" s="7">
        <v>0</v>
      </c>
      <c r="FT498" s="7">
        <v>0</v>
      </c>
      <c r="FU498" s="7">
        <v>0</v>
      </c>
      <c r="FV498" s="7">
        <v>0</v>
      </c>
      <c r="FW498" s="7">
        <v>0</v>
      </c>
      <c r="FX498" s="7">
        <v>0</v>
      </c>
      <c r="FY498" s="7">
        <v>0</v>
      </c>
      <c r="FZ498" s="7">
        <v>0</v>
      </c>
      <c r="GA498" s="7">
        <v>0</v>
      </c>
      <c r="GB498" s="7">
        <v>0</v>
      </c>
      <c r="GC498" s="7">
        <v>0</v>
      </c>
      <c r="GD498" s="7" t="e">
        <v>#REF!</v>
      </c>
      <c r="GE498" s="149">
        <v>10</v>
      </c>
      <c r="GF498" s="150">
        <v>10</v>
      </c>
      <c r="GG498" s="7"/>
      <c r="GH498" s="7"/>
      <c r="GI498" s="60"/>
      <c r="GK498" s="20"/>
      <c r="GL498" s="20"/>
      <c r="GM498" s="1"/>
      <c r="GN498" s="25"/>
      <c r="GO498" s="77"/>
      <c r="GP498" s="7"/>
      <c r="GQ498" s="7"/>
    </row>
    <row r="499" spans="1:199" ht="24.95" hidden="1" customHeight="1" x14ac:dyDescent="0.4">
      <c r="A499" s="2" t="s">
        <v>89</v>
      </c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90"/>
      <c r="N499" s="34"/>
      <c r="O499" s="22"/>
      <c r="P499" s="34"/>
      <c r="Q499" s="22"/>
      <c r="R499" s="34"/>
      <c r="S499" s="22"/>
      <c r="T499" s="34"/>
      <c r="U499" s="22"/>
      <c r="V499" s="91"/>
      <c r="W499" s="22"/>
      <c r="X499" s="22"/>
      <c r="Y499" s="22"/>
      <c r="Z499" s="91"/>
      <c r="AA499" s="22"/>
      <c r="AB499" s="91"/>
      <c r="AC499" s="22"/>
      <c r="AD499" s="91"/>
      <c r="AE499" s="26"/>
      <c r="AF499" s="91"/>
      <c r="AG499" s="22"/>
      <c r="AH499" s="91"/>
      <c r="AI499" s="22"/>
      <c r="AJ499" s="91"/>
      <c r="AK499" s="22"/>
      <c r="AL499" s="91"/>
      <c r="AM499" s="22"/>
      <c r="AN499" s="91"/>
      <c r="AO499" s="22"/>
      <c r="AP499" s="91"/>
      <c r="AQ499" s="22"/>
      <c r="AR499" s="91"/>
      <c r="AS499" s="22"/>
      <c r="AT499" s="91"/>
      <c r="AU499" s="22"/>
      <c r="AV499" s="91"/>
      <c r="AW499" s="22"/>
      <c r="AX499" s="91"/>
      <c r="AY499" s="22"/>
      <c r="AZ499" s="91"/>
      <c r="BA499" s="22"/>
      <c r="BB499" s="91"/>
      <c r="BC499" s="22"/>
      <c r="BD499" s="91"/>
      <c r="BE499" s="22"/>
      <c r="BF499" s="22"/>
      <c r="BG499" s="22"/>
      <c r="BH499" s="22"/>
      <c r="BI499" s="7"/>
      <c r="BJ499" s="1"/>
      <c r="BK499" s="1"/>
      <c r="BL499" s="63"/>
      <c r="BM499" s="2" t="s">
        <v>89</v>
      </c>
      <c r="BN499" s="198" t="s">
        <v>133</v>
      </c>
      <c r="BO499" s="205" t="s">
        <v>103</v>
      </c>
      <c r="BP499" s="205" t="s">
        <v>92</v>
      </c>
      <c r="BQ499" s="197" t="s">
        <v>117</v>
      </c>
      <c r="BR499" s="384" t="s">
        <v>143</v>
      </c>
      <c r="BS499" s="212">
        <v>8</v>
      </c>
      <c r="BT499" s="7"/>
      <c r="BU499" s="197">
        <v>1</v>
      </c>
      <c r="BV499" s="197">
        <v>1</v>
      </c>
      <c r="BW499" s="197">
        <f>SUM(BV499)*2</f>
        <v>2</v>
      </c>
      <c r="BX499" s="385">
        <v>6</v>
      </c>
      <c r="BY499" s="199">
        <f>SUM(BZ499+CB499+CD499+CF499+CH499)</f>
        <v>40</v>
      </c>
      <c r="BZ499" s="200">
        <v>10</v>
      </c>
      <c r="CA499" s="28">
        <f>SUM(BZ499)*BU499</f>
        <v>10</v>
      </c>
      <c r="CB499" s="200">
        <v>8</v>
      </c>
      <c r="CC499" s="201">
        <f>CB499*BV499</f>
        <v>8</v>
      </c>
      <c r="CD499" s="200">
        <v>22</v>
      </c>
      <c r="CE499" s="201">
        <f>SUM(CD499)*BV499</f>
        <v>22</v>
      </c>
      <c r="CF499" s="200"/>
      <c r="CG499" s="201">
        <f>SUM(CF499)*BW499</f>
        <v>0</v>
      </c>
      <c r="CH499" s="200"/>
      <c r="CI499" s="201">
        <f>SUM(CH499)*BV499*2</f>
        <v>0</v>
      </c>
      <c r="CJ499" s="202">
        <f>SUM(BV499*DJ499*2+BW499*DL499*2)</f>
        <v>0</v>
      </c>
      <c r="CK499" s="209">
        <f>BX499*BV499*0.05</f>
        <v>0.30000000000000004</v>
      </c>
      <c r="CL499" s="200"/>
      <c r="CM499" s="201"/>
      <c r="CN499" s="200"/>
      <c r="CO499" s="209">
        <f>SUM(CN499)*3*BT499/5</f>
        <v>0</v>
      </c>
      <c r="CP499" s="200"/>
      <c r="CQ499" s="204">
        <f>SUM(CP499*BT499*(30+4))</f>
        <v>0</v>
      </c>
      <c r="CR499" s="200"/>
      <c r="CS499" s="201">
        <f>SUM(CR499*BT499*3)</f>
        <v>0</v>
      </c>
      <c r="CT499" s="200"/>
      <c r="CU499" s="202">
        <f>SUM(CT499*BT499/3)</f>
        <v>0</v>
      </c>
      <c r="CV499" s="200"/>
      <c r="CW499" s="202">
        <f>SUM(CV499*BT499*2/3)</f>
        <v>0</v>
      </c>
      <c r="CX499" s="200"/>
      <c r="CY499" s="201">
        <f>SUM(CX499*BT499*2)</f>
        <v>0</v>
      </c>
      <c r="CZ499" s="200"/>
      <c r="DA499" s="201">
        <f>SUM(CZ499*BV499*2)</f>
        <v>0</v>
      </c>
      <c r="DB499" s="200"/>
      <c r="DC499" s="209">
        <f>SUM(DB499*BT499*2)</f>
        <v>0</v>
      </c>
      <c r="DD499" s="200">
        <v>1</v>
      </c>
      <c r="DE499" s="345">
        <f>DD499*BV499*6</f>
        <v>6</v>
      </c>
      <c r="DF499" s="200"/>
      <c r="DG499" s="202">
        <f>DF499*BT499/3</f>
        <v>0</v>
      </c>
      <c r="DH499" s="200"/>
      <c r="DI499" s="201">
        <f>SUM(BV499*DH499*6)</f>
        <v>0</v>
      </c>
      <c r="DJ499" s="200"/>
      <c r="DK499" s="209">
        <f>SUM(BV499*DJ499*8)</f>
        <v>0</v>
      </c>
      <c r="DL499" s="200"/>
      <c r="DM499" s="209">
        <f>SUM(DL499*BW499*5*6)</f>
        <v>0</v>
      </c>
      <c r="DN499" s="200"/>
      <c r="DO499" s="202">
        <f>SUM(DN499*BW499*4*6)</f>
        <v>0</v>
      </c>
      <c r="DP499" s="200"/>
      <c r="DQ499" s="203">
        <f>SUM(DP499*50)</f>
        <v>0</v>
      </c>
      <c r="DR499" s="22">
        <f>SUM(DA499+DQ499+DO499+DM499+DK499+DI499+DE499+DC499+CW499+CY499+CU499+CS499+CQ499+CO499+CM499+CK499+CJ499+CI499+CG499+CC499+CA499+CE499+DG499)</f>
        <v>46.3</v>
      </c>
      <c r="DS499" s="22">
        <f>SUM(CA499+CC499+CG499+CI499+CJ499+DE499+DI499+DK499+DM499+DO499+CE499+DC499)</f>
        <v>46</v>
      </c>
      <c r="DT499" s="7"/>
      <c r="DU499" s="7"/>
      <c r="DV499" s="7"/>
      <c r="DW499" s="60"/>
      <c r="DX499" s="304" t="s">
        <v>89</v>
      </c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M499" s="20">
        <v>10</v>
      </c>
      <c r="EN499" s="7">
        <v>8</v>
      </c>
      <c r="EO499" s="7">
        <v>8</v>
      </c>
      <c r="EP499" s="7">
        <v>22</v>
      </c>
      <c r="EQ499" s="7">
        <v>22</v>
      </c>
      <c r="ER499" s="7">
        <v>0</v>
      </c>
      <c r="ES499" s="7">
        <v>0</v>
      </c>
      <c r="ET499" s="7">
        <v>0</v>
      </c>
      <c r="EU499" s="7">
        <v>0</v>
      </c>
      <c r="EV499" s="7">
        <v>0</v>
      </c>
      <c r="EW499" s="20">
        <v>0.30000000000000004</v>
      </c>
      <c r="EX499" s="7">
        <v>0</v>
      </c>
      <c r="EY499" s="7">
        <v>0</v>
      </c>
      <c r="EZ499" s="7">
        <v>0</v>
      </c>
      <c r="FA499" s="7">
        <v>0</v>
      </c>
      <c r="FB499" s="7">
        <v>0</v>
      </c>
      <c r="FC499" s="7">
        <v>0</v>
      </c>
      <c r="FD499" s="7">
        <v>0</v>
      </c>
      <c r="FE499" s="7">
        <v>0</v>
      </c>
      <c r="FF499" s="7">
        <v>0</v>
      </c>
      <c r="FG499" s="20">
        <v>0</v>
      </c>
      <c r="FH499" s="7">
        <v>0</v>
      </c>
      <c r="FI499" s="7">
        <v>0</v>
      </c>
      <c r="FJ499" s="7">
        <v>0</v>
      </c>
      <c r="FK499" s="7">
        <v>0</v>
      </c>
      <c r="FL499" s="7">
        <v>0</v>
      </c>
      <c r="FM499" s="7">
        <v>0</v>
      </c>
      <c r="FN499" s="7">
        <v>0</v>
      </c>
      <c r="FO499" s="7">
        <v>0</v>
      </c>
      <c r="FP499" s="7">
        <v>1</v>
      </c>
      <c r="FQ499" s="7">
        <v>6</v>
      </c>
      <c r="FR499" s="7"/>
      <c r="FS499" s="7">
        <v>0</v>
      </c>
      <c r="FT499" s="7">
        <v>0</v>
      </c>
      <c r="FU499" s="7">
        <v>0</v>
      </c>
      <c r="FV499" s="7">
        <v>0</v>
      </c>
      <c r="FW499" s="7">
        <v>0</v>
      </c>
      <c r="FX499" s="7">
        <v>0</v>
      </c>
      <c r="FY499" s="7">
        <v>0</v>
      </c>
      <c r="FZ499" s="7">
        <v>0</v>
      </c>
      <c r="GA499" s="7">
        <v>0</v>
      </c>
      <c r="GB499" s="7">
        <v>0</v>
      </c>
      <c r="GC499" s="7">
        <v>0</v>
      </c>
      <c r="GD499" s="7" t="e">
        <v>#REF!</v>
      </c>
      <c r="GE499" s="149">
        <v>46.3</v>
      </c>
      <c r="GF499" s="150">
        <v>46</v>
      </c>
      <c r="GG499" s="7"/>
      <c r="GH499" s="7"/>
      <c r="GI499" s="60"/>
      <c r="GK499" s="20"/>
      <c r="GL499" s="20"/>
      <c r="GM499" s="1"/>
      <c r="GN499" s="25"/>
      <c r="GO499" s="77"/>
      <c r="GP499" s="7"/>
      <c r="GQ499" s="7"/>
    </row>
    <row r="500" spans="1:199" ht="24.95" hidden="1" customHeight="1" x14ac:dyDescent="0.4">
      <c r="A500" s="2" t="s">
        <v>89</v>
      </c>
      <c r="B500" s="413" t="s">
        <v>261</v>
      </c>
      <c r="C500" s="211" t="s">
        <v>95</v>
      </c>
      <c r="D500" s="211" t="s">
        <v>92</v>
      </c>
      <c r="E500" s="211" t="s">
        <v>96</v>
      </c>
      <c r="F500" s="230" t="s">
        <v>195</v>
      </c>
      <c r="G500" s="230">
        <v>9</v>
      </c>
      <c r="H500" s="25">
        <v>2</v>
      </c>
      <c r="I500" s="230">
        <v>2</v>
      </c>
      <c r="J500" s="230">
        <v>6</v>
      </c>
      <c r="K500" s="230">
        <f>SUM(J500)*2</f>
        <v>12</v>
      </c>
      <c r="L500" s="229"/>
      <c r="M500" s="231">
        <f t="shared" ref="M500" si="2464">SUM(N500+P500+R500+T500+V500)</f>
        <v>0</v>
      </c>
      <c r="N500" s="232"/>
      <c r="O500" s="233">
        <f t="shared" ref="O500" si="2465">SUM(N500)*I500</f>
        <v>0</v>
      </c>
      <c r="P500" s="232"/>
      <c r="Q500" s="233">
        <f t="shared" ref="Q500" si="2466">P500*J500</f>
        <v>0</v>
      </c>
      <c r="R500" s="232"/>
      <c r="S500" s="233">
        <f t="shared" ref="S500" si="2467">SUM(R500)*J500</f>
        <v>0</v>
      </c>
      <c r="T500" s="232"/>
      <c r="U500" s="233">
        <f t="shared" ref="U500" si="2468">SUM(T500)*K500</f>
        <v>0</v>
      </c>
      <c r="V500" s="232"/>
      <c r="W500" s="233">
        <f t="shared" ref="W500" si="2469">SUM(V500)*J500*5</f>
        <v>0</v>
      </c>
      <c r="X500" s="209">
        <f>SUM(L500)*J500*5/100+AX500*J500*2+AZ500*J500*2</f>
        <v>0</v>
      </c>
      <c r="Y500" s="171">
        <f t="shared" ref="Y500" si="2470">SUM(L500*5/100*J500)</f>
        <v>0</v>
      </c>
      <c r="Z500" s="232"/>
      <c r="AA500" s="233"/>
      <c r="AB500" s="232">
        <v>17</v>
      </c>
      <c r="AC500" s="209">
        <v>68</v>
      </c>
      <c r="AD500" s="232"/>
      <c r="AE500" s="235">
        <f t="shared" ref="AE500" si="2471">SUM(AD500*H500*(30+4))</f>
        <v>0</v>
      </c>
      <c r="AF500" s="232"/>
      <c r="AG500" s="237">
        <f t="shared" ref="AG500" si="2472">SUM(AF500*H500*3)</f>
        <v>0</v>
      </c>
      <c r="AH500" s="232"/>
      <c r="AI500" s="234">
        <f t="shared" ref="AI500" si="2473">SUM(AH500*H500/3)</f>
        <v>0</v>
      </c>
      <c r="AJ500" s="232"/>
      <c r="AK500" s="234">
        <f t="shared" ref="AK500" si="2474">SUM(AJ500*H500*2/3)</f>
        <v>0</v>
      </c>
      <c r="AL500" s="232"/>
      <c r="AM500" s="233">
        <f t="shared" ref="AM500" si="2475">SUM(AL500*H500)</f>
        <v>0</v>
      </c>
      <c r="AN500" s="232"/>
      <c r="AO500" s="233">
        <f t="shared" ref="AO500" si="2476">SUM(AN500*J500)</f>
        <v>0</v>
      </c>
      <c r="AP500" s="232"/>
      <c r="AQ500" s="234">
        <f>AP500*H500/3</f>
        <v>0</v>
      </c>
      <c r="AR500" s="232"/>
      <c r="AS500" s="234">
        <f>SUM(J500*AR500*6)</f>
        <v>0</v>
      </c>
      <c r="AT500" s="34"/>
      <c r="AU500" s="236">
        <f t="shared" ref="AU500" si="2477">AT500*H500/3</f>
        <v>0</v>
      </c>
      <c r="AV500" s="232"/>
      <c r="AW500" s="237">
        <f>SUM(AV500*H500/3)</f>
        <v>0</v>
      </c>
      <c r="AX500" s="232"/>
      <c r="AY500" s="234">
        <f>SUM(AX500*H500/3)</f>
        <v>0</v>
      </c>
      <c r="AZ500" s="232"/>
      <c r="BA500" s="209">
        <f t="shared" ref="BA500" si="2478">SUM(AZ500*K500*5*6)</f>
        <v>0</v>
      </c>
      <c r="BB500" s="232"/>
      <c r="BC500" s="234">
        <f t="shared" ref="BC500" si="2479">SUM(BB500*K500*4*6)</f>
        <v>0</v>
      </c>
      <c r="BD500" s="232"/>
      <c r="BE500" s="237">
        <f t="shared" ref="BE500" si="2480">SUM(BD500*50)</f>
        <v>0</v>
      </c>
      <c r="BF500" s="20"/>
      <c r="BG500" s="309">
        <f>SUM(AO500+BE500+BC500+BA500+AY500+AW500+AS500+AQ500+AK500+AM500+AI500+AG500+AE500+AC500+AA500+Y500+X500+W500+U500+Q500+O500+S500+AU500)</f>
        <v>68</v>
      </c>
      <c r="BH500" s="22">
        <f t="shared" ref="BH500" si="2481">SUM(O500+Q500+U500+W500+X500+AS500+AW500+AY500+BA500+BC500+S500+AQ500)</f>
        <v>0</v>
      </c>
      <c r="BI500" s="7"/>
      <c r="BJ500" s="1"/>
      <c r="BK500" s="1"/>
      <c r="BL500" s="7" t="s">
        <v>318</v>
      </c>
      <c r="BM500" s="2" t="s">
        <v>89</v>
      </c>
      <c r="BN500" s="229" t="s">
        <v>255</v>
      </c>
      <c r="BO500" s="211" t="s">
        <v>95</v>
      </c>
      <c r="BP500" s="211" t="s">
        <v>92</v>
      </c>
      <c r="BQ500" s="211" t="s">
        <v>96</v>
      </c>
      <c r="BR500" s="230" t="s">
        <v>195</v>
      </c>
      <c r="BS500" s="230">
        <v>10</v>
      </c>
      <c r="BT500" s="607">
        <v>2</v>
      </c>
      <c r="BU500" s="230">
        <v>2</v>
      </c>
      <c r="BV500" s="230">
        <v>6</v>
      </c>
      <c r="BW500" s="230">
        <f>SUM(BV500)*2</f>
        <v>12</v>
      </c>
      <c r="BX500" s="229"/>
      <c r="BY500" s="231">
        <f>SUM(BZ500+CB500+CD500+CF500+CH500)</f>
        <v>0</v>
      </c>
      <c r="BZ500" s="232"/>
      <c r="CA500" s="28">
        <f>SUM(BZ500)*BU500</f>
        <v>0</v>
      </c>
      <c r="CB500" s="232"/>
      <c r="CC500" s="233">
        <f>CB500*BV500</f>
        <v>0</v>
      </c>
      <c r="CD500" s="232"/>
      <c r="CE500" s="233">
        <f>SUM(CD500)*BV500</f>
        <v>0</v>
      </c>
      <c r="CF500" s="232"/>
      <c r="CG500" s="233">
        <f>SUM(CF500)*BW500</f>
        <v>0</v>
      </c>
      <c r="CH500" s="232"/>
      <c r="CI500" s="233">
        <f>SUM(CH500)*BV500*5</f>
        <v>0</v>
      </c>
      <c r="CJ500" s="234">
        <f>SUM(BX500)*BV500*5/100+DJ500*BV500*2+DL500*BV500*2</f>
        <v>0</v>
      </c>
      <c r="CK500" s="182">
        <f t="shared" ref="CK500" si="2482">SUM(BX500*5/100*BV500)</f>
        <v>0</v>
      </c>
      <c r="CL500" s="232"/>
      <c r="CM500" s="233"/>
      <c r="CN500" s="232">
        <v>3</v>
      </c>
      <c r="CO500" s="345">
        <v>12</v>
      </c>
      <c r="CP500" s="232"/>
      <c r="CQ500" s="235">
        <f t="shared" ref="CQ500" si="2483">SUM(CP500*BT500*(30+4))</f>
        <v>0</v>
      </c>
      <c r="CR500" s="232"/>
      <c r="CS500" s="237">
        <f>SUM(CR500*BT500*3)</f>
        <v>0</v>
      </c>
      <c r="CT500" s="232"/>
      <c r="CU500" s="234">
        <f>SUM(CT500*BT500/3)</f>
        <v>0</v>
      </c>
      <c r="CV500" s="232"/>
      <c r="CW500" s="234">
        <f>SUM(CV500*BT500*2/3)</f>
        <v>0</v>
      </c>
      <c r="CX500" s="232"/>
      <c r="CY500" s="233">
        <f t="shared" ref="CY500" si="2484">SUM(CX500*BT500)</f>
        <v>0</v>
      </c>
      <c r="CZ500" s="232"/>
      <c r="DA500" s="233">
        <f>SUM(CZ500*BV500)</f>
        <v>0</v>
      </c>
      <c r="DB500" s="232"/>
      <c r="DC500" s="209">
        <f t="shared" ref="DC500" si="2485">DB500*BT500/3</f>
        <v>0</v>
      </c>
      <c r="DD500" s="232"/>
      <c r="DE500" s="234">
        <f t="shared" ref="DE500" si="2486">SUM(BV500*DD500*6)</f>
        <v>0</v>
      </c>
      <c r="DF500" s="34"/>
      <c r="DG500" s="236">
        <f t="shared" ref="DG500" si="2487">DF500*BT500/3</f>
        <v>0</v>
      </c>
      <c r="DH500" s="232"/>
      <c r="DI500" s="237">
        <f>SUM(DH500*BT500/3)</f>
        <v>0</v>
      </c>
      <c r="DJ500" s="232"/>
      <c r="DK500" s="209">
        <f>SUM(DJ500*BT500/3)</f>
        <v>0</v>
      </c>
      <c r="DL500" s="232"/>
      <c r="DM500" s="209">
        <f t="shared" ref="DM500" si="2488">SUM(DL500*BW500*5*6)</f>
        <v>0</v>
      </c>
      <c r="DN500" s="232"/>
      <c r="DO500" s="234">
        <f>SUM(DN500*BW500*4*6)</f>
        <v>0</v>
      </c>
      <c r="DP500" s="232"/>
      <c r="DQ500" s="237">
        <f>SUM(DP500*50)</f>
        <v>0</v>
      </c>
      <c r="DR500" s="236">
        <f t="shared" ref="DR500" si="2489">CA500+CC500+CE500+CG500+CI500+CJ500+CK500+CM500+CO500+CQ500+CS500+CU500+CW500+CY500+DA500+DC500+DE500+DG500+DI500+DK500+DM500+DO500+DQ500</f>
        <v>12</v>
      </c>
      <c r="DS500" s="236">
        <f t="shared" ref="DS500" si="2490">DO500+DM500+DK500+DI500+DE500+DC500+CJ500+CI500+CG500+CE500+CC500+CA500</f>
        <v>0</v>
      </c>
      <c r="DT500" s="7"/>
      <c r="DU500" s="7"/>
      <c r="DV500" s="7"/>
      <c r="DW500" s="60"/>
      <c r="DX500" s="304" t="s">
        <v>89</v>
      </c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M500" s="20">
        <v>0</v>
      </c>
      <c r="EN500" s="7">
        <v>0</v>
      </c>
      <c r="EO500" s="7">
        <v>0</v>
      </c>
      <c r="EP500" s="7">
        <v>0</v>
      </c>
      <c r="EQ500" s="7">
        <v>0</v>
      </c>
      <c r="ER500" s="7">
        <v>0</v>
      </c>
      <c r="ES500" s="7">
        <v>0</v>
      </c>
      <c r="ET500" s="7">
        <v>0</v>
      </c>
      <c r="EU500" s="7">
        <v>0</v>
      </c>
      <c r="EV500" s="7">
        <v>0</v>
      </c>
      <c r="EW500" s="20">
        <v>0</v>
      </c>
      <c r="EX500" s="7">
        <v>0</v>
      </c>
      <c r="EY500" s="7">
        <v>0</v>
      </c>
      <c r="EZ500" s="7">
        <v>20</v>
      </c>
      <c r="FA500" s="7">
        <v>80</v>
      </c>
      <c r="FB500" s="7">
        <v>0</v>
      </c>
      <c r="FC500" s="7">
        <v>0</v>
      </c>
      <c r="FD500" s="7">
        <v>0</v>
      </c>
      <c r="FE500" s="7">
        <v>0</v>
      </c>
      <c r="FF500" s="7">
        <v>0</v>
      </c>
      <c r="FG500" s="20">
        <v>0</v>
      </c>
      <c r="FH500" s="7">
        <v>0</v>
      </c>
      <c r="FI500" s="7">
        <v>0</v>
      </c>
      <c r="FJ500" s="7">
        <v>0</v>
      </c>
      <c r="FK500" s="7">
        <v>0</v>
      </c>
      <c r="FL500" s="7">
        <v>0</v>
      </c>
      <c r="FM500" s="7">
        <v>0</v>
      </c>
      <c r="FN500" s="7">
        <v>0</v>
      </c>
      <c r="FO500" s="7">
        <v>0</v>
      </c>
      <c r="FP500" s="7">
        <v>0</v>
      </c>
      <c r="FQ500" s="7">
        <v>0</v>
      </c>
      <c r="FR500" s="7"/>
      <c r="FS500" s="7">
        <v>0</v>
      </c>
      <c r="FT500" s="7">
        <v>0</v>
      </c>
      <c r="FU500" s="7">
        <v>0</v>
      </c>
      <c r="FV500" s="7">
        <v>0</v>
      </c>
      <c r="FW500" s="7">
        <v>0</v>
      </c>
      <c r="FX500" s="7">
        <v>0</v>
      </c>
      <c r="FY500" s="7">
        <v>0</v>
      </c>
      <c r="FZ500" s="7">
        <v>0</v>
      </c>
      <c r="GA500" s="7">
        <v>0</v>
      </c>
      <c r="GB500" s="7">
        <v>0</v>
      </c>
      <c r="GC500" s="7">
        <v>0</v>
      </c>
      <c r="GD500" s="7" t="e">
        <v>#REF!</v>
      </c>
      <c r="GE500" s="149">
        <v>80</v>
      </c>
      <c r="GF500" s="150">
        <v>0</v>
      </c>
      <c r="GG500" s="7"/>
      <c r="GH500" s="7"/>
      <c r="GI500" s="60"/>
      <c r="GK500" s="20"/>
      <c r="GL500" s="20"/>
      <c r="GM500" s="1"/>
      <c r="GN500" s="25"/>
      <c r="GO500" s="77"/>
      <c r="GP500" s="7"/>
      <c r="GQ500" s="7"/>
    </row>
    <row r="501" spans="1:199" ht="24.95" hidden="1" customHeight="1" x14ac:dyDescent="0.4">
      <c r="A501" s="2" t="s">
        <v>89</v>
      </c>
      <c r="B501" s="7"/>
      <c r="D501" s="7"/>
      <c r="E501" s="7"/>
      <c r="F501" s="7"/>
      <c r="G501" s="7"/>
      <c r="H501" s="7"/>
      <c r="I501" s="7"/>
      <c r="J501" s="7"/>
      <c r="K501" s="7"/>
      <c r="L501" s="7"/>
      <c r="M501" s="90"/>
      <c r="N501" s="34"/>
      <c r="O501" s="22"/>
      <c r="P501" s="34"/>
      <c r="Q501" s="22"/>
      <c r="R501" s="34"/>
      <c r="S501" s="22"/>
      <c r="T501" s="34"/>
      <c r="U501" s="22"/>
      <c r="V501" s="91"/>
      <c r="W501" s="22"/>
      <c r="X501" s="22"/>
      <c r="Y501" s="22"/>
      <c r="Z501" s="91"/>
      <c r="AA501" s="22"/>
      <c r="AB501" s="91"/>
      <c r="AC501" s="22"/>
      <c r="AD501" s="91"/>
      <c r="AE501" s="26"/>
      <c r="AF501" s="91"/>
      <c r="AG501" s="22"/>
      <c r="AH501" s="91"/>
      <c r="AI501" s="22"/>
      <c r="AJ501" s="91"/>
      <c r="AK501" s="22"/>
      <c r="AL501" s="91"/>
      <c r="AM501" s="22"/>
      <c r="AN501" s="91"/>
      <c r="AO501" s="22"/>
      <c r="AP501" s="91"/>
      <c r="AQ501" s="22"/>
      <c r="AR501" s="91"/>
      <c r="AS501" s="22"/>
      <c r="AT501" s="91"/>
      <c r="AU501" s="22"/>
      <c r="AV501" s="91"/>
      <c r="AW501" s="22"/>
      <c r="AX501" s="91"/>
      <c r="AY501" s="22"/>
      <c r="AZ501" s="91"/>
      <c r="BA501" s="22"/>
      <c r="BB501" s="91"/>
      <c r="BC501" s="22"/>
      <c r="BD501" s="91"/>
      <c r="BE501" s="22"/>
      <c r="BF501" s="22"/>
      <c r="BG501" s="22"/>
      <c r="BH501" s="22"/>
      <c r="BI501" s="7"/>
      <c r="BJ501" s="1"/>
      <c r="BK501" s="1"/>
      <c r="BL501" s="63"/>
      <c r="BM501" s="59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90"/>
      <c r="BZ501" s="34"/>
      <c r="CA501" s="22"/>
      <c r="CB501" s="34"/>
      <c r="CC501" s="247"/>
      <c r="CD501" s="34"/>
      <c r="CE501" s="22"/>
      <c r="CF501" s="34"/>
      <c r="CG501" s="22"/>
      <c r="CH501" s="91"/>
      <c r="CI501" s="22"/>
      <c r="CJ501" s="22"/>
      <c r="CK501" s="22"/>
      <c r="CL501" s="91"/>
      <c r="CM501" s="22"/>
      <c r="CN501" s="91"/>
      <c r="CO501" s="22"/>
      <c r="CP501" s="91"/>
      <c r="CQ501" s="26"/>
      <c r="CR501" s="91"/>
      <c r="CS501" s="22"/>
      <c r="CT501" s="91"/>
      <c r="CU501" s="22"/>
      <c r="CV501" s="91"/>
      <c r="CW501" s="22"/>
      <c r="CX501" s="91"/>
      <c r="CY501" s="22"/>
      <c r="CZ501" s="91"/>
      <c r="DA501" s="22"/>
      <c r="DB501" s="91"/>
      <c r="DC501" s="22"/>
      <c r="DD501" s="91"/>
      <c r="DE501" s="22"/>
      <c r="DF501" s="91"/>
      <c r="DG501" s="22"/>
      <c r="DH501" s="91"/>
      <c r="DI501" s="22"/>
      <c r="DJ501" s="91"/>
      <c r="DK501" s="22"/>
      <c r="DL501" s="91"/>
      <c r="DM501" s="22"/>
      <c r="DN501" s="91"/>
      <c r="DO501" s="22"/>
      <c r="DP501" s="91"/>
      <c r="DQ501" s="22"/>
      <c r="DR501" s="22"/>
      <c r="DS501" s="22"/>
      <c r="DT501" s="7"/>
      <c r="DU501" s="7"/>
      <c r="DV501" s="7"/>
      <c r="DW501" s="60"/>
      <c r="DX501" s="304" t="s">
        <v>89</v>
      </c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M501" s="20">
        <v>0</v>
      </c>
      <c r="EN501" s="7">
        <v>0</v>
      </c>
      <c r="EO501" s="7">
        <v>0</v>
      </c>
      <c r="EP501" s="7">
        <v>0</v>
      </c>
      <c r="EQ501" s="7">
        <v>0</v>
      </c>
      <c r="ER501" s="7">
        <v>0</v>
      </c>
      <c r="ES501" s="7">
        <v>0</v>
      </c>
      <c r="ET501" s="7">
        <v>0</v>
      </c>
      <c r="EU501" s="7">
        <v>0</v>
      </c>
      <c r="EV501" s="7">
        <v>0</v>
      </c>
      <c r="EW501" s="20">
        <v>0</v>
      </c>
      <c r="EX501" s="7">
        <v>0</v>
      </c>
      <c r="EY501" s="7">
        <v>0</v>
      </c>
      <c r="EZ501" s="7">
        <v>0</v>
      </c>
      <c r="FA501" s="7">
        <v>0</v>
      </c>
      <c r="FB501" s="7">
        <v>0</v>
      </c>
      <c r="FC501" s="7">
        <v>0</v>
      </c>
      <c r="FD501" s="7">
        <v>0</v>
      </c>
      <c r="FE501" s="7">
        <v>0</v>
      </c>
      <c r="FF501" s="7">
        <v>0</v>
      </c>
      <c r="FG501" s="20">
        <v>0</v>
      </c>
      <c r="FH501" s="7">
        <v>0</v>
      </c>
      <c r="FI501" s="7">
        <v>0</v>
      </c>
      <c r="FJ501" s="7">
        <v>0</v>
      </c>
      <c r="FK501" s="7">
        <v>0</v>
      </c>
      <c r="FL501" s="7">
        <v>0</v>
      </c>
      <c r="FM501" s="7">
        <v>0</v>
      </c>
      <c r="FN501" s="7">
        <v>0</v>
      </c>
      <c r="FO501" s="7">
        <v>0</v>
      </c>
      <c r="FP501" s="7">
        <v>0</v>
      </c>
      <c r="FQ501" s="7">
        <v>0</v>
      </c>
      <c r="FR501" s="7"/>
      <c r="FS501" s="7">
        <v>0</v>
      </c>
      <c r="FT501" s="7">
        <v>0</v>
      </c>
      <c r="FU501" s="7">
        <v>0</v>
      </c>
      <c r="FV501" s="7">
        <v>0</v>
      </c>
      <c r="FW501" s="7">
        <v>0</v>
      </c>
      <c r="FX501" s="7">
        <v>0</v>
      </c>
      <c r="FY501" s="7">
        <v>0</v>
      </c>
      <c r="FZ501" s="7">
        <v>0</v>
      </c>
      <c r="GA501" s="7">
        <v>0</v>
      </c>
      <c r="GB501" s="7">
        <v>0</v>
      </c>
      <c r="GC501" s="7">
        <v>0</v>
      </c>
      <c r="GD501" s="7" t="e">
        <v>#REF!</v>
      </c>
      <c r="GE501" s="149">
        <v>0</v>
      </c>
      <c r="GF501" s="150">
        <v>0</v>
      </c>
      <c r="GG501" s="7"/>
      <c r="GH501" s="7"/>
      <c r="GI501" s="60"/>
      <c r="GK501" s="20"/>
      <c r="GL501" s="20"/>
      <c r="GM501" s="1"/>
      <c r="GN501" s="25"/>
      <c r="GO501" s="77"/>
      <c r="GP501" s="7"/>
      <c r="GQ501" s="7"/>
    </row>
    <row r="502" spans="1:199" ht="24.95" hidden="1" customHeight="1" x14ac:dyDescent="0.4">
      <c r="A502" s="2" t="s">
        <v>89</v>
      </c>
      <c r="B502" s="7"/>
      <c r="D502" s="7"/>
      <c r="E502" s="7"/>
      <c r="F502" s="7"/>
      <c r="G502" s="7"/>
      <c r="H502" s="7"/>
      <c r="I502" s="7"/>
      <c r="J502" s="7"/>
      <c r="K502" s="7"/>
      <c r="L502" s="7"/>
      <c r="M502" s="90"/>
      <c r="N502" s="34"/>
      <c r="O502" s="22"/>
      <c r="P502" s="34"/>
      <c r="Q502" s="22"/>
      <c r="R502" s="34"/>
      <c r="S502" s="22"/>
      <c r="T502" s="34"/>
      <c r="U502" s="22"/>
      <c r="V502" s="91"/>
      <c r="W502" s="22"/>
      <c r="X502" s="22"/>
      <c r="Y502" s="22"/>
      <c r="Z502" s="91"/>
      <c r="AA502" s="22"/>
      <c r="AB502" s="91"/>
      <c r="AC502" s="22"/>
      <c r="AD502" s="91"/>
      <c r="AE502" s="26"/>
      <c r="AF502" s="91"/>
      <c r="AG502" s="22"/>
      <c r="AH502" s="91"/>
      <c r="AI502" s="22"/>
      <c r="AJ502" s="91"/>
      <c r="AK502" s="22"/>
      <c r="AL502" s="91"/>
      <c r="AM502" s="22"/>
      <c r="AN502" s="91"/>
      <c r="AO502" s="22"/>
      <c r="AP502" s="91"/>
      <c r="AQ502" s="22"/>
      <c r="AR502" s="91"/>
      <c r="AS502" s="22"/>
      <c r="AT502" s="91"/>
      <c r="AU502" s="22"/>
      <c r="AV502" s="91"/>
      <c r="AW502" s="22"/>
      <c r="AX502" s="91"/>
      <c r="AY502" s="22"/>
      <c r="AZ502" s="91"/>
      <c r="BA502" s="22"/>
      <c r="BB502" s="91"/>
      <c r="BC502" s="22"/>
      <c r="BD502" s="91"/>
      <c r="BE502" s="22"/>
      <c r="BF502" s="22"/>
      <c r="BG502" s="22"/>
      <c r="BH502" s="22"/>
      <c r="BI502" s="7"/>
      <c r="BJ502" s="1"/>
      <c r="BK502" s="1"/>
      <c r="BL502" s="63"/>
      <c r="BM502" s="59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90"/>
      <c r="BZ502" s="34"/>
      <c r="CA502" s="22"/>
      <c r="CB502" s="34"/>
      <c r="CC502" s="247"/>
      <c r="CD502" s="34"/>
      <c r="CE502" s="22"/>
      <c r="CF502" s="34"/>
      <c r="CG502" s="22"/>
      <c r="CH502" s="91"/>
      <c r="CI502" s="22"/>
      <c r="CJ502" s="22"/>
      <c r="CK502" s="22"/>
      <c r="CL502" s="91"/>
      <c r="CM502" s="22"/>
      <c r="CN502" s="91"/>
      <c r="CO502" s="22"/>
      <c r="CP502" s="91"/>
      <c r="CQ502" s="26"/>
      <c r="CR502" s="91"/>
      <c r="CS502" s="22"/>
      <c r="CT502" s="91"/>
      <c r="CU502" s="22"/>
      <c r="CV502" s="91"/>
      <c r="CW502" s="22"/>
      <c r="CX502" s="91"/>
      <c r="CY502" s="22"/>
      <c r="CZ502" s="91"/>
      <c r="DA502" s="22"/>
      <c r="DB502" s="91"/>
      <c r="DC502" s="22"/>
      <c r="DD502" s="91"/>
      <c r="DE502" s="22"/>
      <c r="DF502" s="91"/>
      <c r="DG502" s="22"/>
      <c r="DH502" s="91"/>
      <c r="DI502" s="22"/>
      <c r="DJ502" s="91"/>
      <c r="DK502" s="22"/>
      <c r="DL502" s="91"/>
      <c r="DM502" s="22"/>
      <c r="DN502" s="91"/>
      <c r="DO502" s="22"/>
      <c r="DP502" s="91"/>
      <c r="DQ502" s="22"/>
      <c r="DR502" s="22"/>
      <c r="DS502" s="22"/>
      <c r="DT502" s="7"/>
      <c r="DU502" s="7"/>
      <c r="DV502" s="7"/>
      <c r="DW502" s="60"/>
      <c r="DX502" s="59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M502" s="20">
        <v>0</v>
      </c>
      <c r="EN502" s="7">
        <v>0</v>
      </c>
      <c r="EO502" s="7">
        <v>0</v>
      </c>
      <c r="EP502" s="7">
        <v>0</v>
      </c>
      <c r="EQ502" s="7">
        <v>0</v>
      </c>
      <c r="ER502" s="7">
        <v>0</v>
      </c>
      <c r="ES502" s="7">
        <v>0</v>
      </c>
      <c r="ET502" s="7">
        <v>0</v>
      </c>
      <c r="EU502" s="7">
        <v>0</v>
      </c>
      <c r="EV502" s="7">
        <v>0</v>
      </c>
      <c r="EW502" s="20">
        <v>0</v>
      </c>
      <c r="EX502" s="7">
        <v>0</v>
      </c>
      <c r="EY502" s="7">
        <v>0</v>
      </c>
      <c r="EZ502" s="7">
        <v>0</v>
      </c>
      <c r="FA502" s="7">
        <v>0</v>
      </c>
      <c r="FB502" s="7">
        <v>0</v>
      </c>
      <c r="FC502" s="7">
        <v>0</v>
      </c>
      <c r="FD502" s="7">
        <v>0</v>
      </c>
      <c r="FE502" s="7">
        <v>0</v>
      </c>
      <c r="FF502" s="7">
        <v>0</v>
      </c>
      <c r="FG502" s="20">
        <v>0</v>
      </c>
      <c r="FH502" s="7">
        <v>0</v>
      </c>
      <c r="FI502" s="7">
        <v>0</v>
      </c>
      <c r="FJ502" s="7">
        <v>0</v>
      </c>
      <c r="FK502" s="7">
        <v>0</v>
      </c>
      <c r="FL502" s="7">
        <v>0</v>
      </c>
      <c r="FM502" s="7">
        <v>0</v>
      </c>
      <c r="FN502" s="7">
        <v>0</v>
      </c>
      <c r="FO502" s="7">
        <v>0</v>
      </c>
      <c r="FP502" s="7">
        <v>0</v>
      </c>
      <c r="FQ502" s="7">
        <v>0</v>
      </c>
      <c r="FR502" s="7"/>
      <c r="FS502" s="7">
        <v>0</v>
      </c>
      <c r="FT502" s="7">
        <v>0</v>
      </c>
      <c r="FU502" s="7">
        <v>0</v>
      </c>
      <c r="FV502" s="7">
        <v>0</v>
      </c>
      <c r="FW502" s="7">
        <v>0</v>
      </c>
      <c r="FX502" s="7">
        <v>0</v>
      </c>
      <c r="FY502" s="7">
        <v>0</v>
      </c>
      <c r="FZ502" s="7">
        <v>0</v>
      </c>
      <c r="GA502" s="7">
        <v>0</v>
      </c>
      <c r="GB502" s="7">
        <v>0</v>
      </c>
      <c r="GC502" s="7">
        <v>0</v>
      </c>
      <c r="GD502" s="7" t="e">
        <v>#REF!</v>
      </c>
      <c r="GE502" s="149">
        <v>0</v>
      </c>
      <c r="GF502" s="150">
        <v>0</v>
      </c>
      <c r="GG502" s="7"/>
      <c r="GH502" s="7"/>
      <c r="GI502" s="60"/>
      <c r="GK502" s="20"/>
      <c r="GL502" s="20"/>
      <c r="GM502" s="1"/>
      <c r="GN502" s="25"/>
      <c r="GO502" s="77"/>
      <c r="GP502" s="7"/>
      <c r="GQ502" s="7"/>
    </row>
    <row r="503" spans="1:199" ht="24.95" hidden="1" customHeight="1" x14ac:dyDescent="0.4">
      <c r="A503" s="2" t="s">
        <v>89</v>
      </c>
      <c r="B503" s="7"/>
      <c r="D503" s="7"/>
      <c r="E503" s="7"/>
      <c r="F503" s="7"/>
      <c r="G503" s="7"/>
      <c r="H503" s="7"/>
      <c r="I503" s="7"/>
      <c r="J503" s="7"/>
      <c r="K503" s="7"/>
      <c r="L503" s="7"/>
      <c r="M503" s="90"/>
      <c r="N503" s="34"/>
      <c r="O503" s="22"/>
      <c r="P503" s="34"/>
      <c r="Q503" s="22"/>
      <c r="R503" s="34"/>
      <c r="S503" s="22"/>
      <c r="T503" s="34"/>
      <c r="U503" s="22"/>
      <c r="V503" s="91"/>
      <c r="W503" s="22"/>
      <c r="X503" s="22"/>
      <c r="Y503" s="22"/>
      <c r="Z503" s="91"/>
      <c r="AA503" s="22"/>
      <c r="AB503" s="91"/>
      <c r="AC503" s="22"/>
      <c r="AD503" s="91"/>
      <c r="AE503" s="26"/>
      <c r="AF503" s="91"/>
      <c r="AG503" s="22"/>
      <c r="AH503" s="91"/>
      <c r="AI503" s="22"/>
      <c r="AJ503" s="91"/>
      <c r="AK503" s="22"/>
      <c r="AL503" s="91"/>
      <c r="AM503" s="22"/>
      <c r="AN503" s="91"/>
      <c r="AO503" s="22"/>
      <c r="AP503" s="91"/>
      <c r="AQ503" s="22"/>
      <c r="AR503" s="91"/>
      <c r="AS503" s="22"/>
      <c r="AT503" s="91"/>
      <c r="AU503" s="22"/>
      <c r="AV503" s="91"/>
      <c r="AW503" s="22"/>
      <c r="AX503" s="91"/>
      <c r="AY503" s="22"/>
      <c r="AZ503" s="91"/>
      <c r="BA503" s="22"/>
      <c r="BB503" s="91"/>
      <c r="BC503" s="22"/>
      <c r="BD503" s="91"/>
      <c r="BE503" s="22"/>
      <c r="BF503" s="22"/>
      <c r="BG503" s="22"/>
      <c r="BH503" s="22"/>
      <c r="BI503" s="7"/>
      <c r="BJ503" s="1"/>
      <c r="BK503" s="1"/>
      <c r="BL503" s="63"/>
      <c r="BM503" s="59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90"/>
      <c r="BZ503" s="34"/>
      <c r="CA503" s="22"/>
      <c r="CB503" s="34"/>
      <c r="CC503" s="247"/>
      <c r="CD503" s="34"/>
      <c r="CE503" s="22"/>
      <c r="CF503" s="34"/>
      <c r="CG503" s="22"/>
      <c r="CH503" s="91"/>
      <c r="CI503" s="22"/>
      <c r="CJ503" s="22"/>
      <c r="CK503" s="22"/>
      <c r="CL503" s="91"/>
      <c r="CM503" s="22"/>
      <c r="CN503" s="91"/>
      <c r="CO503" s="22"/>
      <c r="CP503" s="91"/>
      <c r="CQ503" s="26"/>
      <c r="CR503" s="91"/>
      <c r="CS503" s="22"/>
      <c r="CT503" s="91"/>
      <c r="CU503" s="22"/>
      <c r="CV503" s="91"/>
      <c r="CW503" s="22"/>
      <c r="CX503" s="91"/>
      <c r="CY503" s="22"/>
      <c r="CZ503" s="91"/>
      <c r="DA503" s="22"/>
      <c r="DB503" s="91"/>
      <c r="DC503" s="22"/>
      <c r="DD503" s="91"/>
      <c r="DE503" s="22"/>
      <c r="DF503" s="91"/>
      <c r="DG503" s="22"/>
      <c r="DH503" s="91"/>
      <c r="DI503" s="22"/>
      <c r="DJ503" s="91"/>
      <c r="DK503" s="22"/>
      <c r="DL503" s="91"/>
      <c r="DM503" s="22"/>
      <c r="DN503" s="91"/>
      <c r="DO503" s="22"/>
      <c r="DP503" s="91"/>
      <c r="DQ503" s="22"/>
      <c r="DR503" s="22"/>
      <c r="DS503" s="22"/>
      <c r="DT503" s="7"/>
      <c r="DU503" s="7"/>
      <c r="DV503" s="7"/>
      <c r="DW503" s="60"/>
      <c r="DX503" s="59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M503" s="20">
        <v>0</v>
      </c>
      <c r="EN503" s="7">
        <v>0</v>
      </c>
      <c r="EO503" s="7">
        <v>0</v>
      </c>
      <c r="EP503" s="7">
        <v>0</v>
      </c>
      <c r="EQ503" s="7">
        <v>0</v>
      </c>
      <c r="ER503" s="7">
        <v>0</v>
      </c>
      <c r="ES503" s="7">
        <v>0</v>
      </c>
      <c r="ET503" s="7">
        <v>0</v>
      </c>
      <c r="EU503" s="7">
        <v>0</v>
      </c>
      <c r="EV503" s="7">
        <v>0</v>
      </c>
      <c r="EW503" s="20">
        <v>0</v>
      </c>
      <c r="EX503" s="7">
        <v>0</v>
      </c>
      <c r="EY503" s="7">
        <v>0</v>
      </c>
      <c r="EZ503" s="7">
        <v>0</v>
      </c>
      <c r="FA503" s="7">
        <v>0</v>
      </c>
      <c r="FB503" s="7">
        <v>0</v>
      </c>
      <c r="FC503" s="7">
        <v>0</v>
      </c>
      <c r="FD503" s="7">
        <v>0</v>
      </c>
      <c r="FE503" s="7">
        <v>0</v>
      </c>
      <c r="FF503" s="7">
        <v>0</v>
      </c>
      <c r="FG503" s="20">
        <v>0</v>
      </c>
      <c r="FH503" s="7">
        <v>0</v>
      </c>
      <c r="FI503" s="7">
        <v>0</v>
      </c>
      <c r="FJ503" s="7">
        <v>0</v>
      </c>
      <c r="FK503" s="7">
        <v>0</v>
      </c>
      <c r="FL503" s="7">
        <v>0</v>
      </c>
      <c r="FM503" s="7">
        <v>0</v>
      </c>
      <c r="FN503" s="7">
        <v>0</v>
      </c>
      <c r="FO503" s="7">
        <v>0</v>
      </c>
      <c r="FP503" s="7">
        <v>0</v>
      </c>
      <c r="FQ503" s="7">
        <v>0</v>
      </c>
      <c r="FR503" s="7"/>
      <c r="FS503" s="7">
        <v>0</v>
      </c>
      <c r="FT503" s="7">
        <v>0</v>
      </c>
      <c r="FU503" s="7">
        <v>0</v>
      </c>
      <c r="FV503" s="7">
        <v>0</v>
      </c>
      <c r="FW503" s="7">
        <v>0</v>
      </c>
      <c r="FX503" s="7">
        <v>0</v>
      </c>
      <c r="FY503" s="7">
        <v>0</v>
      </c>
      <c r="FZ503" s="7">
        <v>0</v>
      </c>
      <c r="GA503" s="7">
        <v>0</v>
      </c>
      <c r="GB503" s="7">
        <v>0</v>
      </c>
      <c r="GC503" s="7">
        <v>0</v>
      </c>
      <c r="GD503" s="7" t="e">
        <v>#REF!</v>
      </c>
      <c r="GE503" s="149">
        <v>0</v>
      </c>
      <c r="GF503" s="150">
        <v>0</v>
      </c>
      <c r="GG503" s="7"/>
      <c r="GH503" s="7"/>
      <c r="GI503" s="60"/>
      <c r="GK503" s="20"/>
      <c r="GL503" s="20"/>
      <c r="GM503" s="1"/>
      <c r="GN503" s="25"/>
      <c r="GO503" s="77"/>
      <c r="GP503" s="7"/>
      <c r="GQ503" s="7"/>
    </row>
    <row r="504" spans="1:199" ht="24.95" hidden="1" customHeight="1" x14ac:dyDescent="0.4">
      <c r="A504" s="2" t="s">
        <v>89</v>
      </c>
      <c r="B504" s="7"/>
      <c r="D504" s="7"/>
      <c r="E504" s="7"/>
      <c r="F504" s="7"/>
      <c r="G504" s="7"/>
      <c r="H504" s="7"/>
      <c r="I504" s="7"/>
      <c r="J504" s="7"/>
      <c r="K504" s="7"/>
      <c r="L504" s="7"/>
      <c r="M504" s="90"/>
      <c r="N504" s="34"/>
      <c r="O504" s="22"/>
      <c r="P504" s="34"/>
      <c r="Q504" s="22"/>
      <c r="R504" s="34"/>
      <c r="S504" s="22"/>
      <c r="T504" s="34"/>
      <c r="U504" s="22"/>
      <c r="V504" s="91"/>
      <c r="W504" s="22"/>
      <c r="X504" s="22"/>
      <c r="Y504" s="22"/>
      <c r="Z504" s="91"/>
      <c r="AA504" s="22"/>
      <c r="AB504" s="91"/>
      <c r="AC504" s="22"/>
      <c r="AD504" s="91"/>
      <c r="AE504" s="26"/>
      <c r="AF504" s="91"/>
      <c r="AG504" s="22"/>
      <c r="AH504" s="91"/>
      <c r="AI504" s="22"/>
      <c r="AJ504" s="91"/>
      <c r="AK504" s="22"/>
      <c r="AL504" s="91"/>
      <c r="AM504" s="22"/>
      <c r="AN504" s="91"/>
      <c r="AO504" s="22"/>
      <c r="AP504" s="91"/>
      <c r="AQ504" s="22"/>
      <c r="AR504" s="91"/>
      <c r="AS504" s="22"/>
      <c r="AT504" s="91"/>
      <c r="AU504" s="22"/>
      <c r="AV504" s="91"/>
      <c r="AW504" s="22"/>
      <c r="AX504" s="91"/>
      <c r="AY504" s="22"/>
      <c r="AZ504" s="91"/>
      <c r="BA504" s="22"/>
      <c r="BB504" s="91"/>
      <c r="BC504" s="22"/>
      <c r="BD504" s="91"/>
      <c r="BE504" s="22"/>
      <c r="BF504" s="22"/>
      <c r="BG504" s="22"/>
      <c r="BH504" s="22"/>
      <c r="BI504" s="7"/>
      <c r="BJ504" s="1"/>
      <c r="BK504" s="1"/>
      <c r="BL504" s="63"/>
      <c r="BM504" s="59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90"/>
      <c r="BZ504" s="34"/>
      <c r="CA504" s="22"/>
      <c r="CB504" s="34"/>
      <c r="CC504" s="247"/>
      <c r="CD504" s="34"/>
      <c r="CE504" s="22"/>
      <c r="CF504" s="34"/>
      <c r="CG504" s="22"/>
      <c r="CH504" s="91"/>
      <c r="CI504" s="22"/>
      <c r="CJ504" s="22"/>
      <c r="CK504" s="22"/>
      <c r="CL504" s="91"/>
      <c r="CM504" s="22"/>
      <c r="CN504" s="91"/>
      <c r="CO504" s="22"/>
      <c r="CP504" s="91"/>
      <c r="CQ504" s="26"/>
      <c r="CR504" s="91"/>
      <c r="CS504" s="22"/>
      <c r="CT504" s="91"/>
      <c r="CU504" s="22"/>
      <c r="CV504" s="91"/>
      <c r="CW504" s="22"/>
      <c r="CX504" s="91"/>
      <c r="CY504" s="22"/>
      <c r="CZ504" s="91"/>
      <c r="DA504" s="22"/>
      <c r="DB504" s="91"/>
      <c r="DC504" s="22"/>
      <c r="DD504" s="91"/>
      <c r="DE504" s="22"/>
      <c r="DF504" s="91"/>
      <c r="DG504" s="22"/>
      <c r="DH504" s="91"/>
      <c r="DI504" s="22"/>
      <c r="DJ504" s="91"/>
      <c r="DK504" s="22"/>
      <c r="DL504" s="91"/>
      <c r="DM504" s="22"/>
      <c r="DN504" s="91"/>
      <c r="DO504" s="22"/>
      <c r="DP504" s="91"/>
      <c r="DQ504" s="22"/>
      <c r="DR504" s="22"/>
      <c r="DS504" s="22"/>
      <c r="DT504" s="7"/>
      <c r="DU504" s="7"/>
      <c r="DV504" s="7"/>
      <c r="DW504" s="60"/>
      <c r="DX504" s="59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M504" s="20">
        <v>0</v>
      </c>
      <c r="EN504" s="7">
        <v>0</v>
      </c>
      <c r="EO504" s="7">
        <v>0</v>
      </c>
      <c r="EP504" s="7">
        <v>0</v>
      </c>
      <c r="EQ504" s="7">
        <v>0</v>
      </c>
      <c r="ER504" s="7">
        <v>0</v>
      </c>
      <c r="ES504" s="7">
        <v>0</v>
      </c>
      <c r="ET504" s="7">
        <v>0</v>
      </c>
      <c r="EU504" s="7">
        <v>0</v>
      </c>
      <c r="EV504" s="7">
        <v>0</v>
      </c>
      <c r="EW504" s="20">
        <v>0</v>
      </c>
      <c r="EX504" s="7">
        <v>0</v>
      </c>
      <c r="EY504" s="7">
        <v>0</v>
      </c>
      <c r="EZ504" s="7">
        <v>0</v>
      </c>
      <c r="FA504" s="7">
        <v>0</v>
      </c>
      <c r="FB504" s="7">
        <v>0</v>
      </c>
      <c r="FC504" s="7">
        <v>0</v>
      </c>
      <c r="FD504" s="7">
        <v>0</v>
      </c>
      <c r="FE504" s="7">
        <v>0</v>
      </c>
      <c r="FF504" s="7">
        <v>0</v>
      </c>
      <c r="FG504" s="20">
        <v>0</v>
      </c>
      <c r="FH504" s="7">
        <v>0</v>
      </c>
      <c r="FI504" s="7">
        <v>0</v>
      </c>
      <c r="FJ504" s="7">
        <v>0</v>
      </c>
      <c r="FK504" s="7">
        <v>0</v>
      </c>
      <c r="FL504" s="7">
        <v>0</v>
      </c>
      <c r="FM504" s="7">
        <v>0</v>
      </c>
      <c r="FN504" s="7">
        <v>0</v>
      </c>
      <c r="FO504" s="7">
        <v>0</v>
      </c>
      <c r="FP504" s="7">
        <v>0</v>
      </c>
      <c r="FQ504" s="7">
        <v>0</v>
      </c>
      <c r="FR504" s="7"/>
      <c r="FS504" s="7">
        <v>0</v>
      </c>
      <c r="FT504" s="7">
        <v>0</v>
      </c>
      <c r="FU504" s="7">
        <v>0</v>
      </c>
      <c r="FV504" s="7">
        <v>0</v>
      </c>
      <c r="FW504" s="7">
        <v>0</v>
      </c>
      <c r="FX504" s="7">
        <v>0</v>
      </c>
      <c r="FY504" s="7">
        <v>0</v>
      </c>
      <c r="FZ504" s="7">
        <v>0</v>
      </c>
      <c r="GA504" s="7">
        <v>0</v>
      </c>
      <c r="GB504" s="7">
        <v>0</v>
      </c>
      <c r="GC504" s="7">
        <v>0</v>
      </c>
      <c r="GD504" s="7" t="e">
        <v>#REF!</v>
      </c>
      <c r="GE504" s="149">
        <v>0</v>
      </c>
      <c r="GF504" s="150">
        <v>0</v>
      </c>
      <c r="GG504" s="7"/>
      <c r="GH504" s="7"/>
      <c r="GI504" s="60"/>
      <c r="GK504" s="20"/>
      <c r="GL504" s="20"/>
      <c r="GM504" s="1"/>
      <c r="GN504" s="25"/>
      <c r="GO504" s="77"/>
      <c r="GP504" s="7"/>
      <c r="GQ504" s="7"/>
    </row>
    <row r="505" spans="1:199" ht="24.95" hidden="1" customHeight="1" x14ac:dyDescent="0.4">
      <c r="A505" s="2" t="s">
        <v>89</v>
      </c>
      <c r="B505" s="7"/>
      <c r="D505" s="7"/>
      <c r="E505" s="7"/>
      <c r="F505" s="7"/>
      <c r="G505" s="7"/>
      <c r="H505" s="7"/>
      <c r="I505" s="7"/>
      <c r="J505" s="7"/>
      <c r="K505" s="7"/>
      <c r="L505" s="7"/>
      <c r="M505" s="90">
        <f>SUM(N505+P505+T505+V505+AR505*2)</f>
        <v>0</v>
      </c>
      <c r="N505" s="34"/>
      <c r="O505" s="22"/>
      <c r="P505" s="34"/>
      <c r="Q505" s="22"/>
      <c r="R505" s="34"/>
      <c r="S505" s="22"/>
      <c r="T505" s="34"/>
      <c r="U505" s="22"/>
      <c r="V505" s="91"/>
      <c r="W505" s="22"/>
      <c r="X505" s="22"/>
      <c r="Y505" s="22"/>
      <c r="Z505" s="91"/>
      <c r="AA505" s="22"/>
      <c r="AB505" s="91"/>
      <c r="AC505" s="22"/>
      <c r="AD505" s="91"/>
      <c r="AE505" s="26"/>
      <c r="AF505" s="91"/>
      <c r="AG505" s="22"/>
      <c r="AH505" s="91"/>
      <c r="AI505" s="22"/>
      <c r="AJ505" s="91"/>
      <c r="AK505" s="22"/>
      <c r="AL505" s="91"/>
      <c r="AM505" s="22"/>
      <c r="AN505" s="91"/>
      <c r="AO505" s="22"/>
      <c r="AP505" s="91"/>
      <c r="AQ505" s="22"/>
      <c r="AR505" s="91"/>
      <c r="AS505" s="22"/>
      <c r="AT505" s="91"/>
      <c r="AU505" s="22"/>
      <c r="AV505" s="91"/>
      <c r="AW505" s="22"/>
      <c r="AX505" s="91"/>
      <c r="AY505" s="22"/>
      <c r="AZ505" s="91"/>
      <c r="BA505" s="22"/>
      <c r="BB505" s="91"/>
      <c r="BC505" s="22"/>
      <c r="BD505" s="91"/>
      <c r="BE505" s="22"/>
      <c r="BF505" s="22"/>
      <c r="BG505" s="22">
        <f>SUM(AO505+BE505+BC505+BA505+AY505+AW505+AS505+AQ505+AK505+AM505+AI505+AG505+AE505+AC505+AA505+Y505+X505+W505+U505+Q505+O505+S505+AU505)</f>
        <v>0</v>
      </c>
      <c r="BH505" s="22">
        <f>SUM(O505+Q505+U505+W505+X505+AS505+AW505+AY505+BA505+BC505+S505+AQ505)</f>
        <v>0</v>
      </c>
      <c r="BI505" s="7"/>
      <c r="BJ505" s="1"/>
      <c r="BK505" s="1"/>
      <c r="BL505" s="63"/>
      <c r="BM505" s="59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90">
        <f>SUM(BZ505+CB505+CF505+CH505+DD505*2)</f>
        <v>0</v>
      </c>
      <c r="BZ505" s="34"/>
      <c r="CA505" s="22"/>
      <c r="CB505" s="34"/>
      <c r="CC505" s="247"/>
      <c r="CD505" s="34"/>
      <c r="CE505" s="22"/>
      <c r="CF505" s="34"/>
      <c r="CG505" s="22"/>
      <c r="CH505" s="91"/>
      <c r="CI505" s="22"/>
      <c r="CJ505" s="22"/>
      <c r="CK505" s="22"/>
      <c r="CL505" s="91"/>
      <c r="CM505" s="22"/>
      <c r="CN505" s="91"/>
      <c r="CO505" s="22"/>
      <c r="CP505" s="91"/>
      <c r="CQ505" s="26"/>
      <c r="CR505" s="91"/>
      <c r="CS505" s="22"/>
      <c r="CT505" s="91"/>
      <c r="CU505" s="22"/>
      <c r="CV505" s="91"/>
      <c r="CW505" s="22"/>
      <c r="CX505" s="91"/>
      <c r="CY505" s="22"/>
      <c r="CZ505" s="91"/>
      <c r="DA505" s="22"/>
      <c r="DB505" s="91"/>
      <c r="DC505" s="22"/>
      <c r="DD505" s="91"/>
      <c r="DE505" s="22"/>
      <c r="DF505" s="91"/>
      <c r="DG505" s="22"/>
      <c r="DH505" s="91"/>
      <c r="DI505" s="22"/>
      <c r="DJ505" s="91"/>
      <c r="DK505" s="22"/>
      <c r="DL505" s="91"/>
      <c r="DM505" s="22"/>
      <c r="DN505" s="91"/>
      <c r="DO505" s="22"/>
      <c r="DP505" s="91"/>
      <c r="DQ505" s="22"/>
      <c r="DR505" s="22">
        <f>SUM(DA505+DQ505+DO505+DM505+DK505+DI505+DE505+DC505+CW505+CY505+CU505+CS505+CQ505+CO505+CM505+CK505+CJ505+CI505+CG505+CC505+CA505+CE505+DG505)</f>
        <v>0</v>
      </c>
      <c r="DS505" s="22">
        <f>SUM(CA505+CC505+CG505+CI505+CJ505+DE505+DI505+DK505+DM505+DO505+CE505+DC505)</f>
        <v>0</v>
      </c>
      <c r="DT505" s="7"/>
      <c r="DU505" s="7"/>
      <c r="DV505" s="7"/>
      <c r="DW505" s="60"/>
      <c r="DX505" s="59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M505" s="20">
        <v>0</v>
      </c>
      <c r="EN505" s="7">
        <v>0</v>
      </c>
      <c r="EO505" s="7">
        <v>0</v>
      </c>
      <c r="EP505" s="7">
        <v>0</v>
      </c>
      <c r="EQ505" s="7">
        <v>0</v>
      </c>
      <c r="ER505" s="7">
        <v>0</v>
      </c>
      <c r="ES505" s="7">
        <v>0</v>
      </c>
      <c r="ET505" s="7">
        <v>0</v>
      </c>
      <c r="EU505" s="7">
        <v>0</v>
      </c>
      <c r="EV505" s="7">
        <v>0</v>
      </c>
      <c r="EW505" s="20">
        <v>0</v>
      </c>
      <c r="EX505" s="7">
        <v>0</v>
      </c>
      <c r="EY505" s="7">
        <v>0</v>
      </c>
      <c r="EZ505" s="7">
        <v>0</v>
      </c>
      <c r="FA505" s="7">
        <v>0</v>
      </c>
      <c r="FB505" s="7">
        <v>0</v>
      </c>
      <c r="FC505" s="7">
        <v>0</v>
      </c>
      <c r="FD505" s="7">
        <v>0</v>
      </c>
      <c r="FE505" s="7">
        <v>0</v>
      </c>
      <c r="FF505" s="7">
        <v>0</v>
      </c>
      <c r="FG505" s="20">
        <v>0</v>
      </c>
      <c r="FH505" s="7">
        <v>0</v>
      </c>
      <c r="FI505" s="7">
        <v>0</v>
      </c>
      <c r="FJ505" s="7">
        <v>0</v>
      </c>
      <c r="FK505" s="7">
        <v>0</v>
      </c>
      <c r="FL505" s="7">
        <v>0</v>
      </c>
      <c r="FM505" s="7">
        <v>0</v>
      </c>
      <c r="FN505" s="7">
        <v>0</v>
      </c>
      <c r="FO505" s="7">
        <v>0</v>
      </c>
      <c r="FP505" s="7">
        <v>0</v>
      </c>
      <c r="FQ505" s="7">
        <v>0</v>
      </c>
      <c r="FR505" s="7"/>
      <c r="FS505" s="7">
        <v>0</v>
      </c>
      <c r="FT505" s="7">
        <v>0</v>
      </c>
      <c r="FU505" s="7">
        <v>0</v>
      </c>
      <c r="FV505" s="7">
        <v>0</v>
      </c>
      <c r="FW505" s="7">
        <v>0</v>
      </c>
      <c r="FX505" s="7">
        <v>0</v>
      </c>
      <c r="FY505" s="7">
        <v>0</v>
      </c>
      <c r="FZ505" s="7">
        <v>0</v>
      </c>
      <c r="GA505" s="7">
        <v>0</v>
      </c>
      <c r="GB505" s="7">
        <v>0</v>
      </c>
      <c r="GC505" s="7">
        <v>0</v>
      </c>
      <c r="GD505" s="7" t="e">
        <v>#REF!</v>
      </c>
      <c r="GE505" s="149">
        <v>0</v>
      </c>
      <c r="GF505" s="150">
        <v>0</v>
      </c>
      <c r="GG505" s="7"/>
      <c r="GH505" s="7"/>
      <c r="GI505" s="60"/>
      <c r="GK505" s="20"/>
      <c r="GL505" s="20"/>
      <c r="GM505" s="1"/>
      <c r="GN505" s="25"/>
      <c r="GO505" s="77"/>
      <c r="GP505" s="7"/>
      <c r="GQ505" s="7"/>
    </row>
    <row r="506" spans="1:199" ht="24.95" hidden="1" customHeight="1" thickBot="1" x14ac:dyDescent="0.4">
      <c r="A506" s="2" t="s">
        <v>89</v>
      </c>
      <c r="B506" s="7"/>
      <c r="D506" s="7"/>
      <c r="E506" s="7"/>
      <c r="F506" s="7"/>
      <c r="G506" s="7"/>
      <c r="H506" s="7"/>
      <c r="I506" s="7"/>
      <c r="J506" s="7"/>
      <c r="K506" s="7"/>
      <c r="L506" s="7"/>
      <c r="M506" s="90">
        <f>SUM(N506+P506+T506+V506+AR506*2)</f>
        <v>0</v>
      </c>
      <c r="N506" s="34"/>
      <c r="O506" s="22"/>
      <c r="P506" s="34"/>
      <c r="Q506" s="22"/>
      <c r="R506" s="34"/>
      <c r="S506" s="22"/>
      <c r="T506" s="34"/>
      <c r="U506" s="22"/>
      <c r="V506" s="91"/>
      <c r="W506" s="22"/>
      <c r="X506" s="22"/>
      <c r="Y506" s="22"/>
      <c r="Z506" s="91"/>
      <c r="AA506" s="22"/>
      <c r="AB506" s="91"/>
      <c r="AC506" s="22"/>
      <c r="AD506" s="91"/>
      <c r="AE506" s="26"/>
      <c r="AF506" s="91"/>
      <c r="AG506" s="22"/>
      <c r="AH506" s="91"/>
      <c r="AI506" s="22"/>
      <c r="AJ506" s="91"/>
      <c r="AK506" s="22"/>
      <c r="AL506" s="91"/>
      <c r="AM506" s="22"/>
      <c r="AN506" s="91"/>
      <c r="AO506" s="22"/>
      <c r="AP506" s="91"/>
      <c r="AQ506" s="22"/>
      <c r="AR506" s="91"/>
      <c r="AS506" s="22"/>
      <c r="AT506" s="91"/>
      <c r="AU506" s="22"/>
      <c r="AV506" s="91"/>
      <c r="AW506" s="22"/>
      <c r="AX506" s="91"/>
      <c r="AY506" s="22"/>
      <c r="AZ506" s="91"/>
      <c r="BA506" s="22"/>
      <c r="BB506" s="91"/>
      <c r="BC506" s="22"/>
      <c r="BD506" s="91"/>
      <c r="BE506" s="22"/>
      <c r="BF506" s="22"/>
      <c r="BG506" s="22">
        <f>SUM(AO506+BE506+BC506+BA506+AY506+AW506+AS506+AQ506+AK506+AM506+AI506+AG506+AE506+AC506+AA506+Y506+X506+W506+U506+Q506+O506+S506+AU506)</f>
        <v>0</v>
      </c>
      <c r="BH506" s="22">
        <f>SUM(O506+Q506+U506+W506+X506+AS506+AW506+AY506+BA506+BC506+S506+AQ506)</f>
        <v>0</v>
      </c>
      <c r="BI506" s="7"/>
      <c r="BJ506" s="1"/>
      <c r="BK506" s="1"/>
      <c r="BL506" s="63"/>
      <c r="BM506" s="59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90">
        <f>SUM(BZ506+CB506+CF506+CH506+DD506*2)</f>
        <v>0</v>
      </c>
      <c r="BZ506" s="34"/>
      <c r="CA506" s="22"/>
      <c r="CB506" s="34"/>
      <c r="CC506" s="247"/>
      <c r="CD506" s="34"/>
      <c r="CE506" s="22"/>
      <c r="CF506" s="34"/>
      <c r="CG506" s="22"/>
      <c r="CH506" s="91"/>
      <c r="CI506" s="22"/>
      <c r="CJ506" s="22"/>
      <c r="CK506" s="22"/>
      <c r="CL506" s="91"/>
      <c r="CM506" s="22"/>
      <c r="CN506" s="91"/>
      <c r="CO506" s="22"/>
      <c r="CP506" s="91"/>
      <c r="CQ506" s="26"/>
      <c r="CR506" s="91"/>
      <c r="CS506" s="22"/>
      <c r="CT506" s="91"/>
      <c r="CU506" s="22"/>
      <c r="CV506" s="91"/>
      <c r="CW506" s="22"/>
      <c r="CX506" s="91"/>
      <c r="CY506" s="22"/>
      <c r="CZ506" s="91"/>
      <c r="DA506" s="22"/>
      <c r="DB506" s="91"/>
      <c r="DC506" s="22"/>
      <c r="DD506" s="91"/>
      <c r="DE506" s="22"/>
      <c r="DF506" s="91"/>
      <c r="DG506" s="22"/>
      <c r="DH506" s="91"/>
      <c r="DI506" s="22"/>
      <c r="DJ506" s="91"/>
      <c r="DK506" s="22"/>
      <c r="DL506" s="91"/>
      <c r="DM506" s="22"/>
      <c r="DN506" s="91"/>
      <c r="DO506" s="22"/>
      <c r="DP506" s="91"/>
      <c r="DQ506" s="22"/>
      <c r="DR506" s="22">
        <f>SUM(DA506+DQ506+DO506+DM506+DK506+DI506+DE506+DC506+CW506+CY506+CU506+CS506+CQ506+CO506+CM506+CK506+CJ506+CI506+CG506+CC506+CA506+CE506+DG506)</f>
        <v>0</v>
      </c>
      <c r="DS506" s="22">
        <f>SUM(CA506+CC506+CG506+CI506+CJ506+DE506+DI506+DK506+DM506+DO506+CE506+DC506)</f>
        <v>0</v>
      </c>
      <c r="DT506" s="7"/>
      <c r="DU506" s="7"/>
      <c r="DV506" s="7"/>
      <c r="DW506" s="60"/>
      <c r="DX506" s="59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M506" s="20">
        <v>0</v>
      </c>
      <c r="EN506" s="7">
        <v>0</v>
      </c>
      <c r="EO506" s="7">
        <v>0</v>
      </c>
      <c r="EP506" s="7">
        <v>0</v>
      </c>
      <c r="EQ506" s="7">
        <v>0</v>
      </c>
      <c r="ER506" s="7">
        <v>0</v>
      </c>
      <c r="ES506" s="7">
        <v>0</v>
      </c>
      <c r="ET506" s="7">
        <v>0</v>
      </c>
      <c r="EU506" s="7">
        <v>0</v>
      </c>
      <c r="EV506" s="7">
        <v>0</v>
      </c>
      <c r="EW506" s="20">
        <v>0</v>
      </c>
      <c r="EX506" s="7">
        <v>0</v>
      </c>
      <c r="EY506" s="7">
        <v>0</v>
      </c>
      <c r="EZ506" s="7">
        <v>0</v>
      </c>
      <c r="FA506" s="7">
        <v>0</v>
      </c>
      <c r="FB506" s="7">
        <v>0</v>
      </c>
      <c r="FC506" s="7">
        <v>0</v>
      </c>
      <c r="FD506" s="7">
        <v>0</v>
      </c>
      <c r="FE506" s="7">
        <v>0</v>
      </c>
      <c r="FF506" s="7">
        <v>0</v>
      </c>
      <c r="FG506" s="20">
        <v>0</v>
      </c>
      <c r="FH506" s="7">
        <v>0</v>
      </c>
      <c r="FI506" s="7">
        <v>0</v>
      </c>
      <c r="FJ506" s="7">
        <v>0</v>
      </c>
      <c r="FK506" s="7">
        <v>0</v>
      </c>
      <c r="FL506" s="7">
        <v>0</v>
      </c>
      <c r="FM506" s="7">
        <v>0</v>
      </c>
      <c r="FN506" s="7">
        <v>0</v>
      </c>
      <c r="FO506" s="7">
        <v>0</v>
      </c>
      <c r="FP506" s="7">
        <v>0</v>
      </c>
      <c r="FQ506" s="7">
        <v>0</v>
      </c>
      <c r="FR506" s="7"/>
      <c r="FS506" s="7">
        <v>0</v>
      </c>
      <c r="FT506" s="7">
        <v>0</v>
      </c>
      <c r="FU506" s="7">
        <v>0</v>
      </c>
      <c r="FV506" s="7">
        <v>0</v>
      </c>
      <c r="FW506" s="7">
        <v>0</v>
      </c>
      <c r="FX506" s="7">
        <v>0</v>
      </c>
      <c r="FY506" s="7">
        <v>0</v>
      </c>
      <c r="FZ506" s="7">
        <v>0</v>
      </c>
      <c r="GA506" s="7">
        <v>0</v>
      </c>
      <c r="GB506" s="7">
        <v>0</v>
      </c>
      <c r="GC506" s="7">
        <v>0</v>
      </c>
      <c r="GD506" s="7" t="e">
        <v>#REF!</v>
      </c>
      <c r="GE506" s="149">
        <v>0</v>
      </c>
      <c r="GF506" s="150">
        <v>0</v>
      </c>
      <c r="GG506" s="7"/>
      <c r="GH506" s="7"/>
      <c r="GI506" s="60"/>
      <c r="GK506" s="20"/>
      <c r="GL506" s="20"/>
      <c r="GM506" s="1"/>
      <c r="GN506" s="25"/>
      <c r="GO506" s="77"/>
      <c r="GP506" s="7"/>
      <c r="GQ506" s="7"/>
    </row>
    <row r="507" spans="1:199" ht="24.95" customHeight="1" thickBot="1" x14ac:dyDescent="0.4">
      <c r="A507" s="61">
        <v>34</v>
      </c>
      <c r="B507" s="651" t="s">
        <v>313</v>
      </c>
      <c r="C507" s="21" t="s">
        <v>317</v>
      </c>
      <c r="D507" s="488"/>
      <c r="E507" s="488"/>
      <c r="F507" s="488"/>
      <c r="G507" s="488"/>
      <c r="H507" s="488"/>
      <c r="I507" s="488"/>
      <c r="J507" s="488"/>
      <c r="K507" s="488"/>
      <c r="L507" s="489">
        <f>SUM(L508:L517)</f>
        <v>0</v>
      </c>
      <c r="M507" s="489">
        <f>SUM(M508:M517)</f>
        <v>0</v>
      </c>
      <c r="N507" s="489">
        <f>SUM(N508:N517)</f>
        <v>0</v>
      </c>
      <c r="O507" s="16">
        <f>SUM(O508:O526)</f>
        <v>0</v>
      </c>
      <c r="P507" s="489">
        <f>SUM(P508:P526)</f>
        <v>0</v>
      </c>
      <c r="Q507" s="16">
        <f>SUM(Q508:Q526)</f>
        <v>0</v>
      </c>
      <c r="R507" s="489">
        <f>SUM(R508:R526)</f>
        <v>0</v>
      </c>
      <c r="S507" s="16">
        <f t="shared" ref="S507:X507" si="2491">SUM(S508:S526)</f>
        <v>0</v>
      </c>
      <c r="T507" s="489">
        <f t="shared" si="2491"/>
        <v>64</v>
      </c>
      <c r="U507" s="16">
        <f t="shared" si="2491"/>
        <v>0</v>
      </c>
      <c r="V507" s="489">
        <f t="shared" si="2491"/>
        <v>0</v>
      </c>
      <c r="W507" s="16">
        <f t="shared" si="2491"/>
        <v>0</v>
      </c>
      <c r="X507" s="16">
        <f t="shared" si="2491"/>
        <v>0</v>
      </c>
      <c r="Y507" s="16">
        <f>SUM(Y508:Y526)</f>
        <v>0</v>
      </c>
      <c r="Z507" s="489">
        <f t="shared" ref="Z507:BH507" si="2492">SUM(Z508:Z526)</f>
        <v>0</v>
      </c>
      <c r="AA507" s="16">
        <f t="shared" si="2492"/>
        <v>0</v>
      </c>
      <c r="AB507" s="489">
        <f t="shared" si="2492"/>
        <v>19</v>
      </c>
      <c r="AC507" s="16">
        <f t="shared" si="2492"/>
        <v>152</v>
      </c>
      <c r="AD507" s="489">
        <f t="shared" si="2492"/>
        <v>1</v>
      </c>
      <c r="AE507" s="16">
        <f t="shared" si="2492"/>
        <v>15</v>
      </c>
      <c r="AF507" s="489">
        <f t="shared" si="2492"/>
        <v>0</v>
      </c>
      <c r="AG507" s="16">
        <f t="shared" si="2492"/>
        <v>0</v>
      </c>
      <c r="AH507" s="489">
        <f t="shared" si="2492"/>
        <v>0</v>
      </c>
      <c r="AI507" s="16">
        <f t="shared" si="2492"/>
        <v>0</v>
      </c>
      <c r="AJ507" s="489">
        <f t="shared" si="2492"/>
        <v>0</v>
      </c>
      <c r="AK507" s="16">
        <f t="shared" si="2492"/>
        <v>0</v>
      </c>
      <c r="AL507" s="489">
        <f t="shared" si="2492"/>
        <v>0</v>
      </c>
      <c r="AM507" s="16">
        <f t="shared" si="2492"/>
        <v>0</v>
      </c>
      <c r="AN507" s="489">
        <f t="shared" si="2492"/>
        <v>0</v>
      </c>
      <c r="AO507" s="16">
        <f t="shared" si="2492"/>
        <v>0</v>
      </c>
      <c r="AP507" s="489">
        <f t="shared" si="2492"/>
        <v>0</v>
      </c>
      <c r="AQ507" s="16">
        <f t="shared" si="2492"/>
        <v>0</v>
      </c>
      <c r="AR507" s="489">
        <f t="shared" si="2492"/>
        <v>0</v>
      </c>
      <c r="AS507" s="16">
        <f t="shared" si="2492"/>
        <v>0</v>
      </c>
      <c r="AT507" s="489">
        <f t="shared" si="2492"/>
        <v>0</v>
      </c>
      <c r="AU507" s="16">
        <f t="shared" si="2492"/>
        <v>0</v>
      </c>
      <c r="AV507" s="489">
        <f t="shared" si="2492"/>
        <v>0</v>
      </c>
      <c r="AW507" s="16">
        <f t="shared" si="2492"/>
        <v>0</v>
      </c>
      <c r="AX507" s="489">
        <f t="shared" si="2492"/>
        <v>0</v>
      </c>
      <c r="AY507" s="16">
        <f t="shared" si="2492"/>
        <v>0</v>
      </c>
      <c r="AZ507" s="489">
        <f t="shared" si="2492"/>
        <v>0</v>
      </c>
      <c r="BA507" s="16">
        <f t="shared" si="2492"/>
        <v>0</v>
      </c>
      <c r="BB507" s="489">
        <f t="shared" si="2492"/>
        <v>0</v>
      </c>
      <c r="BC507" s="16">
        <f t="shared" si="2492"/>
        <v>0</v>
      </c>
      <c r="BD507" s="489">
        <f t="shared" si="2492"/>
        <v>0</v>
      </c>
      <c r="BE507" s="16">
        <f t="shared" si="2492"/>
        <v>0</v>
      </c>
      <c r="BF507" s="489">
        <f t="shared" si="2492"/>
        <v>15</v>
      </c>
      <c r="BG507" s="16">
        <f t="shared" si="2492"/>
        <v>167</v>
      </c>
      <c r="BH507" s="16">
        <f t="shared" si="2492"/>
        <v>0</v>
      </c>
      <c r="BI507" s="488"/>
      <c r="BJ507" s="490"/>
      <c r="BK507" s="490"/>
      <c r="BL507" s="111"/>
      <c r="BM507" s="61">
        <v>34</v>
      </c>
      <c r="BN507" s="651" t="s">
        <v>313</v>
      </c>
      <c r="BO507" s="21" t="s">
        <v>317</v>
      </c>
      <c r="BP507" s="488">
        <v>1</v>
      </c>
      <c r="BQ507" s="488"/>
      <c r="BR507" s="488"/>
      <c r="BS507" s="488"/>
      <c r="BT507" s="488"/>
      <c r="BU507" s="488"/>
      <c r="BV507" s="488"/>
      <c r="BW507" s="488"/>
      <c r="BX507" s="489">
        <f>SUM(BX508:BX526)</f>
        <v>0</v>
      </c>
      <c r="BY507" s="489">
        <f>SUM(BY508:BY526)</f>
        <v>0</v>
      </c>
      <c r="BZ507" s="489">
        <f t="shared" ref="BZ507:DS507" si="2493">SUM(BZ508:BZ526)</f>
        <v>0</v>
      </c>
      <c r="CA507" s="16">
        <f t="shared" si="2493"/>
        <v>0</v>
      </c>
      <c r="CB507" s="489">
        <f t="shared" si="2493"/>
        <v>0</v>
      </c>
      <c r="CC507" s="16">
        <f t="shared" si="2493"/>
        <v>0</v>
      </c>
      <c r="CD507" s="489">
        <f t="shared" si="2493"/>
        <v>0</v>
      </c>
      <c r="CE507" s="16">
        <f t="shared" si="2493"/>
        <v>0</v>
      </c>
      <c r="CF507" s="489">
        <f t="shared" si="2493"/>
        <v>0</v>
      </c>
      <c r="CG507" s="16">
        <f t="shared" si="2493"/>
        <v>0</v>
      </c>
      <c r="CH507" s="489">
        <f t="shared" si="2493"/>
        <v>0</v>
      </c>
      <c r="CI507" s="16">
        <f t="shared" si="2493"/>
        <v>0</v>
      </c>
      <c r="CJ507" s="16">
        <f t="shared" si="2493"/>
        <v>0</v>
      </c>
      <c r="CK507" s="16">
        <f t="shared" si="2493"/>
        <v>0</v>
      </c>
      <c r="CL507" s="489">
        <f t="shared" si="2493"/>
        <v>0</v>
      </c>
      <c r="CM507" s="16">
        <f t="shared" si="2493"/>
        <v>0</v>
      </c>
      <c r="CN507" s="489">
        <f t="shared" si="2493"/>
        <v>5</v>
      </c>
      <c r="CO507" s="16">
        <f t="shared" si="2493"/>
        <v>40</v>
      </c>
      <c r="CP507" s="489">
        <f t="shared" si="2493"/>
        <v>1</v>
      </c>
      <c r="CQ507" s="16">
        <f t="shared" si="2493"/>
        <v>15</v>
      </c>
      <c r="CR507" s="489">
        <f t="shared" si="2493"/>
        <v>0</v>
      </c>
      <c r="CS507" s="16">
        <f t="shared" si="2493"/>
        <v>0</v>
      </c>
      <c r="CT507" s="489">
        <f t="shared" si="2493"/>
        <v>0</v>
      </c>
      <c r="CU507" s="16">
        <f t="shared" si="2493"/>
        <v>0</v>
      </c>
      <c r="CV507" s="489">
        <f t="shared" si="2493"/>
        <v>0</v>
      </c>
      <c r="CW507" s="16">
        <f t="shared" si="2493"/>
        <v>0</v>
      </c>
      <c r="CX507" s="489">
        <f t="shared" si="2493"/>
        <v>0</v>
      </c>
      <c r="CY507" s="16">
        <f t="shared" si="2493"/>
        <v>0</v>
      </c>
      <c r="CZ507" s="489">
        <f t="shared" si="2493"/>
        <v>0</v>
      </c>
      <c r="DA507" s="16">
        <f t="shared" si="2493"/>
        <v>0</v>
      </c>
      <c r="DB507" s="489">
        <f t="shared" si="2493"/>
        <v>0</v>
      </c>
      <c r="DC507" s="16">
        <f t="shared" si="2493"/>
        <v>0</v>
      </c>
      <c r="DD507" s="489">
        <f t="shared" si="2493"/>
        <v>0</v>
      </c>
      <c r="DE507" s="16">
        <f t="shared" si="2493"/>
        <v>0</v>
      </c>
      <c r="DF507" s="489">
        <f t="shared" si="2493"/>
        <v>0</v>
      </c>
      <c r="DG507" s="16">
        <f t="shared" si="2493"/>
        <v>0</v>
      </c>
      <c r="DH507" s="489">
        <f t="shared" si="2493"/>
        <v>0</v>
      </c>
      <c r="DI507" s="16">
        <f t="shared" si="2493"/>
        <v>0</v>
      </c>
      <c r="DJ507" s="489">
        <f t="shared" si="2493"/>
        <v>0</v>
      </c>
      <c r="DK507" s="16">
        <f t="shared" si="2493"/>
        <v>0</v>
      </c>
      <c r="DL507" s="489">
        <f t="shared" si="2493"/>
        <v>0</v>
      </c>
      <c r="DM507" s="16">
        <f t="shared" si="2493"/>
        <v>0</v>
      </c>
      <c r="DN507" s="489">
        <f t="shared" si="2493"/>
        <v>0</v>
      </c>
      <c r="DO507" s="16">
        <f t="shared" si="2493"/>
        <v>0</v>
      </c>
      <c r="DP507" s="489">
        <f t="shared" si="2493"/>
        <v>0</v>
      </c>
      <c r="DQ507" s="16">
        <f t="shared" si="2493"/>
        <v>0</v>
      </c>
      <c r="DR507" s="16">
        <f t="shared" si="2493"/>
        <v>55</v>
      </c>
      <c r="DS507" s="16">
        <f t="shared" si="2493"/>
        <v>0</v>
      </c>
      <c r="DT507" s="488"/>
      <c r="DU507" s="488"/>
      <c r="DV507" s="488"/>
      <c r="DW507" s="62"/>
      <c r="DX507" s="61">
        <v>35</v>
      </c>
      <c r="DY507" s="304" t="s">
        <v>313</v>
      </c>
      <c r="DZ507" s="304" t="s">
        <v>291</v>
      </c>
      <c r="EA507" s="44">
        <v>1</v>
      </c>
      <c r="EB507" s="492"/>
      <c r="EC507" s="492"/>
      <c r="ED507" s="492"/>
      <c r="EE507" s="492"/>
      <c r="EF507" s="492"/>
      <c r="EG507" s="492"/>
      <c r="EH507" s="492"/>
      <c r="EI507" s="492"/>
      <c r="EJ507" s="492"/>
      <c r="EK507" s="492"/>
      <c r="EM507" s="50">
        <v>0</v>
      </c>
      <c r="EN507" s="493">
        <v>0</v>
      </c>
      <c r="EO507" s="50">
        <v>0</v>
      </c>
      <c r="EP507" s="493">
        <v>0</v>
      </c>
      <c r="EQ507" s="50">
        <v>0</v>
      </c>
      <c r="ER507" s="493">
        <v>64</v>
      </c>
      <c r="ES507" s="50">
        <v>0</v>
      </c>
      <c r="ET507" s="493">
        <v>0</v>
      </c>
      <c r="EU507" s="50">
        <v>0</v>
      </c>
      <c r="EV507" s="50">
        <v>0</v>
      </c>
      <c r="EW507" s="50">
        <v>0</v>
      </c>
      <c r="EX507" s="493">
        <v>0</v>
      </c>
      <c r="EY507" s="50">
        <v>0</v>
      </c>
      <c r="EZ507" s="493">
        <v>24</v>
      </c>
      <c r="FA507" s="50">
        <v>192</v>
      </c>
      <c r="FB507" s="493">
        <v>2</v>
      </c>
      <c r="FC507" s="50">
        <v>30</v>
      </c>
      <c r="FD507" s="493">
        <v>0</v>
      </c>
      <c r="FE507" s="50">
        <v>0</v>
      </c>
      <c r="FF507" s="493">
        <v>0</v>
      </c>
      <c r="FG507" s="50">
        <v>0</v>
      </c>
      <c r="FH507" s="493">
        <v>0</v>
      </c>
      <c r="FI507" s="50">
        <v>0</v>
      </c>
      <c r="FJ507" s="493">
        <v>0</v>
      </c>
      <c r="FK507" s="50">
        <v>0</v>
      </c>
      <c r="FL507" s="493">
        <v>0</v>
      </c>
      <c r="FM507" s="50">
        <v>0</v>
      </c>
      <c r="FN507" s="493">
        <v>0</v>
      </c>
      <c r="FO507" s="50">
        <v>0</v>
      </c>
      <c r="FP507" s="493">
        <v>0</v>
      </c>
      <c r="FQ507" s="50">
        <v>0</v>
      </c>
      <c r="FR507" s="493">
        <v>0</v>
      </c>
      <c r="FS507" s="50">
        <v>0</v>
      </c>
      <c r="FT507" s="50">
        <v>0</v>
      </c>
      <c r="FU507" s="50">
        <v>0</v>
      </c>
      <c r="FV507" s="493">
        <v>0</v>
      </c>
      <c r="FW507" s="50">
        <v>0</v>
      </c>
      <c r="FX507" s="493">
        <v>0</v>
      </c>
      <c r="FY507" s="50">
        <v>0</v>
      </c>
      <c r="FZ507" s="493">
        <v>0</v>
      </c>
      <c r="GA507" s="50">
        <v>0</v>
      </c>
      <c r="GB507" s="493">
        <v>0</v>
      </c>
      <c r="GC507" s="50">
        <v>0</v>
      </c>
      <c r="GD507" s="492" t="e">
        <v>#REF!</v>
      </c>
      <c r="GE507" s="117">
        <v>222</v>
      </c>
      <c r="GF507" s="641">
        <v>0</v>
      </c>
      <c r="GG507" s="492"/>
      <c r="GH507" s="492"/>
      <c r="GI507" s="66"/>
      <c r="GK507" s="20"/>
      <c r="GL507" s="20"/>
      <c r="GM507" s="1"/>
      <c r="GN507" s="25"/>
      <c r="GO507" s="77"/>
      <c r="GP507" s="7"/>
      <c r="GQ507" s="7"/>
    </row>
    <row r="508" spans="1:199" s="583" customFormat="1" ht="24.95" hidden="1" customHeight="1" x14ac:dyDescent="0.4">
      <c r="A508" s="566" t="s">
        <v>313</v>
      </c>
      <c r="B508" s="567" t="s">
        <v>261</v>
      </c>
      <c r="C508" s="568" t="s">
        <v>95</v>
      </c>
      <c r="D508" s="568" t="s">
        <v>92</v>
      </c>
      <c r="E508" s="568" t="s">
        <v>96</v>
      </c>
      <c r="F508" s="569" t="s">
        <v>299</v>
      </c>
      <c r="G508" s="569">
        <v>9</v>
      </c>
      <c r="H508" s="569">
        <v>4</v>
      </c>
      <c r="I508" s="569">
        <v>2</v>
      </c>
      <c r="J508" s="569">
        <v>6</v>
      </c>
      <c r="K508" s="569">
        <f>SUM(J508)*2</f>
        <v>12</v>
      </c>
      <c r="L508" s="567"/>
      <c r="M508" s="570">
        <f t="shared" ref="M508" si="2494">SUM(N508+P508+R508+T508+V508)</f>
        <v>0</v>
      </c>
      <c r="N508" s="571"/>
      <c r="O508" s="572">
        <f t="shared" ref="O508" si="2495">SUM(N508)*I508</f>
        <v>0</v>
      </c>
      <c r="P508" s="571"/>
      <c r="Q508" s="572">
        <f t="shared" ref="Q508" si="2496">P508*J508</f>
        <v>0</v>
      </c>
      <c r="R508" s="571"/>
      <c r="S508" s="572">
        <f t="shared" ref="S508" si="2497">SUM(R508)*J508</f>
        <v>0</v>
      </c>
      <c r="T508" s="571"/>
      <c r="U508" s="572">
        <f t="shared" ref="U508" si="2498">SUM(T508)*K508</f>
        <v>0</v>
      </c>
      <c r="V508" s="571"/>
      <c r="W508" s="572">
        <f t="shared" ref="W508:W510" si="2499">SUM(V508)*J508*5</f>
        <v>0</v>
      </c>
      <c r="X508" s="209">
        <f>SUM(L508)*J508*5/100+AX508*J508*2+AZ508*J508*2</f>
        <v>0</v>
      </c>
      <c r="Y508" s="574">
        <f t="shared" ref="Y508" si="2500">SUM(L508*5/100*J508)</f>
        <v>0</v>
      </c>
      <c r="Z508" s="571"/>
      <c r="AA508" s="572"/>
      <c r="AB508" s="571">
        <v>17</v>
      </c>
      <c r="AC508" s="209">
        <f>AB508*H508*2</f>
        <v>136</v>
      </c>
      <c r="AD508" s="571"/>
      <c r="AE508" s="575">
        <f t="shared" ref="AE508" si="2501">SUM(AD508*H508*(30+4))</f>
        <v>0</v>
      </c>
      <c r="AF508" s="571"/>
      <c r="AG508" s="576">
        <f t="shared" ref="AG508" si="2502">SUM(AF508*H508*3)</f>
        <v>0</v>
      </c>
      <c r="AH508" s="571"/>
      <c r="AI508" s="573">
        <f t="shared" ref="AI508" si="2503">SUM(AH508*H508/3)</f>
        <v>0</v>
      </c>
      <c r="AJ508" s="571"/>
      <c r="AK508" s="573">
        <f t="shared" ref="AK508" si="2504">SUM(AJ508*H508*2/3)</f>
        <v>0</v>
      </c>
      <c r="AL508" s="571"/>
      <c r="AM508" s="572">
        <f t="shared" ref="AM508" si="2505">SUM(AL508*H508)</f>
        <v>0</v>
      </c>
      <c r="AN508" s="571"/>
      <c r="AO508" s="572">
        <f t="shared" ref="AO508" si="2506">SUM(AN508*J508)</f>
        <v>0</v>
      </c>
      <c r="AP508" s="571"/>
      <c r="AQ508" s="573">
        <f>AP508*H508/3</f>
        <v>0</v>
      </c>
      <c r="AR508" s="571"/>
      <c r="AS508" s="573">
        <f>SUM(J508*AR508*6)</f>
        <v>0</v>
      </c>
      <c r="AT508" s="571"/>
      <c r="AU508" s="573">
        <f t="shared" ref="AU508:AU510" si="2507">AT508*H508/3</f>
        <v>0</v>
      </c>
      <c r="AV508" s="571"/>
      <c r="AW508" s="576">
        <f>SUM(AV508*H508/3)</f>
        <v>0</v>
      </c>
      <c r="AX508" s="571"/>
      <c r="AY508" s="573">
        <f>SUM(AX508*H508/3)</f>
        <v>0</v>
      </c>
      <c r="AZ508" s="571"/>
      <c r="BA508" s="209">
        <f t="shared" ref="BA508" si="2508">SUM(AZ508*K508*5*6)</f>
        <v>0</v>
      </c>
      <c r="BB508" s="571"/>
      <c r="BC508" s="573">
        <f t="shared" ref="BC508" si="2509">SUM(BB508*K508*4*6)</f>
        <v>0</v>
      </c>
      <c r="BD508" s="571"/>
      <c r="BE508" s="576">
        <f t="shared" ref="BE508:BE510" si="2510">SUM(BD508*50)</f>
        <v>0</v>
      </c>
      <c r="BF508" s="576"/>
      <c r="BG508" s="576">
        <f>SUM(AO508+BE508+BC508+BA508+AY508+AW508+AS508+AQ508+AK508+AM508+AI508+AG508+AE508+AC508+AA508+Y508+X508+W508+U508+Q508+O508+S508+AU508)</f>
        <v>136</v>
      </c>
      <c r="BH508" s="576">
        <f>SUM(O508+Q508+U508+W508+X508+AS508+AW508+AY508+BA508+BC508+S508+AQ508)</f>
        <v>0</v>
      </c>
      <c r="BI508" s="577"/>
      <c r="BJ508" s="567"/>
      <c r="BK508" s="567"/>
      <c r="BL508" s="578" t="s">
        <v>287</v>
      </c>
      <c r="BM508" s="491" t="s">
        <v>313</v>
      </c>
      <c r="BN508" s="567" t="s">
        <v>255</v>
      </c>
      <c r="BO508" s="568" t="s">
        <v>95</v>
      </c>
      <c r="BP508" s="568" t="s">
        <v>92</v>
      </c>
      <c r="BQ508" s="568" t="s">
        <v>96</v>
      </c>
      <c r="BR508" s="569" t="s">
        <v>299</v>
      </c>
      <c r="BS508" s="569">
        <v>10</v>
      </c>
      <c r="BT508" s="569">
        <v>4</v>
      </c>
      <c r="BU508" s="569">
        <v>2</v>
      </c>
      <c r="BV508" s="569">
        <v>6</v>
      </c>
      <c r="BW508" s="569">
        <f>SUM(BV508)*2</f>
        <v>12</v>
      </c>
      <c r="BX508" s="567"/>
      <c r="BY508" s="570">
        <f t="shared" ref="BY508:BY510" si="2511">SUM(BZ508+CB508+CD508+CF508+CH508)</f>
        <v>0</v>
      </c>
      <c r="BZ508" s="571"/>
      <c r="CA508" s="28">
        <f t="shared" ref="CA508:CA510" si="2512">SUM(BZ508)*BU508</f>
        <v>0</v>
      </c>
      <c r="CB508" s="571"/>
      <c r="CC508" s="572">
        <f t="shared" ref="CC508:CC510" si="2513">CB508*BV508</f>
        <v>0</v>
      </c>
      <c r="CD508" s="571"/>
      <c r="CE508" s="572">
        <f t="shared" ref="CE508:CE510" si="2514">SUM(CD508)*BV508</f>
        <v>0</v>
      </c>
      <c r="CF508" s="571"/>
      <c r="CG508" s="572">
        <f t="shared" ref="CG508:CG510" si="2515">SUM(CF508)*BW508</f>
        <v>0</v>
      </c>
      <c r="CH508" s="571"/>
      <c r="CI508" s="572">
        <f t="shared" ref="CI508:CI510" si="2516">SUM(CH508)*BV508*5</f>
        <v>0</v>
      </c>
      <c r="CJ508" s="573">
        <f>SUM(BX508)*BV508*5/100+DJ508*BV508*2+DL508*BV508*2</f>
        <v>0</v>
      </c>
      <c r="CK508" s="182">
        <f t="shared" ref="CK508" si="2517">SUM(BX508*5/100*BV508)</f>
        <v>0</v>
      </c>
      <c r="CL508" s="571"/>
      <c r="CM508" s="572"/>
      <c r="CN508" s="571">
        <v>3</v>
      </c>
      <c r="CO508" s="345">
        <v>24</v>
      </c>
      <c r="CP508" s="571"/>
      <c r="CQ508" s="575">
        <f t="shared" ref="CQ508" si="2518">SUM(CP508*BT508*(30+4))</f>
        <v>0</v>
      </c>
      <c r="CR508" s="571"/>
      <c r="CS508" s="572">
        <f t="shared" ref="CS508:CS510" si="2519">SUM(CR508*BT508*3)</f>
        <v>0</v>
      </c>
      <c r="CT508" s="571"/>
      <c r="CU508" s="573">
        <f t="shared" ref="CU508:CU510" si="2520">SUM(CT508*BT508/3)</f>
        <v>0</v>
      </c>
      <c r="CV508" s="571"/>
      <c r="CW508" s="573">
        <f t="shared" ref="CW508" si="2521">SUM(CV508*BT508*2/3)</f>
        <v>0</v>
      </c>
      <c r="CX508" s="571"/>
      <c r="CY508" s="572">
        <f>SUM(CX508*BT508)</f>
        <v>0</v>
      </c>
      <c r="CZ508" s="571"/>
      <c r="DA508" s="572">
        <f t="shared" ref="DA508:DA509" si="2522">SUM(CZ508*BV508)</f>
        <v>0</v>
      </c>
      <c r="DB508" s="571"/>
      <c r="DC508" s="209"/>
      <c r="DD508" s="571"/>
      <c r="DE508" s="573">
        <f>SUM(BV508*DD508*6)</f>
        <v>0</v>
      </c>
      <c r="DF508" s="571"/>
      <c r="DG508" s="573">
        <f t="shared" ref="DG508:DG510" si="2523">DF508*BT508/3</f>
        <v>0</v>
      </c>
      <c r="DH508" s="571"/>
      <c r="DI508" s="572">
        <f>SUM(DH508*BT508/3)</f>
        <v>0</v>
      </c>
      <c r="DJ508" s="571"/>
      <c r="DK508" s="209">
        <f>SUM(DJ508*BT508/3)</f>
        <v>0</v>
      </c>
      <c r="DL508" s="571"/>
      <c r="DM508" s="209">
        <f>SUM(DL508*BW508*5*6)</f>
        <v>0</v>
      </c>
      <c r="DN508" s="571"/>
      <c r="DO508" s="573">
        <f t="shared" ref="DO508" si="2524">SUM(DN508*BW508*4*6)</f>
        <v>0</v>
      </c>
      <c r="DP508" s="571"/>
      <c r="DQ508" s="576">
        <f t="shared" ref="DQ508:DQ510" si="2525">SUM(DP508*50)</f>
        <v>0</v>
      </c>
      <c r="DR508" s="573">
        <f t="shared" ref="DR508:DR510" si="2526">CA508+CC508+CE508+CG508+CI508+CJ508+CK508+CM508+CO508+CQ508+CS508+CU508+CW508+CY508+DA508+DC508+DE508+DG508+DI508+DK508+DM508+DO508+DQ508</f>
        <v>24</v>
      </c>
      <c r="DS508" s="573">
        <f t="shared" ref="DS508:DS510" si="2527">DO508+DM508+DK508+DI508+DE508+DC508+CJ508+CI508+CG508+CE508+CC508+CA508</f>
        <v>0</v>
      </c>
      <c r="DT508" s="577"/>
      <c r="DU508" s="577"/>
      <c r="DV508" s="577"/>
      <c r="DW508" s="580"/>
      <c r="DX508" s="491" t="s">
        <v>313</v>
      </c>
      <c r="DY508" s="577"/>
      <c r="DZ508" s="577"/>
      <c r="EA508" s="577"/>
      <c r="EB508" s="577"/>
      <c r="EC508" s="577"/>
      <c r="ED508" s="577"/>
      <c r="EE508" s="577"/>
      <c r="EF508" s="577"/>
      <c r="EG508" s="577"/>
      <c r="EH508" s="577"/>
      <c r="EI508" s="577"/>
      <c r="EJ508" s="577"/>
      <c r="EK508" s="577"/>
      <c r="EM508" s="581">
        <v>0</v>
      </c>
      <c r="EN508" s="577">
        <v>0</v>
      </c>
      <c r="EO508" s="7">
        <v>0</v>
      </c>
      <c r="EP508" s="577">
        <v>0</v>
      </c>
      <c r="EQ508" s="577">
        <v>0</v>
      </c>
      <c r="ER508" s="577">
        <v>0</v>
      </c>
      <c r="ES508" s="577">
        <v>0</v>
      </c>
      <c r="ET508" s="577">
        <v>0</v>
      </c>
      <c r="EU508" s="577">
        <v>0</v>
      </c>
      <c r="EV508" s="7">
        <v>0</v>
      </c>
      <c r="EW508" s="581">
        <v>0</v>
      </c>
      <c r="EX508" s="577">
        <v>0</v>
      </c>
      <c r="EY508" s="577">
        <v>0</v>
      </c>
      <c r="EZ508" s="577">
        <v>20</v>
      </c>
      <c r="FA508" s="7">
        <v>160</v>
      </c>
      <c r="FB508" s="577">
        <v>0</v>
      </c>
      <c r="FC508" s="577">
        <v>0</v>
      </c>
      <c r="FD508" s="577">
        <v>0</v>
      </c>
      <c r="FE508" s="577">
        <v>0</v>
      </c>
      <c r="FF508" s="577">
        <v>0</v>
      </c>
      <c r="FG508" s="581">
        <v>0</v>
      </c>
      <c r="FH508" s="577">
        <v>0</v>
      </c>
      <c r="FI508" s="577">
        <v>0</v>
      </c>
      <c r="FJ508" s="577">
        <v>0</v>
      </c>
      <c r="FK508" s="577">
        <v>0</v>
      </c>
      <c r="FL508" s="577">
        <v>0</v>
      </c>
      <c r="FM508" s="577">
        <v>0</v>
      </c>
      <c r="FN508" s="577">
        <v>0</v>
      </c>
      <c r="FO508" s="7">
        <v>0</v>
      </c>
      <c r="FP508" s="577">
        <v>0</v>
      </c>
      <c r="FQ508" s="577">
        <v>0</v>
      </c>
      <c r="FR508" s="577"/>
      <c r="FS508" s="577">
        <v>0</v>
      </c>
      <c r="FT508" s="577">
        <v>0</v>
      </c>
      <c r="FU508" s="577">
        <v>0</v>
      </c>
      <c r="FV508" s="577">
        <v>0</v>
      </c>
      <c r="FW508" s="577">
        <v>0</v>
      </c>
      <c r="FX508" s="577">
        <v>0</v>
      </c>
      <c r="FY508" s="7">
        <v>0</v>
      </c>
      <c r="FZ508" s="577">
        <v>0</v>
      </c>
      <c r="GA508" s="577">
        <v>0</v>
      </c>
      <c r="GB508" s="577">
        <v>0</v>
      </c>
      <c r="GC508" s="577">
        <v>0</v>
      </c>
      <c r="GD508" s="577" t="e">
        <v>#REF!</v>
      </c>
      <c r="GE508" s="149">
        <v>160</v>
      </c>
      <c r="GF508" s="582">
        <v>0</v>
      </c>
      <c r="GG508" s="577"/>
      <c r="GH508" s="577"/>
      <c r="GI508" s="580"/>
      <c r="GK508" s="581"/>
      <c r="GL508" s="581"/>
      <c r="GM508" s="567"/>
      <c r="GN508" s="569"/>
      <c r="GO508" s="584"/>
      <c r="GP508" s="577"/>
      <c r="GQ508" s="577"/>
    </row>
    <row r="509" spans="1:199" s="494" customFormat="1" ht="24.95" hidden="1" customHeight="1" x14ac:dyDescent="0.4">
      <c r="A509" s="566" t="s">
        <v>313</v>
      </c>
      <c r="B509" s="567" t="s">
        <v>257</v>
      </c>
      <c r="C509" s="569" t="s">
        <v>149</v>
      </c>
      <c r="D509" s="568" t="s">
        <v>150</v>
      </c>
      <c r="E509" s="569" t="s">
        <v>151</v>
      </c>
      <c r="F509" s="569" t="s">
        <v>245</v>
      </c>
      <c r="G509" s="568">
        <v>7</v>
      </c>
      <c r="H509" s="569">
        <v>19</v>
      </c>
      <c r="I509" s="569">
        <v>1</v>
      </c>
      <c r="J509" s="569">
        <v>1</v>
      </c>
      <c r="K509" s="572">
        <v>0</v>
      </c>
      <c r="L509" s="572">
        <v>0</v>
      </c>
      <c r="M509" s="572">
        <v>0</v>
      </c>
      <c r="N509" s="572">
        <v>0</v>
      </c>
      <c r="O509" s="572">
        <f t="shared" ref="O509:O510" si="2528">SUM(N509)*I509</f>
        <v>0</v>
      </c>
      <c r="P509" s="573">
        <v>0</v>
      </c>
      <c r="Q509" s="572">
        <f>P509*J509</f>
        <v>0</v>
      </c>
      <c r="R509" s="572"/>
      <c r="S509" s="572">
        <f t="shared" ref="S509:S510" si="2529">SUM(R509)*J509</f>
        <v>0</v>
      </c>
      <c r="T509" s="573">
        <v>64</v>
      </c>
      <c r="U509" s="572">
        <f t="shared" ref="U509:U510" si="2530">SUM(T509)*K509</f>
        <v>0</v>
      </c>
      <c r="V509" s="576">
        <v>0</v>
      </c>
      <c r="W509" s="572">
        <f t="shared" si="2499"/>
        <v>0</v>
      </c>
      <c r="X509" s="209">
        <f>SUM(J509*AX509*2+K509*AZ509*2)</f>
        <v>0</v>
      </c>
      <c r="Y509" s="574">
        <f>SUM(L509*15/100*J509)</f>
        <v>0</v>
      </c>
      <c r="Z509" s="572">
        <v>0</v>
      </c>
      <c r="AA509" s="572"/>
      <c r="AB509" s="571">
        <v>2</v>
      </c>
      <c r="AC509" s="209">
        <v>16</v>
      </c>
      <c r="AD509" s="576">
        <v>0</v>
      </c>
      <c r="AE509" s="575">
        <f t="shared" ref="AE509" si="2531">SUM(AD509*H509*(30+4))</f>
        <v>0</v>
      </c>
      <c r="AF509" s="573">
        <v>0</v>
      </c>
      <c r="AG509" s="576">
        <f t="shared" ref="AG509" si="2532">SUM(AF509*H509*3)</f>
        <v>0</v>
      </c>
      <c r="AH509" s="576">
        <v>0</v>
      </c>
      <c r="AI509" s="573">
        <f t="shared" ref="AI509:AI510" si="2533">SUM(AH509*H509/3)</f>
        <v>0</v>
      </c>
      <c r="AJ509" s="585"/>
      <c r="AK509" s="573">
        <f t="shared" ref="AK509" si="2534">SUM(AJ509*H509*2/3)</f>
        <v>0</v>
      </c>
      <c r="AL509" s="585"/>
      <c r="AM509" s="572">
        <f t="shared" ref="AM509" si="2535">SUM(AL509*H509)</f>
        <v>0</v>
      </c>
      <c r="AN509" s="516"/>
      <c r="AO509" s="233">
        <f t="shared" ref="AO509" si="2536">SUM(AN509*J509)</f>
        <v>0</v>
      </c>
      <c r="AP509" s="516"/>
      <c r="AQ509" s="234">
        <f>AP509*H509/3</f>
        <v>0</v>
      </c>
      <c r="AR509" s="516"/>
      <c r="AS509" s="234">
        <f>AR509*H509/3</f>
        <v>0</v>
      </c>
      <c r="AT509" s="502"/>
      <c r="AU509" s="236">
        <f t="shared" si="2507"/>
        <v>0</v>
      </c>
      <c r="AV509" s="516"/>
      <c r="AW509" s="237">
        <f>SUM(J509*AV509*6)</f>
        <v>0</v>
      </c>
      <c r="AX509" s="502"/>
      <c r="AY509" s="234">
        <f t="shared" ref="AY509:AY510" si="2537">SUM(J509*AX509*8)</f>
        <v>0</v>
      </c>
      <c r="AZ509" s="516"/>
      <c r="BA509" s="209">
        <f t="shared" ref="BA509" si="2538">SUM(AZ509*K509*5*6)</f>
        <v>0</v>
      </c>
      <c r="BB509" s="516"/>
      <c r="BC509" s="234">
        <f t="shared" ref="BC509" si="2539">SUM(BB509*K509*4*6)</f>
        <v>0</v>
      </c>
      <c r="BD509" s="516"/>
      <c r="BE509" s="237">
        <f t="shared" si="2510"/>
        <v>0</v>
      </c>
      <c r="BF509" s="507"/>
      <c r="BG509" s="309">
        <f t="shared" ref="BG509:BG510" si="2540">SUM(AO509+BE509+BC509+BA509+AY509+AW509+AS509+AQ509+AK509+AM509+AI509+AG509+AE509+AC509+AA509+Y509+X509+W509+U509+Q509+O509+S509+AU509)</f>
        <v>16</v>
      </c>
      <c r="BH509" s="22">
        <f t="shared" ref="BH509:BH510" si="2541">SUM(O509+Q509+U509+W509+X509+AS509+AW509+AY509+BA509+BC509+S509+AQ509)</f>
        <v>0</v>
      </c>
      <c r="BI509" s="499"/>
      <c r="BJ509" s="496"/>
      <c r="BK509" s="496"/>
      <c r="BL509" s="508"/>
      <c r="BM509" s="491" t="s">
        <v>313</v>
      </c>
      <c r="BN509" s="567" t="s">
        <v>257</v>
      </c>
      <c r="BO509" s="569" t="s">
        <v>149</v>
      </c>
      <c r="BP509" s="568" t="s">
        <v>150</v>
      </c>
      <c r="BQ509" s="569" t="s">
        <v>151</v>
      </c>
      <c r="BR509" s="569" t="s">
        <v>245</v>
      </c>
      <c r="BS509" s="568">
        <v>8</v>
      </c>
      <c r="BT509" s="569">
        <v>10</v>
      </c>
      <c r="BU509" s="569">
        <v>1</v>
      </c>
      <c r="BV509" s="569">
        <v>1</v>
      </c>
      <c r="BW509" s="569">
        <v>2</v>
      </c>
      <c r="BX509" s="567"/>
      <c r="BY509" s="570">
        <f t="shared" si="2511"/>
        <v>0</v>
      </c>
      <c r="BZ509" s="571"/>
      <c r="CA509" s="28">
        <f t="shared" si="2512"/>
        <v>0</v>
      </c>
      <c r="CB509" s="571"/>
      <c r="CC509" s="572">
        <f t="shared" si="2513"/>
        <v>0</v>
      </c>
      <c r="CD509" s="571"/>
      <c r="CE509" s="572">
        <f t="shared" si="2514"/>
        <v>0</v>
      </c>
      <c r="CF509" s="571"/>
      <c r="CG509" s="572">
        <f t="shared" si="2515"/>
        <v>0</v>
      </c>
      <c r="CH509" s="571"/>
      <c r="CI509" s="572">
        <f t="shared" si="2516"/>
        <v>0</v>
      </c>
      <c r="CJ509" s="573">
        <f>SUM(BV509*DJ509*2+BW509*DL509*2)</f>
        <v>0</v>
      </c>
      <c r="CK509" s="209">
        <f>SUM(BX509*15/100*BV509)</f>
        <v>0</v>
      </c>
      <c r="CL509" s="571"/>
      <c r="CM509" s="572"/>
      <c r="CN509" s="571">
        <v>2</v>
      </c>
      <c r="CO509" s="345">
        <v>16</v>
      </c>
      <c r="CP509" s="232"/>
      <c r="CQ509" s="235">
        <f t="shared" ref="CQ509" si="2542">SUM(CP509*BT509*(30+4))</f>
        <v>0</v>
      </c>
      <c r="CR509" s="232"/>
      <c r="CS509" s="237">
        <f t="shared" si="2519"/>
        <v>0</v>
      </c>
      <c r="CT509" s="232"/>
      <c r="CU509" s="234">
        <f t="shared" si="2520"/>
        <v>0</v>
      </c>
      <c r="CV509" s="232"/>
      <c r="CW509" s="234">
        <f t="shared" ref="CW509" si="2543">SUM(CV509*BT509*2/3)</f>
        <v>0</v>
      </c>
      <c r="CX509" s="232"/>
      <c r="CY509" s="233">
        <f t="shared" ref="CY509" si="2544">SUM(CX509*BT509)</f>
        <v>0</v>
      </c>
      <c r="CZ509" s="232"/>
      <c r="DA509" s="233">
        <f t="shared" si="2522"/>
        <v>0</v>
      </c>
      <c r="DB509" s="232"/>
      <c r="DC509" s="209">
        <f>(DB509*BT509/3)*3</f>
        <v>0</v>
      </c>
      <c r="DD509" s="232"/>
      <c r="DE509" s="234">
        <f>DD509*BT509/3</f>
        <v>0</v>
      </c>
      <c r="DF509" s="34"/>
      <c r="DG509" s="236">
        <f t="shared" si="2523"/>
        <v>0</v>
      </c>
      <c r="DH509" s="232"/>
      <c r="DI509" s="237">
        <f>SUM(BV509*DH509*6)</f>
        <v>0</v>
      </c>
      <c r="DJ509" s="232"/>
      <c r="DK509" s="209">
        <f t="shared" ref="DK509" si="2545">SUM(BV509*DJ509*8)</f>
        <v>0</v>
      </c>
      <c r="DL509" s="232"/>
      <c r="DM509" s="209">
        <f t="shared" ref="DM509" si="2546">SUM(DL509*BW509*5*6)</f>
        <v>0</v>
      </c>
      <c r="DN509" s="232"/>
      <c r="DO509" s="234">
        <f t="shared" ref="DO509" si="2547">SUM(DN509*BW509*4*6)</f>
        <v>0</v>
      </c>
      <c r="DP509" s="232"/>
      <c r="DQ509" s="237">
        <f t="shared" si="2525"/>
        <v>0</v>
      </c>
      <c r="DR509" s="345">
        <f t="shared" si="2526"/>
        <v>16</v>
      </c>
      <c r="DS509" s="236">
        <f t="shared" si="2527"/>
        <v>0</v>
      </c>
      <c r="DT509" s="499"/>
      <c r="DU509" s="499"/>
      <c r="DV509" s="499"/>
      <c r="DW509" s="509"/>
      <c r="DX509" s="491" t="s">
        <v>313</v>
      </c>
      <c r="DY509" s="499"/>
      <c r="DZ509" s="499"/>
      <c r="EA509" s="499"/>
      <c r="EB509" s="499"/>
      <c r="EC509" s="499"/>
      <c r="ED509" s="499"/>
      <c r="EE509" s="499"/>
      <c r="EF509" s="499"/>
      <c r="EG509" s="499"/>
      <c r="EH509" s="499"/>
      <c r="EI509" s="499"/>
      <c r="EJ509" s="499"/>
      <c r="EK509" s="499"/>
      <c r="EM509" s="495">
        <v>0</v>
      </c>
      <c r="EN509" s="499">
        <v>0</v>
      </c>
      <c r="EO509" s="7">
        <v>0</v>
      </c>
      <c r="EP509" s="499">
        <v>0</v>
      </c>
      <c r="EQ509" s="499">
        <v>0</v>
      </c>
      <c r="ER509" s="499">
        <v>64</v>
      </c>
      <c r="ES509" s="499">
        <v>0</v>
      </c>
      <c r="ET509" s="499">
        <v>0</v>
      </c>
      <c r="EU509" s="499">
        <v>0</v>
      </c>
      <c r="EV509" s="7">
        <v>0</v>
      </c>
      <c r="EW509" s="495">
        <v>0</v>
      </c>
      <c r="EX509" s="499">
        <v>0</v>
      </c>
      <c r="EY509" s="499">
        <v>0</v>
      </c>
      <c r="EZ509" s="499">
        <v>4</v>
      </c>
      <c r="FA509" s="7">
        <v>32</v>
      </c>
      <c r="FB509" s="499">
        <v>0</v>
      </c>
      <c r="FC509" s="499">
        <v>0</v>
      </c>
      <c r="FD509" s="499">
        <v>0</v>
      </c>
      <c r="FE509" s="499">
        <v>0</v>
      </c>
      <c r="FF509" s="499">
        <v>0</v>
      </c>
      <c r="FG509" s="495">
        <v>0</v>
      </c>
      <c r="FH509" s="499">
        <v>0</v>
      </c>
      <c r="FI509" s="499">
        <v>0</v>
      </c>
      <c r="FJ509" s="499">
        <v>0</v>
      </c>
      <c r="FK509" s="499">
        <v>0</v>
      </c>
      <c r="FL509" s="499">
        <v>0</v>
      </c>
      <c r="FM509" s="499">
        <v>0</v>
      </c>
      <c r="FN509" s="499">
        <v>0</v>
      </c>
      <c r="FO509" s="7">
        <v>0</v>
      </c>
      <c r="FP509" s="499">
        <v>0</v>
      </c>
      <c r="FQ509" s="499">
        <v>0</v>
      </c>
      <c r="FR509" s="499"/>
      <c r="FS509" s="499">
        <v>0</v>
      </c>
      <c r="FT509" s="499">
        <v>0</v>
      </c>
      <c r="FU509" s="499">
        <v>0</v>
      </c>
      <c r="FV509" s="499">
        <v>0</v>
      </c>
      <c r="FW509" s="499">
        <v>0</v>
      </c>
      <c r="FX509" s="499">
        <v>0</v>
      </c>
      <c r="FY509" s="7">
        <v>0</v>
      </c>
      <c r="FZ509" s="499">
        <v>0</v>
      </c>
      <c r="GA509" s="499">
        <v>0</v>
      </c>
      <c r="GB509" s="499">
        <v>0</v>
      </c>
      <c r="GC509" s="499">
        <v>0</v>
      </c>
      <c r="GD509" s="499" t="e">
        <v>#REF!</v>
      </c>
      <c r="GE509" s="149">
        <v>32</v>
      </c>
      <c r="GF509" s="510">
        <v>0</v>
      </c>
      <c r="GG509" s="499"/>
      <c r="GH509" s="499"/>
      <c r="GI509" s="509"/>
      <c r="GK509" s="495"/>
      <c r="GL509" s="495"/>
      <c r="GM509" s="496"/>
      <c r="GN509" s="497"/>
      <c r="GO509" s="498"/>
      <c r="GP509" s="499"/>
      <c r="GQ509" s="499"/>
    </row>
    <row r="510" spans="1:199" s="494" customFormat="1" ht="24.95" hidden="1" customHeight="1" x14ac:dyDescent="0.4">
      <c r="A510" s="566" t="s">
        <v>313</v>
      </c>
      <c r="B510" s="165" t="s">
        <v>259</v>
      </c>
      <c r="C510" s="211" t="s">
        <v>95</v>
      </c>
      <c r="D510" s="248" t="s">
        <v>92</v>
      </c>
      <c r="E510" s="248" t="s">
        <v>96</v>
      </c>
      <c r="F510" s="166" t="s">
        <v>195</v>
      </c>
      <c r="G510" s="166">
        <v>9</v>
      </c>
      <c r="H510" s="230">
        <v>1</v>
      </c>
      <c r="I510" s="230">
        <v>1</v>
      </c>
      <c r="J510" s="230">
        <v>5</v>
      </c>
      <c r="K510" s="230">
        <v>5</v>
      </c>
      <c r="L510" s="165"/>
      <c r="M510" s="168">
        <f t="shared" ref="M510" si="2548">SUM(N510+P510+R510+T510+V510)</f>
        <v>0</v>
      </c>
      <c r="N510" s="169"/>
      <c r="O510" s="170">
        <f t="shared" si="2528"/>
        <v>0</v>
      </c>
      <c r="P510" s="169"/>
      <c r="Q510" s="170">
        <f t="shared" ref="Q510" si="2549">P510*J510</f>
        <v>0</v>
      </c>
      <c r="R510" s="169"/>
      <c r="S510" s="170">
        <f t="shared" si="2529"/>
        <v>0</v>
      </c>
      <c r="T510" s="169"/>
      <c r="U510" s="170">
        <f t="shared" si="2530"/>
        <v>0</v>
      </c>
      <c r="V510" s="169"/>
      <c r="W510" s="170">
        <f t="shared" si="2499"/>
        <v>0</v>
      </c>
      <c r="X510" s="209"/>
      <c r="Y510" s="171">
        <f t="shared" ref="Y510" si="2550">SUM(L510*5/100*J510)</f>
        <v>0</v>
      </c>
      <c r="Z510" s="169"/>
      <c r="AA510" s="170"/>
      <c r="AB510" s="169"/>
      <c r="AC510" s="182">
        <f>SUM(AB510)*3*H510/5</f>
        <v>0</v>
      </c>
      <c r="AD510" s="169">
        <v>1</v>
      </c>
      <c r="AE510" s="172">
        <f>SUM(AD510*H510*(15))</f>
        <v>15</v>
      </c>
      <c r="AF510" s="169"/>
      <c r="AG510" s="170">
        <f t="shared" ref="AG510" si="2551">SUM(AF510*H510*3)</f>
        <v>0</v>
      </c>
      <c r="AH510" s="169"/>
      <c r="AI510" s="234">
        <f t="shared" si="2533"/>
        <v>0</v>
      </c>
      <c r="AJ510" s="169"/>
      <c r="AK510" s="234">
        <f t="shared" ref="AK510" si="2552">SUM(AJ510*H510*2/3)</f>
        <v>0</v>
      </c>
      <c r="AL510" s="169"/>
      <c r="AM510" s="170">
        <f>SUM(AL510*H510*2)</f>
        <v>0</v>
      </c>
      <c r="AN510" s="169"/>
      <c r="AO510" s="170">
        <f t="shared" ref="AO510" si="2553">SUM(AN510*J510)</f>
        <v>0</v>
      </c>
      <c r="AP510" s="169"/>
      <c r="AQ510" s="171">
        <f>SUM(AP510*H510*2)</f>
        <v>0</v>
      </c>
      <c r="AR510" s="169"/>
      <c r="AS510" s="234">
        <f>SUM(J510*AR510*6)</f>
        <v>0</v>
      </c>
      <c r="AT510" s="34"/>
      <c r="AU510" s="236">
        <f t="shared" si="2507"/>
        <v>0</v>
      </c>
      <c r="AV510" s="169"/>
      <c r="AW510" s="233">
        <f>SUM(AV510*H510/3)</f>
        <v>0</v>
      </c>
      <c r="AX510" s="169"/>
      <c r="AY510" s="234">
        <f t="shared" si="2537"/>
        <v>0</v>
      </c>
      <c r="AZ510" s="169"/>
      <c r="BA510" s="209">
        <f t="shared" ref="BA510" si="2554">SUM(AZ510*K510*5*6)</f>
        <v>0</v>
      </c>
      <c r="BB510" s="169"/>
      <c r="BC510" s="171">
        <f t="shared" ref="BC510" si="2555">SUM(BB510*K510*4*6)</f>
        <v>0</v>
      </c>
      <c r="BD510" s="169"/>
      <c r="BE510" s="237">
        <f t="shared" si="2510"/>
        <v>0</v>
      </c>
      <c r="BF510" s="236">
        <f t="shared" ref="BF510" si="2556">O510+Q510+S510+U510+W510+X510+Y510+AA510+AC510+AE510+AG510+AI510+AK510+AM510+AO510+AQ510+AS510+AU510+AW510+AY510+BA510+BC510+BE510</f>
        <v>15</v>
      </c>
      <c r="BG510" s="22">
        <f t="shared" si="2540"/>
        <v>15</v>
      </c>
      <c r="BH510" s="22">
        <f t="shared" si="2541"/>
        <v>0</v>
      </c>
      <c r="BI510" s="499"/>
      <c r="BJ510" s="496"/>
      <c r="BK510" s="496"/>
      <c r="BL510" s="508"/>
      <c r="BM510" s="491" t="s">
        <v>313</v>
      </c>
      <c r="BN510" s="229" t="s">
        <v>254</v>
      </c>
      <c r="BO510" s="211" t="s">
        <v>95</v>
      </c>
      <c r="BP510" s="211" t="s">
        <v>92</v>
      </c>
      <c r="BQ510" s="211" t="s">
        <v>96</v>
      </c>
      <c r="BR510" s="230" t="s">
        <v>195</v>
      </c>
      <c r="BS510" s="230">
        <v>10</v>
      </c>
      <c r="BT510" s="230">
        <v>1</v>
      </c>
      <c r="BU510" s="230">
        <v>1</v>
      </c>
      <c r="BV510" s="230">
        <v>5</v>
      </c>
      <c r="BW510" s="230">
        <v>5</v>
      </c>
      <c r="BX510" s="229"/>
      <c r="BY510" s="231">
        <f t="shared" si="2511"/>
        <v>0</v>
      </c>
      <c r="BZ510" s="232"/>
      <c r="CA510" s="28">
        <f t="shared" si="2512"/>
        <v>0</v>
      </c>
      <c r="CB510" s="232"/>
      <c r="CC510" s="233">
        <f t="shared" si="2513"/>
        <v>0</v>
      </c>
      <c r="CD510" s="232"/>
      <c r="CE510" s="233">
        <f t="shared" si="2514"/>
        <v>0</v>
      </c>
      <c r="CF510" s="232"/>
      <c r="CG510" s="233">
        <f t="shared" si="2515"/>
        <v>0</v>
      </c>
      <c r="CH510" s="232"/>
      <c r="CI510" s="233">
        <f t="shared" si="2516"/>
        <v>0</v>
      </c>
      <c r="CJ510" s="234"/>
      <c r="CK510" s="182">
        <f t="shared" ref="CK510" si="2557">SUM(BX510*5/100*BV510)</f>
        <v>0</v>
      </c>
      <c r="CL510" s="232"/>
      <c r="CM510" s="233"/>
      <c r="CN510" s="232"/>
      <c r="CO510" s="209">
        <f>SUM(CN510)*3*BT510/5</f>
        <v>0</v>
      </c>
      <c r="CP510" s="232">
        <v>1</v>
      </c>
      <c r="CQ510" s="235">
        <f>SUM(CP510*BT510*(15))</f>
        <v>15</v>
      </c>
      <c r="CR510" s="232"/>
      <c r="CS510" s="233">
        <f t="shared" si="2519"/>
        <v>0</v>
      </c>
      <c r="CT510" s="232"/>
      <c r="CU510" s="234">
        <f t="shared" si="2520"/>
        <v>0</v>
      </c>
      <c r="CV510" s="232"/>
      <c r="CW510" s="234">
        <f t="shared" ref="CW510" si="2558">SUM(CV510*BT510*2/3)</f>
        <v>0</v>
      </c>
      <c r="CX510" s="232"/>
      <c r="CY510" s="233">
        <f>SUM(CX510*BT510*2)</f>
        <v>0</v>
      </c>
      <c r="CZ510" s="232"/>
      <c r="DA510" s="233">
        <f t="shared" ref="DA510" si="2559">SUM(CZ510*BV510)</f>
        <v>0</v>
      </c>
      <c r="DB510" s="232"/>
      <c r="DC510" s="209">
        <f t="shared" ref="DC510" si="2560">DB510*BT510/3</f>
        <v>0</v>
      </c>
      <c r="DD510" s="232"/>
      <c r="DE510" s="234">
        <f t="shared" ref="DE510" si="2561">SUM(BV510*DD510*6)</f>
        <v>0</v>
      </c>
      <c r="DF510" s="34"/>
      <c r="DG510" s="236">
        <f t="shared" si="2523"/>
        <v>0</v>
      </c>
      <c r="DH510" s="232"/>
      <c r="DI510" s="233">
        <f t="shared" ref="DI510" si="2562">SUM(DH510*BT510/3)</f>
        <v>0</v>
      </c>
      <c r="DJ510" s="232"/>
      <c r="DK510" s="209">
        <f>SUM(BV510*DJ510*8)</f>
        <v>0</v>
      </c>
      <c r="DL510" s="232"/>
      <c r="DM510" s="209">
        <f>SUM(DL510*BW510*3*8)</f>
        <v>0</v>
      </c>
      <c r="DN510" s="232"/>
      <c r="DO510" s="234">
        <f t="shared" ref="DO510" si="2563">SUM(DN510*BW510*4*6)</f>
        <v>0</v>
      </c>
      <c r="DP510" s="232"/>
      <c r="DQ510" s="237">
        <f t="shared" si="2525"/>
        <v>0</v>
      </c>
      <c r="DR510" s="236">
        <f t="shared" si="2526"/>
        <v>15</v>
      </c>
      <c r="DS510" s="236">
        <f t="shared" si="2527"/>
        <v>0</v>
      </c>
      <c r="DT510" s="499"/>
      <c r="DU510" s="499"/>
      <c r="DV510" s="499"/>
      <c r="DW510" s="509"/>
      <c r="DX510" s="491" t="s">
        <v>313</v>
      </c>
      <c r="DY510" s="499"/>
      <c r="DZ510" s="499"/>
      <c r="EA510" s="499"/>
      <c r="EB510" s="499"/>
      <c r="EC510" s="499"/>
      <c r="ED510" s="499"/>
      <c r="EE510" s="499"/>
      <c r="EF510" s="499"/>
      <c r="EG510" s="499"/>
      <c r="EH510" s="499"/>
      <c r="EI510" s="499"/>
      <c r="EJ510" s="499"/>
      <c r="EK510" s="499"/>
      <c r="EM510" s="495">
        <v>0</v>
      </c>
      <c r="EN510" s="499">
        <v>0</v>
      </c>
      <c r="EO510" s="7">
        <v>0</v>
      </c>
      <c r="EP510" s="499">
        <v>0</v>
      </c>
      <c r="EQ510" s="499">
        <v>0</v>
      </c>
      <c r="ER510" s="499">
        <v>0</v>
      </c>
      <c r="ES510" s="499">
        <v>0</v>
      </c>
      <c r="ET510" s="499">
        <v>0</v>
      </c>
      <c r="EU510" s="499">
        <v>0</v>
      </c>
      <c r="EV510" s="7">
        <v>0</v>
      </c>
      <c r="EW510" s="495">
        <v>0</v>
      </c>
      <c r="EX510" s="499">
        <v>0</v>
      </c>
      <c r="EY510" s="499">
        <v>0</v>
      </c>
      <c r="EZ510" s="499">
        <v>0</v>
      </c>
      <c r="FA510" s="7">
        <v>0</v>
      </c>
      <c r="FB510" s="499">
        <v>2</v>
      </c>
      <c r="FC510" s="499">
        <v>30</v>
      </c>
      <c r="FD510" s="499">
        <v>0</v>
      </c>
      <c r="FE510" s="499">
        <v>0</v>
      </c>
      <c r="FF510" s="499">
        <v>0</v>
      </c>
      <c r="FG510" s="495">
        <v>0</v>
      </c>
      <c r="FH510" s="499">
        <v>0</v>
      </c>
      <c r="FI510" s="499">
        <v>0</v>
      </c>
      <c r="FJ510" s="499">
        <v>0</v>
      </c>
      <c r="FK510" s="499">
        <v>0</v>
      </c>
      <c r="FL510" s="499">
        <v>0</v>
      </c>
      <c r="FM510" s="499">
        <v>0</v>
      </c>
      <c r="FN510" s="499">
        <v>0</v>
      </c>
      <c r="FO510" s="7">
        <v>0</v>
      </c>
      <c r="FP510" s="499">
        <v>0</v>
      </c>
      <c r="FQ510" s="499">
        <v>0</v>
      </c>
      <c r="FR510" s="499"/>
      <c r="FS510" s="499">
        <v>0</v>
      </c>
      <c r="FT510" s="499">
        <v>0</v>
      </c>
      <c r="FU510" s="499">
        <v>0</v>
      </c>
      <c r="FV510" s="499">
        <v>0</v>
      </c>
      <c r="FW510" s="499">
        <v>0</v>
      </c>
      <c r="FX510" s="499">
        <v>0</v>
      </c>
      <c r="FY510" s="7">
        <v>0</v>
      </c>
      <c r="FZ510" s="499">
        <v>0</v>
      </c>
      <c r="GA510" s="499">
        <v>0</v>
      </c>
      <c r="GB510" s="499">
        <v>0</v>
      </c>
      <c r="GC510" s="499">
        <v>0</v>
      </c>
      <c r="GD510" s="499" t="e">
        <v>#REF!</v>
      </c>
      <c r="GE510" s="149">
        <v>30</v>
      </c>
      <c r="GF510" s="510">
        <v>0</v>
      </c>
      <c r="GG510" s="499"/>
      <c r="GH510" s="499"/>
      <c r="GI510" s="509"/>
      <c r="GK510" s="495"/>
      <c r="GL510" s="495"/>
      <c r="GM510" s="496"/>
      <c r="GN510" s="497"/>
      <c r="GO510" s="498"/>
      <c r="GP510" s="499"/>
      <c r="GQ510" s="499"/>
    </row>
    <row r="511" spans="1:199" s="494" customFormat="1" ht="24.95" hidden="1" customHeight="1" x14ac:dyDescent="0.4">
      <c r="A511" s="566" t="s">
        <v>313</v>
      </c>
      <c r="B511" s="496"/>
      <c r="C511" s="497"/>
      <c r="D511" s="500"/>
      <c r="E511" s="500"/>
      <c r="F511" s="497"/>
      <c r="G511" s="500"/>
      <c r="H511" s="497"/>
      <c r="I511" s="497"/>
      <c r="J511" s="497"/>
      <c r="K511" s="497"/>
      <c r="L511" s="513"/>
      <c r="M511" s="514"/>
      <c r="N511" s="513"/>
      <c r="O511" s="513"/>
      <c r="P511" s="513"/>
      <c r="Q511" s="515"/>
      <c r="R511" s="513"/>
      <c r="S511" s="515"/>
      <c r="T511" s="516"/>
      <c r="U511" s="517"/>
      <c r="V511" s="516"/>
      <c r="W511" s="517"/>
      <c r="X511" s="209"/>
      <c r="Y511" s="504"/>
      <c r="Z511" s="516"/>
      <c r="AA511" s="517"/>
      <c r="AB511" s="516"/>
      <c r="AC511" s="228"/>
      <c r="AD511" s="516"/>
      <c r="AE511" s="517"/>
      <c r="AF511" s="516"/>
      <c r="AG511" s="517"/>
      <c r="AH511" s="516"/>
      <c r="AI511" s="504"/>
      <c r="AJ511" s="516"/>
      <c r="AK511" s="504"/>
      <c r="AL511" s="516"/>
      <c r="AM511" s="517"/>
      <c r="AN511" s="516"/>
      <c r="AO511" s="517"/>
      <c r="AP511" s="516"/>
      <c r="AQ511" s="518"/>
      <c r="AR511" s="516"/>
      <c r="AS511" s="504"/>
      <c r="AT511" s="502"/>
      <c r="AU511" s="504"/>
      <c r="AV511" s="516"/>
      <c r="AW511" s="503"/>
      <c r="AX511" s="502"/>
      <c r="AY511" s="504"/>
      <c r="AZ511" s="516"/>
      <c r="BA511" s="209"/>
      <c r="BB511" s="516"/>
      <c r="BC511" s="518"/>
      <c r="BD511" s="516"/>
      <c r="BE511" s="507"/>
      <c r="BF511" s="507"/>
      <c r="BG511" s="507">
        <f t="shared" ref="BG511:BG517" si="2564">SUM(AO511+BE511+BC511+BA511+AY511+AW511+AS511+AQ511+AK511+AM511+AI511+AG511+AE511+AC511+AA511+Y511+X511+W511+U511+Q511+O511+S511+AU511)</f>
        <v>0</v>
      </c>
      <c r="BH511" s="507">
        <f t="shared" ref="BH511:BH517" si="2565">SUM(O511+Q511+U511+W511+X511+AS511+AW511+AY511+BA511+BC511+S511+AQ511)</f>
        <v>0</v>
      </c>
      <c r="BI511" s="499"/>
      <c r="BJ511" s="496"/>
      <c r="BK511" s="496"/>
      <c r="BL511" s="508"/>
      <c r="BM511" s="491" t="s">
        <v>313</v>
      </c>
      <c r="BN511" s="594"/>
      <c r="BO511" s="595"/>
      <c r="BP511" s="595"/>
      <c r="BQ511" s="595"/>
      <c r="BR511" s="596"/>
      <c r="BS511" s="596"/>
      <c r="BT511" s="596"/>
      <c r="BU511" s="596"/>
      <c r="BV511" s="596"/>
      <c r="BW511" s="596"/>
      <c r="BX511" s="594"/>
      <c r="BY511" s="597"/>
      <c r="BZ511" s="598"/>
      <c r="CA511" s="28"/>
      <c r="CB511" s="598"/>
      <c r="CC511" s="599"/>
      <c r="CD511" s="598"/>
      <c r="CE511" s="599"/>
      <c r="CF511" s="598"/>
      <c r="CG511" s="599"/>
      <c r="CH511" s="598"/>
      <c r="CI511" s="599"/>
      <c r="CJ511" s="600"/>
      <c r="CK511" s="182"/>
      <c r="CL511" s="598"/>
      <c r="CM511" s="599"/>
      <c r="CN511" s="598"/>
      <c r="CO511" s="209"/>
      <c r="CP511" s="598"/>
      <c r="CQ511" s="601"/>
      <c r="CR511" s="598"/>
      <c r="CS511" s="599"/>
      <c r="CT511" s="598"/>
      <c r="CU511" s="600"/>
      <c r="CV511" s="598"/>
      <c r="CW511" s="600"/>
      <c r="CX511" s="598"/>
      <c r="CY511" s="599"/>
      <c r="CZ511" s="598"/>
      <c r="DA511" s="599"/>
      <c r="DB511" s="598"/>
      <c r="DC511" s="209"/>
      <c r="DD511" s="598"/>
      <c r="DE511" s="600"/>
      <c r="DF511" s="598"/>
      <c r="DG511" s="600"/>
      <c r="DH511" s="598"/>
      <c r="DI511" s="599"/>
      <c r="DJ511" s="598"/>
      <c r="DK511" s="209"/>
      <c r="DL511" s="598"/>
      <c r="DM511" s="209"/>
      <c r="DN511" s="598"/>
      <c r="DO511" s="600"/>
      <c r="DP511" s="598"/>
      <c r="DQ511" s="602"/>
      <c r="DR511" s="236">
        <f t="shared" ref="DR511" si="2566">CA511+CC511+CE511+CG511+CI511+CJ511+CK511+CM511+CO511+CQ511+CS511+CU511+CW511+CY511+DA511+DC511+DE511+DG511+DI511+DK511+DM511+DO511+DQ511</f>
        <v>0</v>
      </c>
      <c r="DS511" s="236">
        <f t="shared" ref="DS511" si="2567">DO511+DM511+DK511+DI511+DE511+DC511+CJ511+CI511+CG511+CE511+CC511+CA511</f>
        <v>0</v>
      </c>
      <c r="DT511" s="499"/>
      <c r="DU511" s="499"/>
      <c r="DV511" s="499"/>
      <c r="DW511" s="509"/>
      <c r="DX511" s="491" t="s">
        <v>313</v>
      </c>
      <c r="DY511" s="499"/>
      <c r="DZ511" s="499"/>
      <c r="EA511" s="499"/>
      <c r="EB511" s="499"/>
      <c r="EC511" s="499"/>
      <c r="ED511" s="499"/>
      <c r="EE511" s="499"/>
      <c r="EF511" s="499"/>
      <c r="EG511" s="499"/>
      <c r="EH511" s="499"/>
      <c r="EI511" s="499"/>
      <c r="EJ511" s="499"/>
      <c r="EK511" s="499"/>
      <c r="EM511" s="495">
        <v>0</v>
      </c>
      <c r="EN511" s="499">
        <v>0</v>
      </c>
      <c r="EO511" s="7">
        <v>0</v>
      </c>
      <c r="EP511" s="499">
        <v>0</v>
      </c>
      <c r="EQ511" s="499">
        <v>0</v>
      </c>
      <c r="ER511" s="499">
        <v>0</v>
      </c>
      <c r="ES511" s="499">
        <v>0</v>
      </c>
      <c r="ET511" s="499">
        <v>0</v>
      </c>
      <c r="EU511" s="499">
        <v>0</v>
      </c>
      <c r="EV511" s="7">
        <v>0</v>
      </c>
      <c r="EW511" s="495">
        <v>0</v>
      </c>
      <c r="EX511" s="499">
        <v>0</v>
      </c>
      <c r="EY511" s="499">
        <v>0</v>
      </c>
      <c r="EZ511" s="499">
        <v>0</v>
      </c>
      <c r="FA511" s="7">
        <v>0</v>
      </c>
      <c r="FB511" s="499">
        <v>0</v>
      </c>
      <c r="FC511" s="499">
        <v>0</v>
      </c>
      <c r="FD511" s="499">
        <v>0</v>
      </c>
      <c r="FE511" s="499">
        <v>0</v>
      </c>
      <c r="FF511" s="499">
        <v>0</v>
      </c>
      <c r="FG511" s="495">
        <v>0</v>
      </c>
      <c r="FH511" s="499">
        <v>0</v>
      </c>
      <c r="FI511" s="499">
        <v>0</v>
      </c>
      <c r="FJ511" s="499">
        <v>0</v>
      </c>
      <c r="FK511" s="499">
        <v>0</v>
      </c>
      <c r="FL511" s="499">
        <v>0</v>
      </c>
      <c r="FM511" s="499">
        <v>0</v>
      </c>
      <c r="FN511" s="499">
        <v>0</v>
      </c>
      <c r="FO511" s="7">
        <v>0</v>
      </c>
      <c r="FP511" s="499">
        <v>0</v>
      </c>
      <c r="FQ511" s="499">
        <v>0</v>
      </c>
      <c r="FR511" s="499"/>
      <c r="FS511" s="499">
        <v>0</v>
      </c>
      <c r="FT511" s="499">
        <v>0</v>
      </c>
      <c r="FU511" s="499">
        <v>0</v>
      </c>
      <c r="FV511" s="499">
        <v>0</v>
      </c>
      <c r="FW511" s="499">
        <v>0</v>
      </c>
      <c r="FX511" s="499">
        <v>0</v>
      </c>
      <c r="FY511" s="7">
        <v>0</v>
      </c>
      <c r="FZ511" s="499">
        <v>0</v>
      </c>
      <c r="GA511" s="499">
        <v>0</v>
      </c>
      <c r="GB511" s="499">
        <v>0</v>
      </c>
      <c r="GC511" s="499">
        <v>0</v>
      </c>
      <c r="GD511" s="499" t="e">
        <v>#REF!</v>
      </c>
      <c r="GE511" s="149">
        <v>0</v>
      </c>
      <c r="GF511" s="510">
        <v>0</v>
      </c>
      <c r="GG511" s="499"/>
      <c r="GH511" s="499"/>
      <c r="GI511" s="509"/>
      <c r="GK511" s="495"/>
      <c r="GL511" s="495"/>
      <c r="GM511" s="496"/>
      <c r="GN511" s="497"/>
      <c r="GO511" s="498"/>
      <c r="GP511" s="499"/>
      <c r="GQ511" s="499"/>
    </row>
    <row r="512" spans="1:199" s="494" customFormat="1" ht="24.95" hidden="1" customHeight="1" x14ac:dyDescent="0.4">
      <c r="A512" s="488"/>
      <c r="B512" s="496"/>
      <c r="C512" s="497"/>
      <c r="D512" s="500"/>
      <c r="E512" s="500"/>
      <c r="F512" s="500"/>
      <c r="G512" s="500"/>
      <c r="H512" s="497"/>
      <c r="I512" s="497"/>
      <c r="J512" s="497"/>
      <c r="K512" s="497"/>
      <c r="L512" s="513"/>
      <c r="M512" s="514"/>
      <c r="N512" s="513"/>
      <c r="O512" s="513"/>
      <c r="P512" s="513"/>
      <c r="Q512" s="515"/>
      <c r="R512" s="513"/>
      <c r="S512" s="515"/>
      <c r="T512" s="516"/>
      <c r="U512" s="517"/>
      <c r="V512" s="516"/>
      <c r="W512" s="517"/>
      <c r="X512" s="209"/>
      <c r="Y512" s="504"/>
      <c r="Z512" s="516"/>
      <c r="AA512" s="517"/>
      <c r="AB512" s="516"/>
      <c r="AC512" s="228"/>
      <c r="AD512" s="516"/>
      <c r="AE512" s="517"/>
      <c r="AF512" s="516"/>
      <c r="AG512" s="517"/>
      <c r="AH512" s="516"/>
      <c r="AI512" s="504"/>
      <c r="AJ512" s="516"/>
      <c r="AK512" s="504"/>
      <c r="AL512" s="516"/>
      <c r="AM512" s="517"/>
      <c r="AN512" s="516"/>
      <c r="AO512" s="517"/>
      <c r="AP512" s="516"/>
      <c r="AQ512" s="518"/>
      <c r="AR512" s="516"/>
      <c r="AS512" s="504"/>
      <c r="AT512" s="502"/>
      <c r="AU512" s="504"/>
      <c r="AV512" s="516"/>
      <c r="AW512" s="503"/>
      <c r="AX512" s="502"/>
      <c r="AY512" s="504"/>
      <c r="AZ512" s="516"/>
      <c r="BA512" s="209"/>
      <c r="BB512" s="516"/>
      <c r="BC512" s="518"/>
      <c r="BD512" s="516"/>
      <c r="BE512" s="507"/>
      <c r="BF512" s="507"/>
      <c r="BG512" s="507">
        <f t="shared" si="2564"/>
        <v>0</v>
      </c>
      <c r="BH512" s="507">
        <f t="shared" si="2565"/>
        <v>0</v>
      </c>
      <c r="BI512" s="499"/>
      <c r="BJ512" s="496"/>
      <c r="BK512" s="496"/>
      <c r="BL512" s="508"/>
      <c r="BM512" s="491" t="s">
        <v>313</v>
      </c>
      <c r="BN512" s="496"/>
      <c r="BO512" s="497"/>
      <c r="BP512" s="500"/>
      <c r="BQ512" s="497"/>
      <c r="BR512" s="497"/>
      <c r="BS512" s="500"/>
      <c r="BT512" s="497"/>
      <c r="BU512" s="497"/>
      <c r="BV512" s="497"/>
      <c r="BW512" s="497"/>
      <c r="BX512" s="519"/>
      <c r="BY512" s="501"/>
      <c r="BZ512" s="502"/>
      <c r="CA512" s="28"/>
      <c r="CB512" s="502"/>
      <c r="CC512" s="503"/>
      <c r="CD512" s="502"/>
      <c r="CE512" s="503"/>
      <c r="CF512" s="502"/>
      <c r="CG512" s="503"/>
      <c r="CH512" s="502"/>
      <c r="CI512" s="503"/>
      <c r="CJ512" s="504"/>
      <c r="CK512" s="182"/>
      <c r="CL512" s="502"/>
      <c r="CM512" s="503"/>
      <c r="CN512" s="502"/>
      <c r="CO512" s="209"/>
      <c r="CP512" s="502"/>
      <c r="CQ512" s="506"/>
      <c r="CR512" s="502"/>
      <c r="CS512" s="503"/>
      <c r="CT512" s="502"/>
      <c r="CU512" s="504"/>
      <c r="CV512" s="502"/>
      <c r="CW512" s="504"/>
      <c r="CX512" s="502"/>
      <c r="CY512" s="503"/>
      <c r="CZ512" s="502"/>
      <c r="DA512" s="503"/>
      <c r="DB512" s="502"/>
      <c r="DC512" s="209"/>
      <c r="DD512" s="502"/>
      <c r="DE512" s="504"/>
      <c r="DF512" s="502"/>
      <c r="DG512" s="504"/>
      <c r="DH512" s="502"/>
      <c r="DI512" s="503"/>
      <c r="DJ512" s="502"/>
      <c r="DK512" s="209"/>
      <c r="DL512" s="502"/>
      <c r="DM512" s="209"/>
      <c r="DN512" s="502"/>
      <c r="DO512" s="504"/>
      <c r="DP512" s="502"/>
      <c r="DQ512" s="507"/>
      <c r="DR512" s="504">
        <f t="shared" ref="DR512:DR515" si="2568">CA512+CC512+CE512+CG512+CI512+CJ512+CK512+CM512+CO512+CQ512+CS512+CU512+CW512+CY512+DA512+DC512+DE512+DG512+DI512+DK512+DM512+DO512+DQ512</f>
        <v>0</v>
      </c>
      <c r="DS512" s="504">
        <f t="shared" ref="DS512:DS515" si="2569">DO512+DM512+DK512+DI512+DE512+DC512+CJ512+CI512+CG512+CE512+CC512+CA512</f>
        <v>0</v>
      </c>
      <c r="DT512" s="499"/>
      <c r="DU512" s="499"/>
      <c r="DV512" s="499"/>
      <c r="DW512" s="509"/>
      <c r="DX512" s="491" t="s">
        <v>313</v>
      </c>
      <c r="DY512" s="499"/>
      <c r="DZ512" s="499"/>
      <c r="EA512" s="499"/>
      <c r="EB512" s="499"/>
      <c r="EC512" s="499"/>
      <c r="ED512" s="499"/>
      <c r="EE512" s="499"/>
      <c r="EF512" s="499"/>
      <c r="EG512" s="499"/>
      <c r="EH512" s="499"/>
      <c r="EI512" s="499"/>
      <c r="EJ512" s="499"/>
      <c r="EK512" s="499"/>
      <c r="EM512" s="495">
        <v>0</v>
      </c>
      <c r="EN512" s="499">
        <v>0</v>
      </c>
      <c r="EO512" s="7">
        <v>0</v>
      </c>
      <c r="EP512" s="499">
        <v>0</v>
      </c>
      <c r="EQ512" s="499">
        <v>0</v>
      </c>
      <c r="ER512" s="499">
        <v>0</v>
      </c>
      <c r="ES512" s="499">
        <v>0</v>
      </c>
      <c r="ET512" s="499">
        <v>0</v>
      </c>
      <c r="EU512" s="499">
        <v>0</v>
      </c>
      <c r="EV512" s="7">
        <v>0</v>
      </c>
      <c r="EW512" s="495">
        <v>0</v>
      </c>
      <c r="EX512" s="499">
        <v>0</v>
      </c>
      <c r="EY512" s="499">
        <v>0</v>
      </c>
      <c r="EZ512" s="499">
        <v>0</v>
      </c>
      <c r="FA512" s="7">
        <v>0</v>
      </c>
      <c r="FB512" s="499">
        <v>0</v>
      </c>
      <c r="FC512" s="499">
        <v>0</v>
      </c>
      <c r="FD512" s="499">
        <v>0</v>
      </c>
      <c r="FE512" s="499">
        <v>0</v>
      </c>
      <c r="FF512" s="499">
        <v>0</v>
      </c>
      <c r="FG512" s="495">
        <v>0</v>
      </c>
      <c r="FH512" s="499">
        <v>0</v>
      </c>
      <c r="FI512" s="499">
        <v>0</v>
      </c>
      <c r="FJ512" s="499">
        <v>0</v>
      </c>
      <c r="FK512" s="499">
        <v>0</v>
      </c>
      <c r="FL512" s="499">
        <v>0</v>
      </c>
      <c r="FM512" s="499">
        <v>0</v>
      </c>
      <c r="FN512" s="499">
        <v>0</v>
      </c>
      <c r="FO512" s="7">
        <v>0</v>
      </c>
      <c r="FP512" s="499">
        <v>0</v>
      </c>
      <c r="FQ512" s="499">
        <v>0</v>
      </c>
      <c r="FR512" s="499"/>
      <c r="FS512" s="499">
        <v>0</v>
      </c>
      <c r="FT512" s="499">
        <v>0</v>
      </c>
      <c r="FU512" s="499">
        <v>0</v>
      </c>
      <c r="FV512" s="499">
        <v>0</v>
      </c>
      <c r="FW512" s="499">
        <v>0</v>
      </c>
      <c r="FX512" s="499">
        <v>0</v>
      </c>
      <c r="FY512" s="7">
        <v>0</v>
      </c>
      <c r="FZ512" s="499">
        <v>0</v>
      </c>
      <c r="GA512" s="499">
        <v>0</v>
      </c>
      <c r="GB512" s="499">
        <v>0</v>
      </c>
      <c r="GC512" s="499">
        <v>0</v>
      </c>
      <c r="GD512" s="499" t="e">
        <v>#REF!</v>
      </c>
      <c r="GE512" s="149">
        <v>0</v>
      </c>
      <c r="GF512" s="510">
        <v>0</v>
      </c>
      <c r="GG512" s="499"/>
      <c r="GH512" s="499"/>
      <c r="GI512" s="509"/>
      <c r="GK512" s="495"/>
      <c r="GL512" s="495"/>
      <c r="GM512" s="496"/>
      <c r="GN512" s="497"/>
      <c r="GO512" s="498"/>
      <c r="GP512" s="499"/>
      <c r="GQ512" s="499"/>
    </row>
    <row r="513" spans="1:199" s="494" customFormat="1" ht="24.95" hidden="1" customHeight="1" x14ac:dyDescent="0.4">
      <c r="A513" s="488"/>
      <c r="B513" s="496"/>
      <c r="C513" s="497"/>
      <c r="D513" s="500"/>
      <c r="E513" s="497"/>
      <c r="F513" s="497"/>
      <c r="G513" s="500"/>
      <c r="H513" s="497"/>
      <c r="I513" s="497"/>
      <c r="J513" s="497"/>
      <c r="K513" s="497"/>
      <c r="L513" s="496"/>
      <c r="M513" s="501"/>
      <c r="N513" s="502"/>
      <c r="O513" s="503"/>
      <c r="P513" s="502"/>
      <c r="Q513" s="503"/>
      <c r="R513" s="502"/>
      <c r="S513" s="503"/>
      <c r="T513" s="502"/>
      <c r="U513" s="503"/>
      <c r="V513" s="502"/>
      <c r="W513" s="503"/>
      <c r="X513" s="209"/>
      <c r="Y513" s="505"/>
      <c r="Z513" s="502"/>
      <c r="AA513" s="503"/>
      <c r="AB513" s="502"/>
      <c r="AC513" s="209"/>
      <c r="AD513" s="502"/>
      <c r="AE513" s="506"/>
      <c r="AF513" s="502"/>
      <c r="AG513" s="503"/>
      <c r="AH513" s="502"/>
      <c r="AI513" s="504"/>
      <c r="AJ513" s="502"/>
      <c r="AK513" s="504"/>
      <c r="AL513" s="502"/>
      <c r="AM513" s="503"/>
      <c r="AN513" s="502"/>
      <c r="AO513" s="503"/>
      <c r="AP513" s="502"/>
      <c r="AQ513" s="504"/>
      <c r="AR513" s="502"/>
      <c r="AS513" s="504"/>
      <c r="AT513" s="502"/>
      <c r="AU513" s="504"/>
      <c r="AV513" s="502"/>
      <c r="AW513" s="503"/>
      <c r="AX513" s="502"/>
      <c r="AY513" s="504"/>
      <c r="AZ513" s="502"/>
      <c r="BA513" s="209"/>
      <c r="BB513" s="502"/>
      <c r="BC513" s="504"/>
      <c r="BD513" s="502"/>
      <c r="BE513" s="507"/>
      <c r="BF513" s="507"/>
      <c r="BG513" s="507">
        <f t="shared" si="2564"/>
        <v>0</v>
      </c>
      <c r="BH513" s="507">
        <f t="shared" si="2565"/>
        <v>0</v>
      </c>
      <c r="BI513" s="499"/>
      <c r="BJ513" s="496"/>
      <c r="BK513" s="496"/>
      <c r="BL513" s="508"/>
      <c r="BM513" s="491" t="s">
        <v>313</v>
      </c>
      <c r="BN513" s="496"/>
      <c r="BO513" s="497"/>
      <c r="BP513" s="500"/>
      <c r="BQ513" s="497"/>
      <c r="BR513" s="497"/>
      <c r="BS513" s="500"/>
      <c r="BT513" s="497"/>
      <c r="BU513" s="497"/>
      <c r="BV513" s="497"/>
      <c r="BW513" s="497"/>
      <c r="BX513" s="496"/>
      <c r="BY513" s="501"/>
      <c r="BZ513" s="502"/>
      <c r="CA513" s="28"/>
      <c r="CB513" s="502"/>
      <c r="CC513" s="503"/>
      <c r="CD513" s="502"/>
      <c r="CE513" s="503"/>
      <c r="CF513" s="504"/>
      <c r="CG513" s="504"/>
      <c r="CH513" s="496"/>
      <c r="CI513" s="507"/>
      <c r="CJ513" s="504"/>
      <c r="CK513" s="209"/>
      <c r="CL513" s="496"/>
      <c r="CM513" s="496"/>
      <c r="CN513" s="496"/>
      <c r="CO513" s="209"/>
      <c r="CP513" s="496"/>
      <c r="CQ513" s="496"/>
      <c r="CR513" s="496"/>
      <c r="CS513" s="504"/>
      <c r="CT513" s="496"/>
      <c r="CU513" s="504"/>
      <c r="CV513" s="496"/>
      <c r="CW513" s="504"/>
      <c r="CX513" s="496"/>
      <c r="CY513" s="503"/>
      <c r="CZ513" s="503"/>
      <c r="DA513" s="496"/>
      <c r="DB513" s="503"/>
      <c r="DC513" s="209"/>
      <c r="DD513" s="503"/>
      <c r="DE513" s="504"/>
      <c r="DF513" s="502"/>
      <c r="DG513" s="504"/>
      <c r="DH513" s="503"/>
      <c r="DI513" s="503"/>
      <c r="DJ513" s="503"/>
      <c r="DK513" s="209"/>
      <c r="DL513" s="503"/>
      <c r="DM513" s="209"/>
      <c r="DN513" s="503"/>
      <c r="DO513" s="504"/>
      <c r="DP513" s="503"/>
      <c r="DQ513" s="507"/>
      <c r="DR513" s="504">
        <f t="shared" si="2568"/>
        <v>0</v>
      </c>
      <c r="DS513" s="504">
        <f t="shared" si="2569"/>
        <v>0</v>
      </c>
      <c r="DT513" s="499"/>
      <c r="DU513" s="499"/>
      <c r="DV513" s="499"/>
      <c r="DW513" s="509"/>
      <c r="DX513" s="491" t="s">
        <v>313</v>
      </c>
      <c r="DY513" s="499"/>
      <c r="DZ513" s="499"/>
      <c r="EA513" s="499"/>
      <c r="EB513" s="499"/>
      <c r="EC513" s="499"/>
      <c r="ED513" s="499"/>
      <c r="EE513" s="499"/>
      <c r="EF513" s="499"/>
      <c r="EG513" s="499"/>
      <c r="EH513" s="499"/>
      <c r="EI513" s="499"/>
      <c r="EJ513" s="499"/>
      <c r="EK513" s="499"/>
      <c r="EM513" s="495">
        <v>0</v>
      </c>
      <c r="EN513" s="499">
        <v>0</v>
      </c>
      <c r="EO513" s="7">
        <v>0</v>
      </c>
      <c r="EP513" s="499">
        <v>0</v>
      </c>
      <c r="EQ513" s="499">
        <v>0</v>
      </c>
      <c r="ER513" s="499">
        <v>0</v>
      </c>
      <c r="ES513" s="499">
        <v>0</v>
      </c>
      <c r="ET513" s="499">
        <v>0</v>
      </c>
      <c r="EU513" s="499">
        <v>0</v>
      </c>
      <c r="EV513" s="7">
        <v>0</v>
      </c>
      <c r="EW513" s="495">
        <v>0</v>
      </c>
      <c r="EX513" s="499">
        <v>0</v>
      </c>
      <c r="EY513" s="499">
        <v>0</v>
      </c>
      <c r="EZ513" s="499">
        <v>0</v>
      </c>
      <c r="FA513" s="7">
        <v>0</v>
      </c>
      <c r="FB513" s="499">
        <v>0</v>
      </c>
      <c r="FC513" s="499">
        <v>0</v>
      </c>
      <c r="FD513" s="499">
        <v>0</v>
      </c>
      <c r="FE513" s="499">
        <v>0</v>
      </c>
      <c r="FF513" s="499">
        <v>0</v>
      </c>
      <c r="FG513" s="495">
        <v>0</v>
      </c>
      <c r="FH513" s="499">
        <v>0</v>
      </c>
      <c r="FI513" s="499">
        <v>0</v>
      </c>
      <c r="FJ513" s="499">
        <v>0</v>
      </c>
      <c r="FK513" s="499">
        <v>0</v>
      </c>
      <c r="FL513" s="499">
        <v>0</v>
      </c>
      <c r="FM513" s="499">
        <v>0</v>
      </c>
      <c r="FN513" s="499">
        <v>0</v>
      </c>
      <c r="FO513" s="7">
        <v>0</v>
      </c>
      <c r="FP513" s="499">
        <v>0</v>
      </c>
      <c r="FQ513" s="499">
        <v>0</v>
      </c>
      <c r="FR513" s="499"/>
      <c r="FS513" s="499">
        <v>0</v>
      </c>
      <c r="FT513" s="499">
        <v>0</v>
      </c>
      <c r="FU513" s="499">
        <v>0</v>
      </c>
      <c r="FV513" s="499">
        <v>0</v>
      </c>
      <c r="FW513" s="499">
        <v>0</v>
      </c>
      <c r="FX513" s="499">
        <v>0</v>
      </c>
      <c r="FY513" s="7">
        <v>0</v>
      </c>
      <c r="FZ513" s="499">
        <v>0</v>
      </c>
      <c r="GA513" s="499">
        <v>0</v>
      </c>
      <c r="GB513" s="499">
        <v>0</v>
      </c>
      <c r="GC513" s="499">
        <v>0</v>
      </c>
      <c r="GD513" s="499" t="e">
        <v>#REF!</v>
      </c>
      <c r="GE513" s="149">
        <v>0</v>
      </c>
      <c r="GF513" s="510">
        <v>0</v>
      </c>
      <c r="GG513" s="499"/>
      <c r="GH513" s="499"/>
      <c r="GI513" s="509"/>
      <c r="GK513" s="495"/>
      <c r="GL513" s="495"/>
      <c r="GM513" s="496"/>
      <c r="GN513" s="497"/>
      <c r="GO513" s="498"/>
      <c r="GP513" s="499"/>
      <c r="GQ513" s="499"/>
    </row>
    <row r="514" spans="1:199" s="494" customFormat="1" ht="24.95" hidden="1" customHeight="1" x14ac:dyDescent="0.4">
      <c r="A514" s="488"/>
      <c r="B514" s="496"/>
      <c r="C514" s="497"/>
      <c r="D514" s="500"/>
      <c r="E514" s="497"/>
      <c r="F514" s="497"/>
      <c r="G514" s="497"/>
      <c r="H514" s="497"/>
      <c r="I514" s="497"/>
      <c r="J514" s="497"/>
      <c r="K514" s="497"/>
      <c r="L514" s="496"/>
      <c r="M514" s="501"/>
      <c r="N514" s="502"/>
      <c r="O514" s="503"/>
      <c r="P514" s="502"/>
      <c r="Q514" s="503"/>
      <c r="R514" s="502"/>
      <c r="S514" s="503"/>
      <c r="T514" s="502"/>
      <c r="U514" s="503"/>
      <c r="V514" s="502"/>
      <c r="W514" s="503"/>
      <c r="X514" s="209"/>
      <c r="Y514" s="505"/>
      <c r="Z514" s="502"/>
      <c r="AA514" s="503"/>
      <c r="AB514" s="502"/>
      <c r="AC514" s="209"/>
      <c r="AD514" s="502"/>
      <c r="AE514" s="506"/>
      <c r="AF514" s="502"/>
      <c r="AG514" s="503"/>
      <c r="AH514" s="502"/>
      <c r="AI514" s="504"/>
      <c r="AJ514" s="502"/>
      <c r="AK514" s="504"/>
      <c r="AL514" s="502"/>
      <c r="AM514" s="503"/>
      <c r="AN514" s="502"/>
      <c r="AO514" s="503"/>
      <c r="AP514" s="502"/>
      <c r="AQ514" s="504"/>
      <c r="AR514" s="502"/>
      <c r="AS514" s="504"/>
      <c r="AT514" s="502"/>
      <c r="AU514" s="504"/>
      <c r="AV514" s="502"/>
      <c r="AW514" s="503"/>
      <c r="AX514" s="502"/>
      <c r="AY514" s="504"/>
      <c r="AZ514" s="502"/>
      <c r="BA514" s="209"/>
      <c r="BB514" s="502"/>
      <c r="BC514" s="504"/>
      <c r="BD514" s="502"/>
      <c r="BE514" s="507"/>
      <c r="BF514" s="507"/>
      <c r="BG514" s="507">
        <f t="shared" si="2564"/>
        <v>0</v>
      </c>
      <c r="BH514" s="507">
        <f t="shared" si="2565"/>
        <v>0</v>
      </c>
      <c r="BI514" s="499"/>
      <c r="BJ514" s="496"/>
      <c r="BK514" s="496"/>
      <c r="BL514" s="508"/>
      <c r="BM514" s="488"/>
      <c r="BN514" s="496"/>
      <c r="BO514" s="500"/>
      <c r="BP514" s="500"/>
      <c r="BQ514" s="497"/>
      <c r="BR514" s="497"/>
      <c r="BS514" s="497"/>
      <c r="BT514" s="497"/>
      <c r="BU514" s="497"/>
      <c r="BV514" s="497"/>
      <c r="BW514" s="497"/>
      <c r="BX514" s="496"/>
      <c r="BY514" s="501"/>
      <c r="BZ514" s="502"/>
      <c r="CA514" s="28"/>
      <c r="CB514" s="502"/>
      <c r="CC514" s="503"/>
      <c r="CD514" s="502"/>
      <c r="CE514" s="503"/>
      <c r="CF514" s="502"/>
      <c r="CG514" s="503"/>
      <c r="CH514" s="502"/>
      <c r="CI514" s="503"/>
      <c r="CJ514" s="504"/>
      <c r="CK514" s="182"/>
      <c r="CL514" s="502"/>
      <c r="CM514" s="503"/>
      <c r="CN514" s="502"/>
      <c r="CO514" s="209"/>
      <c r="CP514" s="502"/>
      <c r="CQ514" s="506"/>
      <c r="CR514" s="502"/>
      <c r="CS514" s="503"/>
      <c r="CT514" s="502"/>
      <c r="CU514" s="504"/>
      <c r="CV514" s="502"/>
      <c r="CW514" s="504"/>
      <c r="CX514" s="502"/>
      <c r="CY514" s="503"/>
      <c r="CZ514" s="502"/>
      <c r="DA514" s="503"/>
      <c r="DB514" s="502"/>
      <c r="DC514" s="209"/>
      <c r="DD514" s="502"/>
      <c r="DE514" s="504"/>
      <c r="DF514" s="502"/>
      <c r="DG514" s="504"/>
      <c r="DH514" s="502"/>
      <c r="DI514" s="503"/>
      <c r="DJ514" s="502"/>
      <c r="DK514" s="209"/>
      <c r="DL514" s="502"/>
      <c r="DM514" s="209"/>
      <c r="DN514" s="502"/>
      <c r="DO514" s="504"/>
      <c r="DP514" s="502"/>
      <c r="DQ514" s="507"/>
      <c r="DR514" s="504">
        <f t="shared" si="2568"/>
        <v>0</v>
      </c>
      <c r="DS514" s="504">
        <f t="shared" si="2569"/>
        <v>0</v>
      </c>
      <c r="DT514" s="499"/>
      <c r="DU514" s="499"/>
      <c r="DV514" s="499"/>
      <c r="DW514" s="509"/>
      <c r="DX514" s="491"/>
      <c r="DY514" s="499"/>
      <c r="DZ514" s="499"/>
      <c r="EA514" s="499"/>
      <c r="EB514" s="499"/>
      <c r="EC514" s="499"/>
      <c r="ED514" s="499"/>
      <c r="EE514" s="499"/>
      <c r="EF514" s="499"/>
      <c r="EG514" s="499"/>
      <c r="EH514" s="499"/>
      <c r="EI514" s="499"/>
      <c r="EJ514" s="499"/>
      <c r="EK514" s="499"/>
      <c r="EM514" s="495">
        <v>0</v>
      </c>
      <c r="EN514" s="499">
        <v>0</v>
      </c>
      <c r="EO514" s="7">
        <v>0</v>
      </c>
      <c r="EP514" s="499">
        <v>0</v>
      </c>
      <c r="EQ514" s="499">
        <v>0</v>
      </c>
      <c r="ER514" s="499">
        <v>0</v>
      </c>
      <c r="ES514" s="499">
        <v>0</v>
      </c>
      <c r="ET514" s="499">
        <v>0</v>
      </c>
      <c r="EU514" s="499">
        <v>0</v>
      </c>
      <c r="EV514" s="7">
        <v>0</v>
      </c>
      <c r="EW514" s="495">
        <v>0</v>
      </c>
      <c r="EX514" s="499">
        <v>0</v>
      </c>
      <c r="EY514" s="499">
        <v>0</v>
      </c>
      <c r="EZ514" s="499">
        <v>0</v>
      </c>
      <c r="FA514" s="7">
        <v>0</v>
      </c>
      <c r="FB514" s="499">
        <v>0</v>
      </c>
      <c r="FC514" s="499">
        <v>0</v>
      </c>
      <c r="FD514" s="499">
        <v>0</v>
      </c>
      <c r="FE514" s="499">
        <v>0</v>
      </c>
      <c r="FF514" s="499">
        <v>0</v>
      </c>
      <c r="FG514" s="495">
        <v>0</v>
      </c>
      <c r="FH514" s="499">
        <v>0</v>
      </c>
      <c r="FI514" s="499">
        <v>0</v>
      </c>
      <c r="FJ514" s="499">
        <v>0</v>
      </c>
      <c r="FK514" s="499">
        <v>0</v>
      </c>
      <c r="FL514" s="499">
        <v>0</v>
      </c>
      <c r="FM514" s="499">
        <v>0</v>
      </c>
      <c r="FN514" s="499">
        <v>0</v>
      </c>
      <c r="FO514" s="7">
        <v>0</v>
      </c>
      <c r="FP514" s="499">
        <v>0</v>
      </c>
      <c r="FQ514" s="499">
        <v>0</v>
      </c>
      <c r="FR514" s="499"/>
      <c r="FS514" s="499">
        <v>0</v>
      </c>
      <c r="FT514" s="499">
        <v>0</v>
      </c>
      <c r="FU514" s="499">
        <v>0</v>
      </c>
      <c r="FV514" s="499">
        <v>0</v>
      </c>
      <c r="FW514" s="499">
        <v>0</v>
      </c>
      <c r="FX514" s="499">
        <v>0</v>
      </c>
      <c r="FY514" s="7">
        <v>0</v>
      </c>
      <c r="FZ514" s="499">
        <v>0</v>
      </c>
      <c r="GA514" s="499">
        <v>0</v>
      </c>
      <c r="GB514" s="499">
        <v>0</v>
      </c>
      <c r="GC514" s="499">
        <v>0</v>
      </c>
      <c r="GD514" s="499" t="e">
        <v>#REF!</v>
      </c>
      <c r="GE514" s="149">
        <v>0</v>
      </c>
      <c r="GF514" s="510">
        <v>0</v>
      </c>
      <c r="GG514" s="499"/>
      <c r="GH514" s="499"/>
      <c r="GI514" s="509"/>
      <c r="GK514" s="495"/>
      <c r="GL514" s="495"/>
      <c r="GM514" s="496"/>
      <c r="GN514" s="497"/>
      <c r="GO514" s="498"/>
      <c r="GP514" s="499"/>
      <c r="GQ514" s="499"/>
    </row>
    <row r="515" spans="1:199" s="494" customFormat="1" ht="24.95" hidden="1" customHeight="1" x14ac:dyDescent="0.4">
      <c r="A515" s="488"/>
      <c r="B515" s="496"/>
      <c r="C515" s="497"/>
      <c r="D515" s="500"/>
      <c r="E515" s="497"/>
      <c r="F515" s="497"/>
      <c r="G515" s="500"/>
      <c r="H515" s="497"/>
      <c r="I515" s="497"/>
      <c r="J515" s="497"/>
      <c r="K515" s="497"/>
      <c r="L515" s="496"/>
      <c r="M515" s="501"/>
      <c r="N515" s="502"/>
      <c r="O515" s="503"/>
      <c r="P515" s="502"/>
      <c r="Q515" s="503"/>
      <c r="R515" s="502"/>
      <c r="S515" s="503"/>
      <c r="T515" s="502"/>
      <c r="U515" s="503"/>
      <c r="V515" s="502"/>
      <c r="W515" s="503"/>
      <c r="X515" s="209"/>
      <c r="Y515" s="505"/>
      <c r="Z515" s="502"/>
      <c r="AA515" s="503"/>
      <c r="AB515" s="502"/>
      <c r="AC515" s="209"/>
      <c r="AD515" s="502"/>
      <c r="AE515" s="506"/>
      <c r="AF515" s="502"/>
      <c r="AG515" s="503"/>
      <c r="AH515" s="502"/>
      <c r="AI515" s="504"/>
      <c r="AJ515" s="502"/>
      <c r="AK515" s="504"/>
      <c r="AL515" s="502"/>
      <c r="AM515" s="503"/>
      <c r="AN515" s="502"/>
      <c r="AO515" s="503"/>
      <c r="AP515" s="502"/>
      <c r="AQ515" s="504"/>
      <c r="AR515" s="502"/>
      <c r="AS515" s="504"/>
      <c r="AT515" s="502"/>
      <c r="AU515" s="504"/>
      <c r="AV515" s="502"/>
      <c r="AW515" s="503"/>
      <c r="AX515" s="502"/>
      <c r="AY515" s="504"/>
      <c r="AZ515" s="502"/>
      <c r="BA515" s="209"/>
      <c r="BB515" s="502"/>
      <c r="BC515" s="504"/>
      <c r="BD515" s="502"/>
      <c r="BE515" s="507"/>
      <c r="BF515" s="507"/>
      <c r="BG515" s="507">
        <f t="shared" si="2564"/>
        <v>0</v>
      </c>
      <c r="BH515" s="507">
        <f t="shared" si="2565"/>
        <v>0</v>
      </c>
      <c r="BI515" s="499"/>
      <c r="BJ515" s="496"/>
      <c r="BK515" s="496"/>
      <c r="BL515" s="508"/>
      <c r="BM515" s="488"/>
      <c r="BN515" s="496"/>
      <c r="BO515" s="497"/>
      <c r="BP515" s="497"/>
      <c r="BQ515" s="497"/>
      <c r="BR515" s="497"/>
      <c r="BS515" s="497"/>
      <c r="BT515" s="497"/>
      <c r="BU515" s="497"/>
      <c r="BV515" s="497"/>
      <c r="BW515" s="497"/>
      <c r="BX515" s="496"/>
      <c r="BY515" s="501"/>
      <c r="BZ515" s="502"/>
      <c r="CA515" s="28"/>
      <c r="CB515" s="502"/>
      <c r="CC515" s="503"/>
      <c r="CD515" s="502"/>
      <c r="CE515" s="503"/>
      <c r="CF515" s="502"/>
      <c r="CG515" s="503"/>
      <c r="CH515" s="502"/>
      <c r="CI515" s="503"/>
      <c r="CJ515" s="504"/>
      <c r="CK515" s="182"/>
      <c r="CL515" s="502"/>
      <c r="CM515" s="503"/>
      <c r="CN515" s="502"/>
      <c r="CO515" s="209"/>
      <c r="CP515" s="502"/>
      <c r="CQ515" s="506"/>
      <c r="CR515" s="502"/>
      <c r="CS515" s="503"/>
      <c r="CT515" s="502"/>
      <c r="CU515" s="504"/>
      <c r="CV515" s="502"/>
      <c r="CW515" s="504"/>
      <c r="CX515" s="502"/>
      <c r="CY515" s="503"/>
      <c r="CZ515" s="502"/>
      <c r="DA515" s="503"/>
      <c r="DB515" s="502"/>
      <c r="DC515" s="209"/>
      <c r="DD515" s="502"/>
      <c r="DE515" s="504"/>
      <c r="DF515" s="502"/>
      <c r="DG515" s="504"/>
      <c r="DH515" s="502"/>
      <c r="DI515" s="503"/>
      <c r="DJ515" s="502"/>
      <c r="DK515" s="209"/>
      <c r="DL515" s="502"/>
      <c r="DM515" s="209"/>
      <c r="DN515" s="502"/>
      <c r="DO515" s="504"/>
      <c r="DP515" s="502"/>
      <c r="DQ515" s="507"/>
      <c r="DR515" s="504">
        <f t="shared" si="2568"/>
        <v>0</v>
      </c>
      <c r="DS515" s="504">
        <f t="shared" si="2569"/>
        <v>0</v>
      </c>
      <c r="DT515" s="499"/>
      <c r="DU515" s="499"/>
      <c r="DV515" s="499"/>
      <c r="DW515" s="509"/>
      <c r="DX515" s="491"/>
      <c r="DY515" s="499"/>
      <c r="DZ515" s="499"/>
      <c r="EA515" s="499"/>
      <c r="EB515" s="499"/>
      <c r="EC515" s="499"/>
      <c r="ED515" s="499"/>
      <c r="EE515" s="499"/>
      <c r="EF515" s="499"/>
      <c r="EG515" s="499"/>
      <c r="EH515" s="499"/>
      <c r="EI515" s="499"/>
      <c r="EJ515" s="499"/>
      <c r="EK515" s="499"/>
      <c r="EM515" s="495">
        <v>0</v>
      </c>
      <c r="EN515" s="499">
        <v>0</v>
      </c>
      <c r="EO515" s="7">
        <v>0</v>
      </c>
      <c r="EP515" s="499">
        <v>0</v>
      </c>
      <c r="EQ515" s="499">
        <v>0</v>
      </c>
      <c r="ER515" s="499">
        <v>0</v>
      </c>
      <c r="ES515" s="499">
        <v>0</v>
      </c>
      <c r="ET515" s="499">
        <v>0</v>
      </c>
      <c r="EU515" s="499">
        <v>0</v>
      </c>
      <c r="EV515" s="7">
        <v>0</v>
      </c>
      <c r="EW515" s="495">
        <v>0</v>
      </c>
      <c r="EX515" s="499">
        <v>0</v>
      </c>
      <c r="EY515" s="499">
        <v>0</v>
      </c>
      <c r="EZ515" s="499">
        <v>0</v>
      </c>
      <c r="FA515" s="7">
        <v>0</v>
      </c>
      <c r="FB515" s="499">
        <v>0</v>
      </c>
      <c r="FC515" s="499">
        <v>0</v>
      </c>
      <c r="FD515" s="499">
        <v>0</v>
      </c>
      <c r="FE515" s="499">
        <v>0</v>
      </c>
      <c r="FF515" s="499">
        <v>0</v>
      </c>
      <c r="FG515" s="495">
        <v>0</v>
      </c>
      <c r="FH515" s="499">
        <v>0</v>
      </c>
      <c r="FI515" s="499">
        <v>0</v>
      </c>
      <c r="FJ515" s="499">
        <v>0</v>
      </c>
      <c r="FK515" s="499">
        <v>0</v>
      </c>
      <c r="FL515" s="499">
        <v>0</v>
      </c>
      <c r="FM515" s="499">
        <v>0</v>
      </c>
      <c r="FN515" s="499">
        <v>0</v>
      </c>
      <c r="FO515" s="7">
        <v>0</v>
      </c>
      <c r="FP515" s="499">
        <v>0</v>
      </c>
      <c r="FQ515" s="499">
        <v>0</v>
      </c>
      <c r="FR515" s="499"/>
      <c r="FS515" s="499">
        <v>0</v>
      </c>
      <c r="FT515" s="499">
        <v>0</v>
      </c>
      <c r="FU515" s="499">
        <v>0</v>
      </c>
      <c r="FV515" s="499">
        <v>0</v>
      </c>
      <c r="FW515" s="499">
        <v>0</v>
      </c>
      <c r="FX515" s="499">
        <v>0</v>
      </c>
      <c r="FY515" s="7">
        <v>0</v>
      </c>
      <c r="FZ515" s="499">
        <v>0</v>
      </c>
      <c r="GA515" s="499">
        <v>0</v>
      </c>
      <c r="GB515" s="499">
        <v>0</v>
      </c>
      <c r="GC515" s="499">
        <v>0</v>
      </c>
      <c r="GD515" s="499" t="e">
        <v>#REF!</v>
      </c>
      <c r="GE515" s="149">
        <v>0</v>
      </c>
      <c r="GF515" s="510">
        <v>0</v>
      </c>
      <c r="GG515" s="499"/>
      <c r="GH515" s="499"/>
      <c r="GI515" s="509"/>
      <c r="GK515" s="495"/>
      <c r="GL515" s="495"/>
      <c r="GM515" s="496"/>
      <c r="GN515" s="497"/>
      <c r="GO515" s="498"/>
      <c r="GP515" s="499"/>
      <c r="GQ515" s="499"/>
    </row>
    <row r="516" spans="1:199" s="494" customFormat="1" ht="24.95" hidden="1" customHeight="1" x14ac:dyDescent="0.4">
      <c r="A516" s="488"/>
      <c r="B516" s="496"/>
      <c r="C516" s="497"/>
      <c r="D516" s="500"/>
      <c r="E516" s="497"/>
      <c r="F516" s="497"/>
      <c r="G516" s="497"/>
      <c r="H516" s="497"/>
      <c r="I516" s="497"/>
      <c r="J516" s="497"/>
      <c r="K516" s="497"/>
      <c r="L516" s="513"/>
      <c r="M516" s="501"/>
      <c r="N516" s="502"/>
      <c r="O516" s="503"/>
      <c r="P516" s="502"/>
      <c r="Q516" s="503"/>
      <c r="R516" s="502"/>
      <c r="S516" s="503"/>
      <c r="T516" s="502"/>
      <c r="U516" s="503"/>
      <c r="V516" s="502"/>
      <c r="W516" s="503"/>
      <c r="X516" s="209"/>
      <c r="Y516" s="505"/>
      <c r="Z516" s="502"/>
      <c r="AA516" s="503"/>
      <c r="AB516" s="502"/>
      <c r="AC516" s="209"/>
      <c r="AD516" s="502"/>
      <c r="AE516" s="506"/>
      <c r="AF516" s="502"/>
      <c r="AG516" s="503"/>
      <c r="AH516" s="502"/>
      <c r="AI516" s="504"/>
      <c r="AJ516" s="502"/>
      <c r="AK516" s="504"/>
      <c r="AL516" s="502"/>
      <c r="AM516" s="503"/>
      <c r="AN516" s="502"/>
      <c r="AO516" s="503"/>
      <c r="AP516" s="502"/>
      <c r="AQ516" s="504"/>
      <c r="AR516" s="502"/>
      <c r="AS516" s="504"/>
      <c r="AT516" s="502"/>
      <c r="AU516" s="504"/>
      <c r="AV516" s="502"/>
      <c r="AW516" s="503"/>
      <c r="AX516" s="502"/>
      <c r="AY516" s="504"/>
      <c r="AZ516" s="502"/>
      <c r="BA516" s="209"/>
      <c r="BB516" s="502"/>
      <c r="BC516" s="504"/>
      <c r="BD516" s="502"/>
      <c r="BE516" s="507"/>
      <c r="BF516" s="507"/>
      <c r="BG516" s="507">
        <f t="shared" si="2564"/>
        <v>0</v>
      </c>
      <c r="BH516" s="507">
        <f t="shared" si="2565"/>
        <v>0</v>
      </c>
      <c r="BI516" s="499"/>
      <c r="BJ516" s="496"/>
      <c r="BK516" s="496"/>
      <c r="BL516" s="508"/>
      <c r="BM516" s="491"/>
      <c r="BN516" s="496"/>
      <c r="BO516" s="500"/>
      <c r="BP516" s="500"/>
      <c r="BQ516" s="500"/>
      <c r="BR516" s="497"/>
      <c r="BS516" s="497"/>
      <c r="BT516" s="497"/>
      <c r="BU516" s="497"/>
      <c r="BV516" s="497"/>
      <c r="BW516" s="497"/>
      <c r="BX516" s="496"/>
      <c r="BY516" s="501"/>
      <c r="BZ516" s="502"/>
      <c r="CA516" s="28"/>
      <c r="CB516" s="502"/>
      <c r="CC516" s="503"/>
      <c r="CD516" s="502"/>
      <c r="CE516" s="503"/>
      <c r="CF516" s="502"/>
      <c r="CG516" s="503"/>
      <c r="CH516" s="502"/>
      <c r="CI516" s="503"/>
      <c r="CJ516" s="504"/>
      <c r="CK516" s="182"/>
      <c r="CL516" s="502"/>
      <c r="CM516" s="503"/>
      <c r="CN516" s="502"/>
      <c r="CO516" s="209"/>
      <c r="CP516" s="502"/>
      <c r="CQ516" s="506"/>
      <c r="CR516" s="502"/>
      <c r="CS516" s="503"/>
      <c r="CT516" s="502"/>
      <c r="CU516" s="504"/>
      <c r="CV516" s="502"/>
      <c r="CW516" s="504"/>
      <c r="CX516" s="502"/>
      <c r="CY516" s="503"/>
      <c r="CZ516" s="502"/>
      <c r="DA516" s="503"/>
      <c r="DB516" s="502"/>
      <c r="DC516" s="209"/>
      <c r="DD516" s="502"/>
      <c r="DE516" s="504"/>
      <c r="DF516" s="502"/>
      <c r="DG516" s="504"/>
      <c r="DH516" s="502"/>
      <c r="DI516" s="503"/>
      <c r="DJ516" s="502"/>
      <c r="DK516" s="209"/>
      <c r="DL516" s="502"/>
      <c r="DM516" s="209"/>
      <c r="DN516" s="502"/>
      <c r="DO516" s="504"/>
      <c r="DP516" s="502"/>
      <c r="DQ516" s="507"/>
      <c r="DR516" s="504">
        <f t="shared" ref="DR516:DR525" si="2570">CA516+CC516+CE516+CG516+CI516+CJ516+CK516+CM516+CO516+CQ516+CS516+CU516+CW516+CY516+DA516+DC516+DE516+DG516+DI516+DK516+DM516+DO516+DQ516</f>
        <v>0</v>
      </c>
      <c r="DS516" s="504">
        <f t="shared" ref="DS516:DS525" si="2571">DO516+DM516+DK516+DI516+DE516+DC516+CJ516+CI516+CG516+CE516+CC516+CA516</f>
        <v>0</v>
      </c>
      <c r="DT516" s="499"/>
      <c r="DU516" s="499"/>
      <c r="DV516" s="499"/>
      <c r="DW516" s="509"/>
      <c r="DX516" s="491"/>
      <c r="DY516" s="499"/>
      <c r="DZ516" s="499"/>
      <c r="EA516" s="499"/>
      <c r="EB516" s="499"/>
      <c r="EC516" s="499"/>
      <c r="ED516" s="499"/>
      <c r="EE516" s="499"/>
      <c r="EF516" s="499"/>
      <c r="EG516" s="499"/>
      <c r="EH516" s="499"/>
      <c r="EI516" s="499"/>
      <c r="EJ516" s="499"/>
      <c r="EK516" s="499"/>
      <c r="EM516" s="495">
        <v>0</v>
      </c>
      <c r="EN516" s="499">
        <v>0</v>
      </c>
      <c r="EO516" s="7">
        <v>0</v>
      </c>
      <c r="EP516" s="499">
        <v>0</v>
      </c>
      <c r="EQ516" s="499">
        <v>0</v>
      </c>
      <c r="ER516" s="499">
        <v>0</v>
      </c>
      <c r="ES516" s="499">
        <v>0</v>
      </c>
      <c r="ET516" s="499">
        <v>0</v>
      </c>
      <c r="EU516" s="499">
        <v>0</v>
      </c>
      <c r="EV516" s="7">
        <v>0</v>
      </c>
      <c r="EW516" s="495">
        <v>0</v>
      </c>
      <c r="EX516" s="499">
        <v>0</v>
      </c>
      <c r="EY516" s="499">
        <v>0</v>
      </c>
      <c r="EZ516" s="499">
        <v>0</v>
      </c>
      <c r="FA516" s="7">
        <v>0</v>
      </c>
      <c r="FB516" s="499">
        <v>0</v>
      </c>
      <c r="FC516" s="499">
        <v>0</v>
      </c>
      <c r="FD516" s="499">
        <v>0</v>
      </c>
      <c r="FE516" s="499">
        <v>0</v>
      </c>
      <c r="FF516" s="499">
        <v>0</v>
      </c>
      <c r="FG516" s="495">
        <v>0</v>
      </c>
      <c r="FH516" s="499">
        <v>0</v>
      </c>
      <c r="FI516" s="499">
        <v>0</v>
      </c>
      <c r="FJ516" s="499">
        <v>0</v>
      </c>
      <c r="FK516" s="499">
        <v>0</v>
      </c>
      <c r="FL516" s="499">
        <v>0</v>
      </c>
      <c r="FM516" s="499">
        <v>0</v>
      </c>
      <c r="FN516" s="499">
        <v>0</v>
      </c>
      <c r="FO516" s="7">
        <v>0</v>
      </c>
      <c r="FP516" s="499">
        <v>0</v>
      </c>
      <c r="FQ516" s="499">
        <v>0</v>
      </c>
      <c r="FR516" s="499"/>
      <c r="FS516" s="499">
        <v>0</v>
      </c>
      <c r="FT516" s="499">
        <v>0</v>
      </c>
      <c r="FU516" s="499">
        <v>0</v>
      </c>
      <c r="FV516" s="499">
        <v>0</v>
      </c>
      <c r="FW516" s="499">
        <v>0</v>
      </c>
      <c r="FX516" s="499">
        <v>0</v>
      </c>
      <c r="FY516" s="7">
        <v>0</v>
      </c>
      <c r="FZ516" s="499">
        <v>0</v>
      </c>
      <c r="GA516" s="499">
        <v>0</v>
      </c>
      <c r="GB516" s="499">
        <v>0</v>
      </c>
      <c r="GC516" s="499">
        <v>0</v>
      </c>
      <c r="GD516" s="499" t="e">
        <v>#REF!</v>
      </c>
      <c r="GE516" s="149">
        <v>0</v>
      </c>
      <c r="GF516" s="510">
        <v>0</v>
      </c>
      <c r="GG516" s="499"/>
      <c r="GH516" s="499"/>
      <c r="GI516" s="509"/>
      <c r="GK516" s="495"/>
      <c r="GL516" s="495"/>
      <c r="GM516" s="496"/>
      <c r="GN516" s="497"/>
      <c r="GO516" s="498"/>
      <c r="GP516" s="499"/>
      <c r="GQ516" s="499"/>
    </row>
    <row r="517" spans="1:199" s="494" customFormat="1" ht="24.95" hidden="1" customHeight="1" x14ac:dyDescent="0.4">
      <c r="A517" s="488"/>
      <c r="B517" s="496"/>
      <c r="C517" s="512"/>
      <c r="D517" s="511"/>
      <c r="E517" s="512"/>
      <c r="F517" s="512"/>
      <c r="G517" s="512"/>
      <c r="H517" s="511"/>
      <c r="I517" s="511"/>
      <c r="J517" s="511"/>
      <c r="K517" s="511"/>
      <c r="L517" s="496"/>
      <c r="M517" s="501"/>
      <c r="N517" s="502"/>
      <c r="O517" s="503"/>
      <c r="P517" s="502"/>
      <c r="Q517" s="503"/>
      <c r="R517" s="502"/>
      <c r="S517" s="503"/>
      <c r="T517" s="502"/>
      <c r="U517" s="503"/>
      <c r="V517" s="502"/>
      <c r="W517" s="503"/>
      <c r="X517" s="209"/>
      <c r="Y517" s="505"/>
      <c r="Z517" s="502"/>
      <c r="AA517" s="503"/>
      <c r="AB517" s="502"/>
      <c r="AC517" s="209"/>
      <c r="AD517" s="502"/>
      <c r="AE517" s="506"/>
      <c r="AF517" s="502"/>
      <c r="AG517" s="503"/>
      <c r="AH517" s="502"/>
      <c r="AI517" s="504"/>
      <c r="AJ517" s="502"/>
      <c r="AK517" s="504"/>
      <c r="AL517" s="502"/>
      <c r="AM517" s="503"/>
      <c r="AN517" s="502"/>
      <c r="AO517" s="503"/>
      <c r="AP517" s="502"/>
      <c r="AQ517" s="504"/>
      <c r="AR517" s="502"/>
      <c r="AS517" s="504"/>
      <c r="AT517" s="502"/>
      <c r="AU517" s="504"/>
      <c r="AV517" s="502"/>
      <c r="AW517" s="503"/>
      <c r="AX517" s="502"/>
      <c r="AY517" s="504"/>
      <c r="AZ517" s="502"/>
      <c r="BA517" s="209"/>
      <c r="BB517" s="502"/>
      <c r="BC517" s="504"/>
      <c r="BD517" s="502"/>
      <c r="BE517" s="507"/>
      <c r="BF517" s="507"/>
      <c r="BG517" s="507">
        <f t="shared" si="2564"/>
        <v>0</v>
      </c>
      <c r="BH517" s="507">
        <f t="shared" si="2565"/>
        <v>0</v>
      </c>
      <c r="BI517" s="499"/>
      <c r="BJ517" s="496"/>
      <c r="BK517" s="496"/>
      <c r="BL517" s="508"/>
      <c r="BM517" s="488"/>
      <c r="BN517" s="496"/>
      <c r="BO517" s="497"/>
      <c r="BP517" s="500"/>
      <c r="BQ517" s="497"/>
      <c r="BR517" s="500"/>
      <c r="BS517" s="500"/>
      <c r="BT517" s="497"/>
      <c r="BU517" s="497"/>
      <c r="BV517" s="497"/>
      <c r="BW517" s="497"/>
      <c r="BX517" s="496"/>
      <c r="BY517" s="501"/>
      <c r="BZ517" s="502"/>
      <c r="CA517" s="28"/>
      <c r="CB517" s="502"/>
      <c r="CC517" s="503"/>
      <c r="CD517" s="502"/>
      <c r="CE517" s="503"/>
      <c r="CF517" s="502"/>
      <c r="CG517" s="503"/>
      <c r="CH517" s="502"/>
      <c r="CI517" s="503"/>
      <c r="CJ517" s="504"/>
      <c r="CK517" s="182"/>
      <c r="CL517" s="502"/>
      <c r="CM517" s="503"/>
      <c r="CN517" s="502"/>
      <c r="CO517" s="209"/>
      <c r="CP517" s="502"/>
      <c r="CQ517" s="506"/>
      <c r="CR517" s="502"/>
      <c r="CS517" s="503"/>
      <c r="CT517" s="502"/>
      <c r="CU517" s="504"/>
      <c r="CV517" s="502"/>
      <c r="CW517" s="504"/>
      <c r="CX517" s="502"/>
      <c r="CY517" s="503"/>
      <c r="CZ517" s="502"/>
      <c r="DA517" s="503"/>
      <c r="DB517" s="502"/>
      <c r="DC517" s="209"/>
      <c r="DD517" s="502"/>
      <c r="DE517" s="504"/>
      <c r="DF517" s="502"/>
      <c r="DG517" s="504"/>
      <c r="DH517" s="502"/>
      <c r="DI517" s="503"/>
      <c r="DJ517" s="502"/>
      <c r="DK517" s="209"/>
      <c r="DL517" s="502"/>
      <c r="DM517" s="209"/>
      <c r="DN517" s="502"/>
      <c r="DO517" s="504"/>
      <c r="DP517" s="502"/>
      <c r="DQ517" s="507"/>
      <c r="DR517" s="504">
        <f t="shared" si="2570"/>
        <v>0</v>
      </c>
      <c r="DS517" s="504">
        <f t="shared" si="2571"/>
        <v>0</v>
      </c>
      <c r="DT517" s="499"/>
      <c r="DU517" s="499"/>
      <c r="DV517" s="499"/>
      <c r="DW517" s="509"/>
      <c r="DX517" s="491"/>
      <c r="DY517" s="499"/>
      <c r="DZ517" s="499"/>
      <c r="EA517" s="499"/>
      <c r="EB517" s="499"/>
      <c r="EC517" s="499"/>
      <c r="ED517" s="499"/>
      <c r="EE517" s="499"/>
      <c r="EF517" s="499"/>
      <c r="EG517" s="499"/>
      <c r="EH517" s="499"/>
      <c r="EI517" s="499"/>
      <c r="EJ517" s="499"/>
      <c r="EK517" s="499"/>
      <c r="EM517" s="495">
        <v>0</v>
      </c>
      <c r="EN517" s="499">
        <v>0</v>
      </c>
      <c r="EO517" s="7">
        <v>0</v>
      </c>
      <c r="EP517" s="499">
        <v>0</v>
      </c>
      <c r="EQ517" s="499">
        <v>0</v>
      </c>
      <c r="ER517" s="499">
        <v>0</v>
      </c>
      <c r="ES517" s="499">
        <v>0</v>
      </c>
      <c r="ET517" s="499">
        <v>0</v>
      </c>
      <c r="EU517" s="499">
        <v>0</v>
      </c>
      <c r="EV517" s="7">
        <v>0</v>
      </c>
      <c r="EW517" s="495">
        <v>0</v>
      </c>
      <c r="EX517" s="499">
        <v>0</v>
      </c>
      <c r="EY517" s="499">
        <v>0</v>
      </c>
      <c r="EZ517" s="499">
        <v>0</v>
      </c>
      <c r="FA517" s="7">
        <v>0</v>
      </c>
      <c r="FB517" s="499">
        <v>0</v>
      </c>
      <c r="FC517" s="499">
        <v>0</v>
      </c>
      <c r="FD517" s="499">
        <v>0</v>
      </c>
      <c r="FE517" s="499">
        <v>0</v>
      </c>
      <c r="FF517" s="499">
        <v>0</v>
      </c>
      <c r="FG517" s="495">
        <v>0</v>
      </c>
      <c r="FH517" s="499">
        <v>0</v>
      </c>
      <c r="FI517" s="499">
        <v>0</v>
      </c>
      <c r="FJ517" s="499">
        <v>0</v>
      </c>
      <c r="FK517" s="499">
        <v>0</v>
      </c>
      <c r="FL517" s="499">
        <v>0</v>
      </c>
      <c r="FM517" s="499">
        <v>0</v>
      </c>
      <c r="FN517" s="499">
        <v>0</v>
      </c>
      <c r="FO517" s="7">
        <v>0</v>
      </c>
      <c r="FP517" s="499">
        <v>0</v>
      </c>
      <c r="FQ517" s="499">
        <v>0</v>
      </c>
      <c r="FR517" s="499"/>
      <c r="FS517" s="499">
        <v>0</v>
      </c>
      <c r="FT517" s="499">
        <v>0</v>
      </c>
      <c r="FU517" s="499">
        <v>0</v>
      </c>
      <c r="FV517" s="499">
        <v>0</v>
      </c>
      <c r="FW517" s="499">
        <v>0</v>
      </c>
      <c r="FX517" s="499">
        <v>0</v>
      </c>
      <c r="FY517" s="7">
        <v>0</v>
      </c>
      <c r="FZ517" s="499">
        <v>0</v>
      </c>
      <c r="GA517" s="499">
        <v>0</v>
      </c>
      <c r="GB517" s="499">
        <v>0</v>
      </c>
      <c r="GC517" s="499">
        <v>0</v>
      </c>
      <c r="GD517" s="499" t="e">
        <v>#REF!</v>
      </c>
      <c r="GE517" s="149">
        <v>0</v>
      </c>
      <c r="GF517" s="510">
        <v>0</v>
      </c>
      <c r="GG517" s="499"/>
      <c r="GH517" s="499"/>
      <c r="GI517" s="509"/>
      <c r="GK517" s="495"/>
      <c r="GL517" s="495"/>
      <c r="GM517" s="496"/>
      <c r="GN517" s="497"/>
      <c r="GO517" s="498"/>
      <c r="GP517" s="499"/>
      <c r="GQ517" s="499"/>
    </row>
    <row r="518" spans="1:199" s="494" customFormat="1" ht="24.95" hidden="1" customHeight="1" x14ac:dyDescent="0.4">
      <c r="A518" s="488"/>
      <c r="B518" s="496"/>
      <c r="C518" s="500"/>
      <c r="D518" s="500"/>
      <c r="E518" s="500"/>
      <c r="F518" s="500"/>
      <c r="G518" s="500"/>
      <c r="H518" s="500"/>
      <c r="I518" s="500"/>
      <c r="J518" s="500"/>
      <c r="K518" s="500"/>
      <c r="L518" s="520"/>
      <c r="M518" s="517"/>
      <c r="N518" s="516"/>
      <c r="O518" s="517"/>
      <c r="P518" s="516"/>
      <c r="Q518" s="517"/>
      <c r="R518" s="516"/>
      <c r="S518" s="517"/>
      <c r="T518" s="516"/>
      <c r="U518" s="517"/>
      <c r="V518" s="516"/>
      <c r="W518" s="517"/>
      <c r="X518" s="228"/>
      <c r="Y518" s="521"/>
      <c r="Z518" s="516"/>
      <c r="AA518" s="517"/>
      <c r="AB518" s="516"/>
      <c r="AC518" s="228"/>
      <c r="AD518" s="516"/>
      <c r="AE518" s="517"/>
      <c r="AF518" s="516"/>
      <c r="AG518" s="517"/>
      <c r="AH518" s="516"/>
      <c r="AI518" s="518"/>
      <c r="AJ518" s="516"/>
      <c r="AK518" s="518"/>
      <c r="AL518" s="516"/>
      <c r="AM518" s="517"/>
      <c r="AN518" s="516"/>
      <c r="AO518" s="517"/>
      <c r="AP518" s="516"/>
      <c r="AQ518" s="518"/>
      <c r="AR518" s="516"/>
      <c r="AS518" s="518"/>
      <c r="AT518" s="516"/>
      <c r="AU518" s="518"/>
      <c r="AV518" s="516"/>
      <c r="AW518" s="517"/>
      <c r="AX518" s="516"/>
      <c r="AY518" s="518"/>
      <c r="AZ518" s="516"/>
      <c r="BA518" s="228"/>
      <c r="BB518" s="516"/>
      <c r="BC518" s="518"/>
      <c r="BD518" s="516"/>
      <c r="BE518" s="522"/>
      <c r="BF518" s="518"/>
      <c r="BG518" s="522"/>
      <c r="BH518" s="507"/>
      <c r="BI518" s="499"/>
      <c r="BJ518" s="496"/>
      <c r="BK518" s="496"/>
      <c r="BL518" s="508"/>
      <c r="BM518" s="488"/>
      <c r="BN518" s="496"/>
      <c r="BO518" s="497"/>
      <c r="BP518" s="497"/>
      <c r="BQ518" s="497"/>
      <c r="BR518" s="497"/>
      <c r="BS518" s="497"/>
      <c r="BT518" s="497"/>
      <c r="BU518" s="497"/>
      <c r="BV518" s="497"/>
      <c r="BW518" s="497"/>
      <c r="BX518" s="523"/>
      <c r="BY518" s="501"/>
      <c r="BZ518" s="524"/>
      <c r="CA518" s="28"/>
      <c r="CB518" s="524"/>
      <c r="CC518" s="503"/>
      <c r="CD518" s="524"/>
      <c r="CE518" s="503"/>
      <c r="CF518" s="524"/>
      <c r="CG518" s="503"/>
      <c r="CH518" s="524"/>
      <c r="CI518" s="503"/>
      <c r="CJ518" s="504"/>
      <c r="CK518" s="182"/>
      <c r="CL518" s="524"/>
      <c r="CM518" s="503"/>
      <c r="CN518" s="524"/>
      <c r="CO518" s="209"/>
      <c r="CP518" s="524"/>
      <c r="CQ518" s="525"/>
      <c r="CR518" s="524"/>
      <c r="CS518" s="503"/>
      <c r="CT518" s="524"/>
      <c r="CU518" s="504"/>
      <c r="CV518" s="524"/>
      <c r="CW518" s="504"/>
      <c r="CX518" s="524"/>
      <c r="CY518" s="503"/>
      <c r="CZ518" s="524"/>
      <c r="DA518" s="503"/>
      <c r="DB518" s="524"/>
      <c r="DC518" s="209"/>
      <c r="DD518" s="524"/>
      <c r="DE518" s="504"/>
      <c r="DF518" s="502"/>
      <c r="DG518" s="504"/>
      <c r="DH518" s="524"/>
      <c r="DI518" s="503"/>
      <c r="DJ518" s="524"/>
      <c r="DK518" s="209"/>
      <c r="DL518" s="524"/>
      <c r="DM518" s="209"/>
      <c r="DN518" s="524"/>
      <c r="DO518" s="504"/>
      <c r="DP518" s="524"/>
      <c r="DQ518" s="507"/>
      <c r="DR518" s="504">
        <f t="shared" si="2570"/>
        <v>0</v>
      </c>
      <c r="DS518" s="504">
        <f t="shared" si="2571"/>
        <v>0</v>
      </c>
      <c r="DT518" s="499"/>
      <c r="DU518" s="499"/>
      <c r="DV518" s="499"/>
      <c r="DW518" s="509"/>
      <c r="DX518" s="491"/>
      <c r="DY518" s="499"/>
      <c r="DZ518" s="499"/>
      <c r="EA518" s="499"/>
      <c r="EB518" s="499"/>
      <c r="EC518" s="499"/>
      <c r="ED518" s="499"/>
      <c r="EE518" s="499"/>
      <c r="EF518" s="499"/>
      <c r="EG518" s="499"/>
      <c r="EH518" s="499"/>
      <c r="EI518" s="499"/>
      <c r="EJ518" s="499"/>
      <c r="EK518" s="499"/>
      <c r="EM518" s="495">
        <v>0</v>
      </c>
      <c r="EN518" s="499">
        <v>0</v>
      </c>
      <c r="EO518" s="7">
        <v>0</v>
      </c>
      <c r="EP518" s="499">
        <v>0</v>
      </c>
      <c r="EQ518" s="499">
        <v>0</v>
      </c>
      <c r="ER518" s="499">
        <v>0</v>
      </c>
      <c r="ES518" s="499">
        <v>0</v>
      </c>
      <c r="ET518" s="499">
        <v>0</v>
      </c>
      <c r="EU518" s="499">
        <v>0</v>
      </c>
      <c r="EV518" s="7">
        <v>0</v>
      </c>
      <c r="EW518" s="495">
        <v>0</v>
      </c>
      <c r="EX518" s="499">
        <v>0</v>
      </c>
      <c r="EY518" s="499">
        <v>0</v>
      </c>
      <c r="EZ518" s="499">
        <v>0</v>
      </c>
      <c r="FA518" s="7">
        <v>0</v>
      </c>
      <c r="FB518" s="499">
        <v>0</v>
      </c>
      <c r="FC518" s="499">
        <v>0</v>
      </c>
      <c r="FD518" s="499">
        <v>0</v>
      </c>
      <c r="FE518" s="499">
        <v>0</v>
      </c>
      <c r="FF518" s="499">
        <v>0</v>
      </c>
      <c r="FG518" s="495">
        <v>0</v>
      </c>
      <c r="FH518" s="499">
        <v>0</v>
      </c>
      <c r="FI518" s="499">
        <v>0</v>
      </c>
      <c r="FJ518" s="499">
        <v>0</v>
      </c>
      <c r="FK518" s="499">
        <v>0</v>
      </c>
      <c r="FL518" s="499">
        <v>0</v>
      </c>
      <c r="FM518" s="499">
        <v>0</v>
      </c>
      <c r="FN518" s="499">
        <v>0</v>
      </c>
      <c r="FO518" s="7">
        <v>0</v>
      </c>
      <c r="FP518" s="499">
        <v>0</v>
      </c>
      <c r="FQ518" s="499">
        <v>0</v>
      </c>
      <c r="FR518" s="499"/>
      <c r="FS518" s="499">
        <v>0</v>
      </c>
      <c r="FT518" s="499">
        <v>0</v>
      </c>
      <c r="FU518" s="499">
        <v>0</v>
      </c>
      <c r="FV518" s="499">
        <v>0</v>
      </c>
      <c r="FW518" s="499">
        <v>0</v>
      </c>
      <c r="FX518" s="499">
        <v>0</v>
      </c>
      <c r="FY518" s="7">
        <v>0</v>
      </c>
      <c r="FZ518" s="499">
        <v>0</v>
      </c>
      <c r="GA518" s="499">
        <v>0</v>
      </c>
      <c r="GB518" s="499">
        <v>0</v>
      </c>
      <c r="GC518" s="499">
        <v>0</v>
      </c>
      <c r="GD518" s="499" t="e">
        <v>#REF!</v>
      </c>
      <c r="GE518" s="149">
        <v>0</v>
      </c>
      <c r="GF518" s="510">
        <v>0</v>
      </c>
      <c r="GG518" s="499"/>
      <c r="GH518" s="499"/>
      <c r="GI518" s="509"/>
      <c r="GK518" s="495"/>
      <c r="GL518" s="495"/>
      <c r="GM518" s="496"/>
      <c r="GN518" s="497"/>
      <c r="GO518" s="498"/>
      <c r="GP518" s="499"/>
      <c r="GQ518" s="499"/>
    </row>
    <row r="519" spans="1:199" s="494" customFormat="1" ht="24.95" hidden="1" customHeight="1" x14ac:dyDescent="0.4">
      <c r="A519" s="488"/>
      <c r="B519" s="499"/>
      <c r="C519" s="499"/>
      <c r="D519" s="499"/>
      <c r="E519" s="499"/>
      <c r="F519" s="499"/>
      <c r="G519" s="499"/>
      <c r="H519" s="499"/>
      <c r="I519" s="499"/>
      <c r="J519" s="499"/>
      <c r="K519" s="499"/>
      <c r="L519" s="499"/>
      <c r="M519" s="527"/>
      <c r="N519" s="502"/>
      <c r="O519" s="507"/>
      <c r="P519" s="502"/>
      <c r="Q519" s="507"/>
      <c r="R519" s="502"/>
      <c r="S519" s="507"/>
      <c r="T519" s="502"/>
      <c r="U519" s="507"/>
      <c r="V519" s="528"/>
      <c r="W519" s="507"/>
      <c r="X519" s="22"/>
      <c r="Y519" s="507"/>
      <c r="Z519" s="528"/>
      <c r="AA519" s="507"/>
      <c r="AB519" s="528"/>
      <c r="AC519" s="22"/>
      <c r="AD519" s="528"/>
      <c r="AE519" s="529"/>
      <c r="AF519" s="528"/>
      <c r="AG519" s="507"/>
      <c r="AH519" s="528"/>
      <c r="AI519" s="507"/>
      <c r="AJ519" s="528"/>
      <c r="AK519" s="507"/>
      <c r="AL519" s="528"/>
      <c r="AM519" s="507"/>
      <c r="AN519" s="528"/>
      <c r="AO519" s="507"/>
      <c r="AP519" s="528"/>
      <c r="AQ519" s="507"/>
      <c r="AR519" s="528"/>
      <c r="AS519" s="507"/>
      <c r="AT519" s="528"/>
      <c r="AU519" s="507"/>
      <c r="AV519" s="528"/>
      <c r="AW519" s="507"/>
      <c r="AX519" s="528"/>
      <c r="AY519" s="507"/>
      <c r="AZ519" s="528"/>
      <c r="BA519" s="22"/>
      <c r="BB519" s="528"/>
      <c r="BC519" s="507"/>
      <c r="BD519" s="528"/>
      <c r="BE519" s="507"/>
      <c r="BF519" s="507"/>
      <c r="BG519" s="507"/>
      <c r="BH519" s="507"/>
      <c r="BI519" s="499"/>
      <c r="BJ519" s="496"/>
      <c r="BK519" s="496"/>
      <c r="BL519" s="508"/>
      <c r="BM519" s="488"/>
      <c r="BN519" s="496"/>
      <c r="BO519" s="500"/>
      <c r="BP519" s="500"/>
      <c r="BQ519" s="497"/>
      <c r="BR519" s="530"/>
      <c r="BS519" s="497"/>
      <c r="BT519" s="497"/>
      <c r="BU519" s="497"/>
      <c r="BV519" s="497"/>
      <c r="BW519" s="497"/>
      <c r="BX519" s="531"/>
      <c r="BY519" s="501"/>
      <c r="BZ519" s="502"/>
      <c r="CA519" s="28"/>
      <c r="CB519" s="502"/>
      <c r="CC519" s="503"/>
      <c r="CD519" s="502"/>
      <c r="CE519" s="503"/>
      <c r="CF519" s="502"/>
      <c r="CG519" s="503"/>
      <c r="CH519" s="502"/>
      <c r="CI519" s="503"/>
      <c r="CJ519" s="504"/>
      <c r="CK519" s="209"/>
      <c r="CL519" s="502"/>
      <c r="CM519" s="503"/>
      <c r="CN519" s="502"/>
      <c r="CO519" s="209"/>
      <c r="CP519" s="502"/>
      <c r="CQ519" s="506"/>
      <c r="CR519" s="502"/>
      <c r="CS519" s="503"/>
      <c r="CT519" s="502"/>
      <c r="CU519" s="504"/>
      <c r="CV519" s="502"/>
      <c r="CW519" s="504"/>
      <c r="CX519" s="502"/>
      <c r="CY519" s="503"/>
      <c r="CZ519" s="502"/>
      <c r="DA519" s="503"/>
      <c r="DB519" s="502"/>
      <c r="DC519" s="209"/>
      <c r="DD519" s="502"/>
      <c r="DE519" s="504"/>
      <c r="DF519" s="502"/>
      <c r="DG519" s="504"/>
      <c r="DH519" s="502"/>
      <c r="DI519" s="503"/>
      <c r="DJ519" s="502"/>
      <c r="DK519" s="209"/>
      <c r="DL519" s="502"/>
      <c r="DM519" s="209"/>
      <c r="DN519" s="502"/>
      <c r="DO519" s="504"/>
      <c r="DP519" s="502"/>
      <c r="DQ519" s="507"/>
      <c r="DR519" s="504">
        <f t="shared" si="2570"/>
        <v>0</v>
      </c>
      <c r="DS519" s="504">
        <f t="shared" si="2571"/>
        <v>0</v>
      </c>
      <c r="DT519" s="499"/>
      <c r="DU519" s="499"/>
      <c r="DV519" s="499"/>
      <c r="DW519" s="509"/>
      <c r="DX519" s="491"/>
      <c r="DY519" s="499"/>
      <c r="DZ519" s="499"/>
      <c r="EA519" s="499"/>
      <c r="EB519" s="499"/>
      <c r="EC519" s="499"/>
      <c r="ED519" s="499"/>
      <c r="EE519" s="499"/>
      <c r="EF519" s="499"/>
      <c r="EG519" s="499"/>
      <c r="EH519" s="499"/>
      <c r="EI519" s="499"/>
      <c r="EJ519" s="499"/>
      <c r="EK519" s="499"/>
      <c r="EM519" s="495">
        <v>0</v>
      </c>
      <c r="EN519" s="499">
        <v>0</v>
      </c>
      <c r="EO519" s="7">
        <v>0</v>
      </c>
      <c r="EP519" s="499">
        <v>0</v>
      </c>
      <c r="EQ519" s="499">
        <v>0</v>
      </c>
      <c r="ER519" s="499">
        <v>0</v>
      </c>
      <c r="ES519" s="499">
        <v>0</v>
      </c>
      <c r="ET519" s="499">
        <v>0</v>
      </c>
      <c r="EU519" s="499">
        <v>0</v>
      </c>
      <c r="EV519" s="7">
        <v>0</v>
      </c>
      <c r="EW519" s="495">
        <v>0</v>
      </c>
      <c r="EX519" s="499">
        <v>0</v>
      </c>
      <c r="EY519" s="499">
        <v>0</v>
      </c>
      <c r="EZ519" s="499">
        <v>0</v>
      </c>
      <c r="FA519" s="7">
        <v>0</v>
      </c>
      <c r="FB519" s="499">
        <v>0</v>
      </c>
      <c r="FC519" s="499">
        <v>0</v>
      </c>
      <c r="FD519" s="499">
        <v>0</v>
      </c>
      <c r="FE519" s="499">
        <v>0</v>
      </c>
      <c r="FF519" s="499">
        <v>0</v>
      </c>
      <c r="FG519" s="495">
        <v>0</v>
      </c>
      <c r="FH519" s="499">
        <v>0</v>
      </c>
      <c r="FI519" s="499">
        <v>0</v>
      </c>
      <c r="FJ519" s="499">
        <v>0</v>
      </c>
      <c r="FK519" s="499">
        <v>0</v>
      </c>
      <c r="FL519" s="499">
        <v>0</v>
      </c>
      <c r="FM519" s="499">
        <v>0</v>
      </c>
      <c r="FN519" s="499">
        <v>0</v>
      </c>
      <c r="FO519" s="7">
        <v>0</v>
      </c>
      <c r="FP519" s="499">
        <v>0</v>
      </c>
      <c r="FQ519" s="499">
        <v>0</v>
      </c>
      <c r="FR519" s="499"/>
      <c r="FS519" s="499">
        <v>0</v>
      </c>
      <c r="FT519" s="499">
        <v>0</v>
      </c>
      <c r="FU519" s="499">
        <v>0</v>
      </c>
      <c r="FV519" s="499">
        <v>0</v>
      </c>
      <c r="FW519" s="499">
        <v>0</v>
      </c>
      <c r="FX519" s="499">
        <v>0</v>
      </c>
      <c r="FY519" s="7">
        <v>0</v>
      </c>
      <c r="FZ519" s="499">
        <v>0</v>
      </c>
      <c r="GA519" s="499">
        <v>0</v>
      </c>
      <c r="GB519" s="499">
        <v>0</v>
      </c>
      <c r="GC519" s="499">
        <v>0</v>
      </c>
      <c r="GD519" s="499" t="e">
        <v>#REF!</v>
      </c>
      <c r="GE519" s="149">
        <v>0</v>
      </c>
      <c r="GF519" s="510">
        <v>0</v>
      </c>
      <c r="GG519" s="499"/>
      <c r="GH519" s="499"/>
      <c r="GI519" s="509"/>
      <c r="GK519" s="495"/>
      <c r="GL519" s="495"/>
      <c r="GM519" s="496"/>
      <c r="GN519" s="497"/>
      <c r="GO519" s="498"/>
      <c r="GP519" s="499"/>
      <c r="GQ519" s="499"/>
    </row>
    <row r="520" spans="1:199" s="494" customFormat="1" ht="24.95" hidden="1" customHeight="1" x14ac:dyDescent="0.4">
      <c r="A520" s="488"/>
      <c r="B520" s="499"/>
      <c r="C520" s="499"/>
      <c r="D520" s="499"/>
      <c r="E520" s="499"/>
      <c r="F520" s="499"/>
      <c r="G520" s="499"/>
      <c r="H520" s="499"/>
      <c r="I520" s="499"/>
      <c r="J520" s="499"/>
      <c r="K520" s="499"/>
      <c r="L520" s="499"/>
      <c r="M520" s="527"/>
      <c r="N520" s="502"/>
      <c r="O520" s="507"/>
      <c r="P520" s="502"/>
      <c r="Q520" s="507"/>
      <c r="R520" s="502"/>
      <c r="S520" s="507"/>
      <c r="T520" s="502"/>
      <c r="U520" s="507"/>
      <c r="V520" s="528"/>
      <c r="W520" s="507"/>
      <c r="X520" s="22"/>
      <c r="Y520" s="507"/>
      <c r="Z520" s="528"/>
      <c r="AA520" s="507"/>
      <c r="AB520" s="528"/>
      <c r="AC520" s="22"/>
      <c r="AD520" s="528"/>
      <c r="AE520" s="529"/>
      <c r="AF520" s="528"/>
      <c r="AG520" s="507"/>
      <c r="AH520" s="528"/>
      <c r="AI520" s="507"/>
      <c r="AJ520" s="528"/>
      <c r="AK520" s="507"/>
      <c r="AL520" s="528"/>
      <c r="AM520" s="507"/>
      <c r="AN520" s="528"/>
      <c r="AO520" s="507"/>
      <c r="AP520" s="528"/>
      <c r="AQ520" s="507"/>
      <c r="AR520" s="528"/>
      <c r="AS520" s="507"/>
      <c r="AT520" s="528"/>
      <c r="AU520" s="507"/>
      <c r="AV520" s="528"/>
      <c r="AW520" s="507"/>
      <c r="AX520" s="528"/>
      <c r="AY520" s="507"/>
      <c r="AZ520" s="528"/>
      <c r="BA520" s="22"/>
      <c r="BB520" s="528"/>
      <c r="BC520" s="507"/>
      <c r="BD520" s="528"/>
      <c r="BE520" s="507"/>
      <c r="BF520" s="507"/>
      <c r="BG520" s="507"/>
      <c r="BH520" s="507"/>
      <c r="BI520" s="499"/>
      <c r="BJ520" s="496"/>
      <c r="BK520" s="496"/>
      <c r="BL520" s="508"/>
      <c r="BM520" s="532"/>
      <c r="BN520" s="499"/>
      <c r="BO520" s="499"/>
      <c r="BP520" s="499"/>
      <c r="BQ520" s="499"/>
      <c r="BR520" s="499"/>
      <c r="BS520" s="499"/>
      <c r="BT520" s="499"/>
      <c r="BU520" s="499"/>
      <c r="BV520" s="499"/>
      <c r="BW520" s="499"/>
      <c r="BX520" s="499"/>
      <c r="BY520" s="527"/>
      <c r="BZ520" s="502"/>
      <c r="CA520" s="22"/>
      <c r="CB520" s="502"/>
      <c r="CC520" s="507"/>
      <c r="CD520" s="502"/>
      <c r="CE520" s="507"/>
      <c r="CF520" s="502"/>
      <c r="CG520" s="507"/>
      <c r="CH520" s="528"/>
      <c r="CI520" s="507"/>
      <c r="CJ520" s="507"/>
      <c r="CK520" s="22"/>
      <c r="CL520" s="528"/>
      <c r="CM520" s="507"/>
      <c r="CN520" s="528"/>
      <c r="CO520" s="22"/>
      <c r="CP520" s="528"/>
      <c r="CQ520" s="529"/>
      <c r="CR520" s="528"/>
      <c r="CS520" s="507"/>
      <c r="CT520" s="528"/>
      <c r="CU520" s="507"/>
      <c r="CV520" s="528"/>
      <c r="CW520" s="507"/>
      <c r="CX520" s="528"/>
      <c r="CY520" s="507"/>
      <c r="CZ520" s="528"/>
      <c r="DA520" s="507"/>
      <c r="DB520" s="528"/>
      <c r="DC520" s="22"/>
      <c r="DD520" s="528"/>
      <c r="DE520" s="507"/>
      <c r="DF520" s="528"/>
      <c r="DG520" s="507"/>
      <c r="DH520" s="528"/>
      <c r="DI520" s="507"/>
      <c r="DJ520" s="528"/>
      <c r="DK520" s="22"/>
      <c r="DL520" s="528"/>
      <c r="DM520" s="22"/>
      <c r="DN520" s="528"/>
      <c r="DO520" s="507"/>
      <c r="DP520" s="528"/>
      <c r="DQ520" s="507"/>
      <c r="DR520" s="504">
        <f t="shared" si="2570"/>
        <v>0</v>
      </c>
      <c r="DS520" s="504">
        <f t="shared" si="2571"/>
        <v>0</v>
      </c>
      <c r="DT520" s="499"/>
      <c r="DU520" s="499"/>
      <c r="DV520" s="499"/>
      <c r="DW520" s="509"/>
      <c r="DX520" s="491"/>
      <c r="DY520" s="499"/>
      <c r="DZ520" s="499"/>
      <c r="EA520" s="499"/>
      <c r="EB520" s="499"/>
      <c r="EC520" s="499"/>
      <c r="ED520" s="499"/>
      <c r="EE520" s="499"/>
      <c r="EF520" s="499"/>
      <c r="EG520" s="499"/>
      <c r="EH520" s="499"/>
      <c r="EI520" s="499"/>
      <c r="EJ520" s="499"/>
      <c r="EK520" s="499"/>
      <c r="EM520" s="495">
        <v>0</v>
      </c>
      <c r="EN520" s="499">
        <v>0</v>
      </c>
      <c r="EO520" s="7">
        <v>0</v>
      </c>
      <c r="EP520" s="499">
        <v>0</v>
      </c>
      <c r="EQ520" s="499">
        <v>0</v>
      </c>
      <c r="ER520" s="499">
        <v>0</v>
      </c>
      <c r="ES520" s="499">
        <v>0</v>
      </c>
      <c r="ET520" s="499">
        <v>0</v>
      </c>
      <c r="EU520" s="499">
        <v>0</v>
      </c>
      <c r="EV520" s="7">
        <v>0</v>
      </c>
      <c r="EW520" s="495">
        <v>0</v>
      </c>
      <c r="EX520" s="499">
        <v>0</v>
      </c>
      <c r="EY520" s="499">
        <v>0</v>
      </c>
      <c r="EZ520" s="499">
        <v>0</v>
      </c>
      <c r="FA520" s="7">
        <v>0</v>
      </c>
      <c r="FB520" s="499">
        <v>0</v>
      </c>
      <c r="FC520" s="499">
        <v>0</v>
      </c>
      <c r="FD520" s="499">
        <v>0</v>
      </c>
      <c r="FE520" s="499">
        <v>0</v>
      </c>
      <c r="FF520" s="499">
        <v>0</v>
      </c>
      <c r="FG520" s="495">
        <v>0</v>
      </c>
      <c r="FH520" s="499">
        <v>0</v>
      </c>
      <c r="FI520" s="499">
        <v>0</v>
      </c>
      <c r="FJ520" s="499">
        <v>0</v>
      </c>
      <c r="FK520" s="499">
        <v>0</v>
      </c>
      <c r="FL520" s="499">
        <v>0</v>
      </c>
      <c r="FM520" s="499">
        <v>0</v>
      </c>
      <c r="FN520" s="499">
        <v>0</v>
      </c>
      <c r="FO520" s="7">
        <v>0</v>
      </c>
      <c r="FP520" s="499">
        <v>0</v>
      </c>
      <c r="FQ520" s="499">
        <v>0</v>
      </c>
      <c r="FR520" s="499"/>
      <c r="FS520" s="499">
        <v>0</v>
      </c>
      <c r="FT520" s="499">
        <v>0</v>
      </c>
      <c r="FU520" s="499">
        <v>0</v>
      </c>
      <c r="FV520" s="499">
        <v>0</v>
      </c>
      <c r="FW520" s="499">
        <v>0</v>
      </c>
      <c r="FX520" s="499">
        <v>0</v>
      </c>
      <c r="FY520" s="7">
        <v>0</v>
      </c>
      <c r="FZ520" s="499">
        <v>0</v>
      </c>
      <c r="GA520" s="499">
        <v>0</v>
      </c>
      <c r="GB520" s="499">
        <v>0</v>
      </c>
      <c r="GC520" s="499">
        <v>0</v>
      </c>
      <c r="GD520" s="499" t="e">
        <v>#REF!</v>
      </c>
      <c r="GE520" s="149">
        <v>0</v>
      </c>
      <c r="GF520" s="510">
        <v>0</v>
      </c>
      <c r="GG520" s="499"/>
      <c r="GH520" s="499"/>
      <c r="GI520" s="509"/>
      <c r="GK520" s="495"/>
      <c r="GL520" s="495"/>
      <c r="GM520" s="496"/>
      <c r="GN520" s="497"/>
      <c r="GO520" s="498"/>
      <c r="GP520" s="499"/>
      <c r="GQ520" s="499"/>
    </row>
    <row r="521" spans="1:199" s="494" customFormat="1" ht="24.95" hidden="1" customHeight="1" x14ac:dyDescent="0.4">
      <c r="A521" s="488"/>
      <c r="B521" s="499"/>
      <c r="C521" s="499"/>
      <c r="D521" s="499"/>
      <c r="E521" s="499"/>
      <c r="F521" s="499"/>
      <c r="G521" s="499"/>
      <c r="H521" s="499"/>
      <c r="I521" s="499"/>
      <c r="J521" s="499"/>
      <c r="K521" s="499"/>
      <c r="L521" s="499"/>
      <c r="M521" s="527"/>
      <c r="N521" s="502"/>
      <c r="O521" s="507"/>
      <c r="P521" s="502"/>
      <c r="Q521" s="507"/>
      <c r="R521" s="502"/>
      <c r="S521" s="507"/>
      <c r="T521" s="502"/>
      <c r="U521" s="507"/>
      <c r="V521" s="528"/>
      <c r="W521" s="507"/>
      <c r="X521" s="22"/>
      <c r="Y521" s="507"/>
      <c r="Z521" s="528"/>
      <c r="AA521" s="507"/>
      <c r="AB521" s="528"/>
      <c r="AC521" s="22"/>
      <c r="AD521" s="528"/>
      <c r="AE521" s="529"/>
      <c r="AF521" s="528"/>
      <c r="AG521" s="507"/>
      <c r="AH521" s="528"/>
      <c r="AI521" s="507"/>
      <c r="AJ521" s="528"/>
      <c r="AK521" s="507"/>
      <c r="AL521" s="528"/>
      <c r="AM521" s="507"/>
      <c r="AN521" s="528"/>
      <c r="AO521" s="507"/>
      <c r="AP521" s="528"/>
      <c r="AQ521" s="507"/>
      <c r="AR521" s="528"/>
      <c r="AS521" s="507"/>
      <c r="AT521" s="528"/>
      <c r="AU521" s="507"/>
      <c r="AV521" s="528"/>
      <c r="AW521" s="507"/>
      <c r="AX521" s="528"/>
      <c r="AY521" s="507"/>
      <c r="AZ521" s="528"/>
      <c r="BA521" s="22"/>
      <c r="BB521" s="528"/>
      <c r="BC521" s="507"/>
      <c r="BD521" s="528"/>
      <c r="BE521" s="507"/>
      <c r="BF521" s="507"/>
      <c r="BG521" s="507"/>
      <c r="BH521" s="507"/>
      <c r="BI521" s="499"/>
      <c r="BJ521" s="496"/>
      <c r="BK521" s="496"/>
      <c r="BL521" s="508"/>
      <c r="BM521" s="532"/>
      <c r="BN521" s="499"/>
      <c r="BO521" s="499"/>
      <c r="BP521" s="499"/>
      <c r="BQ521" s="499"/>
      <c r="BR521" s="499"/>
      <c r="BS521" s="499"/>
      <c r="BT521" s="499"/>
      <c r="BU521" s="499"/>
      <c r="BV521" s="499"/>
      <c r="BW521" s="499"/>
      <c r="BX521" s="499"/>
      <c r="BY521" s="527"/>
      <c r="BZ521" s="502"/>
      <c r="CA521" s="22"/>
      <c r="CB521" s="502"/>
      <c r="CC521" s="507"/>
      <c r="CD521" s="502"/>
      <c r="CE521" s="507"/>
      <c r="CF521" s="502"/>
      <c r="CG521" s="507"/>
      <c r="CH521" s="528"/>
      <c r="CI521" s="507"/>
      <c r="CJ521" s="507"/>
      <c r="CK521" s="22"/>
      <c r="CL521" s="528"/>
      <c r="CM521" s="507"/>
      <c r="CN521" s="528"/>
      <c r="CO521" s="22"/>
      <c r="CP521" s="528"/>
      <c r="CQ521" s="529"/>
      <c r="CR521" s="528"/>
      <c r="CS521" s="507"/>
      <c r="CT521" s="528"/>
      <c r="CU521" s="507"/>
      <c r="CV521" s="528"/>
      <c r="CW521" s="507"/>
      <c r="CX521" s="528"/>
      <c r="CY521" s="507"/>
      <c r="CZ521" s="528"/>
      <c r="DA521" s="507"/>
      <c r="DB521" s="528"/>
      <c r="DC521" s="22"/>
      <c r="DD521" s="528"/>
      <c r="DE521" s="507"/>
      <c r="DF521" s="528"/>
      <c r="DG521" s="507"/>
      <c r="DH521" s="528"/>
      <c r="DI521" s="507"/>
      <c r="DJ521" s="528"/>
      <c r="DK521" s="22"/>
      <c r="DL521" s="528"/>
      <c r="DM521" s="22"/>
      <c r="DN521" s="528"/>
      <c r="DO521" s="507"/>
      <c r="DP521" s="528"/>
      <c r="DQ521" s="507"/>
      <c r="DR521" s="504">
        <f t="shared" si="2570"/>
        <v>0</v>
      </c>
      <c r="DS521" s="504">
        <f t="shared" si="2571"/>
        <v>0</v>
      </c>
      <c r="DT521" s="499"/>
      <c r="DU521" s="499"/>
      <c r="DV521" s="499"/>
      <c r="DW521" s="509"/>
      <c r="DX521" s="491"/>
      <c r="DY521" s="499"/>
      <c r="DZ521" s="499"/>
      <c r="EA521" s="499"/>
      <c r="EB521" s="499"/>
      <c r="EC521" s="499"/>
      <c r="ED521" s="499"/>
      <c r="EE521" s="499"/>
      <c r="EF521" s="499"/>
      <c r="EG521" s="499"/>
      <c r="EH521" s="499"/>
      <c r="EI521" s="499"/>
      <c r="EJ521" s="499"/>
      <c r="EK521" s="499"/>
      <c r="EM521" s="495">
        <v>0</v>
      </c>
      <c r="EN521" s="499">
        <v>0</v>
      </c>
      <c r="EO521" s="7">
        <v>0</v>
      </c>
      <c r="EP521" s="499">
        <v>0</v>
      </c>
      <c r="EQ521" s="499">
        <v>0</v>
      </c>
      <c r="ER521" s="499">
        <v>0</v>
      </c>
      <c r="ES521" s="499">
        <v>0</v>
      </c>
      <c r="ET521" s="499">
        <v>0</v>
      </c>
      <c r="EU521" s="499">
        <v>0</v>
      </c>
      <c r="EV521" s="7">
        <v>0</v>
      </c>
      <c r="EW521" s="495">
        <v>0</v>
      </c>
      <c r="EX521" s="499">
        <v>0</v>
      </c>
      <c r="EY521" s="499">
        <v>0</v>
      </c>
      <c r="EZ521" s="499">
        <v>0</v>
      </c>
      <c r="FA521" s="7">
        <v>0</v>
      </c>
      <c r="FB521" s="499">
        <v>0</v>
      </c>
      <c r="FC521" s="499">
        <v>0</v>
      </c>
      <c r="FD521" s="499">
        <v>0</v>
      </c>
      <c r="FE521" s="499">
        <v>0</v>
      </c>
      <c r="FF521" s="499">
        <v>0</v>
      </c>
      <c r="FG521" s="495">
        <v>0</v>
      </c>
      <c r="FH521" s="499">
        <v>0</v>
      </c>
      <c r="FI521" s="499">
        <v>0</v>
      </c>
      <c r="FJ521" s="499">
        <v>0</v>
      </c>
      <c r="FK521" s="499">
        <v>0</v>
      </c>
      <c r="FL521" s="499">
        <v>0</v>
      </c>
      <c r="FM521" s="499">
        <v>0</v>
      </c>
      <c r="FN521" s="499">
        <v>0</v>
      </c>
      <c r="FO521" s="7">
        <v>0</v>
      </c>
      <c r="FP521" s="499">
        <v>0</v>
      </c>
      <c r="FQ521" s="499">
        <v>0</v>
      </c>
      <c r="FR521" s="499"/>
      <c r="FS521" s="499">
        <v>0</v>
      </c>
      <c r="FT521" s="499">
        <v>0</v>
      </c>
      <c r="FU521" s="499">
        <v>0</v>
      </c>
      <c r="FV521" s="499">
        <v>0</v>
      </c>
      <c r="FW521" s="499">
        <v>0</v>
      </c>
      <c r="FX521" s="499">
        <v>0</v>
      </c>
      <c r="FY521" s="7">
        <v>0</v>
      </c>
      <c r="FZ521" s="499">
        <v>0</v>
      </c>
      <c r="GA521" s="499">
        <v>0</v>
      </c>
      <c r="GB521" s="499">
        <v>0</v>
      </c>
      <c r="GC521" s="499">
        <v>0</v>
      </c>
      <c r="GD521" s="499" t="e">
        <v>#REF!</v>
      </c>
      <c r="GE521" s="149">
        <v>0</v>
      </c>
      <c r="GF521" s="510">
        <v>0</v>
      </c>
      <c r="GG521" s="499"/>
      <c r="GH521" s="499"/>
      <c r="GI521" s="509"/>
      <c r="GK521" s="495"/>
      <c r="GL521" s="495"/>
      <c r="GM521" s="496"/>
      <c r="GN521" s="497"/>
      <c r="GO521" s="498"/>
      <c r="GP521" s="499"/>
      <c r="GQ521" s="499"/>
    </row>
    <row r="522" spans="1:199" s="494" customFormat="1" ht="24.95" hidden="1" customHeight="1" x14ac:dyDescent="0.4">
      <c r="A522" s="488"/>
      <c r="B522" s="499"/>
      <c r="C522" s="499"/>
      <c r="D522" s="499"/>
      <c r="E522" s="499"/>
      <c r="F522" s="499"/>
      <c r="G522" s="499"/>
      <c r="H522" s="499"/>
      <c r="I522" s="499"/>
      <c r="J522" s="499"/>
      <c r="K522" s="499"/>
      <c r="L522" s="499"/>
      <c r="M522" s="527"/>
      <c r="N522" s="502"/>
      <c r="O522" s="507"/>
      <c r="P522" s="502"/>
      <c r="Q522" s="507"/>
      <c r="R522" s="502"/>
      <c r="S522" s="507"/>
      <c r="T522" s="502"/>
      <c r="U522" s="507"/>
      <c r="V522" s="528"/>
      <c r="W522" s="507"/>
      <c r="X522" s="22"/>
      <c r="Y522" s="507"/>
      <c r="Z522" s="528"/>
      <c r="AA522" s="507"/>
      <c r="AB522" s="528"/>
      <c r="AC522" s="22"/>
      <c r="AD522" s="528"/>
      <c r="AE522" s="529"/>
      <c r="AF522" s="528"/>
      <c r="AG522" s="507"/>
      <c r="AH522" s="528"/>
      <c r="AI522" s="507"/>
      <c r="AJ522" s="528"/>
      <c r="AK522" s="507"/>
      <c r="AL522" s="528"/>
      <c r="AM522" s="507"/>
      <c r="AN522" s="528"/>
      <c r="AO522" s="507"/>
      <c r="AP522" s="528"/>
      <c r="AQ522" s="507"/>
      <c r="AR522" s="528"/>
      <c r="AS522" s="507"/>
      <c r="AT522" s="528"/>
      <c r="AU522" s="507"/>
      <c r="AV522" s="528"/>
      <c r="AW522" s="507"/>
      <c r="AX522" s="528"/>
      <c r="AY522" s="507"/>
      <c r="AZ522" s="528"/>
      <c r="BA522" s="22"/>
      <c r="BB522" s="528"/>
      <c r="BC522" s="507"/>
      <c r="BD522" s="528"/>
      <c r="BE522" s="507"/>
      <c r="BF522" s="507"/>
      <c r="BG522" s="507"/>
      <c r="BH522" s="507"/>
      <c r="BI522" s="499"/>
      <c r="BJ522" s="496"/>
      <c r="BK522" s="496"/>
      <c r="BL522" s="508"/>
      <c r="BM522" s="532"/>
      <c r="BN522" s="499"/>
      <c r="BO522" s="499"/>
      <c r="BP522" s="499"/>
      <c r="BQ522" s="499"/>
      <c r="BR522" s="499"/>
      <c r="BS522" s="499"/>
      <c r="BT522" s="499"/>
      <c r="BU522" s="499"/>
      <c r="BV522" s="499"/>
      <c r="BW522" s="499"/>
      <c r="BX522" s="499"/>
      <c r="BY522" s="527"/>
      <c r="BZ522" s="502"/>
      <c r="CA522" s="22"/>
      <c r="CB522" s="502"/>
      <c r="CC522" s="507"/>
      <c r="CD522" s="502"/>
      <c r="CE522" s="507"/>
      <c r="CF522" s="502"/>
      <c r="CG522" s="507"/>
      <c r="CH522" s="528"/>
      <c r="CI522" s="507"/>
      <c r="CJ522" s="507"/>
      <c r="CK522" s="22"/>
      <c r="CL522" s="528"/>
      <c r="CM522" s="507"/>
      <c r="CN522" s="528"/>
      <c r="CO522" s="22"/>
      <c r="CP522" s="528"/>
      <c r="CQ522" s="529"/>
      <c r="CR522" s="528"/>
      <c r="CS522" s="507"/>
      <c r="CT522" s="528"/>
      <c r="CU522" s="507"/>
      <c r="CV522" s="528"/>
      <c r="CW522" s="507"/>
      <c r="CX522" s="528"/>
      <c r="CY522" s="507"/>
      <c r="CZ522" s="528"/>
      <c r="DA522" s="507"/>
      <c r="DB522" s="528"/>
      <c r="DC522" s="22"/>
      <c r="DD522" s="528"/>
      <c r="DE522" s="507"/>
      <c r="DF522" s="528"/>
      <c r="DG522" s="507"/>
      <c r="DH522" s="528"/>
      <c r="DI522" s="507"/>
      <c r="DJ522" s="528"/>
      <c r="DK522" s="22"/>
      <c r="DL522" s="528"/>
      <c r="DM522" s="22"/>
      <c r="DN522" s="528"/>
      <c r="DO522" s="507"/>
      <c r="DP522" s="528"/>
      <c r="DQ522" s="507"/>
      <c r="DR522" s="504">
        <f t="shared" si="2570"/>
        <v>0</v>
      </c>
      <c r="DS522" s="504">
        <f t="shared" si="2571"/>
        <v>0</v>
      </c>
      <c r="DT522" s="499"/>
      <c r="DU522" s="499"/>
      <c r="DV522" s="499"/>
      <c r="DW522" s="509"/>
      <c r="DX522" s="532"/>
      <c r="DY522" s="499"/>
      <c r="DZ522" s="499"/>
      <c r="EA522" s="499"/>
      <c r="EB522" s="499"/>
      <c r="EC522" s="499"/>
      <c r="ED522" s="499"/>
      <c r="EE522" s="499"/>
      <c r="EF522" s="499"/>
      <c r="EG522" s="499"/>
      <c r="EH522" s="499"/>
      <c r="EI522" s="499"/>
      <c r="EJ522" s="499"/>
      <c r="EK522" s="499"/>
      <c r="EM522" s="495">
        <v>0</v>
      </c>
      <c r="EN522" s="499">
        <v>0</v>
      </c>
      <c r="EO522" s="7">
        <v>0</v>
      </c>
      <c r="EP522" s="499">
        <v>0</v>
      </c>
      <c r="EQ522" s="499">
        <v>0</v>
      </c>
      <c r="ER522" s="499">
        <v>0</v>
      </c>
      <c r="ES522" s="499">
        <v>0</v>
      </c>
      <c r="ET522" s="499">
        <v>0</v>
      </c>
      <c r="EU522" s="499">
        <v>0</v>
      </c>
      <c r="EV522" s="7">
        <v>0</v>
      </c>
      <c r="EW522" s="495">
        <v>0</v>
      </c>
      <c r="EX522" s="499">
        <v>0</v>
      </c>
      <c r="EY522" s="499">
        <v>0</v>
      </c>
      <c r="EZ522" s="499">
        <v>0</v>
      </c>
      <c r="FA522" s="7">
        <v>0</v>
      </c>
      <c r="FB522" s="499">
        <v>0</v>
      </c>
      <c r="FC522" s="499">
        <v>0</v>
      </c>
      <c r="FD522" s="499">
        <v>0</v>
      </c>
      <c r="FE522" s="499">
        <v>0</v>
      </c>
      <c r="FF522" s="499">
        <v>0</v>
      </c>
      <c r="FG522" s="495">
        <v>0</v>
      </c>
      <c r="FH522" s="499">
        <v>0</v>
      </c>
      <c r="FI522" s="499">
        <v>0</v>
      </c>
      <c r="FJ522" s="499">
        <v>0</v>
      </c>
      <c r="FK522" s="499">
        <v>0</v>
      </c>
      <c r="FL522" s="499">
        <v>0</v>
      </c>
      <c r="FM522" s="499">
        <v>0</v>
      </c>
      <c r="FN522" s="499">
        <v>0</v>
      </c>
      <c r="FO522" s="7">
        <v>0</v>
      </c>
      <c r="FP522" s="499">
        <v>0</v>
      </c>
      <c r="FQ522" s="499">
        <v>0</v>
      </c>
      <c r="FR522" s="499"/>
      <c r="FS522" s="499">
        <v>0</v>
      </c>
      <c r="FT522" s="499">
        <v>0</v>
      </c>
      <c r="FU522" s="499">
        <v>0</v>
      </c>
      <c r="FV522" s="499">
        <v>0</v>
      </c>
      <c r="FW522" s="499">
        <v>0</v>
      </c>
      <c r="FX522" s="499">
        <v>0</v>
      </c>
      <c r="FY522" s="7">
        <v>0</v>
      </c>
      <c r="FZ522" s="499">
        <v>0</v>
      </c>
      <c r="GA522" s="499">
        <v>0</v>
      </c>
      <c r="GB522" s="499">
        <v>0</v>
      </c>
      <c r="GC522" s="499">
        <v>0</v>
      </c>
      <c r="GD522" s="499" t="e">
        <v>#REF!</v>
      </c>
      <c r="GE522" s="149">
        <v>0</v>
      </c>
      <c r="GF522" s="510">
        <v>0</v>
      </c>
      <c r="GG522" s="499"/>
      <c r="GH522" s="499"/>
      <c r="GI522" s="509"/>
      <c r="GK522" s="495"/>
      <c r="GL522" s="495"/>
      <c r="GM522" s="496"/>
      <c r="GN522" s="497"/>
      <c r="GO522" s="498"/>
      <c r="GP522" s="499"/>
      <c r="GQ522" s="499"/>
    </row>
    <row r="523" spans="1:199" s="494" customFormat="1" ht="24.95" hidden="1" customHeight="1" x14ac:dyDescent="0.4">
      <c r="A523" s="488"/>
      <c r="B523" s="499"/>
      <c r="C523" s="499"/>
      <c r="D523" s="499"/>
      <c r="E523" s="499"/>
      <c r="F523" s="499"/>
      <c r="G523" s="499"/>
      <c r="H523" s="499"/>
      <c r="I523" s="499"/>
      <c r="J523" s="499"/>
      <c r="K523" s="499"/>
      <c r="L523" s="499"/>
      <c r="M523" s="527"/>
      <c r="N523" s="502"/>
      <c r="O523" s="507"/>
      <c r="P523" s="502"/>
      <c r="Q523" s="507"/>
      <c r="R523" s="502"/>
      <c r="S523" s="507"/>
      <c r="T523" s="502"/>
      <c r="U523" s="507"/>
      <c r="V523" s="528"/>
      <c r="W523" s="507"/>
      <c r="X523" s="22"/>
      <c r="Y523" s="507"/>
      <c r="Z523" s="528"/>
      <c r="AA523" s="507"/>
      <c r="AB523" s="528"/>
      <c r="AC523" s="22"/>
      <c r="AD523" s="528"/>
      <c r="AE523" s="529"/>
      <c r="AF523" s="528"/>
      <c r="AG523" s="507"/>
      <c r="AH523" s="528"/>
      <c r="AI523" s="507"/>
      <c r="AJ523" s="528"/>
      <c r="AK523" s="507"/>
      <c r="AL523" s="528"/>
      <c r="AM523" s="507"/>
      <c r="AN523" s="528"/>
      <c r="AO523" s="507"/>
      <c r="AP523" s="528"/>
      <c r="AQ523" s="507"/>
      <c r="AR523" s="528"/>
      <c r="AS523" s="507"/>
      <c r="AT523" s="528"/>
      <c r="AU523" s="507"/>
      <c r="AV523" s="528"/>
      <c r="AW523" s="507"/>
      <c r="AX523" s="528"/>
      <c r="AY523" s="507"/>
      <c r="AZ523" s="528"/>
      <c r="BA523" s="22"/>
      <c r="BB523" s="528"/>
      <c r="BC523" s="507"/>
      <c r="BD523" s="528"/>
      <c r="BE523" s="507"/>
      <c r="BF523" s="507"/>
      <c r="BG523" s="507"/>
      <c r="BH523" s="507"/>
      <c r="BI523" s="499"/>
      <c r="BJ523" s="496"/>
      <c r="BK523" s="496"/>
      <c r="BL523" s="508"/>
      <c r="BM523" s="532"/>
      <c r="BN523" s="499"/>
      <c r="BO523" s="499"/>
      <c r="BP523" s="499"/>
      <c r="BQ523" s="499"/>
      <c r="BR523" s="499"/>
      <c r="BS523" s="499"/>
      <c r="BT523" s="499"/>
      <c r="BU523" s="499"/>
      <c r="BV523" s="499"/>
      <c r="BW523" s="499"/>
      <c r="BX523" s="499"/>
      <c r="BY523" s="527"/>
      <c r="BZ523" s="502"/>
      <c r="CA523" s="22"/>
      <c r="CB523" s="502"/>
      <c r="CC523" s="507"/>
      <c r="CD523" s="502"/>
      <c r="CE523" s="507"/>
      <c r="CF523" s="502"/>
      <c r="CG523" s="507"/>
      <c r="CH523" s="528"/>
      <c r="CI523" s="507"/>
      <c r="CJ523" s="507"/>
      <c r="CK523" s="22"/>
      <c r="CL523" s="528"/>
      <c r="CM523" s="507"/>
      <c r="CN523" s="528"/>
      <c r="CO523" s="22"/>
      <c r="CP523" s="528"/>
      <c r="CQ523" s="529"/>
      <c r="CR523" s="528"/>
      <c r="CS523" s="507"/>
      <c r="CT523" s="528"/>
      <c r="CU523" s="507"/>
      <c r="CV523" s="528"/>
      <c r="CW523" s="507"/>
      <c r="CX523" s="528"/>
      <c r="CY523" s="507"/>
      <c r="CZ523" s="528"/>
      <c r="DA523" s="507"/>
      <c r="DB523" s="528"/>
      <c r="DC523" s="22"/>
      <c r="DD523" s="528"/>
      <c r="DE523" s="507"/>
      <c r="DF523" s="528"/>
      <c r="DG523" s="507"/>
      <c r="DH523" s="528"/>
      <c r="DI523" s="507"/>
      <c r="DJ523" s="528"/>
      <c r="DK523" s="22"/>
      <c r="DL523" s="528"/>
      <c r="DM523" s="22"/>
      <c r="DN523" s="528"/>
      <c r="DO523" s="507"/>
      <c r="DP523" s="528"/>
      <c r="DQ523" s="507"/>
      <c r="DR523" s="504">
        <f t="shared" si="2570"/>
        <v>0</v>
      </c>
      <c r="DS523" s="504">
        <f t="shared" si="2571"/>
        <v>0</v>
      </c>
      <c r="DT523" s="499"/>
      <c r="DU523" s="499"/>
      <c r="DV523" s="499"/>
      <c r="DW523" s="509"/>
      <c r="DX523" s="532"/>
      <c r="DY523" s="499"/>
      <c r="DZ523" s="499"/>
      <c r="EA523" s="499"/>
      <c r="EB523" s="499"/>
      <c r="EC523" s="499"/>
      <c r="ED523" s="499"/>
      <c r="EE523" s="499"/>
      <c r="EF523" s="499"/>
      <c r="EG523" s="499"/>
      <c r="EH523" s="499"/>
      <c r="EI523" s="499"/>
      <c r="EJ523" s="499"/>
      <c r="EK523" s="499"/>
      <c r="EM523" s="495">
        <v>0</v>
      </c>
      <c r="EN523" s="499">
        <v>0</v>
      </c>
      <c r="EO523" s="7">
        <v>0</v>
      </c>
      <c r="EP523" s="499">
        <v>0</v>
      </c>
      <c r="EQ523" s="499">
        <v>0</v>
      </c>
      <c r="ER523" s="499">
        <v>0</v>
      </c>
      <c r="ES523" s="499">
        <v>0</v>
      </c>
      <c r="ET523" s="499">
        <v>0</v>
      </c>
      <c r="EU523" s="499">
        <v>0</v>
      </c>
      <c r="EV523" s="7">
        <v>0</v>
      </c>
      <c r="EW523" s="495">
        <v>0</v>
      </c>
      <c r="EX523" s="499">
        <v>0</v>
      </c>
      <c r="EY523" s="499">
        <v>0</v>
      </c>
      <c r="EZ523" s="499">
        <v>0</v>
      </c>
      <c r="FA523" s="7">
        <v>0</v>
      </c>
      <c r="FB523" s="499">
        <v>0</v>
      </c>
      <c r="FC523" s="499">
        <v>0</v>
      </c>
      <c r="FD523" s="499">
        <v>0</v>
      </c>
      <c r="FE523" s="499">
        <v>0</v>
      </c>
      <c r="FF523" s="499">
        <v>0</v>
      </c>
      <c r="FG523" s="495">
        <v>0</v>
      </c>
      <c r="FH523" s="499">
        <v>0</v>
      </c>
      <c r="FI523" s="499">
        <v>0</v>
      </c>
      <c r="FJ523" s="499">
        <v>0</v>
      </c>
      <c r="FK523" s="499">
        <v>0</v>
      </c>
      <c r="FL523" s="499">
        <v>0</v>
      </c>
      <c r="FM523" s="499">
        <v>0</v>
      </c>
      <c r="FN523" s="499">
        <v>0</v>
      </c>
      <c r="FO523" s="7">
        <v>0</v>
      </c>
      <c r="FP523" s="499">
        <v>0</v>
      </c>
      <c r="FQ523" s="499">
        <v>0</v>
      </c>
      <c r="FR523" s="499"/>
      <c r="FS523" s="499">
        <v>0</v>
      </c>
      <c r="FT523" s="499">
        <v>0</v>
      </c>
      <c r="FU523" s="499">
        <v>0</v>
      </c>
      <c r="FV523" s="499">
        <v>0</v>
      </c>
      <c r="FW523" s="499">
        <v>0</v>
      </c>
      <c r="FX523" s="499">
        <v>0</v>
      </c>
      <c r="FY523" s="7">
        <v>0</v>
      </c>
      <c r="FZ523" s="499">
        <v>0</v>
      </c>
      <c r="GA523" s="499">
        <v>0</v>
      </c>
      <c r="GB523" s="499">
        <v>0</v>
      </c>
      <c r="GC523" s="499">
        <v>0</v>
      </c>
      <c r="GD523" s="499" t="e">
        <v>#REF!</v>
      </c>
      <c r="GE523" s="149">
        <v>0</v>
      </c>
      <c r="GF523" s="510">
        <v>0</v>
      </c>
      <c r="GG523" s="499"/>
      <c r="GH523" s="499"/>
      <c r="GI523" s="509"/>
      <c r="GK523" s="495"/>
      <c r="GL523" s="495"/>
      <c r="GM523" s="496"/>
      <c r="GN523" s="497"/>
      <c r="GO523" s="498"/>
      <c r="GP523" s="499"/>
      <c r="GQ523" s="499"/>
    </row>
    <row r="524" spans="1:199" s="494" customFormat="1" ht="24.95" hidden="1" customHeight="1" x14ac:dyDescent="0.4">
      <c r="A524" s="488"/>
      <c r="B524" s="499"/>
      <c r="C524" s="499"/>
      <c r="D524" s="499"/>
      <c r="E524" s="499"/>
      <c r="F524" s="499"/>
      <c r="G524" s="499"/>
      <c r="H524" s="499"/>
      <c r="I524" s="499"/>
      <c r="J524" s="499"/>
      <c r="K524" s="499"/>
      <c r="L524" s="499"/>
      <c r="M524" s="527"/>
      <c r="N524" s="502"/>
      <c r="O524" s="507"/>
      <c r="P524" s="502"/>
      <c r="Q524" s="507"/>
      <c r="R524" s="502"/>
      <c r="S524" s="507"/>
      <c r="T524" s="502"/>
      <c r="U524" s="507"/>
      <c r="V524" s="528"/>
      <c r="W524" s="507"/>
      <c r="X524" s="22"/>
      <c r="Y524" s="507"/>
      <c r="Z524" s="528"/>
      <c r="AA524" s="507"/>
      <c r="AB524" s="528"/>
      <c r="AC524" s="22"/>
      <c r="AD524" s="528"/>
      <c r="AE524" s="529"/>
      <c r="AF524" s="528"/>
      <c r="AG524" s="507"/>
      <c r="AH524" s="528"/>
      <c r="AI524" s="507"/>
      <c r="AJ524" s="528"/>
      <c r="AK524" s="507"/>
      <c r="AL524" s="528"/>
      <c r="AM524" s="507"/>
      <c r="AN524" s="528"/>
      <c r="AO524" s="507"/>
      <c r="AP524" s="528"/>
      <c r="AQ524" s="507"/>
      <c r="AR524" s="528"/>
      <c r="AS524" s="507"/>
      <c r="AT524" s="528"/>
      <c r="AU524" s="507"/>
      <c r="AV524" s="528"/>
      <c r="AW524" s="507"/>
      <c r="AX524" s="528"/>
      <c r="AY524" s="507"/>
      <c r="AZ524" s="528"/>
      <c r="BA524" s="22"/>
      <c r="BB524" s="528"/>
      <c r="BC524" s="507"/>
      <c r="BD524" s="528"/>
      <c r="BE524" s="507"/>
      <c r="BF524" s="507"/>
      <c r="BG524" s="507"/>
      <c r="BH524" s="507"/>
      <c r="BI524" s="499"/>
      <c r="BJ524" s="496"/>
      <c r="BK524" s="496"/>
      <c r="BL524" s="508"/>
      <c r="BM524" s="532"/>
      <c r="BN524" s="499"/>
      <c r="BO524" s="499"/>
      <c r="BP524" s="499"/>
      <c r="BQ524" s="499"/>
      <c r="BR524" s="499"/>
      <c r="BS524" s="499"/>
      <c r="BT524" s="499"/>
      <c r="BU524" s="499"/>
      <c r="BV524" s="499"/>
      <c r="BW524" s="499"/>
      <c r="BX524" s="499"/>
      <c r="BY524" s="527"/>
      <c r="BZ524" s="502"/>
      <c r="CA524" s="22"/>
      <c r="CB524" s="502"/>
      <c r="CC524" s="507"/>
      <c r="CD524" s="502"/>
      <c r="CE524" s="507"/>
      <c r="CF524" s="502"/>
      <c r="CG524" s="507"/>
      <c r="CH524" s="528"/>
      <c r="CI524" s="507"/>
      <c r="CJ524" s="507"/>
      <c r="CK524" s="22"/>
      <c r="CL524" s="528"/>
      <c r="CM524" s="507"/>
      <c r="CN524" s="528"/>
      <c r="CO524" s="22"/>
      <c r="CP524" s="528"/>
      <c r="CQ524" s="529"/>
      <c r="CR524" s="528"/>
      <c r="CS524" s="507"/>
      <c r="CT524" s="528"/>
      <c r="CU524" s="507"/>
      <c r="CV524" s="528"/>
      <c r="CW524" s="507"/>
      <c r="CX524" s="528"/>
      <c r="CY524" s="507"/>
      <c r="CZ524" s="528"/>
      <c r="DA524" s="507"/>
      <c r="DB524" s="528"/>
      <c r="DC524" s="22"/>
      <c r="DD524" s="528"/>
      <c r="DE524" s="507"/>
      <c r="DF524" s="528"/>
      <c r="DG524" s="507"/>
      <c r="DH524" s="528"/>
      <c r="DI524" s="507"/>
      <c r="DJ524" s="528"/>
      <c r="DK524" s="22"/>
      <c r="DL524" s="528"/>
      <c r="DM524" s="22"/>
      <c r="DN524" s="528"/>
      <c r="DO524" s="507"/>
      <c r="DP524" s="528"/>
      <c r="DQ524" s="507"/>
      <c r="DR524" s="504">
        <f t="shared" si="2570"/>
        <v>0</v>
      </c>
      <c r="DS524" s="504">
        <f t="shared" si="2571"/>
        <v>0</v>
      </c>
      <c r="DT524" s="499"/>
      <c r="DU524" s="499"/>
      <c r="DV524" s="499"/>
      <c r="DW524" s="509"/>
      <c r="DX524" s="532"/>
      <c r="DY524" s="499"/>
      <c r="DZ524" s="499"/>
      <c r="EA524" s="499"/>
      <c r="EB524" s="499"/>
      <c r="EC524" s="499"/>
      <c r="ED524" s="499"/>
      <c r="EE524" s="499"/>
      <c r="EF524" s="499"/>
      <c r="EG524" s="499"/>
      <c r="EH524" s="499"/>
      <c r="EI524" s="499"/>
      <c r="EJ524" s="499"/>
      <c r="EK524" s="499"/>
      <c r="EM524" s="495">
        <v>0</v>
      </c>
      <c r="EN524" s="499">
        <v>0</v>
      </c>
      <c r="EO524" s="7">
        <v>0</v>
      </c>
      <c r="EP524" s="499">
        <v>0</v>
      </c>
      <c r="EQ524" s="499">
        <v>0</v>
      </c>
      <c r="ER524" s="499">
        <v>0</v>
      </c>
      <c r="ES524" s="499">
        <v>0</v>
      </c>
      <c r="ET524" s="499">
        <v>0</v>
      </c>
      <c r="EU524" s="499">
        <v>0</v>
      </c>
      <c r="EV524" s="7">
        <v>0</v>
      </c>
      <c r="EW524" s="495">
        <v>0</v>
      </c>
      <c r="EX524" s="499">
        <v>0</v>
      </c>
      <c r="EY524" s="499">
        <v>0</v>
      </c>
      <c r="EZ524" s="499">
        <v>0</v>
      </c>
      <c r="FA524" s="7">
        <v>0</v>
      </c>
      <c r="FB524" s="499">
        <v>0</v>
      </c>
      <c r="FC524" s="499">
        <v>0</v>
      </c>
      <c r="FD524" s="499">
        <v>0</v>
      </c>
      <c r="FE524" s="499">
        <v>0</v>
      </c>
      <c r="FF524" s="499">
        <v>0</v>
      </c>
      <c r="FG524" s="495">
        <v>0</v>
      </c>
      <c r="FH524" s="499">
        <v>0</v>
      </c>
      <c r="FI524" s="499">
        <v>0</v>
      </c>
      <c r="FJ524" s="499">
        <v>0</v>
      </c>
      <c r="FK524" s="499">
        <v>0</v>
      </c>
      <c r="FL524" s="499">
        <v>0</v>
      </c>
      <c r="FM524" s="499">
        <v>0</v>
      </c>
      <c r="FN524" s="499">
        <v>0</v>
      </c>
      <c r="FO524" s="7">
        <v>0</v>
      </c>
      <c r="FP524" s="499">
        <v>0</v>
      </c>
      <c r="FQ524" s="499">
        <v>0</v>
      </c>
      <c r="FR524" s="499"/>
      <c r="FS524" s="499">
        <v>0</v>
      </c>
      <c r="FT524" s="499">
        <v>0</v>
      </c>
      <c r="FU524" s="499">
        <v>0</v>
      </c>
      <c r="FV524" s="499">
        <v>0</v>
      </c>
      <c r="FW524" s="499">
        <v>0</v>
      </c>
      <c r="FX524" s="499">
        <v>0</v>
      </c>
      <c r="FY524" s="7">
        <v>0</v>
      </c>
      <c r="FZ524" s="499">
        <v>0</v>
      </c>
      <c r="GA524" s="499">
        <v>0</v>
      </c>
      <c r="GB524" s="499">
        <v>0</v>
      </c>
      <c r="GC524" s="499">
        <v>0</v>
      </c>
      <c r="GD524" s="499" t="e">
        <v>#REF!</v>
      </c>
      <c r="GE524" s="149">
        <v>0</v>
      </c>
      <c r="GF524" s="510">
        <v>0</v>
      </c>
      <c r="GG524" s="499"/>
      <c r="GH524" s="499"/>
      <c r="GI524" s="509"/>
      <c r="GK524" s="495"/>
      <c r="GL524" s="495"/>
      <c r="GM524" s="496"/>
      <c r="GN524" s="497"/>
      <c r="GO524" s="498"/>
      <c r="GP524" s="499"/>
      <c r="GQ524" s="499"/>
    </row>
    <row r="525" spans="1:199" s="494" customFormat="1" ht="24.95" hidden="1" customHeight="1" x14ac:dyDescent="0.4">
      <c r="A525" s="488"/>
      <c r="B525" s="499"/>
      <c r="C525" s="499"/>
      <c r="D525" s="499"/>
      <c r="E525" s="499"/>
      <c r="F525" s="499"/>
      <c r="G525" s="499"/>
      <c r="H525" s="499"/>
      <c r="I525" s="499"/>
      <c r="J525" s="499"/>
      <c r="K525" s="499"/>
      <c r="L525" s="499"/>
      <c r="M525" s="527">
        <f>SUM(N525+P525+T525+V525+AR525*2)</f>
        <v>0</v>
      </c>
      <c r="N525" s="502"/>
      <c r="O525" s="507"/>
      <c r="P525" s="502"/>
      <c r="Q525" s="507"/>
      <c r="R525" s="502"/>
      <c r="S525" s="507"/>
      <c r="T525" s="502"/>
      <c r="U525" s="507"/>
      <c r="V525" s="528"/>
      <c r="W525" s="507"/>
      <c r="X525" s="22"/>
      <c r="Y525" s="507"/>
      <c r="Z525" s="528"/>
      <c r="AA525" s="507"/>
      <c r="AB525" s="528"/>
      <c r="AC525" s="22"/>
      <c r="AD525" s="528"/>
      <c r="AE525" s="529"/>
      <c r="AF525" s="528"/>
      <c r="AG525" s="507"/>
      <c r="AH525" s="528"/>
      <c r="AI525" s="507"/>
      <c r="AJ525" s="528"/>
      <c r="AK525" s="507"/>
      <c r="AL525" s="528"/>
      <c r="AM525" s="507"/>
      <c r="AN525" s="528"/>
      <c r="AO525" s="507"/>
      <c r="AP525" s="528"/>
      <c r="AQ525" s="507"/>
      <c r="AR525" s="528"/>
      <c r="AS525" s="507"/>
      <c r="AT525" s="528"/>
      <c r="AU525" s="507"/>
      <c r="AV525" s="528"/>
      <c r="AW525" s="507"/>
      <c r="AX525" s="528"/>
      <c r="AY525" s="507"/>
      <c r="AZ525" s="528"/>
      <c r="BA525" s="22"/>
      <c r="BB525" s="528"/>
      <c r="BC525" s="507"/>
      <c r="BD525" s="528"/>
      <c r="BE525" s="507"/>
      <c r="BF525" s="507"/>
      <c r="BG525" s="507">
        <f>SUM(AO525+BE525+BC525+BA525+AY525+AW525+AS525+AQ525+AK525+AM525+AI525+AG525+AE525+AC525+AA525+Y525+X525+W525+U525+Q525+O525+S525+AU525)</f>
        <v>0</v>
      </c>
      <c r="BH525" s="507">
        <f>SUM(O525+Q525+U525+W525+X525+AS525+AW525+AY525+BA525+BC525+S525+AQ525)</f>
        <v>0</v>
      </c>
      <c r="BI525" s="499"/>
      <c r="BJ525" s="496"/>
      <c r="BK525" s="496"/>
      <c r="BL525" s="508"/>
      <c r="BM525" s="532"/>
      <c r="BN525" s="499"/>
      <c r="BO525" s="499"/>
      <c r="BP525" s="499"/>
      <c r="BQ525" s="499"/>
      <c r="BR525" s="499"/>
      <c r="BS525" s="499"/>
      <c r="BT525" s="499"/>
      <c r="BU525" s="499"/>
      <c r="BV525" s="499"/>
      <c r="BW525" s="499"/>
      <c r="BX525" s="499"/>
      <c r="BY525" s="527">
        <f>SUM(BZ525+CB525+CF525+CH525+DD525*2)</f>
        <v>0</v>
      </c>
      <c r="BZ525" s="502"/>
      <c r="CA525" s="22"/>
      <c r="CB525" s="502"/>
      <c r="CC525" s="507"/>
      <c r="CD525" s="502"/>
      <c r="CE525" s="507"/>
      <c r="CF525" s="502"/>
      <c r="CG525" s="507"/>
      <c r="CH525" s="528"/>
      <c r="CI525" s="507"/>
      <c r="CJ525" s="507"/>
      <c r="CK525" s="22"/>
      <c r="CL525" s="528"/>
      <c r="CM525" s="507"/>
      <c r="CN525" s="528"/>
      <c r="CO525" s="22"/>
      <c r="CP525" s="528"/>
      <c r="CQ525" s="529"/>
      <c r="CR525" s="528"/>
      <c r="CS525" s="507"/>
      <c r="CT525" s="528"/>
      <c r="CU525" s="507"/>
      <c r="CV525" s="528"/>
      <c r="CW525" s="507"/>
      <c r="CX525" s="528"/>
      <c r="CY525" s="507"/>
      <c r="CZ525" s="528"/>
      <c r="DA525" s="507"/>
      <c r="DB525" s="528"/>
      <c r="DC525" s="22"/>
      <c r="DD525" s="528"/>
      <c r="DE525" s="507"/>
      <c r="DF525" s="528"/>
      <c r="DG525" s="507"/>
      <c r="DH525" s="528"/>
      <c r="DI525" s="507"/>
      <c r="DJ525" s="528"/>
      <c r="DK525" s="22"/>
      <c r="DL525" s="528"/>
      <c r="DM525" s="22"/>
      <c r="DN525" s="528"/>
      <c r="DO525" s="507"/>
      <c r="DP525" s="528"/>
      <c r="DQ525" s="507"/>
      <c r="DR525" s="504">
        <f t="shared" si="2570"/>
        <v>0</v>
      </c>
      <c r="DS525" s="504">
        <f t="shared" si="2571"/>
        <v>0</v>
      </c>
      <c r="DT525" s="499"/>
      <c r="DU525" s="499"/>
      <c r="DV525" s="499"/>
      <c r="DW525" s="509"/>
      <c r="DX525" s="532"/>
      <c r="DY525" s="499"/>
      <c r="DZ525" s="499"/>
      <c r="EA525" s="499"/>
      <c r="EB525" s="499"/>
      <c r="EC525" s="499"/>
      <c r="ED525" s="499"/>
      <c r="EE525" s="499"/>
      <c r="EF525" s="499"/>
      <c r="EG525" s="499"/>
      <c r="EH525" s="499"/>
      <c r="EI525" s="499"/>
      <c r="EJ525" s="499"/>
      <c r="EK525" s="499"/>
      <c r="EM525" s="495">
        <v>0</v>
      </c>
      <c r="EN525" s="499">
        <v>0</v>
      </c>
      <c r="EO525" s="7">
        <v>0</v>
      </c>
      <c r="EP525" s="499">
        <v>0</v>
      </c>
      <c r="EQ525" s="499">
        <v>0</v>
      </c>
      <c r="ER525" s="499">
        <v>0</v>
      </c>
      <c r="ES525" s="499">
        <v>0</v>
      </c>
      <c r="ET525" s="499">
        <v>0</v>
      </c>
      <c r="EU525" s="499">
        <v>0</v>
      </c>
      <c r="EV525" s="7">
        <v>0</v>
      </c>
      <c r="EW525" s="495">
        <v>0</v>
      </c>
      <c r="EX525" s="499">
        <v>0</v>
      </c>
      <c r="EY525" s="499">
        <v>0</v>
      </c>
      <c r="EZ525" s="499">
        <v>0</v>
      </c>
      <c r="FA525" s="7">
        <v>0</v>
      </c>
      <c r="FB525" s="499">
        <v>0</v>
      </c>
      <c r="FC525" s="499">
        <v>0</v>
      </c>
      <c r="FD525" s="499">
        <v>0</v>
      </c>
      <c r="FE525" s="499">
        <v>0</v>
      </c>
      <c r="FF525" s="499">
        <v>0</v>
      </c>
      <c r="FG525" s="495">
        <v>0</v>
      </c>
      <c r="FH525" s="499">
        <v>0</v>
      </c>
      <c r="FI525" s="499">
        <v>0</v>
      </c>
      <c r="FJ525" s="499">
        <v>0</v>
      </c>
      <c r="FK525" s="499">
        <v>0</v>
      </c>
      <c r="FL525" s="499">
        <v>0</v>
      </c>
      <c r="FM525" s="499">
        <v>0</v>
      </c>
      <c r="FN525" s="499">
        <v>0</v>
      </c>
      <c r="FO525" s="7">
        <v>0</v>
      </c>
      <c r="FP525" s="499">
        <v>0</v>
      </c>
      <c r="FQ525" s="499">
        <v>0</v>
      </c>
      <c r="FR525" s="499"/>
      <c r="FS525" s="499">
        <v>0</v>
      </c>
      <c r="FT525" s="499">
        <v>0</v>
      </c>
      <c r="FU525" s="499">
        <v>0</v>
      </c>
      <c r="FV525" s="499">
        <v>0</v>
      </c>
      <c r="FW525" s="499">
        <v>0</v>
      </c>
      <c r="FX525" s="499">
        <v>0</v>
      </c>
      <c r="FY525" s="7">
        <v>0</v>
      </c>
      <c r="FZ525" s="499">
        <v>0</v>
      </c>
      <c r="GA525" s="499">
        <v>0</v>
      </c>
      <c r="GB525" s="499">
        <v>0</v>
      </c>
      <c r="GC525" s="499">
        <v>0</v>
      </c>
      <c r="GD525" s="499" t="e">
        <v>#REF!</v>
      </c>
      <c r="GE525" s="149">
        <v>0</v>
      </c>
      <c r="GF525" s="510">
        <v>0</v>
      </c>
      <c r="GG525" s="499"/>
      <c r="GH525" s="499"/>
      <c r="GI525" s="509"/>
      <c r="GK525" s="495"/>
      <c r="GL525" s="495"/>
      <c r="GM525" s="496"/>
      <c r="GN525" s="497"/>
      <c r="GO525" s="498"/>
      <c r="GP525" s="499"/>
      <c r="GQ525" s="499"/>
    </row>
    <row r="526" spans="1:199" s="494" customFormat="1" ht="24.95" hidden="1" customHeight="1" thickBot="1" x14ac:dyDescent="0.4">
      <c r="A526" s="488"/>
      <c r="B526" s="499"/>
      <c r="C526" s="499"/>
      <c r="D526" s="499"/>
      <c r="E526" s="499"/>
      <c r="F526" s="499"/>
      <c r="G526" s="499"/>
      <c r="H526" s="499"/>
      <c r="I526" s="499"/>
      <c r="J526" s="499"/>
      <c r="K526" s="499"/>
      <c r="L526" s="499"/>
      <c r="M526" s="527">
        <f>SUM(N526+P526+T526+V526+AR526*2)</f>
        <v>0</v>
      </c>
      <c r="N526" s="502"/>
      <c r="O526" s="507"/>
      <c r="P526" s="502"/>
      <c r="Q526" s="507"/>
      <c r="R526" s="502"/>
      <c r="S526" s="507"/>
      <c r="T526" s="502"/>
      <c r="U526" s="507"/>
      <c r="V526" s="528"/>
      <c r="W526" s="507"/>
      <c r="X526" s="22"/>
      <c r="Y526" s="507"/>
      <c r="Z526" s="528"/>
      <c r="AA526" s="507"/>
      <c r="AB526" s="528"/>
      <c r="AC526" s="22"/>
      <c r="AD526" s="528"/>
      <c r="AE526" s="529"/>
      <c r="AF526" s="528"/>
      <c r="AG526" s="507"/>
      <c r="AH526" s="528"/>
      <c r="AI526" s="507"/>
      <c r="AJ526" s="528"/>
      <c r="AK526" s="507"/>
      <c r="AL526" s="528"/>
      <c r="AM526" s="507"/>
      <c r="AN526" s="528"/>
      <c r="AO526" s="507"/>
      <c r="AP526" s="528"/>
      <c r="AQ526" s="507"/>
      <c r="AR526" s="528"/>
      <c r="AS526" s="507"/>
      <c r="AT526" s="528"/>
      <c r="AU526" s="507"/>
      <c r="AV526" s="528"/>
      <c r="AW526" s="507"/>
      <c r="AX526" s="528"/>
      <c r="AY526" s="507"/>
      <c r="AZ526" s="528"/>
      <c r="BA526" s="22"/>
      <c r="BB526" s="528"/>
      <c r="BC526" s="507"/>
      <c r="BD526" s="528"/>
      <c r="BE526" s="507"/>
      <c r="BF526" s="507"/>
      <c r="BG526" s="507">
        <f>SUM(AO526+BE526+BC526+BA526+AY526+AW526+AS526+AQ526+AK526+AM526+AI526+AG526+AE526+AC526+AA526+Y526+X526+W526+U526+Q526+O526+S526+AU526)</f>
        <v>0</v>
      </c>
      <c r="BH526" s="507">
        <f>SUM(O526+Q526+U526+W526+X526+AS526+AW526+AY526+BA526+BC526+S526+AQ526)</f>
        <v>0</v>
      </c>
      <c r="BI526" s="499"/>
      <c r="BJ526" s="496"/>
      <c r="BK526" s="496"/>
      <c r="BL526" s="508"/>
      <c r="BM526" s="532"/>
      <c r="BN526" s="499"/>
      <c r="BO526" s="499"/>
      <c r="BP526" s="499"/>
      <c r="BQ526" s="499"/>
      <c r="BR526" s="499"/>
      <c r="BS526" s="499"/>
      <c r="BT526" s="499"/>
      <c r="BU526" s="499"/>
      <c r="BV526" s="499"/>
      <c r="BW526" s="499"/>
      <c r="BX526" s="499"/>
      <c r="BY526" s="527">
        <f>SUM(BZ526+CB526+CF526+CH526+DD526*2)</f>
        <v>0</v>
      </c>
      <c r="BZ526" s="502"/>
      <c r="CA526" s="22"/>
      <c r="CB526" s="502"/>
      <c r="CC526" s="507"/>
      <c r="CD526" s="502"/>
      <c r="CE526" s="507"/>
      <c r="CF526" s="502"/>
      <c r="CG526" s="507"/>
      <c r="CH526" s="528"/>
      <c r="CI526" s="507"/>
      <c r="CJ526" s="507"/>
      <c r="CK526" s="22"/>
      <c r="CL526" s="528"/>
      <c r="CM526" s="507"/>
      <c r="CN526" s="528"/>
      <c r="CO526" s="22"/>
      <c r="CP526" s="528"/>
      <c r="CQ526" s="529"/>
      <c r="CR526" s="528"/>
      <c r="CS526" s="507"/>
      <c r="CT526" s="528"/>
      <c r="CU526" s="507"/>
      <c r="CV526" s="528"/>
      <c r="CW526" s="507"/>
      <c r="CX526" s="528"/>
      <c r="CY526" s="507"/>
      <c r="CZ526" s="528"/>
      <c r="DA526" s="507"/>
      <c r="DB526" s="528"/>
      <c r="DC526" s="22"/>
      <c r="DD526" s="528"/>
      <c r="DE526" s="507"/>
      <c r="DF526" s="528"/>
      <c r="DG526" s="507"/>
      <c r="DH526" s="528"/>
      <c r="DI526" s="507"/>
      <c r="DJ526" s="528"/>
      <c r="DK526" s="22"/>
      <c r="DL526" s="528"/>
      <c r="DM526" s="22"/>
      <c r="DN526" s="528"/>
      <c r="DO526" s="507"/>
      <c r="DP526" s="528"/>
      <c r="DQ526" s="507"/>
      <c r="DR526" s="507">
        <f>SUM(DA526+DQ526+DO526+DM526+DK526+DI526+DE526+DC526+CW526+CY526+CU526+CS526+CQ526+CO526+CM526+CK526+CJ526+CI526+CG526+CC526+CA526+CE526+DG526)</f>
        <v>0</v>
      </c>
      <c r="DS526" s="507">
        <f>SUM(CA526+CC526+CG526+CI526+CJ526+DE526+DI526+DK526+DM526+DO526+CE526+DC526)</f>
        <v>0</v>
      </c>
      <c r="DT526" s="499"/>
      <c r="DU526" s="499"/>
      <c r="DV526" s="499"/>
      <c r="DW526" s="509"/>
      <c r="DX526" s="532"/>
      <c r="DY526" s="499"/>
      <c r="DZ526" s="499"/>
      <c r="EA526" s="499"/>
      <c r="EB526" s="499"/>
      <c r="EC526" s="499"/>
      <c r="ED526" s="499"/>
      <c r="EE526" s="499"/>
      <c r="EF526" s="499"/>
      <c r="EG526" s="499"/>
      <c r="EH526" s="499"/>
      <c r="EI526" s="499"/>
      <c r="EJ526" s="499"/>
      <c r="EK526" s="499"/>
      <c r="EM526" s="495">
        <v>0</v>
      </c>
      <c r="EN526" s="499">
        <v>0</v>
      </c>
      <c r="EO526" s="7">
        <v>0</v>
      </c>
      <c r="EP526" s="499">
        <v>0</v>
      </c>
      <c r="EQ526" s="499">
        <v>0</v>
      </c>
      <c r="ER526" s="499">
        <v>0</v>
      </c>
      <c r="ES526" s="499">
        <v>0</v>
      </c>
      <c r="ET526" s="499">
        <v>0</v>
      </c>
      <c r="EU526" s="499">
        <v>0</v>
      </c>
      <c r="EV526" s="7">
        <v>0</v>
      </c>
      <c r="EW526" s="495">
        <v>0</v>
      </c>
      <c r="EX526" s="499">
        <v>0</v>
      </c>
      <c r="EY526" s="499">
        <v>0</v>
      </c>
      <c r="EZ526" s="499">
        <v>0</v>
      </c>
      <c r="FA526" s="7">
        <v>0</v>
      </c>
      <c r="FB526" s="499">
        <v>0</v>
      </c>
      <c r="FC526" s="499">
        <v>0</v>
      </c>
      <c r="FD526" s="499">
        <v>0</v>
      </c>
      <c r="FE526" s="499">
        <v>0</v>
      </c>
      <c r="FF526" s="499">
        <v>0</v>
      </c>
      <c r="FG526" s="495">
        <v>0</v>
      </c>
      <c r="FH526" s="499">
        <v>0</v>
      </c>
      <c r="FI526" s="499">
        <v>0</v>
      </c>
      <c r="FJ526" s="499">
        <v>0</v>
      </c>
      <c r="FK526" s="499">
        <v>0</v>
      </c>
      <c r="FL526" s="499">
        <v>0</v>
      </c>
      <c r="FM526" s="499">
        <v>0</v>
      </c>
      <c r="FN526" s="499">
        <v>0</v>
      </c>
      <c r="FO526" s="7">
        <v>0</v>
      </c>
      <c r="FP526" s="499">
        <v>0</v>
      </c>
      <c r="FQ526" s="499">
        <v>0</v>
      </c>
      <c r="FR526" s="499"/>
      <c r="FS526" s="499">
        <v>0</v>
      </c>
      <c r="FT526" s="499">
        <v>0</v>
      </c>
      <c r="FU526" s="499">
        <v>0</v>
      </c>
      <c r="FV526" s="499">
        <v>0</v>
      </c>
      <c r="FW526" s="499">
        <v>0</v>
      </c>
      <c r="FX526" s="499">
        <v>0</v>
      </c>
      <c r="FY526" s="7">
        <v>0</v>
      </c>
      <c r="FZ526" s="499">
        <v>0</v>
      </c>
      <c r="GA526" s="499">
        <v>0</v>
      </c>
      <c r="GB526" s="499">
        <v>0</v>
      </c>
      <c r="GC526" s="499">
        <v>0</v>
      </c>
      <c r="GD526" s="499" t="e">
        <v>#REF!</v>
      </c>
      <c r="GE526" s="149">
        <v>0</v>
      </c>
      <c r="GF526" s="510">
        <v>0</v>
      </c>
      <c r="GG526" s="499"/>
      <c r="GH526" s="499"/>
      <c r="GI526" s="509"/>
      <c r="GK526" s="495"/>
      <c r="GL526" s="495"/>
      <c r="GM526" s="496"/>
      <c r="GN526" s="497"/>
      <c r="GO526" s="498"/>
      <c r="GP526" s="499"/>
      <c r="GQ526" s="499"/>
    </row>
    <row r="527" spans="1:199" ht="24.95" customHeight="1" thickBot="1" x14ac:dyDescent="0.4">
      <c r="A527" s="61">
        <v>35</v>
      </c>
      <c r="B527" s="651" t="s">
        <v>314</v>
      </c>
      <c r="C527" s="21" t="s">
        <v>317</v>
      </c>
      <c r="D527" s="488"/>
      <c r="E527" s="488"/>
      <c r="F527" s="488"/>
      <c r="G527" s="488"/>
      <c r="H527" s="488"/>
      <c r="I527" s="488"/>
      <c r="J527" s="488"/>
      <c r="K527" s="488"/>
      <c r="L527" s="489">
        <f>SUM(L528:L537)</f>
        <v>0</v>
      </c>
      <c r="M527" s="489">
        <f>SUM(M528:M537)</f>
        <v>0</v>
      </c>
      <c r="N527" s="489">
        <f>SUM(N528:N537)</f>
        <v>0</v>
      </c>
      <c r="O527" s="16">
        <f>SUM(O528:O546)</f>
        <v>0</v>
      </c>
      <c r="P527" s="489">
        <f>SUM(P528:P546)</f>
        <v>0</v>
      </c>
      <c r="Q527" s="16">
        <f>SUM(Q528:Q546)</f>
        <v>0</v>
      </c>
      <c r="R527" s="489">
        <f>SUM(R528:R546)</f>
        <v>0</v>
      </c>
      <c r="S527" s="16">
        <f t="shared" ref="S527:AD527" si="2572">SUM(S528:S546)</f>
        <v>0</v>
      </c>
      <c r="T527" s="489">
        <f t="shared" si="2572"/>
        <v>64</v>
      </c>
      <c r="U527" s="16">
        <f t="shared" si="2572"/>
        <v>0</v>
      </c>
      <c r="V527" s="489">
        <f t="shared" si="2572"/>
        <v>0</v>
      </c>
      <c r="W527" s="16">
        <f t="shared" si="2572"/>
        <v>0</v>
      </c>
      <c r="X527" s="16">
        <f t="shared" si="2572"/>
        <v>0</v>
      </c>
      <c r="Y527" s="16">
        <f>SUM(Y528:Y546)</f>
        <v>0</v>
      </c>
      <c r="Z527" s="489">
        <f t="shared" si="2572"/>
        <v>0</v>
      </c>
      <c r="AA527" s="16">
        <f t="shared" si="2572"/>
        <v>0</v>
      </c>
      <c r="AB527" s="489">
        <f t="shared" si="2572"/>
        <v>19</v>
      </c>
      <c r="AC527" s="16">
        <f t="shared" si="2572"/>
        <v>84</v>
      </c>
      <c r="AD527" s="489">
        <f t="shared" si="2572"/>
        <v>2</v>
      </c>
      <c r="AE527" s="16">
        <f t="shared" ref="AE527:BH527" si="2573">SUM(AE528:AE546)</f>
        <v>30</v>
      </c>
      <c r="AF527" s="489">
        <f t="shared" si="2573"/>
        <v>0</v>
      </c>
      <c r="AG527" s="16">
        <f t="shared" si="2573"/>
        <v>0</v>
      </c>
      <c r="AH527" s="489">
        <f t="shared" si="2573"/>
        <v>0</v>
      </c>
      <c r="AI527" s="16">
        <f t="shared" si="2573"/>
        <v>0</v>
      </c>
      <c r="AJ527" s="489">
        <f t="shared" si="2573"/>
        <v>0</v>
      </c>
      <c r="AK527" s="16">
        <f t="shared" si="2573"/>
        <v>0</v>
      </c>
      <c r="AL527" s="489">
        <f t="shared" si="2573"/>
        <v>0</v>
      </c>
      <c r="AM527" s="16">
        <f t="shared" si="2573"/>
        <v>0</v>
      </c>
      <c r="AN527" s="489">
        <f t="shared" si="2573"/>
        <v>0</v>
      </c>
      <c r="AO527" s="16">
        <f t="shared" si="2573"/>
        <v>0</v>
      </c>
      <c r="AP527" s="489">
        <f t="shared" si="2573"/>
        <v>0</v>
      </c>
      <c r="AQ527" s="16">
        <f t="shared" si="2573"/>
        <v>0</v>
      </c>
      <c r="AR527" s="489">
        <f t="shared" si="2573"/>
        <v>0</v>
      </c>
      <c r="AS527" s="16">
        <f t="shared" si="2573"/>
        <v>0</v>
      </c>
      <c r="AT527" s="489">
        <f t="shared" si="2573"/>
        <v>0</v>
      </c>
      <c r="AU527" s="16">
        <f t="shared" si="2573"/>
        <v>0</v>
      </c>
      <c r="AV527" s="489">
        <f t="shared" si="2573"/>
        <v>0</v>
      </c>
      <c r="AW527" s="16">
        <f t="shared" si="2573"/>
        <v>0</v>
      </c>
      <c r="AX527" s="489">
        <f t="shared" si="2573"/>
        <v>0</v>
      </c>
      <c r="AY527" s="16">
        <f t="shared" si="2573"/>
        <v>0</v>
      </c>
      <c r="AZ527" s="489">
        <f t="shared" si="2573"/>
        <v>0</v>
      </c>
      <c r="BA527" s="16">
        <f t="shared" si="2573"/>
        <v>0</v>
      </c>
      <c r="BB527" s="489">
        <f t="shared" si="2573"/>
        <v>0</v>
      </c>
      <c r="BC527" s="16">
        <f t="shared" si="2573"/>
        <v>0</v>
      </c>
      <c r="BD527" s="489">
        <f t="shared" si="2573"/>
        <v>0</v>
      </c>
      <c r="BE527" s="16">
        <f t="shared" si="2573"/>
        <v>0</v>
      </c>
      <c r="BF527" s="489">
        <f t="shared" si="2573"/>
        <v>15</v>
      </c>
      <c r="BG527" s="16">
        <f t="shared" si="2573"/>
        <v>114</v>
      </c>
      <c r="BH527" s="16">
        <f t="shared" si="2573"/>
        <v>0</v>
      </c>
      <c r="BI527" s="488"/>
      <c r="BJ527" s="490"/>
      <c r="BK527" s="490"/>
      <c r="BL527" s="111"/>
      <c r="BM527" s="61">
        <v>35</v>
      </c>
      <c r="BN527" s="651" t="s">
        <v>314</v>
      </c>
      <c r="BO527" s="21" t="s">
        <v>317</v>
      </c>
      <c r="BP527" s="488">
        <v>1</v>
      </c>
      <c r="BQ527" s="488"/>
      <c r="BR527" s="488"/>
      <c r="BS527" s="488"/>
      <c r="BT527" s="488"/>
      <c r="BU527" s="488"/>
      <c r="BV527" s="488"/>
      <c r="BW527" s="488"/>
      <c r="BX527" s="489">
        <f>SUM(BX528:BX546)</f>
        <v>0</v>
      </c>
      <c r="BY527" s="489">
        <f>SUM(BY528:BY546)</f>
        <v>0</v>
      </c>
      <c r="BZ527" s="489">
        <f t="shared" ref="BZ527:CG527" si="2574">SUM(BZ528:BZ546)</f>
        <v>0</v>
      </c>
      <c r="CA527" s="16">
        <f t="shared" si="2574"/>
        <v>0</v>
      </c>
      <c r="CB527" s="489">
        <f t="shared" si="2574"/>
        <v>0</v>
      </c>
      <c r="CC527" s="16">
        <f t="shared" si="2574"/>
        <v>0</v>
      </c>
      <c r="CD527" s="489">
        <f t="shared" si="2574"/>
        <v>0</v>
      </c>
      <c r="CE527" s="16">
        <f t="shared" si="2574"/>
        <v>0</v>
      </c>
      <c r="CF527" s="489">
        <f t="shared" si="2574"/>
        <v>0</v>
      </c>
      <c r="CG527" s="16">
        <f t="shared" si="2574"/>
        <v>0</v>
      </c>
      <c r="CH527" s="489">
        <f t="shared" ref="CH527:DS527" si="2575">SUM(CH528:CH546)</f>
        <v>0</v>
      </c>
      <c r="CI527" s="16">
        <f t="shared" si="2575"/>
        <v>0</v>
      </c>
      <c r="CJ527" s="16">
        <f t="shared" si="2575"/>
        <v>0</v>
      </c>
      <c r="CK527" s="16">
        <f t="shared" si="2575"/>
        <v>0</v>
      </c>
      <c r="CL527" s="489">
        <f t="shared" si="2575"/>
        <v>0</v>
      </c>
      <c r="CM527" s="16">
        <f t="shared" si="2575"/>
        <v>0</v>
      </c>
      <c r="CN527" s="489">
        <f t="shared" si="2575"/>
        <v>11</v>
      </c>
      <c r="CO527" s="16">
        <f t="shared" si="2575"/>
        <v>76</v>
      </c>
      <c r="CP527" s="489">
        <f t="shared" si="2575"/>
        <v>2</v>
      </c>
      <c r="CQ527" s="16">
        <f t="shared" si="2575"/>
        <v>30</v>
      </c>
      <c r="CR527" s="489">
        <f t="shared" si="2575"/>
        <v>0</v>
      </c>
      <c r="CS527" s="16">
        <f t="shared" si="2575"/>
        <v>0</v>
      </c>
      <c r="CT527" s="489">
        <f t="shared" si="2575"/>
        <v>0</v>
      </c>
      <c r="CU527" s="16">
        <f t="shared" si="2575"/>
        <v>0</v>
      </c>
      <c r="CV527" s="489">
        <f t="shared" si="2575"/>
        <v>0</v>
      </c>
      <c r="CW527" s="16">
        <f t="shared" si="2575"/>
        <v>0</v>
      </c>
      <c r="CX527" s="489">
        <f t="shared" si="2575"/>
        <v>0</v>
      </c>
      <c r="CY527" s="16">
        <f t="shared" si="2575"/>
        <v>0</v>
      </c>
      <c r="CZ527" s="489">
        <f t="shared" si="2575"/>
        <v>0</v>
      </c>
      <c r="DA527" s="16">
        <f t="shared" si="2575"/>
        <v>0</v>
      </c>
      <c r="DB527" s="489">
        <f t="shared" si="2575"/>
        <v>0</v>
      </c>
      <c r="DC527" s="16">
        <f t="shared" si="2575"/>
        <v>0</v>
      </c>
      <c r="DD527" s="489">
        <f t="shared" si="2575"/>
        <v>0</v>
      </c>
      <c r="DE527" s="16">
        <f t="shared" si="2575"/>
        <v>0</v>
      </c>
      <c r="DF527" s="489">
        <f t="shared" si="2575"/>
        <v>0</v>
      </c>
      <c r="DG527" s="16">
        <f t="shared" si="2575"/>
        <v>0</v>
      </c>
      <c r="DH527" s="489">
        <f t="shared" si="2575"/>
        <v>0</v>
      </c>
      <c r="DI527" s="16">
        <f t="shared" si="2575"/>
        <v>0</v>
      </c>
      <c r="DJ527" s="489">
        <f t="shared" si="2575"/>
        <v>0</v>
      </c>
      <c r="DK527" s="16">
        <f t="shared" si="2575"/>
        <v>0</v>
      </c>
      <c r="DL527" s="489">
        <f t="shared" si="2575"/>
        <v>0</v>
      </c>
      <c r="DM527" s="16">
        <f t="shared" si="2575"/>
        <v>0</v>
      </c>
      <c r="DN527" s="489">
        <f t="shared" si="2575"/>
        <v>0</v>
      </c>
      <c r="DO527" s="16">
        <f t="shared" si="2575"/>
        <v>0</v>
      </c>
      <c r="DP527" s="489">
        <f t="shared" si="2575"/>
        <v>0</v>
      </c>
      <c r="DQ527" s="16">
        <f t="shared" si="2575"/>
        <v>0</v>
      </c>
      <c r="DR527" s="16">
        <f t="shared" si="2575"/>
        <v>106</v>
      </c>
      <c r="DS527" s="16">
        <f t="shared" si="2575"/>
        <v>0</v>
      </c>
      <c r="DT527" s="488"/>
      <c r="DU527" s="488"/>
      <c r="DV527" s="488"/>
      <c r="DW527" s="62"/>
      <c r="DX527" s="61">
        <v>35</v>
      </c>
      <c r="DY527" s="304" t="s">
        <v>314</v>
      </c>
      <c r="DZ527" s="304" t="s">
        <v>292</v>
      </c>
      <c r="EA527" s="44">
        <v>1</v>
      </c>
      <c r="EB527" s="492"/>
      <c r="EC527" s="492"/>
      <c r="ED527" s="492"/>
      <c r="EE527" s="492"/>
      <c r="EF527" s="492"/>
      <c r="EG527" s="492"/>
      <c r="EH527" s="492"/>
      <c r="EI527" s="492"/>
      <c r="EJ527" s="492"/>
      <c r="EK527" s="492"/>
      <c r="EM527" s="50">
        <v>0</v>
      </c>
      <c r="EN527" s="493">
        <v>0</v>
      </c>
      <c r="EO527" s="50">
        <v>0</v>
      </c>
      <c r="EP527" s="493">
        <v>0</v>
      </c>
      <c r="EQ527" s="50">
        <v>0</v>
      </c>
      <c r="ER527" s="493">
        <v>64</v>
      </c>
      <c r="ES527" s="50">
        <v>0</v>
      </c>
      <c r="ET527" s="493">
        <v>0</v>
      </c>
      <c r="EU527" s="50">
        <v>0</v>
      </c>
      <c r="EV527" s="50">
        <v>0</v>
      </c>
      <c r="EW527" s="50">
        <v>0</v>
      </c>
      <c r="EX527" s="493">
        <v>0</v>
      </c>
      <c r="EY527" s="50">
        <v>0</v>
      </c>
      <c r="EZ527" s="493">
        <v>30</v>
      </c>
      <c r="FA527" s="50">
        <v>160</v>
      </c>
      <c r="FB527" s="493">
        <v>4</v>
      </c>
      <c r="FC527" s="50">
        <v>60</v>
      </c>
      <c r="FD527" s="493">
        <v>0</v>
      </c>
      <c r="FE527" s="50">
        <v>0</v>
      </c>
      <c r="FF527" s="493">
        <v>0</v>
      </c>
      <c r="FG527" s="50">
        <v>0</v>
      </c>
      <c r="FH527" s="493">
        <v>0</v>
      </c>
      <c r="FI527" s="50">
        <v>0</v>
      </c>
      <c r="FJ527" s="493">
        <v>0</v>
      </c>
      <c r="FK527" s="50">
        <v>0</v>
      </c>
      <c r="FL527" s="493">
        <v>0</v>
      </c>
      <c r="FM527" s="50">
        <v>0</v>
      </c>
      <c r="FN527" s="493">
        <v>0</v>
      </c>
      <c r="FO527" s="50">
        <v>0</v>
      </c>
      <c r="FP527" s="493">
        <v>0</v>
      </c>
      <c r="FQ527" s="50">
        <v>0</v>
      </c>
      <c r="FR527" s="493">
        <v>0</v>
      </c>
      <c r="FS527" s="50">
        <v>0</v>
      </c>
      <c r="FT527" s="50">
        <v>0</v>
      </c>
      <c r="FU527" s="50">
        <v>0</v>
      </c>
      <c r="FV527" s="493">
        <v>0</v>
      </c>
      <c r="FW527" s="50">
        <v>0</v>
      </c>
      <c r="FX527" s="493">
        <v>0</v>
      </c>
      <c r="FY527" s="50">
        <v>0</v>
      </c>
      <c r="FZ527" s="493">
        <v>0</v>
      </c>
      <c r="GA527" s="50">
        <v>0</v>
      </c>
      <c r="GB527" s="493">
        <v>0</v>
      </c>
      <c r="GC527" s="50">
        <v>0</v>
      </c>
      <c r="GD527" s="492" t="e">
        <v>#REF!</v>
      </c>
      <c r="GE527" s="117">
        <v>220</v>
      </c>
      <c r="GF527" s="641">
        <v>0</v>
      </c>
      <c r="GG527" s="492"/>
      <c r="GH527" s="492"/>
      <c r="GI527" s="66"/>
      <c r="GK527" s="20"/>
      <c r="GL527" s="20"/>
      <c r="GM527" s="1"/>
      <c r="GN527" s="25"/>
      <c r="GO527" s="77"/>
      <c r="GP527" s="7"/>
      <c r="GQ527" s="7"/>
    </row>
    <row r="528" spans="1:199" s="583" customFormat="1" ht="24.95" hidden="1" customHeight="1" x14ac:dyDescent="0.4">
      <c r="A528" s="579" t="s">
        <v>314</v>
      </c>
      <c r="B528" s="567" t="s">
        <v>261</v>
      </c>
      <c r="C528" s="568" t="s">
        <v>95</v>
      </c>
      <c r="D528" s="568" t="s">
        <v>92</v>
      </c>
      <c r="E528" s="568" t="s">
        <v>96</v>
      </c>
      <c r="F528" s="569" t="s">
        <v>300</v>
      </c>
      <c r="G528" s="569">
        <v>9</v>
      </c>
      <c r="H528" s="569">
        <v>2</v>
      </c>
      <c r="I528" s="569">
        <v>2</v>
      </c>
      <c r="J528" s="569">
        <v>6</v>
      </c>
      <c r="K528" s="569">
        <f>SUM(J528)*2</f>
        <v>12</v>
      </c>
      <c r="L528" s="567"/>
      <c r="M528" s="570">
        <f t="shared" ref="M528" si="2576">SUM(N528+P528+R528+T528+V528)</f>
        <v>0</v>
      </c>
      <c r="N528" s="571"/>
      <c r="O528" s="572">
        <f t="shared" ref="O528" si="2577">SUM(N528)*I528</f>
        <v>0</v>
      </c>
      <c r="P528" s="571"/>
      <c r="Q528" s="572">
        <f t="shared" ref="Q528" si="2578">P528*J528</f>
        <v>0</v>
      </c>
      <c r="R528" s="571"/>
      <c r="S528" s="572">
        <f t="shared" ref="S528" si="2579">SUM(R528)*J528</f>
        <v>0</v>
      </c>
      <c r="T528" s="571"/>
      <c r="U528" s="572">
        <f t="shared" ref="U528" si="2580">SUM(T528)*K528</f>
        <v>0</v>
      </c>
      <c r="V528" s="571"/>
      <c r="W528" s="572">
        <f t="shared" ref="W528:W529" si="2581">SUM(V528)*J528*5</f>
        <v>0</v>
      </c>
      <c r="X528" s="209">
        <f>SUM(L528)*J528*5/100+AX528*J528*2+AZ528*J528*2</f>
        <v>0</v>
      </c>
      <c r="Y528" s="574">
        <f t="shared" ref="Y528" si="2582">SUM(L528*5/100*J528)</f>
        <v>0</v>
      </c>
      <c r="Z528" s="571"/>
      <c r="AA528" s="572"/>
      <c r="AB528" s="571">
        <v>17</v>
      </c>
      <c r="AC528" s="209">
        <f>AB528*H528*2</f>
        <v>68</v>
      </c>
      <c r="AD528" s="571"/>
      <c r="AE528" s="575">
        <f t="shared" ref="AE528" si="2583">SUM(AD528*H528*(30+4))</f>
        <v>0</v>
      </c>
      <c r="AF528" s="571"/>
      <c r="AG528" s="576">
        <f t="shared" ref="AG528" si="2584">SUM(AF528*H528*3)</f>
        <v>0</v>
      </c>
      <c r="AH528" s="571"/>
      <c r="AI528" s="573">
        <f t="shared" ref="AI528" si="2585">SUM(AH528*H528/3)</f>
        <v>0</v>
      </c>
      <c r="AJ528" s="571"/>
      <c r="AK528" s="573">
        <f t="shared" ref="AK528" si="2586">SUM(AJ528*H528*2/3)</f>
        <v>0</v>
      </c>
      <c r="AL528" s="571"/>
      <c r="AM528" s="572">
        <f t="shared" ref="AM528" si="2587">SUM(AL528*H528)</f>
        <v>0</v>
      </c>
      <c r="AN528" s="571"/>
      <c r="AO528" s="572">
        <f t="shared" ref="AO528" si="2588">SUM(AN528*J528)</f>
        <v>0</v>
      </c>
      <c r="AP528" s="571"/>
      <c r="AQ528" s="573">
        <f>AP528*H528/3</f>
        <v>0</v>
      </c>
      <c r="AR528" s="571"/>
      <c r="AS528" s="573">
        <f>SUM(J528*AR528*6)</f>
        <v>0</v>
      </c>
      <c r="AT528" s="571"/>
      <c r="AU528" s="573">
        <f t="shared" ref="AU528:AU530" si="2589">AT528*H528/3</f>
        <v>0</v>
      </c>
      <c r="AV528" s="571"/>
      <c r="AW528" s="576">
        <f>SUM(AV528*H528/3)</f>
        <v>0</v>
      </c>
      <c r="AX528" s="571"/>
      <c r="AY528" s="573">
        <f>SUM(AX528*H528/3)</f>
        <v>0</v>
      </c>
      <c r="AZ528" s="571"/>
      <c r="BA528" s="209">
        <f t="shared" ref="BA528" si="2590">SUM(AZ528*K528*5*6)</f>
        <v>0</v>
      </c>
      <c r="BB528" s="571"/>
      <c r="BC528" s="573">
        <f t="shared" ref="BC528" si="2591">SUM(BB528*K528*4*6)</f>
        <v>0</v>
      </c>
      <c r="BD528" s="571"/>
      <c r="BE528" s="576">
        <f t="shared" ref="BE528:BE529" si="2592">SUM(BD528*50)</f>
        <v>0</v>
      </c>
      <c r="BF528" s="576"/>
      <c r="BG528" s="576">
        <f>SUM(AO528+BE528+BC528+BA528+AY528+AW528+AS528+AQ528+AK528+AM528+AI528+AG528+AE528+AC528+AA528+Y528+X528+W528+U528+Q528+O528+S528+AU528)</f>
        <v>68</v>
      </c>
      <c r="BH528" s="576">
        <f>SUM(O528+Q528+U528+W528+X528+AS528+AW528+AY528+BA528+BC528+S528+AQ528)</f>
        <v>0</v>
      </c>
      <c r="BI528" s="577"/>
      <c r="BJ528" s="567"/>
      <c r="BK528" s="567"/>
      <c r="BL528" s="578" t="s">
        <v>287</v>
      </c>
      <c r="BM528" s="491" t="s">
        <v>314</v>
      </c>
      <c r="BN528" s="567" t="s">
        <v>255</v>
      </c>
      <c r="BO528" s="568" t="s">
        <v>95</v>
      </c>
      <c r="BP528" s="568" t="s">
        <v>92</v>
      </c>
      <c r="BQ528" s="568" t="s">
        <v>96</v>
      </c>
      <c r="BR528" s="569" t="s">
        <v>300</v>
      </c>
      <c r="BS528" s="569">
        <v>10</v>
      </c>
      <c r="BT528" s="569">
        <v>2</v>
      </c>
      <c r="BU528" s="569">
        <v>2</v>
      </c>
      <c r="BV528" s="569">
        <v>6</v>
      </c>
      <c r="BW528" s="569">
        <f>SUM(BV528)*2</f>
        <v>12</v>
      </c>
      <c r="BX528" s="567"/>
      <c r="BY528" s="570">
        <f t="shared" ref="BY528" si="2593">SUM(BZ528+CB528+CD528+CF528+CH528)</f>
        <v>0</v>
      </c>
      <c r="BZ528" s="571"/>
      <c r="CA528" s="28">
        <f t="shared" ref="CA528" si="2594">SUM(BZ528)*BU528</f>
        <v>0</v>
      </c>
      <c r="CB528" s="571"/>
      <c r="CC528" s="572">
        <f t="shared" ref="CC528" si="2595">CB528*BV528</f>
        <v>0</v>
      </c>
      <c r="CD528" s="571"/>
      <c r="CE528" s="572">
        <f t="shared" ref="CE528" si="2596">SUM(CD528)*BV528</f>
        <v>0</v>
      </c>
      <c r="CF528" s="571"/>
      <c r="CG528" s="572">
        <f t="shared" ref="CG528" si="2597">SUM(CF528)*BW528</f>
        <v>0</v>
      </c>
      <c r="CH528" s="571"/>
      <c r="CI528" s="572">
        <f t="shared" ref="CI528" si="2598">SUM(CH528)*BV528*5</f>
        <v>0</v>
      </c>
      <c r="CJ528" s="573">
        <f>SUM(BX528)*BV528*5/100+DJ528*BV528*2+DL528*BV528*2</f>
        <v>0</v>
      </c>
      <c r="CK528" s="182">
        <f t="shared" ref="CK528" si="2599">SUM(BX528*5/100*BV528)</f>
        <v>0</v>
      </c>
      <c r="CL528" s="571"/>
      <c r="CM528" s="572"/>
      <c r="CN528" s="571">
        <v>3</v>
      </c>
      <c r="CO528" s="345">
        <v>12</v>
      </c>
      <c r="CP528" s="571"/>
      <c r="CQ528" s="575">
        <f t="shared" ref="CQ528" si="2600">SUM(CP528*BT528*(30+4))</f>
        <v>0</v>
      </c>
      <c r="CR528" s="571"/>
      <c r="CS528" s="572">
        <f t="shared" ref="CS528" si="2601">SUM(CR528*BT528*3)</f>
        <v>0</v>
      </c>
      <c r="CT528" s="571"/>
      <c r="CU528" s="573">
        <f t="shared" ref="CU528" si="2602">SUM(CT528*BT528/3)</f>
        <v>0</v>
      </c>
      <c r="CV528" s="571"/>
      <c r="CW528" s="573">
        <f t="shared" ref="CW528" si="2603">SUM(CV528*BT528*2/3)</f>
        <v>0</v>
      </c>
      <c r="CX528" s="571"/>
      <c r="CY528" s="572">
        <f>SUM(CX528*BT528)</f>
        <v>0</v>
      </c>
      <c r="CZ528" s="571"/>
      <c r="DA528" s="572">
        <f t="shared" ref="DA528" si="2604">SUM(CZ528*BV528)</f>
        <v>0</v>
      </c>
      <c r="DB528" s="571"/>
      <c r="DC528" s="209"/>
      <c r="DD528" s="571"/>
      <c r="DE528" s="573">
        <f>SUM(BV528*DD528*6)</f>
        <v>0</v>
      </c>
      <c r="DF528" s="571"/>
      <c r="DG528" s="573">
        <f t="shared" ref="DG528" si="2605">DF528*BT528/3</f>
        <v>0</v>
      </c>
      <c r="DH528" s="571"/>
      <c r="DI528" s="572">
        <f>SUM(DH528*BT528/3)</f>
        <v>0</v>
      </c>
      <c r="DJ528" s="571"/>
      <c r="DK528" s="209">
        <f>SUM(DJ528*BT528/3)</f>
        <v>0</v>
      </c>
      <c r="DL528" s="571"/>
      <c r="DM528" s="209">
        <f>SUM(DL528*BW528*5*6)</f>
        <v>0</v>
      </c>
      <c r="DN528" s="571"/>
      <c r="DO528" s="573">
        <f t="shared" ref="DO528" si="2606">SUM(DN528*BW528*4*6)</f>
        <v>0</v>
      </c>
      <c r="DP528" s="571"/>
      <c r="DQ528" s="576">
        <f t="shared" ref="DQ528" si="2607">SUM(DP528*50)</f>
        <v>0</v>
      </c>
      <c r="DR528" s="573">
        <f t="shared" ref="DR528" si="2608">CA528+CC528+CE528+CG528+CI528+CJ528+CK528+CM528+CO528+CQ528+CS528+CU528+CW528+CY528+DA528+DC528+DE528+DG528+DI528+DK528+DM528+DO528+DQ528</f>
        <v>12</v>
      </c>
      <c r="DS528" s="573">
        <f t="shared" ref="DS528" si="2609">DO528+DM528+DK528+DI528+DE528+DC528+CJ528+CI528+CG528+CE528+CC528+CA528</f>
        <v>0</v>
      </c>
      <c r="DT528" s="577"/>
      <c r="DU528" s="577"/>
      <c r="DV528" s="577"/>
      <c r="DW528" s="580"/>
      <c r="DX528" s="491" t="s">
        <v>314</v>
      </c>
      <c r="DY528" s="577"/>
      <c r="DZ528" s="577"/>
      <c r="EA528" s="577"/>
      <c r="EB528" s="577"/>
      <c r="EC528" s="577"/>
      <c r="ED528" s="577"/>
      <c r="EE528" s="577"/>
      <c r="EF528" s="577"/>
      <c r="EG528" s="577"/>
      <c r="EH528" s="577"/>
      <c r="EI528" s="577"/>
      <c r="EJ528" s="577"/>
      <c r="EK528" s="577"/>
      <c r="EM528" s="581">
        <v>0</v>
      </c>
      <c r="EN528" s="577">
        <v>0</v>
      </c>
      <c r="EO528" s="7">
        <v>0</v>
      </c>
      <c r="EP528" s="577">
        <v>0</v>
      </c>
      <c r="EQ528" s="577">
        <v>0</v>
      </c>
      <c r="ER528" s="577">
        <v>0</v>
      </c>
      <c r="ES528" s="577">
        <v>0</v>
      </c>
      <c r="ET528" s="577">
        <v>0</v>
      </c>
      <c r="EU528" s="577">
        <v>0</v>
      </c>
      <c r="EV528" s="7">
        <v>0</v>
      </c>
      <c r="EW528" s="581">
        <v>0</v>
      </c>
      <c r="EX528" s="577">
        <v>0</v>
      </c>
      <c r="EY528" s="577">
        <v>0</v>
      </c>
      <c r="EZ528" s="577">
        <v>20</v>
      </c>
      <c r="FA528" s="7">
        <v>80</v>
      </c>
      <c r="FB528" s="577">
        <v>0</v>
      </c>
      <c r="FC528" s="577">
        <v>0</v>
      </c>
      <c r="FD528" s="577">
        <v>0</v>
      </c>
      <c r="FE528" s="577">
        <v>0</v>
      </c>
      <c r="FF528" s="577">
        <v>0</v>
      </c>
      <c r="FG528" s="581">
        <v>0</v>
      </c>
      <c r="FH528" s="577">
        <v>0</v>
      </c>
      <c r="FI528" s="577">
        <v>0</v>
      </c>
      <c r="FJ528" s="577">
        <v>0</v>
      </c>
      <c r="FK528" s="577">
        <v>0</v>
      </c>
      <c r="FL528" s="577">
        <v>0</v>
      </c>
      <c r="FM528" s="577">
        <v>0</v>
      </c>
      <c r="FN528" s="577">
        <v>0</v>
      </c>
      <c r="FO528" s="7">
        <v>0</v>
      </c>
      <c r="FP528" s="577">
        <v>0</v>
      </c>
      <c r="FQ528" s="577">
        <v>0</v>
      </c>
      <c r="FR528" s="577"/>
      <c r="FS528" s="577">
        <v>0</v>
      </c>
      <c r="FT528" s="577">
        <v>0</v>
      </c>
      <c r="FU528" s="577">
        <v>0</v>
      </c>
      <c r="FV528" s="577">
        <v>0</v>
      </c>
      <c r="FW528" s="577">
        <v>0</v>
      </c>
      <c r="FX528" s="577">
        <v>0</v>
      </c>
      <c r="FY528" s="7">
        <v>0</v>
      </c>
      <c r="FZ528" s="577">
        <v>0</v>
      </c>
      <c r="GA528" s="577">
        <v>0</v>
      </c>
      <c r="GB528" s="577">
        <v>0</v>
      </c>
      <c r="GC528" s="577">
        <v>0</v>
      </c>
      <c r="GD528" s="577" t="e">
        <v>#REF!</v>
      </c>
      <c r="GE528" s="149">
        <v>80</v>
      </c>
      <c r="GF528" s="582">
        <v>0</v>
      </c>
      <c r="GG528" s="577"/>
      <c r="GH528" s="577"/>
      <c r="GI528" s="580"/>
      <c r="GK528" s="581"/>
      <c r="GL528" s="581"/>
      <c r="GM528" s="567"/>
      <c r="GN528" s="569"/>
      <c r="GO528" s="584"/>
      <c r="GP528" s="577"/>
      <c r="GQ528" s="577"/>
    </row>
    <row r="529" spans="1:199" s="494" customFormat="1" ht="24.95" hidden="1" customHeight="1" x14ac:dyDescent="0.4">
      <c r="A529" s="579" t="s">
        <v>314</v>
      </c>
      <c r="B529" s="567" t="s">
        <v>257</v>
      </c>
      <c r="C529" s="569" t="s">
        <v>149</v>
      </c>
      <c r="D529" s="568" t="s">
        <v>150</v>
      </c>
      <c r="E529" s="569" t="s">
        <v>151</v>
      </c>
      <c r="F529" s="569" t="s">
        <v>245</v>
      </c>
      <c r="G529" s="568">
        <v>7</v>
      </c>
      <c r="H529" s="569">
        <v>20</v>
      </c>
      <c r="I529" s="569">
        <v>1</v>
      </c>
      <c r="J529" s="569">
        <v>1</v>
      </c>
      <c r="K529" s="572">
        <v>0</v>
      </c>
      <c r="L529" s="572">
        <v>0</v>
      </c>
      <c r="M529" s="572">
        <v>0</v>
      </c>
      <c r="N529" s="572">
        <v>0</v>
      </c>
      <c r="O529" s="572">
        <f t="shared" ref="O529" si="2610">SUM(N529)*I529</f>
        <v>0</v>
      </c>
      <c r="P529" s="573">
        <v>0</v>
      </c>
      <c r="Q529" s="572">
        <f>P529*J529</f>
        <v>0</v>
      </c>
      <c r="R529" s="572"/>
      <c r="S529" s="572">
        <f t="shared" ref="S529" si="2611">SUM(R529)*J529</f>
        <v>0</v>
      </c>
      <c r="T529" s="573">
        <v>64</v>
      </c>
      <c r="U529" s="572">
        <f t="shared" ref="U529" si="2612">SUM(T529)*K529</f>
        <v>0</v>
      </c>
      <c r="V529" s="576">
        <v>0</v>
      </c>
      <c r="W529" s="572">
        <f t="shared" si="2581"/>
        <v>0</v>
      </c>
      <c r="X529" s="209">
        <f>SUM(J529*AX529*2+K529*AZ529*2)</f>
        <v>0</v>
      </c>
      <c r="Y529" s="574">
        <f>SUM(L529*15/100*J529)</f>
        <v>0</v>
      </c>
      <c r="Z529" s="572">
        <v>0</v>
      </c>
      <c r="AA529" s="572"/>
      <c r="AB529" s="571">
        <v>2</v>
      </c>
      <c r="AC529" s="209">
        <v>16</v>
      </c>
      <c r="AD529" s="576">
        <v>0</v>
      </c>
      <c r="AE529" s="575">
        <f t="shared" ref="AE529" si="2613">SUM(AD529*H529*(30+4))</f>
        <v>0</v>
      </c>
      <c r="AF529" s="573">
        <v>0</v>
      </c>
      <c r="AG529" s="576">
        <f t="shared" ref="AG529" si="2614">SUM(AF529*H529*3)</f>
        <v>0</v>
      </c>
      <c r="AH529" s="576">
        <v>0</v>
      </c>
      <c r="AI529" s="573">
        <f t="shared" ref="AI529" si="2615">SUM(AH529*H529/3)</f>
        <v>0</v>
      </c>
      <c r="AJ529" s="585"/>
      <c r="AK529" s="573">
        <f t="shared" ref="AK529" si="2616">SUM(AJ529*H529*2/3)</f>
        <v>0</v>
      </c>
      <c r="AL529" s="585"/>
      <c r="AM529" s="572">
        <f t="shared" ref="AM529" si="2617">SUM(AL529*H529)</f>
        <v>0</v>
      </c>
      <c r="AN529" s="585"/>
      <c r="AO529" s="572">
        <f t="shared" ref="AO529" si="2618">SUM(AN529*J529)</f>
        <v>0</v>
      </c>
      <c r="AP529" s="585"/>
      <c r="AQ529" s="573">
        <f>AP529*H529/3</f>
        <v>0</v>
      </c>
      <c r="AR529" s="585"/>
      <c r="AS529" s="573">
        <f>AR529*H529/3</f>
        <v>0</v>
      </c>
      <c r="AT529" s="571"/>
      <c r="AU529" s="573">
        <f t="shared" si="2589"/>
        <v>0</v>
      </c>
      <c r="AV529" s="516"/>
      <c r="AW529" s="237">
        <f>SUM(J529*AV529*6)</f>
        <v>0</v>
      </c>
      <c r="AX529" s="502"/>
      <c r="AY529" s="234">
        <f t="shared" ref="AY529" si="2619">SUM(J529*AX529*8)</f>
        <v>0</v>
      </c>
      <c r="AZ529" s="516"/>
      <c r="BA529" s="209">
        <f t="shared" ref="BA529" si="2620">SUM(AZ529*K529*5*6)</f>
        <v>0</v>
      </c>
      <c r="BB529" s="516"/>
      <c r="BC529" s="234">
        <f t="shared" ref="BC529" si="2621">SUM(BB529*K529*4*6)</f>
        <v>0</v>
      </c>
      <c r="BD529" s="516"/>
      <c r="BE529" s="237">
        <f t="shared" si="2592"/>
        <v>0</v>
      </c>
      <c r="BF529" s="507"/>
      <c r="BG529" s="309">
        <f t="shared" ref="BG529:BG530" si="2622">SUM(AO529+BE529+BC529+BA529+AY529+AW529+AS529+AQ529+AK529+AM529+AI529+AG529+AE529+AC529+AA529+Y529+X529+W529+U529+Q529+O529+S529+AU529)</f>
        <v>16</v>
      </c>
      <c r="BH529" s="22">
        <f t="shared" ref="BH529:BH530" si="2623">SUM(O529+Q529+U529+W529+X529+AS529+AW529+AY529+BA529+BC529+S529+AQ529)</f>
        <v>0</v>
      </c>
      <c r="BI529" s="499"/>
      <c r="BJ529" s="496"/>
      <c r="BK529" s="496"/>
      <c r="BL529" s="508"/>
      <c r="BM529" s="491" t="s">
        <v>314</v>
      </c>
      <c r="BN529" s="567" t="s">
        <v>257</v>
      </c>
      <c r="BO529" s="569" t="s">
        <v>149</v>
      </c>
      <c r="BP529" s="568" t="s">
        <v>150</v>
      </c>
      <c r="BQ529" s="569" t="s">
        <v>151</v>
      </c>
      <c r="BR529" s="569" t="s">
        <v>245</v>
      </c>
      <c r="BS529" s="568">
        <v>8</v>
      </c>
      <c r="BT529" s="569">
        <v>10</v>
      </c>
      <c r="BU529" s="569">
        <v>1</v>
      </c>
      <c r="BV529" s="569">
        <v>1</v>
      </c>
      <c r="BW529" s="569">
        <v>2</v>
      </c>
      <c r="BX529" s="567"/>
      <c r="BY529" s="570">
        <f t="shared" ref="BY529:BY532" si="2624">SUM(BZ529+CB529+CD529+CF529+CH529)</f>
        <v>0</v>
      </c>
      <c r="BZ529" s="571"/>
      <c r="CA529" s="28">
        <f t="shared" ref="CA529" si="2625">SUM(BZ529)*BU529</f>
        <v>0</v>
      </c>
      <c r="CB529" s="571"/>
      <c r="CC529" s="572">
        <f t="shared" ref="CC529:CC532" si="2626">CB529*BV529</f>
        <v>0</v>
      </c>
      <c r="CD529" s="571"/>
      <c r="CE529" s="572">
        <f t="shared" ref="CE529" si="2627">SUM(CD529)*BV529</f>
        <v>0</v>
      </c>
      <c r="CF529" s="571"/>
      <c r="CG529" s="572">
        <f t="shared" ref="CG529" si="2628">SUM(CF529)*BW529</f>
        <v>0</v>
      </c>
      <c r="CH529" s="571"/>
      <c r="CI529" s="572">
        <f t="shared" ref="CI529:CI532" si="2629">SUM(CH529)*BV529*5</f>
        <v>0</v>
      </c>
      <c r="CJ529" s="573">
        <f>SUM(BV529*DJ529*2+BW529*DL529*2)</f>
        <v>0</v>
      </c>
      <c r="CK529" s="209">
        <f>SUM(BX529*15/100*BV529)</f>
        <v>0</v>
      </c>
      <c r="CL529" s="571"/>
      <c r="CM529" s="572"/>
      <c r="CN529" s="571">
        <v>2</v>
      </c>
      <c r="CO529" s="345">
        <v>16</v>
      </c>
      <c r="CP529" s="232"/>
      <c r="CQ529" s="235">
        <f t="shared" ref="CQ529" si="2630">SUM(CP529*BT529*(30+4))</f>
        <v>0</v>
      </c>
      <c r="CR529" s="232"/>
      <c r="CS529" s="237">
        <f t="shared" ref="CS529" si="2631">SUM(CR529*BT529*3)</f>
        <v>0</v>
      </c>
      <c r="CT529" s="232"/>
      <c r="CU529" s="234">
        <f t="shared" ref="CU529" si="2632">SUM(CT529*BT529/3)</f>
        <v>0</v>
      </c>
      <c r="CV529" s="232"/>
      <c r="CW529" s="234">
        <f t="shared" ref="CW529" si="2633">SUM(CV529*BT529*2/3)</f>
        <v>0</v>
      </c>
      <c r="CX529" s="232"/>
      <c r="CY529" s="233">
        <f t="shared" ref="CY529:CY530" si="2634">SUM(CX529*BT529)</f>
        <v>0</v>
      </c>
      <c r="CZ529" s="232"/>
      <c r="DA529" s="233">
        <f t="shared" ref="DA529" si="2635">SUM(CZ529*BV529)</f>
        <v>0</v>
      </c>
      <c r="DB529" s="232"/>
      <c r="DC529" s="209">
        <f>(DB529*BT529/3)*3</f>
        <v>0</v>
      </c>
      <c r="DD529" s="232"/>
      <c r="DE529" s="234">
        <f>DD529*BT529/3</f>
        <v>0</v>
      </c>
      <c r="DF529" s="34"/>
      <c r="DG529" s="236">
        <f t="shared" ref="DG529:DG532" si="2636">DF529*BT529/3</f>
        <v>0</v>
      </c>
      <c r="DH529" s="232"/>
      <c r="DI529" s="237">
        <f>SUM(BV529*DH529*6)</f>
        <v>0</v>
      </c>
      <c r="DJ529" s="232"/>
      <c r="DK529" s="209">
        <f t="shared" ref="DK529:DK530" si="2637">SUM(BV529*DJ529*8)</f>
        <v>0</v>
      </c>
      <c r="DL529" s="232"/>
      <c r="DM529" s="209">
        <f t="shared" ref="DM529" si="2638">SUM(DL529*BW529*5*6)</f>
        <v>0</v>
      </c>
      <c r="DN529" s="232"/>
      <c r="DO529" s="234">
        <f t="shared" ref="DO529" si="2639">SUM(DN529*BW529*4*6)</f>
        <v>0</v>
      </c>
      <c r="DP529" s="232"/>
      <c r="DQ529" s="237">
        <f t="shared" ref="DQ529:DQ532" si="2640">SUM(DP529*50)</f>
        <v>0</v>
      </c>
      <c r="DR529" s="345">
        <f t="shared" ref="DR529:DR532" si="2641">CA529+CC529+CE529+CG529+CI529+CJ529+CK529+CM529+CO529+CQ529+CS529+CU529+CW529+CY529+DA529+DC529+DE529+DG529+DI529+DK529+DM529+DO529+DQ529</f>
        <v>16</v>
      </c>
      <c r="DS529" s="236">
        <f t="shared" ref="DS529:DS532" si="2642">DO529+DM529+DK529+DI529+DE529+DC529+CJ529+CI529+CG529+CE529+CC529+CA529</f>
        <v>0</v>
      </c>
      <c r="DT529" s="499"/>
      <c r="DU529" s="499"/>
      <c r="DV529" s="499"/>
      <c r="DW529" s="509"/>
      <c r="DX529" s="491" t="s">
        <v>314</v>
      </c>
      <c r="DY529" s="499"/>
      <c r="DZ529" s="499"/>
      <c r="EA529" s="499"/>
      <c r="EB529" s="499"/>
      <c r="EC529" s="499"/>
      <c r="ED529" s="499"/>
      <c r="EE529" s="499"/>
      <c r="EF529" s="499"/>
      <c r="EG529" s="499"/>
      <c r="EH529" s="499"/>
      <c r="EI529" s="499"/>
      <c r="EJ529" s="499"/>
      <c r="EK529" s="499"/>
      <c r="EM529" s="495">
        <v>0</v>
      </c>
      <c r="EN529" s="499">
        <v>0</v>
      </c>
      <c r="EO529" s="7">
        <v>0</v>
      </c>
      <c r="EP529" s="499">
        <v>0</v>
      </c>
      <c r="EQ529" s="499">
        <v>0</v>
      </c>
      <c r="ER529" s="499">
        <v>64</v>
      </c>
      <c r="ES529" s="499">
        <v>0</v>
      </c>
      <c r="ET529" s="499">
        <v>0</v>
      </c>
      <c r="EU529" s="499">
        <v>0</v>
      </c>
      <c r="EV529" s="7">
        <v>0</v>
      </c>
      <c r="EW529" s="495">
        <v>0</v>
      </c>
      <c r="EX529" s="499">
        <v>0</v>
      </c>
      <c r="EY529" s="499">
        <v>0</v>
      </c>
      <c r="EZ529" s="499">
        <v>4</v>
      </c>
      <c r="FA529" s="7">
        <v>32</v>
      </c>
      <c r="FB529" s="499">
        <v>0</v>
      </c>
      <c r="FC529" s="499">
        <v>0</v>
      </c>
      <c r="FD529" s="499">
        <v>0</v>
      </c>
      <c r="FE529" s="499">
        <v>0</v>
      </c>
      <c r="FF529" s="499">
        <v>0</v>
      </c>
      <c r="FG529" s="495">
        <v>0</v>
      </c>
      <c r="FH529" s="499">
        <v>0</v>
      </c>
      <c r="FI529" s="499">
        <v>0</v>
      </c>
      <c r="FJ529" s="499">
        <v>0</v>
      </c>
      <c r="FK529" s="499">
        <v>0</v>
      </c>
      <c r="FL529" s="499">
        <v>0</v>
      </c>
      <c r="FM529" s="499">
        <v>0</v>
      </c>
      <c r="FN529" s="499">
        <v>0</v>
      </c>
      <c r="FO529" s="7">
        <v>0</v>
      </c>
      <c r="FP529" s="499">
        <v>0</v>
      </c>
      <c r="FQ529" s="499">
        <v>0</v>
      </c>
      <c r="FR529" s="499"/>
      <c r="FS529" s="499">
        <v>0</v>
      </c>
      <c r="FT529" s="499">
        <v>0</v>
      </c>
      <c r="FU529" s="499">
        <v>0</v>
      </c>
      <c r="FV529" s="499">
        <v>0</v>
      </c>
      <c r="FW529" s="499">
        <v>0</v>
      </c>
      <c r="FX529" s="499">
        <v>0</v>
      </c>
      <c r="FY529" s="7">
        <v>0</v>
      </c>
      <c r="FZ529" s="499">
        <v>0</v>
      </c>
      <c r="GA529" s="499">
        <v>0</v>
      </c>
      <c r="GB529" s="499">
        <v>0</v>
      </c>
      <c r="GC529" s="499">
        <v>0</v>
      </c>
      <c r="GD529" s="499" t="e">
        <v>#REF!</v>
      </c>
      <c r="GE529" s="149">
        <v>32</v>
      </c>
      <c r="GF529" s="510">
        <v>0</v>
      </c>
      <c r="GG529" s="499"/>
      <c r="GH529" s="499"/>
      <c r="GI529" s="509"/>
      <c r="GK529" s="495"/>
      <c r="GL529" s="495"/>
      <c r="GM529" s="496"/>
      <c r="GN529" s="497"/>
      <c r="GO529" s="498"/>
      <c r="GP529" s="499"/>
      <c r="GQ529" s="499"/>
    </row>
    <row r="530" spans="1:199" s="494" customFormat="1" ht="24.95" hidden="1" customHeight="1" x14ac:dyDescent="0.4">
      <c r="A530" s="579" t="s">
        <v>314</v>
      </c>
      <c r="B530" s="178" t="s">
        <v>259</v>
      </c>
      <c r="C530" s="45" t="s">
        <v>95</v>
      </c>
      <c r="D530" s="207" t="s">
        <v>156</v>
      </c>
      <c r="E530" s="207" t="s">
        <v>151</v>
      </c>
      <c r="F530" s="179" t="s">
        <v>232</v>
      </c>
      <c r="G530" s="179">
        <v>11</v>
      </c>
      <c r="H530" s="25">
        <v>1</v>
      </c>
      <c r="I530" s="25">
        <v>1</v>
      </c>
      <c r="J530" s="25">
        <v>1</v>
      </c>
      <c r="K530" s="25">
        <v>1</v>
      </c>
      <c r="L530" s="178"/>
      <c r="M530" s="181">
        <f>SUM(N530+P530+R530+T530+V530)</f>
        <v>0</v>
      </c>
      <c r="N530" s="81"/>
      <c r="O530" s="35">
        <f>SUM(N530)*I530</f>
        <v>0</v>
      </c>
      <c r="P530" s="81"/>
      <c r="Q530" s="35">
        <f>P530*J530</f>
        <v>0</v>
      </c>
      <c r="R530" s="81"/>
      <c r="S530" s="35">
        <f>SUM(R530)*J530</f>
        <v>0</v>
      </c>
      <c r="T530" s="81"/>
      <c r="U530" s="35">
        <f>SUM(T530)*K530</f>
        <v>0</v>
      </c>
      <c r="V530" s="81"/>
      <c r="W530" s="35">
        <f>SUM(V530)*J530*5</f>
        <v>0</v>
      </c>
      <c r="X530" s="209"/>
      <c r="Y530" s="182">
        <f>SUM(L530*5/100*J530)</f>
        <v>0</v>
      </c>
      <c r="Z530" s="329"/>
      <c r="AA530" s="35"/>
      <c r="AB530" s="81"/>
      <c r="AC530" s="182">
        <f>SUM(AB530)*3*H530/5</f>
        <v>0</v>
      </c>
      <c r="AD530" s="81">
        <v>1</v>
      </c>
      <c r="AE530" s="183">
        <f>SUM(AD530*H530*(15))</f>
        <v>15</v>
      </c>
      <c r="AF530" s="81"/>
      <c r="AG530" s="35">
        <f>SUM(AF530*H530*3)</f>
        <v>0</v>
      </c>
      <c r="AH530" s="81"/>
      <c r="AI530" s="209">
        <f>SUM(AH530*H530/3)</f>
        <v>0</v>
      </c>
      <c r="AJ530" s="329"/>
      <c r="AK530" s="209">
        <f>SUM(AJ530*H530*2/3)</f>
        <v>0</v>
      </c>
      <c r="AL530" s="81"/>
      <c r="AM530" s="35">
        <f>SUM(AL530*H530*2)</f>
        <v>0</v>
      </c>
      <c r="AN530" s="81"/>
      <c r="AO530" s="35">
        <f>SUM(AN530*J530)</f>
        <v>0</v>
      </c>
      <c r="AP530" s="81"/>
      <c r="AQ530" s="182">
        <f>SUM(AP530*H530*2)</f>
        <v>0</v>
      </c>
      <c r="AR530" s="81"/>
      <c r="AS530" s="209">
        <f>SUM(J530*AR530*6)</f>
        <v>0</v>
      </c>
      <c r="AT530" s="34"/>
      <c r="AU530" s="209">
        <f t="shared" si="2589"/>
        <v>0</v>
      </c>
      <c r="AV530" s="329"/>
      <c r="AW530" s="28">
        <f>SUM(AV530*H530/3)</f>
        <v>0</v>
      </c>
      <c r="AX530" s="81"/>
      <c r="AY530" s="209">
        <f>SUM(J530*AX530*8)</f>
        <v>0</v>
      </c>
      <c r="AZ530" s="81"/>
      <c r="BA530" s="209">
        <f>SUM(AZ530*K530*5*6)</f>
        <v>0</v>
      </c>
      <c r="BB530" s="81"/>
      <c r="BC530" s="182">
        <f>SUM(BB530*K530*4*6)</f>
        <v>0</v>
      </c>
      <c r="BD530" s="81"/>
      <c r="BE530" s="22">
        <f>SUM(BD530*50)</f>
        <v>0</v>
      </c>
      <c r="BF530" s="22"/>
      <c r="BG530" s="361">
        <f t="shared" si="2622"/>
        <v>15</v>
      </c>
      <c r="BH530" s="22">
        <f t="shared" si="2623"/>
        <v>0</v>
      </c>
      <c r="BI530" s="499"/>
      <c r="BJ530" s="496"/>
      <c r="BK530" s="496"/>
      <c r="BL530" s="508"/>
      <c r="BM530" s="491" t="s">
        <v>314</v>
      </c>
      <c r="BN530" s="586" t="s">
        <v>258</v>
      </c>
      <c r="BO530" s="587" t="s">
        <v>149</v>
      </c>
      <c r="BP530" s="588" t="s">
        <v>150</v>
      </c>
      <c r="BQ530" s="587" t="s">
        <v>151</v>
      </c>
      <c r="BR530" s="587" t="s">
        <v>245</v>
      </c>
      <c r="BS530" s="588">
        <v>8</v>
      </c>
      <c r="BT530" s="569">
        <v>10</v>
      </c>
      <c r="BU530" s="587">
        <v>1</v>
      </c>
      <c r="BV530" s="587">
        <v>1</v>
      </c>
      <c r="BW530" s="587">
        <v>2</v>
      </c>
      <c r="BX530" s="586"/>
      <c r="BY530" s="589">
        <f t="shared" si="2624"/>
        <v>0</v>
      </c>
      <c r="BZ530" s="590"/>
      <c r="CA530" s="366">
        <f t="shared" ref="CA530" si="2643">SUM(BZ530)*BU530</f>
        <v>0</v>
      </c>
      <c r="CB530" s="590"/>
      <c r="CC530" s="591">
        <f t="shared" si="2626"/>
        <v>0</v>
      </c>
      <c r="CD530" s="590"/>
      <c r="CE530" s="591">
        <f t="shared" ref="CE530" si="2644">SUM(CD530)*BV530</f>
        <v>0</v>
      </c>
      <c r="CF530" s="590"/>
      <c r="CG530" s="591">
        <f t="shared" ref="CG530" si="2645">SUM(CF530)*BW530</f>
        <v>0</v>
      </c>
      <c r="CH530" s="590"/>
      <c r="CI530" s="591">
        <f t="shared" si="2629"/>
        <v>0</v>
      </c>
      <c r="CJ530" s="592">
        <f>SUM(BV530*DJ530*2+BW530*DL530*2)</f>
        <v>0</v>
      </c>
      <c r="CK530" s="182">
        <f>SUM(BX530*15/100*BV530)</f>
        <v>0</v>
      </c>
      <c r="CL530" s="590"/>
      <c r="CM530" s="591"/>
      <c r="CN530" s="590">
        <v>6</v>
      </c>
      <c r="CO530" s="345">
        <v>48</v>
      </c>
      <c r="CP530" s="336"/>
      <c r="CQ530" s="564">
        <f t="shared" ref="CQ530" si="2646">SUM(CP530*BT530*(30+4))</f>
        <v>0</v>
      </c>
      <c r="CR530" s="336"/>
      <c r="CS530" s="565">
        <f t="shared" ref="CS530:CS532" si="2647">SUM(CR530*BT530*3)</f>
        <v>0</v>
      </c>
      <c r="CT530" s="336"/>
      <c r="CU530" s="563">
        <f t="shared" ref="CU530:CU532" si="2648">SUM(CT530*BT530/3)</f>
        <v>0</v>
      </c>
      <c r="CV530" s="336"/>
      <c r="CW530" s="563">
        <f t="shared" ref="CW530" si="2649">SUM(CV530*BT530*2/3)</f>
        <v>0</v>
      </c>
      <c r="CX530" s="336"/>
      <c r="CY530" s="562">
        <f t="shared" si="2634"/>
        <v>0</v>
      </c>
      <c r="CZ530" s="336"/>
      <c r="DA530" s="562">
        <f t="shared" ref="DA530" si="2650">SUM(CZ530*BV530)</f>
        <v>0</v>
      </c>
      <c r="DB530" s="336"/>
      <c r="DC530" s="367"/>
      <c r="DD530" s="336"/>
      <c r="DE530" s="563">
        <f>DD530*BT530/3</f>
        <v>0</v>
      </c>
      <c r="DF530" s="34"/>
      <c r="DG530" s="236">
        <f t="shared" si="2636"/>
        <v>0</v>
      </c>
      <c r="DH530" s="336"/>
      <c r="DI530" s="565">
        <f>SUM(BV530*DH530*6)</f>
        <v>0</v>
      </c>
      <c r="DJ530" s="336"/>
      <c r="DK530" s="367">
        <f t="shared" si="2637"/>
        <v>0</v>
      </c>
      <c r="DL530" s="336"/>
      <c r="DM530" s="367">
        <f t="shared" ref="DM530" si="2651">SUM(DL530*BW530*5*6)</f>
        <v>0</v>
      </c>
      <c r="DN530" s="336"/>
      <c r="DO530" s="563">
        <f t="shared" ref="DO530" si="2652">SUM(DN530*BW530*4*6)</f>
        <v>0</v>
      </c>
      <c r="DP530" s="336"/>
      <c r="DQ530" s="565">
        <f t="shared" si="2640"/>
        <v>0</v>
      </c>
      <c r="DR530" s="345">
        <f t="shared" si="2641"/>
        <v>48</v>
      </c>
      <c r="DS530" s="236">
        <f t="shared" si="2642"/>
        <v>0</v>
      </c>
      <c r="DT530" s="499"/>
      <c r="DU530" s="499"/>
      <c r="DV530" s="499"/>
      <c r="DW530" s="509"/>
      <c r="DX530" s="491" t="s">
        <v>314</v>
      </c>
      <c r="DY530" s="499"/>
      <c r="DZ530" s="499"/>
      <c r="EA530" s="499"/>
      <c r="EB530" s="499"/>
      <c r="EC530" s="499"/>
      <c r="ED530" s="499"/>
      <c r="EE530" s="499"/>
      <c r="EF530" s="499"/>
      <c r="EG530" s="499"/>
      <c r="EH530" s="499"/>
      <c r="EI530" s="499"/>
      <c r="EJ530" s="499"/>
      <c r="EK530" s="499"/>
      <c r="EM530" s="495">
        <v>0</v>
      </c>
      <c r="EN530" s="499">
        <v>0</v>
      </c>
      <c r="EO530" s="7">
        <v>0</v>
      </c>
      <c r="EP530" s="499">
        <v>0</v>
      </c>
      <c r="EQ530" s="499">
        <v>0</v>
      </c>
      <c r="ER530" s="499">
        <v>0</v>
      </c>
      <c r="ES530" s="499">
        <v>0</v>
      </c>
      <c r="ET530" s="499">
        <v>0</v>
      </c>
      <c r="EU530" s="499">
        <v>0</v>
      </c>
      <c r="EV530" s="7">
        <v>0</v>
      </c>
      <c r="EW530" s="495">
        <v>0</v>
      </c>
      <c r="EX530" s="499">
        <v>0</v>
      </c>
      <c r="EY530" s="499">
        <v>0</v>
      </c>
      <c r="EZ530" s="499">
        <v>6</v>
      </c>
      <c r="FA530" s="7">
        <v>48</v>
      </c>
      <c r="FB530" s="499">
        <v>1</v>
      </c>
      <c r="FC530" s="499">
        <v>15</v>
      </c>
      <c r="FD530" s="499">
        <v>0</v>
      </c>
      <c r="FE530" s="499">
        <v>0</v>
      </c>
      <c r="FF530" s="499">
        <v>0</v>
      </c>
      <c r="FG530" s="495">
        <v>0</v>
      </c>
      <c r="FH530" s="499">
        <v>0</v>
      </c>
      <c r="FI530" s="499">
        <v>0</v>
      </c>
      <c r="FJ530" s="499">
        <v>0</v>
      </c>
      <c r="FK530" s="499">
        <v>0</v>
      </c>
      <c r="FL530" s="499">
        <v>0</v>
      </c>
      <c r="FM530" s="499">
        <v>0</v>
      </c>
      <c r="FN530" s="499">
        <v>0</v>
      </c>
      <c r="FO530" s="7">
        <v>0</v>
      </c>
      <c r="FP530" s="499">
        <v>0</v>
      </c>
      <c r="FQ530" s="499">
        <v>0</v>
      </c>
      <c r="FR530" s="499"/>
      <c r="FS530" s="499">
        <v>0</v>
      </c>
      <c r="FT530" s="499">
        <v>0</v>
      </c>
      <c r="FU530" s="499">
        <v>0</v>
      </c>
      <c r="FV530" s="499">
        <v>0</v>
      </c>
      <c r="FW530" s="499">
        <v>0</v>
      </c>
      <c r="FX530" s="499">
        <v>0</v>
      </c>
      <c r="FY530" s="7">
        <v>0</v>
      </c>
      <c r="FZ530" s="499">
        <v>0</v>
      </c>
      <c r="GA530" s="499">
        <v>0</v>
      </c>
      <c r="GB530" s="499">
        <v>0</v>
      </c>
      <c r="GC530" s="499">
        <v>0</v>
      </c>
      <c r="GD530" s="499" t="e">
        <v>#REF!</v>
      </c>
      <c r="GE530" s="149">
        <v>63</v>
      </c>
      <c r="GF530" s="510">
        <v>0</v>
      </c>
      <c r="GG530" s="499"/>
      <c r="GH530" s="499"/>
      <c r="GI530" s="509"/>
      <c r="GK530" s="495"/>
      <c r="GL530" s="495"/>
      <c r="GM530" s="496"/>
      <c r="GN530" s="497"/>
      <c r="GO530" s="498"/>
      <c r="GP530" s="499"/>
      <c r="GQ530" s="499"/>
    </row>
    <row r="531" spans="1:199" s="494" customFormat="1" ht="24.95" hidden="1" customHeight="1" x14ac:dyDescent="0.4">
      <c r="A531" s="579" t="s">
        <v>314</v>
      </c>
      <c r="B531" s="165" t="s">
        <v>259</v>
      </c>
      <c r="C531" s="211" t="s">
        <v>95</v>
      </c>
      <c r="D531" s="248" t="s">
        <v>92</v>
      </c>
      <c r="E531" s="248" t="s">
        <v>96</v>
      </c>
      <c r="F531" s="166" t="s">
        <v>195</v>
      </c>
      <c r="G531" s="166">
        <v>9</v>
      </c>
      <c r="H531" s="230">
        <v>1</v>
      </c>
      <c r="I531" s="230">
        <v>1</v>
      </c>
      <c r="J531" s="230">
        <v>5</v>
      </c>
      <c r="K531" s="230">
        <v>5</v>
      </c>
      <c r="L531" s="165"/>
      <c r="M531" s="168">
        <f t="shared" ref="M531" si="2653">SUM(N531+P531+R531+T531+V531)</f>
        <v>0</v>
      </c>
      <c r="N531" s="169"/>
      <c r="O531" s="170">
        <f t="shared" ref="O531" si="2654">SUM(N531)*I531</f>
        <v>0</v>
      </c>
      <c r="P531" s="169"/>
      <c r="Q531" s="170">
        <f t="shared" ref="Q531" si="2655">P531*J531</f>
        <v>0</v>
      </c>
      <c r="R531" s="169"/>
      <c r="S531" s="170">
        <f t="shared" ref="S531" si="2656">SUM(R531)*J531</f>
        <v>0</v>
      </c>
      <c r="T531" s="169"/>
      <c r="U531" s="170">
        <f t="shared" ref="U531" si="2657">SUM(T531)*K531</f>
        <v>0</v>
      </c>
      <c r="V531" s="169"/>
      <c r="W531" s="170">
        <f t="shared" ref="W531" si="2658">SUM(V531)*J531*5</f>
        <v>0</v>
      </c>
      <c r="X531" s="209"/>
      <c r="Y531" s="171">
        <f t="shared" ref="Y531" si="2659">SUM(L531*5/100*J531)</f>
        <v>0</v>
      </c>
      <c r="Z531" s="169"/>
      <c r="AA531" s="170"/>
      <c r="AB531" s="169"/>
      <c r="AC531" s="182">
        <f>SUM(AB531)*3*H531/5</f>
        <v>0</v>
      </c>
      <c r="AD531" s="169">
        <v>1</v>
      </c>
      <c r="AE531" s="172">
        <f>SUM(AD531*H531*(15))</f>
        <v>15</v>
      </c>
      <c r="AF531" s="169"/>
      <c r="AG531" s="170">
        <f t="shared" ref="AG531" si="2660">SUM(AF531*H531*3)</f>
        <v>0</v>
      </c>
      <c r="AH531" s="169"/>
      <c r="AI531" s="234">
        <f t="shared" ref="AI531" si="2661">SUM(AH531*H531/3)</f>
        <v>0</v>
      </c>
      <c r="AJ531" s="169"/>
      <c r="AK531" s="234">
        <f t="shared" ref="AK531" si="2662">SUM(AJ531*H531*2/3)</f>
        <v>0</v>
      </c>
      <c r="AL531" s="169"/>
      <c r="AM531" s="170">
        <f>SUM(AL531*H531*2)</f>
        <v>0</v>
      </c>
      <c r="AN531" s="169"/>
      <c r="AO531" s="170">
        <f t="shared" ref="AO531" si="2663">SUM(AN531*J531)</f>
        <v>0</v>
      </c>
      <c r="AP531" s="169"/>
      <c r="AQ531" s="171">
        <f>SUM(AP531*H531*2)</f>
        <v>0</v>
      </c>
      <c r="AR531" s="169"/>
      <c r="AS531" s="234">
        <f>SUM(J531*AR531*6)</f>
        <v>0</v>
      </c>
      <c r="AT531" s="34"/>
      <c r="AU531" s="236">
        <f t="shared" ref="AU531" si="2664">AT531*H531/3</f>
        <v>0</v>
      </c>
      <c r="AV531" s="169"/>
      <c r="AW531" s="233">
        <f>SUM(AV531*H531/3)</f>
        <v>0</v>
      </c>
      <c r="AX531" s="169"/>
      <c r="AY531" s="234">
        <f t="shared" ref="AY531" si="2665">SUM(J531*AX531*8)</f>
        <v>0</v>
      </c>
      <c r="AZ531" s="169"/>
      <c r="BA531" s="209">
        <f t="shared" ref="BA531" si="2666">SUM(AZ531*K531*5*6)</f>
        <v>0</v>
      </c>
      <c r="BB531" s="169"/>
      <c r="BC531" s="171">
        <f t="shared" ref="BC531" si="2667">SUM(BB531*K531*4*6)</f>
        <v>0</v>
      </c>
      <c r="BD531" s="169"/>
      <c r="BE531" s="237">
        <f t="shared" ref="BE531" si="2668">SUM(BD531*50)</f>
        <v>0</v>
      </c>
      <c r="BF531" s="236">
        <f t="shared" ref="BF531" si="2669">O531+Q531+S531+U531+W531+X531+Y531+AA531+AC531+AE531+AG531+AI531+AK531+AM531+AO531+AQ531+AS531+AU531+AW531+AY531+BA531+BC531+BE531</f>
        <v>15</v>
      </c>
      <c r="BG531" s="22">
        <f t="shared" ref="BG531" si="2670">SUM(AO531+BE531+BC531+BA531+AY531+AW531+AS531+AQ531+AK531+AM531+AI531+AG531+AE531+AC531+AA531+Y531+X531+W531+U531+Q531+O531+S531+AU531)</f>
        <v>15</v>
      </c>
      <c r="BH531" s="22">
        <f t="shared" ref="BH531" si="2671">SUM(O531+Q531+U531+W531+X531+AS531+AW531+AY531+BA531+BC531+S531+AQ531)</f>
        <v>0</v>
      </c>
      <c r="BI531" s="499"/>
      <c r="BJ531" s="496"/>
      <c r="BK531" s="496"/>
      <c r="BL531" s="508"/>
      <c r="BM531" s="491" t="s">
        <v>314</v>
      </c>
      <c r="BN531" s="229" t="s">
        <v>254</v>
      </c>
      <c r="BO531" s="211" t="s">
        <v>95</v>
      </c>
      <c r="BP531" s="211" t="s">
        <v>92</v>
      </c>
      <c r="BQ531" s="211" t="s">
        <v>96</v>
      </c>
      <c r="BR531" s="230" t="s">
        <v>195</v>
      </c>
      <c r="BS531" s="230">
        <v>10</v>
      </c>
      <c r="BT531" s="230">
        <v>1</v>
      </c>
      <c r="BU531" s="230">
        <v>1</v>
      </c>
      <c r="BV531" s="230">
        <v>5</v>
      </c>
      <c r="BW531" s="230">
        <v>5</v>
      </c>
      <c r="BX531" s="229"/>
      <c r="BY531" s="231">
        <f t="shared" si="2624"/>
        <v>0</v>
      </c>
      <c r="BZ531" s="232"/>
      <c r="CA531" s="28">
        <f t="shared" ref="CA531:CA532" si="2672">SUM(BZ531)*BU531</f>
        <v>0</v>
      </c>
      <c r="CB531" s="232"/>
      <c r="CC531" s="233">
        <f t="shared" si="2626"/>
        <v>0</v>
      </c>
      <c r="CD531" s="232"/>
      <c r="CE531" s="233">
        <f t="shared" ref="CE531:CE532" si="2673">SUM(CD531)*BV531</f>
        <v>0</v>
      </c>
      <c r="CF531" s="232"/>
      <c r="CG531" s="233">
        <f t="shared" ref="CG531:CG532" si="2674">SUM(CF531)*BW531</f>
        <v>0</v>
      </c>
      <c r="CH531" s="232"/>
      <c r="CI531" s="233">
        <f t="shared" si="2629"/>
        <v>0</v>
      </c>
      <c r="CJ531" s="234"/>
      <c r="CK531" s="182">
        <f t="shared" ref="CK531" si="2675">SUM(BX531*5/100*BV531)</f>
        <v>0</v>
      </c>
      <c r="CL531" s="232"/>
      <c r="CM531" s="233"/>
      <c r="CN531" s="232"/>
      <c r="CO531" s="209">
        <f>SUM(CN531)*3*BT531/5</f>
        <v>0</v>
      </c>
      <c r="CP531" s="232">
        <v>1</v>
      </c>
      <c r="CQ531" s="235">
        <f>SUM(CP531*BT531*(15))</f>
        <v>15</v>
      </c>
      <c r="CR531" s="232"/>
      <c r="CS531" s="233">
        <f t="shared" si="2647"/>
        <v>0</v>
      </c>
      <c r="CT531" s="232"/>
      <c r="CU531" s="234">
        <f t="shared" si="2648"/>
        <v>0</v>
      </c>
      <c r="CV531" s="232"/>
      <c r="CW531" s="234">
        <f t="shared" ref="CW531" si="2676">SUM(CV531*BT531*2/3)</f>
        <v>0</v>
      </c>
      <c r="CX531" s="232"/>
      <c r="CY531" s="233">
        <f>SUM(CX531*BT531*2)</f>
        <v>0</v>
      </c>
      <c r="CZ531" s="232"/>
      <c r="DA531" s="233">
        <f t="shared" ref="DA531" si="2677">SUM(CZ531*BV531)</f>
        <v>0</v>
      </c>
      <c r="DB531" s="232"/>
      <c r="DC531" s="209">
        <f t="shared" ref="DC531" si="2678">DB531*BT531/3</f>
        <v>0</v>
      </c>
      <c r="DD531" s="232"/>
      <c r="DE531" s="234">
        <f t="shared" ref="DE531" si="2679">SUM(BV531*DD531*6)</f>
        <v>0</v>
      </c>
      <c r="DF531" s="34"/>
      <c r="DG531" s="236">
        <f t="shared" si="2636"/>
        <v>0</v>
      </c>
      <c r="DH531" s="232"/>
      <c r="DI531" s="233">
        <f t="shared" ref="DI531" si="2680">SUM(DH531*BT531/3)</f>
        <v>0</v>
      </c>
      <c r="DJ531" s="232"/>
      <c r="DK531" s="209">
        <f>SUM(BV531*DJ531*8)</f>
        <v>0</v>
      </c>
      <c r="DL531" s="232"/>
      <c r="DM531" s="209">
        <f>SUM(DL531*BW531*3*8)</f>
        <v>0</v>
      </c>
      <c r="DN531" s="232"/>
      <c r="DO531" s="234">
        <f t="shared" ref="DO531" si="2681">SUM(DN531*BW531*4*6)</f>
        <v>0</v>
      </c>
      <c r="DP531" s="232"/>
      <c r="DQ531" s="237">
        <f t="shared" si="2640"/>
        <v>0</v>
      </c>
      <c r="DR531" s="236">
        <f t="shared" si="2641"/>
        <v>15</v>
      </c>
      <c r="DS531" s="236">
        <f t="shared" si="2642"/>
        <v>0</v>
      </c>
      <c r="DT531" s="499"/>
      <c r="DU531" s="499"/>
      <c r="DV531" s="499"/>
      <c r="DW531" s="509"/>
      <c r="DX531" s="491" t="s">
        <v>314</v>
      </c>
      <c r="DY531" s="499"/>
      <c r="DZ531" s="499"/>
      <c r="EA531" s="499"/>
      <c r="EB531" s="499"/>
      <c r="EC531" s="499"/>
      <c r="ED531" s="499"/>
      <c r="EE531" s="499"/>
      <c r="EF531" s="499"/>
      <c r="EG531" s="499"/>
      <c r="EH531" s="499"/>
      <c r="EI531" s="499"/>
      <c r="EJ531" s="499"/>
      <c r="EK531" s="499"/>
      <c r="EM531" s="495">
        <v>0</v>
      </c>
      <c r="EN531" s="499">
        <v>0</v>
      </c>
      <c r="EO531" s="7">
        <v>0</v>
      </c>
      <c r="EP531" s="499">
        <v>0</v>
      </c>
      <c r="EQ531" s="499">
        <v>0</v>
      </c>
      <c r="ER531" s="499">
        <v>0</v>
      </c>
      <c r="ES531" s="499">
        <v>0</v>
      </c>
      <c r="ET531" s="499">
        <v>0</v>
      </c>
      <c r="EU531" s="499">
        <v>0</v>
      </c>
      <c r="EV531" s="7">
        <v>0</v>
      </c>
      <c r="EW531" s="495">
        <v>0</v>
      </c>
      <c r="EX531" s="499">
        <v>0</v>
      </c>
      <c r="EY531" s="499">
        <v>0</v>
      </c>
      <c r="EZ531" s="499">
        <v>0</v>
      </c>
      <c r="FA531" s="7">
        <v>0</v>
      </c>
      <c r="FB531" s="499">
        <v>2</v>
      </c>
      <c r="FC531" s="499">
        <v>30</v>
      </c>
      <c r="FD531" s="499">
        <v>0</v>
      </c>
      <c r="FE531" s="499">
        <v>0</v>
      </c>
      <c r="FF531" s="499">
        <v>0</v>
      </c>
      <c r="FG531" s="495">
        <v>0</v>
      </c>
      <c r="FH531" s="499">
        <v>0</v>
      </c>
      <c r="FI531" s="499">
        <v>0</v>
      </c>
      <c r="FJ531" s="499">
        <v>0</v>
      </c>
      <c r="FK531" s="499">
        <v>0</v>
      </c>
      <c r="FL531" s="499">
        <v>0</v>
      </c>
      <c r="FM531" s="499">
        <v>0</v>
      </c>
      <c r="FN531" s="499">
        <v>0</v>
      </c>
      <c r="FO531" s="7">
        <v>0</v>
      </c>
      <c r="FP531" s="499">
        <v>0</v>
      </c>
      <c r="FQ531" s="499">
        <v>0</v>
      </c>
      <c r="FR531" s="499"/>
      <c r="FS531" s="499">
        <v>0</v>
      </c>
      <c r="FT531" s="499">
        <v>0</v>
      </c>
      <c r="FU531" s="499">
        <v>0</v>
      </c>
      <c r="FV531" s="499">
        <v>0</v>
      </c>
      <c r="FW531" s="499">
        <v>0</v>
      </c>
      <c r="FX531" s="499">
        <v>0</v>
      </c>
      <c r="FY531" s="7">
        <v>0</v>
      </c>
      <c r="FZ531" s="499">
        <v>0</v>
      </c>
      <c r="GA531" s="499">
        <v>0</v>
      </c>
      <c r="GB531" s="499">
        <v>0</v>
      </c>
      <c r="GC531" s="499">
        <v>0</v>
      </c>
      <c r="GD531" s="499" t="e">
        <v>#REF!</v>
      </c>
      <c r="GE531" s="149">
        <v>30</v>
      </c>
      <c r="GF531" s="510">
        <v>0</v>
      </c>
      <c r="GG531" s="499"/>
      <c r="GH531" s="499"/>
      <c r="GI531" s="509"/>
      <c r="GK531" s="495"/>
      <c r="GL531" s="495"/>
      <c r="GM531" s="496"/>
      <c r="GN531" s="497"/>
      <c r="GO531" s="498"/>
      <c r="GP531" s="499"/>
      <c r="GQ531" s="499"/>
    </row>
    <row r="532" spans="1:199" s="494" customFormat="1" ht="24.95" hidden="1" customHeight="1" x14ac:dyDescent="0.4">
      <c r="A532" s="488"/>
      <c r="B532" s="496"/>
      <c r="C532" s="497"/>
      <c r="D532" s="500"/>
      <c r="E532" s="500"/>
      <c r="F532" s="500"/>
      <c r="G532" s="500"/>
      <c r="H532" s="497"/>
      <c r="I532" s="497"/>
      <c r="J532" s="497"/>
      <c r="K532" s="497"/>
      <c r="L532" s="513"/>
      <c r="M532" s="514"/>
      <c r="N532" s="513"/>
      <c r="O532" s="513"/>
      <c r="P532" s="513"/>
      <c r="Q532" s="515"/>
      <c r="R532" s="513"/>
      <c r="S532" s="515"/>
      <c r="T532" s="516"/>
      <c r="U532" s="517"/>
      <c r="V532" s="516"/>
      <c r="W532" s="517"/>
      <c r="X532" s="209"/>
      <c r="Y532" s="504"/>
      <c r="Z532" s="516"/>
      <c r="AA532" s="517"/>
      <c r="AB532" s="516"/>
      <c r="AC532" s="228"/>
      <c r="AD532" s="516"/>
      <c r="AE532" s="517"/>
      <c r="AF532" s="516"/>
      <c r="AG532" s="517"/>
      <c r="AH532" s="516"/>
      <c r="AI532" s="504"/>
      <c r="AJ532" s="516"/>
      <c r="AK532" s="504"/>
      <c r="AL532" s="516"/>
      <c r="AM532" s="517"/>
      <c r="AN532" s="516"/>
      <c r="AO532" s="517"/>
      <c r="AP532" s="516"/>
      <c r="AQ532" s="518"/>
      <c r="AR532" s="516"/>
      <c r="AS532" s="504"/>
      <c r="AT532" s="502"/>
      <c r="AU532" s="504"/>
      <c r="AV532" s="516"/>
      <c r="AW532" s="503"/>
      <c r="AX532" s="502"/>
      <c r="AY532" s="504"/>
      <c r="AZ532" s="516"/>
      <c r="BA532" s="209"/>
      <c r="BB532" s="516"/>
      <c r="BC532" s="518"/>
      <c r="BD532" s="516"/>
      <c r="BE532" s="507"/>
      <c r="BF532" s="507"/>
      <c r="BG532" s="507">
        <f t="shared" ref="BG532:BG537" si="2682">SUM(AO532+BE532+BC532+BA532+AY532+AW532+AS532+AQ532+AK532+AM532+AI532+AG532+AE532+AC532+AA532+Y532+X532+W532+U532+Q532+O532+S532+AU532)</f>
        <v>0</v>
      </c>
      <c r="BH532" s="507">
        <f t="shared" ref="BH532:BH537" si="2683">SUM(O532+Q532+U532+W532+X532+AS532+AW532+AY532+BA532+BC532+S532+AQ532)</f>
        <v>0</v>
      </c>
      <c r="BI532" s="499"/>
      <c r="BJ532" s="496"/>
      <c r="BK532" s="496"/>
      <c r="BL532" s="508"/>
      <c r="BM532" s="491" t="s">
        <v>314</v>
      </c>
      <c r="BN532" s="1" t="s">
        <v>254</v>
      </c>
      <c r="BO532" s="25" t="s">
        <v>95</v>
      </c>
      <c r="BP532" s="45" t="s">
        <v>156</v>
      </c>
      <c r="BQ532" s="25" t="s">
        <v>151</v>
      </c>
      <c r="BR532" s="25" t="s">
        <v>232</v>
      </c>
      <c r="BS532" s="45">
        <v>12</v>
      </c>
      <c r="BT532" s="25">
        <v>1</v>
      </c>
      <c r="BU532" s="25">
        <v>1</v>
      </c>
      <c r="BV532" s="25">
        <v>1</v>
      </c>
      <c r="BW532" s="25">
        <v>1</v>
      </c>
      <c r="BX532" s="1"/>
      <c r="BY532" s="208">
        <f t="shared" si="2624"/>
        <v>0</v>
      </c>
      <c r="BZ532" s="34"/>
      <c r="CA532" s="28">
        <f t="shared" si="2672"/>
        <v>0</v>
      </c>
      <c r="CB532" s="34"/>
      <c r="CC532" s="28">
        <f t="shared" si="2626"/>
        <v>0</v>
      </c>
      <c r="CD532" s="34"/>
      <c r="CE532" s="28">
        <f t="shared" si="2673"/>
        <v>0</v>
      </c>
      <c r="CF532" s="34"/>
      <c r="CG532" s="28">
        <f t="shared" si="2674"/>
        <v>0</v>
      </c>
      <c r="CH532" s="242"/>
      <c r="CI532" s="28">
        <f t="shared" si="2629"/>
        <v>0</v>
      </c>
      <c r="CJ532" s="209"/>
      <c r="CK532" s="182">
        <f>SUM(BX532*5/100*BV532)</f>
        <v>0</v>
      </c>
      <c r="CL532" s="242"/>
      <c r="CM532" s="28"/>
      <c r="CN532" s="242"/>
      <c r="CO532" s="209">
        <f>SUM(CN532)*3*BT532/5</f>
        <v>0</v>
      </c>
      <c r="CP532" s="242">
        <v>1</v>
      </c>
      <c r="CQ532" s="210">
        <v>15</v>
      </c>
      <c r="CR532" s="34"/>
      <c r="CS532" s="28">
        <f t="shared" si="2647"/>
        <v>0</v>
      </c>
      <c r="CT532" s="242"/>
      <c r="CU532" s="209">
        <f t="shared" si="2648"/>
        <v>0</v>
      </c>
      <c r="CV532" s="242"/>
      <c r="CW532" s="209">
        <f t="shared" ref="CW532" si="2684">SUM(CV532*BT532*2/3)</f>
        <v>0</v>
      </c>
      <c r="CX532" s="34"/>
      <c r="CY532" s="28">
        <f>SUM(CX532*BT532*2)</f>
        <v>0</v>
      </c>
      <c r="CZ532" s="242"/>
      <c r="DA532" s="28">
        <f t="shared" ref="DA532" si="2685">SUM(CZ532*BV532)</f>
        <v>0</v>
      </c>
      <c r="DB532" s="242"/>
      <c r="DC532" s="209">
        <f>DB532*BT532/3</f>
        <v>0</v>
      </c>
      <c r="DD532" s="34"/>
      <c r="DE532" s="209">
        <f>SUM(BV532*DD532*6)</f>
        <v>0</v>
      </c>
      <c r="DF532" s="34"/>
      <c r="DG532" s="209">
        <f t="shared" si="2636"/>
        <v>0</v>
      </c>
      <c r="DH532" s="242"/>
      <c r="DI532" s="28">
        <f>SUM(DH532*BT532/3)</f>
        <v>0</v>
      </c>
      <c r="DJ532" s="34"/>
      <c r="DK532" s="209">
        <f>SUM(BV532*DJ532*8)</f>
        <v>0</v>
      </c>
      <c r="DL532" s="34"/>
      <c r="DM532" s="209">
        <f>SUM(DL532*BW532*1*8)</f>
        <v>0</v>
      </c>
      <c r="DN532" s="34"/>
      <c r="DO532" s="209">
        <f t="shared" ref="DO532" si="2686">SUM(DN532*BW532*4*6)</f>
        <v>0</v>
      </c>
      <c r="DP532" s="34"/>
      <c r="DQ532" s="22">
        <f t="shared" si="2640"/>
        <v>0</v>
      </c>
      <c r="DR532" s="345">
        <f t="shared" si="2641"/>
        <v>15</v>
      </c>
      <c r="DS532" s="209">
        <f t="shared" si="2642"/>
        <v>0</v>
      </c>
      <c r="DT532" s="499"/>
      <c r="DU532" s="499"/>
      <c r="DV532" s="499"/>
      <c r="DW532" s="509"/>
      <c r="DX532" s="491" t="s">
        <v>314</v>
      </c>
      <c r="DY532" s="499"/>
      <c r="DZ532" s="499"/>
      <c r="EA532" s="499"/>
      <c r="EB532" s="499"/>
      <c r="EC532" s="499"/>
      <c r="ED532" s="499"/>
      <c r="EE532" s="499"/>
      <c r="EF532" s="499"/>
      <c r="EG532" s="499"/>
      <c r="EH532" s="499"/>
      <c r="EI532" s="499"/>
      <c r="EJ532" s="499"/>
      <c r="EK532" s="499"/>
      <c r="EM532" s="495">
        <v>0</v>
      </c>
      <c r="EN532" s="499">
        <v>0</v>
      </c>
      <c r="EO532" s="7">
        <v>0</v>
      </c>
      <c r="EP532" s="499">
        <v>0</v>
      </c>
      <c r="EQ532" s="499">
        <v>0</v>
      </c>
      <c r="ER532" s="499">
        <v>0</v>
      </c>
      <c r="ES532" s="499">
        <v>0</v>
      </c>
      <c r="ET532" s="499">
        <v>0</v>
      </c>
      <c r="EU532" s="499">
        <v>0</v>
      </c>
      <c r="EV532" s="7">
        <v>0</v>
      </c>
      <c r="EW532" s="495">
        <v>0</v>
      </c>
      <c r="EX532" s="499">
        <v>0</v>
      </c>
      <c r="EY532" s="499">
        <v>0</v>
      </c>
      <c r="EZ532" s="499">
        <v>0</v>
      </c>
      <c r="FA532" s="7">
        <v>0</v>
      </c>
      <c r="FB532" s="499">
        <v>1</v>
      </c>
      <c r="FC532" s="499">
        <v>15</v>
      </c>
      <c r="FD532" s="499">
        <v>0</v>
      </c>
      <c r="FE532" s="499">
        <v>0</v>
      </c>
      <c r="FF532" s="499">
        <v>0</v>
      </c>
      <c r="FG532" s="495">
        <v>0</v>
      </c>
      <c r="FH532" s="499">
        <v>0</v>
      </c>
      <c r="FI532" s="499">
        <v>0</v>
      </c>
      <c r="FJ532" s="499">
        <v>0</v>
      </c>
      <c r="FK532" s="499">
        <v>0</v>
      </c>
      <c r="FL532" s="499">
        <v>0</v>
      </c>
      <c r="FM532" s="499">
        <v>0</v>
      </c>
      <c r="FN532" s="499">
        <v>0</v>
      </c>
      <c r="FO532" s="7">
        <v>0</v>
      </c>
      <c r="FP532" s="499">
        <v>0</v>
      </c>
      <c r="FQ532" s="499">
        <v>0</v>
      </c>
      <c r="FR532" s="499"/>
      <c r="FS532" s="499">
        <v>0</v>
      </c>
      <c r="FT532" s="499">
        <v>0</v>
      </c>
      <c r="FU532" s="499">
        <v>0</v>
      </c>
      <c r="FV532" s="499">
        <v>0</v>
      </c>
      <c r="FW532" s="499">
        <v>0</v>
      </c>
      <c r="FX532" s="499">
        <v>0</v>
      </c>
      <c r="FY532" s="7">
        <v>0</v>
      </c>
      <c r="FZ532" s="499">
        <v>0</v>
      </c>
      <c r="GA532" s="499">
        <v>0</v>
      </c>
      <c r="GB532" s="499">
        <v>0</v>
      </c>
      <c r="GC532" s="499">
        <v>0</v>
      </c>
      <c r="GD532" s="499" t="e">
        <v>#REF!</v>
      </c>
      <c r="GE532" s="149">
        <v>15</v>
      </c>
      <c r="GF532" s="510">
        <v>0</v>
      </c>
      <c r="GG532" s="499"/>
      <c r="GH532" s="499"/>
      <c r="GI532" s="509"/>
      <c r="GK532" s="495"/>
      <c r="GL532" s="495"/>
      <c r="GM532" s="496"/>
      <c r="GN532" s="497"/>
      <c r="GO532" s="498"/>
      <c r="GP532" s="499"/>
      <c r="GQ532" s="499"/>
    </row>
    <row r="533" spans="1:199" s="494" customFormat="1" ht="24.95" hidden="1" customHeight="1" x14ac:dyDescent="0.4">
      <c r="A533" s="488"/>
      <c r="B533" s="496"/>
      <c r="C533" s="497"/>
      <c r="D533" s="500"/>
      <c r="E533" s="497"/>
      <c r="F533" s="497"/>
      <c r="G533" s="500"/>
      <c r="H533" s="497"/>
      <c r="I533" s="497"/>
      <c r="J533" s="497"/>
      <c r="K533" s="497"/>
      <c r="L533" s="496"/>
      <c r="M533" s="501"/>
      <c r="N533" s="502"/>
      <c r="O533" s="503"/>
      <c r="P533" s="502"/>
      <c r="Q533" s="503"/>
      <c r="R533" s="502"/>
      <c r="S533" s="503"/>
      <c r="T533" s="502"/>
      <c r="U533" s="503"/>
      <c r="V533" s="502"/>
      <c r="W533" s="503"/>
      <c r="X533" s="209"/>
      <c r="Y533" s="505"/>
      <c r="Z533" s="502"/>
      <c r="AA533" s="503"/>
      <c r="AB533" s="502"/>
      <c r="AC533" s="209"/>
      <c r="AD533" s="502"/>
      <c r="AE533" s="506"/>
      <c r="AF533" s="502"/>
      <c r="AG533" s="503"/>
      <c r="AH533" s="502"/>
      <c r="AI533" s="504"/>
      <c r="AJ533" s="502"/>
      <c r="AK533" s="504"/>
      <c r="AL533" s="502"/>
      <c r="AM533" s="503"/>
      <c r="AN533" s="502"/>
      <c r="AO533" s="503"/>
      <c r="AP533" s="502"/>
      <c r="AQ533" s="504"/>
      <c r="AR533" s="502"/>
      <c r="AS533" s="504"/>
      <c r="AT533" s="502"/>
      <c r="AU533" s="504"/>
      <c r="AV533" s="502"/>
      <c r="AW533" s="503"/>
      <c r="AX533" s="502"/>
      <c r="AY533" s="504"/>
      <c r="AZ533" s="502"/>
      <c r="BA533" s="209"/>
      <c r="BB533" s="502"/>
      <c r="BC533" s="504"/>
      <c r="BD533" s="502"/>
      <c r="BE533" s="507"/>
      <c r="BF533" s="507"/>
      <c r="BG533" s="507">
        <f t="shared" si="2682"/>
        <v>0</v>
      </c>
      <c r="BH533" s="507">
        <f t="shared" si="2683"/>
        <v>0</v>
      </c>
      <c r="BI533" s="499"/>
      <c r="BJ533" s="496"/>
      <c r="BK533" s="496"/>
      <c r="BL533" s="508"/>
      <c r="BM533" s="491" t="s">
        <v>314</v>
      </c>
      <c r="BN533" s="496"/>
      <c r="BO533" s="497"/>
      <c r="BP533" s="500"/>
      <c r="BQ533" s="497"/>
      <c r="BR533" s="497"/>
      <c r="BS533" s="500"/>
      <c r="BT533" s="497"/>
      <c r="BU533" s="497"/>
      <c r="BV533" s="497"/>
      <c r="BW533" s="497"/>
      <c r="BX533" s="496"/>
      <c r="BY533" s="501"/>
      <c r="BZ533" s="502"/>
      <c r="CA533" s="28"/>
      <c r="CB533" s="502"/>
      <c r="CC533" s="503"/>
      <c r="CD533" s="502"/>
      <c r="CE533" s="503"/>
      <c r="CF533" s="504"/>
      <c r="CG533" s="504"/>
      <c r="CH533" s="496"/>
      <c r="CI533" s="507"/>
      <c r="CJ533" s="504"/>
      <c r="CK533" s="209"/>
      <c r="CL533" s="496"/>
      <c r="CM533" s="496"/>
      <c r="CN533" s="496"/>
      <c r="CO533" s="209"/>
      <c r="CP533" s="496"/>
      <c r="CQ533" s="496"/>
      <c r="CR533" s="496"/>
      <c r="CS533" s="504"/>
      <c r="CT533" s="496"/>
      <c r="CU533" s="504"/>
      <c r="CV533" s="496"/>
      <c r="CW533" s="504"/>
      <c r="CX533" s="496"/>
      <c r="CY533" s="503"/>
      <c r="CZ533" s="503"/>
      <c r="DA533" s="496"/>
      <c r="DB533" s="503"/>
      <c r="DC533" s="209"/>
      <c r="DD533" s="503"/>
      <c r="DE533" s="504"/>
      <c r="DF533" s="502"/>
      <c r="DG533" s="504"/>
      <c r="DH533" s="503"/>
      <c r="DI533" s="503"/>
      <c r="DJ533" s="503"/>
      <c r="DK533" s="209"/>
      <c r="DL533" s="503"/>
      <c r="DM533" s="209"/>
      <c r="DN533" s="503"/>
      <c r="DO533" s="504"/>
      <c r="DP533" s="503"/>
      <c r="DQ533" s="507"/>
      <c r="DR533" s="504">
        <f t="shared" ref="DR533:DR538" si="2687">CA533+CC533+CE533+CG533+CI533+CJ533+CK533+CM533+CO533+CQ533+CS533+CU533+CW533+CY533+DA533+DC533+DE533+DG533+DI533+DK533+DM533+DO533+DQ533</f>
        <v>0</v>
      </c>
      <c r="DS533" s="504">
        <f t="shared" ref="DS533:DS538" si="2688">DO533+DM533+DK533+DI533+DE533+DC533+CJ533+CI533+CG533+CE533+CC533+CA533</f>
        <v>0</v>
      </c>
      <c r="DT533" s="499"/>
      <c r="DU533" s="499"/>
      <c r="DV533" s="499"/>
      <c r="DW533" s="509"/>
      <c r="DX533" s="491"/>
      <c r="DY533" s="499"/>
      <c r="DZ533" s="499"/>
      <c r="EA533" s="499"/>
      <c r="EB533" s="499"/>
      <c r="EC533" s="499"/>
      <c r="ED533" s="499"/>
      <c r="EE533" s="499"/>
      <c r="EF533" s="499"/>
      <c r="EG533" s="499"/>
      <c r="EH533" s="499"/>
      <c r="EI533" s="499"/>
      <c r="EJ533" s="499"/>
      <c r="EK533" s="499"/>
      <c r="EM533" s="495">
        <v>0</v>
      </c>
      <c r="EN533" s="499">
        <v>0</v>
      </c>
      <c r="EO533" s="7">
        <v>0</v>
      </c>
      <c r="EP533" s="499">
        <v>0</v>
      </c>
      <c r="EQ533" s="499">
        <v>0</v>
      </c>
      <c r="ER533" s="499">
        <v>0</v>
      </c>
      <c r="ES533" s="499">
        <v>0</v>
      </c>
      <c r="ET533" s="499">
        <v>0</v>
      </c>
      <c r="EU533" s="499">
        <v>0</v>
      </c>
      <c r="EV533" s="7">
        <v>0</v>
      </c>
      <c r="EW533" s="495">
        <v>0</v>
      </c>
      <c r="EX533" s="499">
        <v>0</v>
      </c>
      <c r="EY533" s="499">
        <v>0</v>
      </c>
      <c r="EZ533" s="499">
        <v>0</v>
      </c>
      <c r="FA533" s="7">
        <v>0</v>
      </c>
      <c r="FB533" s="499">
        <v>0</v>
      </c>
      <c r="FC533" s="499">
        <v>0</v>
      </c>
      <c r="FD533" s="499">
        <v>0</v>
      </c>
      <c r="FE533" s="499">
        <v>0</v>
      </c>
      <c r="FF533" s="499">
        <v>0</v>
      </c>
      <c r="FG533" s="495">
        <v>0</v>
      </c>
      <c r="FH533" s="499">
        <v>0</v>
      </c>
      <c r="FI533" s="499">
        <v>0</v>
      </c>
      <c r="FJ533" s="499">
        <v>0</v>
      </c>
      <c r="FK533" s="499">
        <v>0</v>
      </c>
      <c r="FL533" s="499">
        <v>0</v>
      </c>
      <c r="FM533" s="499">
        <v>0</v>
      </c>
      <c r="FN533" s="499">
        <v>0</v>
      </c>
      <c r="FO533" s="7">
        <v>0</v>
      </c>
      <c r="FP533" s="499">
        <v>0</v>
      </c>
      <c r="FQ533" s="499">
        <v>0</v>
      </c>
      <c r="FR533" s="499"/>
      <c r="FS533" s="499">
        <v>0</v>
      </c>
      <c r="FT533" s="499">
        <v>0</v>
      </c>
      <c r="FU533" s="499">
        <v>0</v>
      </c>
      <c r="FV533" s="499">
        <v>0</v>
      </c>
      <c r="FW533" s="499">
        <v>0</v>
      </c>
      <c r="FX533" s="499">
        <v>0</v>
      </c>
      <c r="FY533" s="7">
        <v>0</v>
      </c>
      <c r="FZ533" s="499">
        <v>0</v>
      </c>
      <c r="GA533" s="499">
        <v>0</v>
      </c>
      <c r="GB533" s="499">
        <v>0</v>
      </c>
      <c r="GC533" s="499">
        <v>0</v>
      </c>
      <c r="GD533" s="499" t="e">
        <v>#REF!</v>
      </c>
      <c r="GE533" s="149">
        <v>0</v>
      </c>
      <c r="GF533" s="510">
        <v>0</v>
      </c>
      <c r="GG533" s="499"/>
      <c r="GH533" s="499"/>
      <c r="GI533" s="509"/>
      <c r="GK533" s="495"/>
      <c r="GL533" s="495"/>
      <c r="GM533" s="496"/>
      <c r="GN533" s="497"/>
      <c r="GO533" s="498"/>
      <c r="GP533" s="499"/>
      <c r="GQ533" s="499"/>
    </row>
    <row r="534" spans="1:199" s="494" customFormat="1" ht="24.95" hidden="1" customHeight="1" x14ac:dyDescent="0.4">
      <c r="A534" s="488"/>
      <c r="B534" s="496"/>
      <c r="C534" s="497"/>
      <c r="D534" s="500"/>
      <c r="E534" s="497"/>
      <c r="F534" s="497"/>
      <c r="G534" s="497"/>
      <c r="H534" s="497"/>
      <c r="I534" s="497"/>
      <c r="J534" s="497"/>
      <c r="K534" s="497"/>
      <c r="L534" s="496"/>
      <c r="M534" s="501"/>
      <c r="N534" s="502"/>
      <c r="O534" s="503"/>
      <c r="P534" s="502"/>
      <c r="Q534" s="503"/>
      <c r="R534" s="502"/>
      <c r="S534" s="503"/>
      <c r="T534" s="502"/>
      <c r="U534" s="503"/>
      <c r="V534" s="502"/>
      <c r="W534" s="503"/>
      <c r="X534" s="209"/>
      <c r="Y534" s="505"/>
      <c r="Z534" s="502"/>
      <c r="AA534" s="503"/>
      <c r="AB534" s="502"/>
      <c r="AC534" s="209"/>
      <c r="AD534" s="502"/>
      <c r="AE534" s="506"/>
      <c r="AF534" s="502"/>
      <c r="AG534" s="503"/>
      <c r="AH534" s="502"/>
      <c r="AI534" s="504"/>
      <c r="AJ534" s="502"/>
      <c r="AK534" s="504"/>
      <c r="AL534" s="502"/>
      <c r="AM534" s="503"/>
      <c r="AN534" s="502"/>
      <c r="AO534" s="503"/>
      <c r="AP534" s="502"/>
      <c r="AQ534" s="504"/>
      <c r="AR534" s="502"/>
      <c r="AS534" s="504"/>
      <c r="AT534" s="502"/>
      <c r="AU534" s="504"/>
      <c r="AV534" s="502"/>
      <c r="AW534" s="503"/>
      <c r="AX534" s="502"/>
      <c r="AY534" s="504"/>
      <c r="AZ534" s="502"/>
      <c r="BA534" s="209"/>
      <c r="BB534" s="502"/>
      <c r="BC534" s="504"/>
      <c r="BD534" s="502"/>
      <c r="BE534" s="507"/>
      <c r="BF534" s="507"/>
      <c r="BG534" s="507">
        <f t="shared" si="2682"/>
        <v>0</v>
      </c>
      <c r="BH534" s="507">
        <f t="shared" si="2683"/>
        <v>0</v>
      </c>
      <c r="BI534" s="499"/>
      <c r="BJ534" s="496"/>
      <c r="BK534" s="496"/>
      <c r="BL534" s="508"/>
      <c r="BM534" s="488"/>
      <c r="BN534" s="496"/>
      <c r="BO534" s="500"/>
      <c r="BP534" s="500"/>
      <c r="BQ534" s="497"/>
      <c r="BR534" s="497"/>
      <c r="BS534" s="497"/>
      <c r="BT534" s="497"/>
      <c r="BU534" s="497"/>
      <c r="BV534" s="497"/>
      <c r="BW534" s="497"/>
      <c r="BX534" s="496"/>
      <c r="BY534" s="501"/>
      <c r="BZ534" s="502"/>
      <c r="CA534" s="28"/>
      <c r="CB534" s="502"/>
      <c r="CC534" s="503"/>
      <c r="CD534" s="502"/>
      <c r="CE534" s="503"/>
      <c r="CF534" s="502"/>
      <c r="CG534" s="503"/>
      <c r="CH534" s="502"/>
      <c r="CI534" s="503"/>
      <c r="CJ534" s="504"/>
      <c r="CK534" s="182"/>
      <c r="CL534" s="502"/>
      <c r="CM534" s="503"/>
      <c r="CN534" s="502"/>
      <c r="CO534" s="209"/>
      <c r="CP534" s="502"/>
      <c r="CQ534" s="506"/>
      <c r="CR534" s="502"/>
      <c r="CS534" s="503"/>
      <c r="CT534" s="502"/>
      <c r="CU534" s="504"/>
      <c r="CV534" s="502"/>
      <c r="CW534" s="504"/>
      <c r="CX534" s="502"/>
      <c r="CY534" s="503"/>
      <c r="CZ534" s="502"/>
      <c r="DA534" s="503"/>
      <c r="DB534" s="502"/>
      <c r="DC534" s="209"/>
      <c r="DD534" s="502"/>
      <c r="DE534" s="504"/>
      <c r="DF534" s="502"/>
      <c r="DG534" s="504"/>
      <c r="DH534" s="502"/>
      <c r="DI534" s="503"/>
      <c r="DJ534" s="502"/>
      <c r="DK534" s="209"/>
      <c r="DL534" s="502"/>
      <c r="DM534" s="209"/>
      <c r="DN534" s="502"/>
      <c r="DO534" s="504"/>
      <c r="DP534" s="502"/>
      <c r="DQ534" s="507"/>
      <c r="DR534" s="504">
        <f t="shared" si="2687"/>
        <v>0</v>
      </c>
      <c r="DS534" s="504">
        <f t="shared" si="2688"/>
        <v>0</v>
      </c>
      <c r="DT534" s="499"/>
      <c r="DU534" s="499"/>
      <c r="DV534" s="499"/>
      <c r="DW534" s="509"/>
      <c r="DX534" s="491"/>
      <c r="DY534" s="499"/>
      <c r="DZ534" s="499"/>
      <c r="EA534" s="499"/>
      <c r="EB534" s="499"/>
      <c r="EC534" s="499"/>
      <c r="ED534" s="499"/>
      <c r="EE534" s="499"/>
      <c r="EF534" s="499"/>
      <c r="EG534" s="499"/>
      <c r="EH534" s="499"/>
      <c r="EI534" s="499"/>
      <c r="EJ534" s="499"/>
      <c r="EK534" s="499"/>
      <c r="EM534" s="495">
        <v>0</v>
      </c>
      <c r="EN534" s="499">
        <v>0</v>
      </c>
      <c r="EO534" s="7">
        <v>0</v>
      </c>
      <c r="EP534" s="499">
        <v>0</v>
      </c>
      <c r="EQ534" s="499">
        <v>0</v>
      </c>
      <c r="ER534" s="499">
        <v>0</v>
      </c>
      <c r="ES534" s="499">
        <v>0</v>
      </c>
      <c r="ET534" s="499">
        <v>0</v>
      </c>
      <c r="EU534" s="499">
        <v>0</v>
      </c>
      <c r="EV534" s="7">
        <v>0</v>
      </c>
      <c r="EW534" s="495">
        <v>0</v>
      </c>
      <c r="EX534" s="499">
        <v>0</v>
      </c>
      <c r="EY534" s="499">
        <v>0</v>
      </c>
      <c r="EZ534" s="499">
        <v>0</v>
      </c>
      <c r="FA534" s="7">
        <v>0</v>
      </c>
      <c r="FB534" s="499">
        <v>0</v>
      </c>
      <c r="FC534" s="499">
        <v>0</v>
      </c>
      <c r="FD534" s="499">
        <v>0</v>
      </c>
      <c r="FE534" s="499">
        <v>0</v>
      </c>
      <c r="FF534" s="499">
        <v>0</v>
      </c>
      <c r="FG534" s="495">
        <v>0</v>
      </c>
      <c r="FH534" s="499">
        <v>0</v>
      </c>
      <c r="FI534" s="499">
        <v>0</v>
      </c>
      <c r="FJ534" s="499">
        <v>0</v>
      </c>
      <c r="FK534" s="499">
        <v>0</v>
      </c>
      <c r="FL534" s="499">
        <v>0</v>
      </c>
      <c r="FM534" s="499">
        <v>0</v>
      </c>
      <c r="FN534" s="499">
        <v>0</v>
      </c>
      <c r="FO534" s="7">
        <v>0</v>
      </c>
      <c r="FP534" s="499">
        <v>0</v>
      </c>
      <c r="FQ534" s="499">
        <v>0</v>
      </c>
      <c r="FR534" s="499"/>
      <c r="FS534" s="499">
        <v>0</v>
      </c>
      <c r="FT534" s="499">
        <v>0</v>
      </c>
      <c r="FU534" s="499">
        <v>0</v>
      </c>
      <c r="FV534" s="499">
        <v>0</v>
      </c>
      <c r="FW534" s="499">
        <v>0</v>
      </c>
      <c r="FX534" s="499">
        <v>0</v>
      </c>
      <c r="FY534" s="7">
        <v>0</v>
      </c>
      <c r="FZ534" s="499">
        <v>0</v>
      </c>
      <c r="GA534" s="499">
        <v>0</v>
      </c>
      <c r="GB534" s="499">
        <v>0</v>
      </c>
      <c r="GC534" s="499">
        <v>0</v>
      </c>
      <c r="GD534" s="499" t="e">
        <v>#REF!</v>
      </c>
      <c r="GE534" s="149">
        <v>0</v>
      </c>
      <c r="GF534" s="510">
        <v>0</v>
      </c>
      <c r="GG534" s="499"/>
      <c r="GH534" s="499"/>
      <c r="GI534" s="509"/>
      <c r="GK534" s="495"/>
      <c r="GL534" s="495"/>
      <c r="GM534" s="496"/>
      <c r="GN534" s="497"/>
      <c r="GO534" s="498"/>
      <c r="GP534" s="499"/>
      <c r="GQ534" s="499"/>
    </row>
    <row r="535" spans="1:199" s="494" customFormat="1" ht="24.95" hidden="1" customHeight="1" x14ac:dyDescent="0.4">
      <c r="A535" s="488"/>
      <c r="B535" s="496"/>
      <c r="C535" s="497"/>
      <c r="D535" s="500"/>
      <c r="E535" s="497"/>
      <c r="F535" s="497"/>
      <c r="G535" s="500"/>
      <c r="H535" s="497"/>
      <c r="I535" s="497"/>
      <c r="J535" s="497"/>
      <c r="K535" s="497"/>
      <c r="L535" s="496"/>
      <c r="M535" s="501"/>
      <c r="N535" s="502"/>
      <c r="O535" s="503"/>
      <c r="P535" s="502"/>
      <c r="Q535" s="503"/>
      <c r="R535" s="502"/>
      <c r="S535" s="503"/>
      <c r="T535" s="502"/>
      <c r="U535" s="503"/>
      <c r="V535" s="502"/>
      <c r="W535" s="503"/>
      <c r="X535" s="209"/>
      <c r="Y535" s="505"/>
      <c r="Z535" s="502"/>
      <c r="AA535" s="503"/>
      <c r="AB535" s="502"/>
      <c r="AC535" s="209"/>
      <c r="AD535" s="502"/>
      <c r="AE535" s="506"/>
      <c r="AF535" s="502"/>
      <c r="AG535" s="503"/>
      <c r="AH535" s="502"/>
      <c r="AI535" s="504"/>
      <c r="AJ535" s="502"/>
      <c r="AK535" s="504"/>
      <c r="AL535" s="502"/>
      <c r="AM535" s="503"/>
      <c r="AN535" s="502"/>
      <c r="AO535" s="503"/>
      <c r="AP535" s="502"/>
      <c r="AQ535" s="504"/>
      <c r="AR535" s="502"/>
      <c r="AS535" s="504"/>
      <c r="AT535" s="502"/>
      <c r="AU535" s="504"/>
      <c r="AV535" s="502"/>
      <c r="AW535" s="503"/>
      <c r="AX535" s="502"/>
      <c r="AY535" s="504"/>
      <c r="AZ535" s="502"/>
      <c r="BA535" s="209"/>
      <c r="BB535" s="502"/>
      <c r="BC535" s="504"/>
      <c r="BD535" s="502"/>
      <c r="BE535" s="507"/>
      <c r="BF535" s="507"/>
      <c r="BG535" s="507">
        <f t="shared" si="2682"/>
        <v>0</v>
      </c>
      <c r="BH535" s="507">
        <f t="shared" si="2683"/>
        <v>0</v>
      </c>
      <c r="BI535" s="499"/>
      <c r="BJ535" s="496"/>
      <c r="BK535" s="496"/>
      <c r="BL535" s="508"/>
      <c r="BM535" s="488"/>
      <c r="BN535" s="496"/>
      <c r="BO535" s="497"/>
      <c r="BP535" s="497"/>
      <c r="BQ535" s="497"/>
      <c r="BR535" s="497"/>
      <c r="BS535" s="497"/>
      <c r="BT535" s="497"/>
      <c r="BU535" s="497"/>
      <c r="BV535" s="497"/>
      <c r="BW535" s="497"/>
      <c r="BX535" s="496"/>
      <c r="BY535" s="501"/>
      <c r="BZ535" s="502"/>
      <c r="CA535" s="28"/>
      <c r="CB535" s="502"/>
      <c r="CC535" s="503"/>
      <c r="CD535" s="502"/>
      <c r="CE535" s="503"/>
      <c r="CF535" s="502"/>
      <c r="CG535" s="503"/>
      <c r="CH535" s="502"/>
      <c r="CI535" s="503"/>
      <c r="CJ535" s="504"/>
      <c r="CK535" s="182"/>
      <c r="CL535" s="502"/>
      <c r="CM535" s="503"/>
      <c r="CN535" s="502"/>
      <c r="CO535" s="209"/>
      <c r="CP535" s="502"/>
      <c r="CQ535" s="506"/>
      <c r="CR535" s="502"/>
      <c r="CS535" s="503"/>
      <c r="CT535" s="502"/>
      <c r="CU535" s="504"/>
      <c r="CV535" s="502"/>
      <c r="CW535" s="504"/>
      <c r="CX535" s="502"/>
      <c r="CY535" s="503"/>
      <c r="CZ535" s="502"/>
      <c r="DA535" s="503"/>
      <c r="DB535" s="502"/>
      <c r="DC535" s="209"/>
      <c r="DD535" s="502"/>
      <c r="DE535" s="504"/>
      <c r="DF535" s="502"/>
      <c r="DG535" s="504"/>
      <c r="DH535" s="502"/>
      <c r="DI535" s="503"/>
      <c r="DJ535" s="502"/>
      <c r="DK535" s="209"/>
      <c r="DL535" s="502"/>
      <c r="DM535" s="209"/>
      <c r="DN535" s="502"/>
      <c r="DO535" s="504"/>
      <c r="DP535" s="502"/>
      <c r="DQ535" s="507"/>
      <c r="DR535" s="504">
        <f t="shared" si="2687"/>
        <v>0</v>
      </c>
      <c r="DS535" s="504">
        <f t="shared" si="2688"/>
        <v>0</v>
      </c>
      <c r="DT535" s="499"/>
      <c r="DU535" s="499"/>
      <c r="DV535" s="499"/>
      <c r="DW535" s="509"/>
      <c r="DX535" s="491"/>
      <c r="DY535" s="499"/>
      <c r="DZ535" s="499"/>
      <c r="EA535" s="499"/>
      <c r="EB535" s="499"/>
      <c r="EC535" s="499"/>
      <c r="ED535" s="499"/>
      <c r="EE535" s="499"/>
      <c r="EF535" s="499"/>
      <c r="EG535" s="499"/>
      <c r="EH535" s="499"/>
      <c r="EI535" s="499"/>
      <c r="EJ535" s="499"/>
      <c r="EK535" s="499"/>
      <c r="EM535" s="495">
        <v>0</v>
      </c>
      <c r="EN535" s="499">
        <v>0</v>
      </c>
      <c r="EO535" s="7">
        <v>0</v>
      </c>
      <c r="EP535" s="499">
        <v>0</v>
      </c>
      <c r="EQ535" s="499">
        <v>0</v>
      </c>
      <c r="ER535" s="499">
        <v>0</v>
      </c>
      <c r="ES535" s="499">
        <v>0</v>
      </c>
      <c r="ET535" s="499">
        <v>0</v>
      </c>
      <c r="EU535" s="499">
        <v>0</v>
      </c>
      <c r="EV535" s="7">
        <v>0</v>
      </c>
      <c r="EW535" s="495">
        <v>0</v>
      </c>
      <c r="EX535" s="499">
        <v>0</v>
      </c>
      <c r="EY535" s="499">
        <v>0</v>
      </c>
      <c r="EZ535" s="499">
        <v>0</v>
      </c>
      <c r="FA535" s="7">
        <v>0</v>
      </c>
      <c r="FB535" s="499">
        <v>0</v>
      </c>
      <c r="FC535" s="499">
        <v>0</v>
      </c>
      <c r="FD535" s="499">
        <v>0</v>
      </c>
      <c r="FE535" s="499">
        <v>0</v>
      </c>
      <c r="FF535" s="499">
        <v>0</v>
      </c>
      <c r="FG535" s="495">
        <v>0</v>
      </c>
      <c r="FH535" s="499">
        <v>0</v>
      </c>
      <c r="FI535" s="499">
        <v>0</v>
      </c>
      <c r="FJ535" s="499">
        <v>0</v>
      </c>
      <c r="FK535" s="499">
        <v>0</v>
      </c>
      <c r="FL535" s="499">
        <v>0</v>
      </c>
      <c r="FM535" s="499">
        <v>0</v>
      </c>
      <c r="FN535" s="499">
        <v>0</v>
      </c>
      <c r="FO535" s="7">
        <v>0</v>
      </c>
      <c r="FP535" s="499">
        <v>0</v>
      </c>
      <c r="FQ535" s="499">
        <v>0</v>
      </c>
      <c r="FR535" s="499"/>
      <c r="FS535" s="499">
        <v>0</v>
      </c>
      <c r="FT535" s="499">
        <v>0</v>
      </c>
      <c r="FU535" s="499">
        <v>0</v>
      </c>
      <c r="FV535" s="499">
        <v>0</v>
      </c>
      <c r="FW535" s="499">
        <v>0</v>
      </c>
      <c r="FX535" s="499">
        <v>0</v>
      </c>
      <c r="FY535" s="7">
        <v>0</v>
      </c>
      <c r="FZ535" s="499">
        <v>0</v>
      </c>
      <c r="GA535" s="499">
        <v>0</v>
      </c>
      <c r="GB535" s="499">
        <v>0</v>
      </c>
      <c r="GC535" s="499">
        <v>0</v>
      </c>
      <c r="GD535" s="499" t="e">
        <v>#REF!</v>
      </c>
      <c r="GE535" s="149">
        <v>0</v>
      </c>
      <c r="GF535" s="510">
        <v>0</v>
      </c>
      <c r="GG535" s="499"/>
      <c r="GH535" s="499"/>
      <c r="GI535" s="509"/>
      <c r="GK535" s="495"/>
      <c r="GL535" s="495"/>
      <c r="GM535" s="496"/>
      <c r="GN535" s="497"/>
      <c r="GO535" s="498"/>
      <c r="GP535" s="499"/>
      <c r="GQ535" s="499"/>
    </row>
    <row r="536" spans="1:199" s="494" customFormat="1" ht="24.95" hidden="1" customHeight="1" x14ac:dyDescent="0.4">
      <c r="A536" s="488"/>
      <c r="B536" s="496"/>
      <c r="C536" s="497"/>
      <c r="D536" s="500"/>
      <c r="E536" s="497"/>
      <c r="F536" s="497"/>
      <c r="G536" s="497"/>
      <c r="H536" s="497"/>
      <c r="I536" s="497"/>
      <c r="J536" s="497"/>
      <c r="K536" s="497"/>
      <c r="L536" s="513"/>
      <c r="M536" s="501"/>
      <c r="N536" s="502"/>
      <c r="O536" s="503"/>
      <c r="P536" s="502"/>
      <c r="Q536" s="503"/>
      <c r="R536" s="502"/>
      <c r="S536" s="503"/>
      <c r="T536" s="502"/>
      <c r="U536" s="503"/>
      <c r="V536" s="502"/>
      <c r="W536" s="503"/>
      <c r="X536" s="209"/>
      <c r="Y536" s="505"/>
      <c r="Z536" s="502"/>
      <c r="AA536" s="503"/>
      <c r="AB536" s="502"/>
      <c r="AC536" s="209"/>
      <c r="AD536" s="502"/>
      <c r="AE536" s="506"/>
      <c r="AF536" s="502"/>
      <c r="AG536" s="503"/>
      <c r="AH536" s="502"/>
      <c r="AI536" s="504"/>
      <c r="AJ536" s="502"/>
      <c r="AK536" s="504"/>
      <c r="AL536" s="502"/>
      <c r="AM536" s="503"/>
      <c r="AN536" s="502"/>
      <c r="AO536" s="503"/>
      <c r="AP536" s="502"/>
      <c r="AQ536" s="504"/>
      <c r="AR536" s="502"/>
      <c r="AS536" s="504"/>
      <c r="AT536" s="502"/>
      <c r="AU536" s="504"/>
      <c r="AV536" s="502"/>
      <c r="AW536" s="503"/>
      <c r="AX536" s="502"/>
      <c r="AY536" s="504"/>
      <c r="AZ536" s="502"/>
      <c r="BA536" s="209"/>
      <c r="BB536" s="502"/>
      <c r="BC536" s="504"/>
      <c r="BD536" s="502"/>
      <c r="BE536" s="507"/>
      <c r="BF536" s="507"/>
      <c r="BG536" s="507">
        <f t="shared" si="2682"/>
        <v>0</v>
      </c>
      <c r="BH536" s="507">
        <f t="shared" si="2683"/>
        <v>0</v>
      </c>
      <c r="BI536" s="499"/>
      <c r="BJ536" s="496"/>
      <c r="BK536" s="496"/>
      <c r="BL536" s="508"/>
      <c r="BM536" s="491"/>
      <c r="BN536" s="496"/>
      <c r="BO536" s="500"/>
      <c r="BP536" s="500"/>
      <c r="BQ536" s="500"/>
      <c r="BR536" s="497"/>
      <c r="BS536" s="497"/>
      <c r="BT536" s="497"/>
      <c r="BU536" s="497"/>
      <c r="BV536" s="497"/>
      <c r="BW536" s="497"/>
      <c r="BX536" s="496"/>
      <c r="BY536" s="501"/>
      <c r="BZ536" s="502"/>
      <c r="CA536" s="28"/>
      <c r="CB536" s="502"/>
      <c r="CC536" s="503"/>
      <c r="CD536" s="502"/>
      <c r="CE536" s="503"/>
      <c r="CF536" s="502"/>
      <c r="CG536" s="503"/>
      <c r="CH536" s="502"/>
      <c r="CI536" s="503"/>
      <c r="CJ536" s="504"/>
      <c r="CK536" s="182"/>
      <c r="CL536" s="502"/>
      <c r="CM536" s="503"/>
      <c r="CN536" s="502"/>
      <c r="CO536" s="209"/>
      <c r="CP536" s="502"/>
      <c r="CQ536" s="506"/>
      <c r="CR536" s="502"/>
      <c r="CS536" s="503"/>
      <c r="CT536" s="502"/>
      <c r="CU536" s="504"/>
      <c r="CV536" s="502"/>
      <c r="CW536" s="504"/>
      <c r="CX536" s="502"/>
      <c r="CY536" s="503"/>
      <c r="CZ536" s="502"/>
      <c r="DA536" s="503"/>
      <c r="DB536" s="502"/>
      <c r="DC536" s="209"/>
      <c r="DD536" s="502"/>
      <c r="DE536" s="504"/>
      <c r="DF536" s="502"/>
      <c r="DG536" s="504"/>
      <c r="DH536" s="502"/>
      <c r="DI536" s="503"/>
      <c r="DJ536" s="502"/>
      <c r="DK536" s="209"/>
      <c r="DL536" s="502"/>
      <c r="DM536" s="209"/>
      <c r="DN536" s="502"/>
      <c r="DO536" s="504"/>
      <c r="DP536" s="502"/>
      <c r="DQ536" s="507"/>
      <c r="DR536" s="504"/>
      <c r="DS536" s="504"/>
      <c r="DT536" s="499"/>
      <c r="DU536" s="499"/>
      <c r="DV536" s="499"/>
      <c r="DW536" s="509"/>
      <c r="DX536" s="491"/>
      <c r="DY536" s="499"/>
      <c r="DZ536" s="499"/>
      <c r="EA536" s="499"/>
      <c r="EB536" s="499"/>
      <c r="EC536" s="499"/>
      <c r="ED536" s="499"/>
      <c r="EE536" s="499"/>
      <c r="EF536" s="499"/>
      <c r="EG536" s="499"/>
      <c r="EH536" s="499"/>
      <c r="EI536" s="499"/>
      <c r="EJ536" s="499"/>
      <c r="EK536" s="499"/>
      <c r="EM536" s="495">
        <v>0</v>
      </c>
      <c r="EN536" s="499">
        <v>0</v>
      </c>
      <c r="EO536" s="7">
        <v>0</v>
      </c>
      <c r="EP536" s="499">
        <v>0</v>
      </c>
      <c r="EQ536" s="499">
        <v>0</v>
      </c>
      <c r="ER536" s="499">
        <v>0</v>
      </c>
      <c r="ES536" s="499">
        <v>0</v>
      </c>
      <c r="ET536" s="499">
        <v>0</v>
      </c>
      <c r="EU536" s="499">
        <v>0</v>
      </c>
      <c r="EV536" s="7">
        <v>0</v>
      </c>
      <c r="EW536" s="495">
        <v>0</v>
      </c>
      <c r="EX536" s="499">
        <v>0</v>
      </c>
      <c r="EY536" s="499">
        <v>0</v>
      </c>
      <c r="EZ536" s="499">
        <v>0</v>
      </c>
      <c r="FA536" s="7">
        <v>0</v>
      </c>
      <c r="FB536" s="499">
        <v>0</v>
      </c>
      <c r="FC536" s="499">
        <v>0</v>
      </c>
      <c r="FD536" s="499">
        <v>0</v>
      </c>
      <c r="FE536" s="499">
        <v>0</v>
      </c>
      <c r="FF536" s="499">
        <v>0</v>
      </c>
      <c r="FG536" s="495">
        <v>0</v>
      </c>
      <c r="FH536" s="499">
        <v>0</v>
      </c>
      <c r="FI536" s="499">
        <v>0</v>
      </c>
      <c r="FJ536" s="499">
        <v>0</v>
      </c>
      <c r="FK536" s="499">
        <v>0</v>
      </c>
      <c r="FL536" s="499">
        <v>0</v>
      </c>
      <c r="FM536" s="499">
        <v>0</v>
      </c>
      <c r="FN536" s="499">
        <v>0</v>
      </c>
      <c r="FO536" s="7">
        <v>0</v>
      </c>
      <c r="FP536" s="499">
        <v>0</v>
      </c>
      <c r="FQ536" s="499">
        <v>0</v>
      </c>
      <c r="FR536" s="499"/>
      <c r="FS536" s="499">
        <v>0</v>
      </c>
      <c r="FT536" s="499">
        <v>0</v>
      </c>
      <c r="FU536" s="499">
        <v>0</v>
      </c>
      <c r="FV536" s="499">
        <v>0</v>
      </c>
      <c r="FW536" s="499">
        <v>0</v>
      </c>
      <c r="FX536" s="499">
        <v>0</v>
      </c>
      <c r="FY536" s="7">
        <v>0</v>
      </c>
      <c r="FZ536" s="499">
        <v>0</v>
      </c>
      <c r="GA536" s="499">
        <v>0</v>
      </c>
      <c r="GB536" s="499">
        <v>0</v>
      </c>
      <c r="GC536" s="499">
        <v>0</v>
      </c>
      <c r="GD536" s="499" t="e">
        <v>#REF!</v>
      </c>
      <c r="GE536" s="149">
        <v>0</v>
      </c>
      <c r="GF536" s="510">
        <v>0</v>
      </c>
      <c r="GG536" s="499"/>
      <c r="GH536" s="499"/>
      <c r="GI536" s="509"/>
      <c r="GK536" s="495"/>
      <c r="GL536" s="495"/>
      <c r="GM536" s="496"/>
      <c r="GN536" s="497"/>
      <c r="GO536" s="498"/>
      <c r="GP536" s="499"/>
      <c r="GQ536" s="499"/>
    </row>
    <row r="537" spans="1:199" s="494" customFormat="1" ht="24.95" hidden="1" customHeight="1" x14ac:dyDescent="0.4">
      <c r="A537" s="488"/>
      <c r="B537" s="496"/>
      <c r="C537" s="512"/>
      <c r="D537" s="511"/>
      <c r="E537" s="512"/>
      <c r="F537" s="512"/>
      <c r="G537" s="512"/>
      <c r="H537" s="511"/>
      <c r="I537" s="511"/>
      <c r="J537" s="511"/>
      <c r="K537" s="511"/>
      <c r="L537" s="496"/>
      <c r="M537" s="501"/>
      <c r="N537" s="502"/>
      <c r="O537" s="503"/>
      <c r="P537" s="502"/>
      <c r="Q537" s="503"/>
      <c r="R537" s="502"/>
      <c r="S537" s="503"/>
      <c r="T537" s="502"/>
      <c r="U537" s="503"/>
      <c r="V537" s="502"/>
      <c r="W537" s="503"/>
      <c r="X537" s="209"/>
      <c r="Y537" s="505"/>
      <c r="Z537" s="502"/>
      <c r="AA537" s="503"/>
      <c r="AB537" s="502"/>
      <c r="AC537" s="209"/>
      <c r="AD537" s="502"/>
      <c r="AE537" s="506"/>
      <c r="AF537" s="502"/>
      <c r="AG537" s="503"/>
      <c r="AH537" s="502"/>
      <c r="AI537" s="504"/>
      <c r="AJ537" s="502"/>
      <c r="AK537" s="504"/>
      <c r="AL537" s="502"/>
      <c r="AM537" s="503"/>
      <c r="AN537" s="502"/>
      <c r="AO537" s="503"/>
      <c r="AP537" s="502"/>
      <c r="AQ537" s="504"/>
      <c r="AR537" s="502"/>
      <c r="AS537" s="504"/>
      <c r="AT537" s="502"/>
      <c r="AU537" s="504"/>
      <c r="AV537" s="502"/>
      <c r="AW537" s="503"/>
      <c r="AX537" s="502"/>
      <c r="AY537" s="504"/>
      <c r="AZ537" s="502"/>
      <c r="BA537" s="209"/>
      <c r="BB537" s="502"/>
      <c r="BC537" s="504"/>
      <c r="BD537" s="502"/>
      <c r="BE537" s="507"/>
      <c r="BF537" s="507"/>
      <c r="BG537" s="507">
        <f t="shared" si="2682"/>
        <v>0</v>
      </c>
      <c r="BH537" s="507">
        <f t="shared" si="2683"/>
        <v>0</v>
      </c>
      <c r="BI537" s="499"/>
      <c r="BJ537" s="496"/>
      <c r="BK537" s="496"/>
      <c r="BL537" s="508"/>
      <c r="BM537" s="488"/>
      <c r="BN537" s="496"/>
      <c r="BO537" s="497"/>
      <c r="BP537" s="500"/>
      <c r="BQ537" s="497"/>
      <c r="BR537" s="500"/>
      <c r="BS537" s="500"/>
      <c r="BT537" s="497"/>
      <c r="BU537" s="497"/>
      <c r="BV537" s="497"/>
      <c r="BW537" s="497"/>
      <c r="BX537" s="496"/>
      <c r="BY537" s="501"/>
      <c r="BZ537" s="502"/>
      <c r="CA537" s="28"/>
      <c r="CB537" s="502"/>
      <c r="CC537" s="503"/>
      <c r="CD537" s="502"/>
      <c r="CE537" s="503"/>
      <c r="CF537" s="502"/>
      <c r="CG537" s="503"/>
      <c r="CH537" s="502"/>
      <c r="CI537" s="503"/>
      <c r="CJ537" s="504"/>
      <c r="CK537" s="182"/>
      <c r="CL537" s="502"/>
      <c r="CM537" s="503"/>
      <c r="CN537" s="502"/>
      <c r="CO537" s="209"/>
      <c r="CP537" s="502"/>
      <c r="CQ537" s="506"/>
      <c r="CR537" s="502"/>
      <c r="CS537" s="503"/>
      <c r="CT537" s="502"/>
      <c r="CU537" s="504"/>
      <c r="CV537" s="502"/>
      <c r="CW537" s="504"/>
      <c r="CX537" s="502"/>
      <c r="CY537" s="503"/>
      <c r="CZ537" s="502"/>
      <c r="DA537" s="503"/>
      <c r="DB537" s="502"/>
      <c r="DC537" s="209"/>
      <c r="DD537" s="502"/>
      <c r="DE537" s="504"/>
      <c r="DF537" s="502"/>
      <c r="DG537" s="504"/>
      <c r="DH537" s="502"/>
      <c r="DI537" s="503"/>
      <c r="DJ537" s="502"/>
      <c r="DK537" s="209"/>
      <c r="DL537" s="502"/>
      <c r="DM537" s="209"/>
      <c r="DN537" s="502"/>
      <c r="DO537" s="504"/>
      <c r="DP537" s="502"/>
      <c r="DQ537" s="507"/>
      <c r="DR537" s="504">
        <f t="shared" si="2687"/>
        <v>0</v>
      </c>
      <c r="DS537" s="504">
        <f t="shared" si="2688"/>
        <v>0</v>
      </c>
      <c r="DT537" s="499"/>
      <c r="DU537" s="499"/>
      <c r="DV537" s="499"/>
      <c r="DW537" s="509"/>
      <c r="DX537" s="491"/>
      <c r="DY537" s="499"/>
      <c r="DZ537" s="499"/>
      <c r="EA537" s="499"/>
      <c r="EB537" s="499"/>
      <c r="EC537" s="499"/>
      <c r="ED537" s="499"/>
      <c r="EE537" s="499"/>
      <c r="EF537" s="499"/>
      <c r="EG537" s="499"/>
      <c r="EH537" s="499"/>
      <c r="EI537" s="499"/>
      <c r="EJ537" s="499"/>
      <c r="EK537" s="499"/>
      <c r="EM537" s="495">
        <v>0</v>
      </c>
      <c r="EN537" s="499">
        <v>0</v>
      </c>
      <c r="EO537" s="7">
        <v>0</v>
      </c>
      <c r="EP537" s="499">
        <v>0</v>
      </c>
      <c r="EQ537" s="499">
        <v>0</v>
      </c>
      <c r="ER537" s="499">
        <v>0</v>
      </c>
      <c r="ES537" s="499">
        <v>0</v>
      </c>
      <c r="ET537" s="499">
        <v>0</v>
      </c>
      <c r="EU537" s="499">
        <v>0</v>
      </c>
      <c r="EV537" s="7">
        <v>0</v>
      </c>
      <c r="EW537" s="495">
        <v>0</v>
      </c>
      <c r="EX537" s="499">
        <v>0</v>
      </c>
      <c r="EY537" s="499">
        <v>0</v>
      </c>
      <c r="EZ537" s="499">
        <v>0</v>
      </c>
      <c r="FA537" s="7">
        <v>0</v>
      </c>
      <c r="FB537" s="499">
        <v>0</v>
      </c>
      <c r="FC537" s="499">
        <v>0</v>
      </c>
      <c r="FD537" s="499">
        <v>0</v>
      </c>
      <c r="FE537" s="499">
        <v>0</v>
      </c>
      <c r="FF537" s="499">
        <v>0</v>
      </c>
      <c r="FG537" s="495">
        <v>0</v>
      </c>
      <c r="FH537" s="499">
        <v>0</v>
      </c>
      <c r="FI537" s="499">
        <v>0</v>
      </c>
      <c r="FJ537" s="499">
        <v>0</v>
      </c>
      <c r="FK537" s="499">
        <v>0</v>
      </c>
      <c r="FL537" s="499">
        <v>0</v>
      </c>
      <c r="FM537" s="499">
        <v>0</v>
      </c>
      <c r="FN537" s="499">
        <v>0</v>
      </c>
      <c r="FO537" s="7">
        <v>0</v>
      </c>
      <c r="FP537" s="499">
        <v>0</v>
      </c>
      <c r="FQ537" s="499">
        <v>0</v>
      </c>
      <c r="FR537" s="499"/>
      <c r="FS537" s="499">
        <v>0</v>
      </c>
      <c r="FT537" s="499">
        <v>0</v>
      </c>
      <c r="FU537" s="499">
        <v>0</v>
      </c>
      <c r="FV537" s="499">
        <v>0</v>
      </c>
      <c r="FW537" s="499">
        <v>0</v>
      </c>
      <c r="FX537" s="499">
        <v>0</v>
      </c>
      <c r="FY537" s="7">
        <v>0</v>
      </c>
      <c r="FZ537" s="499">
        <v>0</v>
      </c>
      <c r="GA537" s="499">
        <v>0</v>
      </c>
      <c r="GB537" s="499">
        <v>0</v>
      </c>
      <c r="GC537" s="499">
        <v>0</v>
      </c>
      <c r="GD537" s="499" t="e">
        <v>#REF!</v>
      </c>
      <c r="GE537" s="149">
        <v>0</v>
      </c>
      <c r="GF537" s="510">
        <v>0</v>
      </c>
      <c r="GG537" s="499"/>
      <c r="GH537" s="499"/>
      <c r="GI537" s="509"/>
      <c r="GK537" s="495"/>
      <c r="GL537" s="495"/>
      <c r="GM537" s="496"/>
      <c r="GN537" s="497"/>
      <c r="GO537" s="498"/>
      <c r="GP537" s="499"/>
      <c r="GQ537" s="499"/>
    </row>
    <row r="538" spans="1:199" s="494" customFormat="1" ht="24.95" hidden="1" customHeight="1" x14ac:dyDescent="0.4">
      <c r="A538" s="488"/>
      <c r="B538" s="496"/>
      <c r="C538" s="500"/>
      <c r="D538" s="500"/>
      <c r="E538" s="500"/>
      <c r="F538" s="500"/>
      <c r="G538" s="500"/>
      <c r="H538" s="500"/>
      <c r="I538" s="500"/>
      <c r="J538" s="500"/>
      <c r="K538" s="500"/>
      <c r="L538" s="520"/>
      <c r="M538" s="517"/>
      <c r="N538" s="516"/>
      <c r="O538" s="517"/>
      <c r="P538" s="516"/>
      <c r="Q538" s="517"/>
      <c r="R538" s="516"/>
      <c r="S538" s="517"/>
      <c r="T538" s="516"/>
      <c r="U538" s="517"/>
      <c r="V538" s="516"/>
      <c r="W538" s="517"/>
      <c r="X538" s="228"/>
      <c r="Y538" s="521"/>
      <c r="Z538" s="516"/>
      <c r="AA538" s="517"/>
      <c r="AB538" s="516"/>
      <c r="AC538" s="228"/>
      <c r="AD538" s="516"/>
      <c r="AE538" s="517"/>
      <c r="AF538" s="516"/>
      <c r="AG538" s="517"/>
      <c r="AH538" s="516"/>
      <c r="AI538" s="518"/>
      <c r="AJ538" s="516"/>
      <c r="AK538" s="518"/>
      <c r="AL538" s="516"/>
      <c r="AM538" s="517"/>
      <c r="AN538" s="516"/>
      <c r="AO538" s="517"/>
      <c r="AP538" s="516"/>
      <c r="AQ538" s="518"/>
      <c r="AR538" s="516"/>
      <c r="AS538" s="518"/>
      <c r="AT538" s="516"/>
      <c r="AU538" s="518"/>
      <c r="AV538" s="516"/>
      <c r="AW538" s="517"/>
      <c r="AX538" s="516"/>
      <c r="AY538" s="518"/>
      <c r="AZ538" s="516"/>
      <c r="BA538" s="228"/>
      <c r="BB538" s="516"/>
      <c r="BC538" s="518"/>
      <c r="BD538" s="516"/>
      <c r="BE538" s="522"/>
      <c r="BF538" s="518"/>
      <c r="BG538" s="522"/>
      <c r="BH538" s="507"/>
      <c r="BI538" s="499"/>
      <c r="BJ538" s="496"/>
      <c r="BK538" s="496"/>
      <c r="BL538" s="508"/>
      <c r="BM538" s="488"/>
      <c r="BN538" s="496"/>
      <c r="BO538" s="497"/>
      <c r="BP538" s="497"/>
      <c r="BQ538" s="497"/>
      <c r="BR538" s="497"/>
      <c r="BS538" s="497"/>
      <c r="BT538" s="497"/>
      <c r="BU538" s="497"/>
      <c r="BV538" s="497"/>
      <c r="BW538" s="497"/>
      <c r="BX538" s="523"/>
      <c r="BY538" s="501"/>
      <c r="BZ538" s="524"/>
      <c r="CA538" s="28"/>
      <c r="CB538" s="524"/>
      <c r="CC538" s="503"/>
      <c r="CD538" s="524"/>
      <c r="CE538" s="503"/>
      <c r="CF538" s="524"/>
      <c r="CG538" s="503"/>
      <c r="CH538" s="524"/>
      <c r="CI538" s="503"/>
      <c r="CJ538" s="504"/>
      <c r="CK538" s="182"/>
      <c r="CL538" s="524"/>
      <c r="CM538" s="503"/>
      <c r="CN538" s="524"/>
      <c r="CO538" s="209"/>
      <c r="CP538" s="524"/>
      <c r="CQ538" s="525"/>
      <c r="CR538" s="524"/>
      <c r="CS538" s="503"/>
      <c r="CT538" s="524"/>
      <c r="CU538" s="504"/>
      <c r="CV538" s="524"/>
      <c r="CW538" s="504"/>
      <c r="CX538" s="524"/>
      <c r="CY538" s="503"/>
      <c r="CZ538" s="524"/>
      <c r="DA538" s="503"/>
      <c r="DB538" s="524"/>
      <c r="DC538" s="209"/>
      <c r="DD538" s="524"/>
      <c r="DE538" s="504"/>
      <c r="DF538" s="502"/>
      <c r="DG538" s="504"/>
      <c r="DH538" s="524"/>
      <c r="DI538" s="503"/>
      <c r="DJ538" s="524"/>
      <c r="DK538" s="209"/>
      <c r="DL538" s="524"/>
      <c r="DM538" s="209"/>
      <c r="DN538" s="524"/>
      <c r="DO538" s="504"/>
      <c r="DP538" s="524"/>
      <c r="DQ538" s="507"/>
      <c r="DR538" s="526">
        <f t="shared" si="2687"/>
        <v>0</v>
      </c>
      <c r="DS538" s="504">
        <f t="shared" si="2688"/>
        <v>0</v>
      </c>
      <c r="DT538" s="499"/>
      <c r="DU538" s="499"/>
      <c r="DV538" s="499"/>
      <c r="DW538" s="509"/>
      <c r="DX538" s="491"/>
      <c r="DY538" s="499"/>
      <c r="DZ538" s="499"/>
      <c r="EA538" s="499"/>
      <c r="EB538" s="499"/>
      <c r="EC538" s="499"/>
      <c r="ED538" s="499"/>
      <c r="EE538" s="499"/>
      <c r="EF538" s="499"/>
      <c r="EG538" s="499"/>
      <c r="EH538" s="499"/>
      <c r="EI538" s="499"/>
      <c r="EJ538" s="499"/>
      <c r="EK538" s="499"/>
      <c r="EM538" s="495">
        <v>0</v>
      </c>
      <c r="EN538" s="499">
        <v>0</v>
      </c>
      <c r="EO538" s="7">
        <v>0</v>
      </c>
      <c r="EP538" s="499">
        <v>0</v>
      </c>
      <c r="EQ538" s="499">
        <v>0</v>
      </c>
      <c r="ER538" s="499">
        <v>0</v>
      </c>
      <c r="ES538" s="499">
        <v>0</v>
      </c>
      <c r="ET538" s="499">
        <v>0</v>
      </c>
      <c r="EU538" s="499">
        <v>0</v>
      </c>
      <c r="EV538" s="7">
        <v>0</v>
      </c>
      <c r="EW538" s="495">
        <v>0</v>
      </c>
      <c r="EX538" s="499">
        <v>0</v>
      </c>
      <c r="EY538" s="499">
        <v>0</v>
      </c>
      <c r="EZ538" s="499">
        <v>0</v>
      </c>
      <c r="FA538" s="7">
        <v>0</v>
      </c>
      <c r="FB538" s="499">
        <v>0</v>
      </c>
      <c r="FC538" s="499">
        <v>0</v>
      </c>
      <c r="FD538" s="499">
        <v>0</v>
      </c>
      <c r="FE538" s="499">
        <v>0</v>
      </c>
      <c r="FF538" s="499">
        <v>0</v>
      </c>
      <c r="FG538" s="495">
        <v>0</v>
      </c>
      <c r="FH538" s="499">
        <v>0</v>
      </c>
      <c r="FI538" s="499">
        <v>0</v>
      </c>
      <c r="FJ538" s="499">
        <v>0</v>
      </c>
      <c r="FK538" s="499">
        <v>0</v>
      </c>
      <c r="FL538" s="499">
        <v>0</v>
      </c>
      <c r="FM538" s="499">
        <v>0</v>
      </c>
      <c r="FN538" s="499">
        <v>0</v>
      </c>
      <c r="FO538" s="7">
        <v>0</v>
      </c>
      <c r="FP538" s="499">
        <v>0</v>
      </c>
      <c r="FQ538" s="499">
        <v>0</v>
      </c>
      <c r="FR538" s="499"/>
      <c r="FS538" s="499">
        <v>0</v>
      </c>
      <c r="FT538" s="499">
        <v>0</v>
      </c>
      <c r="FU538" s="499">
        <v>0</v>
      </c>
      <c r="FV538" s="499">
        <v>0</v>
      </c>
      <c r="FW538" s="499">
        <v>0</v>
      </c>
      <c r="FX538" s="499">
        <v>0</v>
      </c>
      <c r="FY538" s="7">
        <v>0</v>
      </c>
      <c r="FZ538" s="499">
        <v>0</v>
      </c>
      <c r="GA538" s="499">
        <v>0</v>
      </c>
      <c r="GB538" s="499">
        <v>0</v>
      </c>
      <c r="GC538" s="499">
        <v>0</v>
      </c>
      <c r="GD538" s="499" t="e">
        <v>#REF!</v>
      </c>
      <c r="GE538" s="149">
        <v>0</v>
      </c>
      <c r="GF538" s="510">
        <v>0</v>
      </c>
      <c r="GG538" s="499"/>
      <c r="GH538" s="499"/>
      <c r="GI538" s="509"/>
      <c r="GK538" s="495"/>
      <c r="GL538" s="495"/>
      <c r="GM538" s="496"/>
      <c r="GN538" s="497"/>
      <c r="GO538" s="498"/>
      <c r="GP538" s="499"/>
      <c r="GQ538" s="499"/>
    </row>
    <row r="539" spans="1:199" s="494" customFormat="1" ht="24.95" hidden="1" customHeight="1" x14ac:dyDescent="0.4">
      <c r="A539" s="488"/>
      <c r="B539" s="499"/>
      <c r="C539" s="499"/>
      <c r="D539" s="499"/>
      <c r="E539" s="499"/>
      <c r="F539" s="499"/>
      <c r="G539" s="499"/>
      <c r="H539" s="499"/>
      <c r="I539" s="499"/>
      <c r="J539" s="499"/>
      <c r="K539" s="499"/>
      <c r="L539" s="499"/>
      <c r="M539" s="527"/>
      <c r="N539" s="502"/>
      <c r="O539" s="507"/>
      <c r="P539" s="502"/>
      <c r="Q539" s="507"/>
      <c r="R539" s="502"/>
      <c r="S539" s="507"/>
      <c r="T539" s="502"/>
      <c r="U539" s="507"/>
      <c r="V539" s="528"/>
      <c r="W539" s="507"/>
      <c r="X539" s="22"/>
      <c r="Y539" s="507"/>
      <c r="Z539" s="528"/>
      <c r="AA539" s="507"/>
      <c r="AB539" s="528"/>
      <c r="AC539" s="22"/>
      <c r="AD539" s="528"/>
      <c r="AE539" s="529"/>
      <c r="AF539" s="528"/>
      <c r="AG539" s="507"/>
      <c r="AH539" s="528"/>
      <c r="AI539" s="507"/>
      <c r="AJ539" s="528"/>
      <c r="AK539" s="507"/>
      <c r="AL539" s="528"/>
      <c r="AM539" s="507"/>
      <c r="AN539" s="528"/>
      <c r="AO539" s="507"/>
      <c r="AP539" s="528"/>
      <c r="AQ539" s="507"/>
      <c r="AR539" s="528"/>
      <c r="AS539" s="507"/>
      <c r="AT539" s="528"/>
      <c r="AU539" s="507"/>
      <c r="AV539" s="528"/>
      <c r="AW539" s="507"/>
      <c r="AX539" s="528"/>
      <c r="AY539" s="507"/>
      <c r="AZ539" s="528"/>
      <c r="BA539" s="22"/>
      <c r="BB539" s="528"/>
      <c r="BC539" s="507"/>
      <c r="BD539" s="528"/>
      <c r="BE539" s="507"/>
      <c r="BF539" s="507"/>
      <c r="BG539" s="507"/>
      <c r="BH539" s="507"/>
      <c r="BI539" s="499"/>
      <c r="BJ539" s="496"/>
      <c r="BK539" s="496"/>
      <c r="BL539" s="508"/>
      <c r="BM539" s="488"/>
      <c r="BN539" s="496"/>
      <c r="BO539" s="500"/>
      <c r="BP539" s="500"/>
      <c r="BQ539" s="497"/>
      <c r="BR539" s="530"/>
      <c r="BS539" s="497"/>
      <c r="BT539" s="497"/>
      <c r="BU539" s="497"/>
      <c r="BV539" s="497"/>
      <c r="BW539" s="497"/>
      <c r="BX539" s="531"/>
      <c r="BY539" s="501"/>
      <c r="BZ539" s="502"/>
      <c r="CA539" s="28"/>
      <c r="CB539" s="502"/>
      <c r="CC539" s="503"/>
      <c r="CD539" s="502"/>
      <c r="CE539" s="503"/>
      <c r="CF539" s="502"/>
      <c r="CG539" s="503"/>
      <c r="CH539" s="502"/>
      <c r="CI539" s="503"/>
      <c r="CJ539" s="504"/>
      <c r="CK539" s="209"/>
      <c r="CL539" s="502"/>
      <c r="CM539" s="503"/>
      <c r="CN539" s="502"/>
      <c r="CO539" s="209"/>
      <c r="CP539" s="502"/>
      <c r="CQ539" s="506"/>
      <c r="CR539" s="502"/>
      <c r="CS539" s="503"/>
      <c r="CT539" s="502"/>
      <c r="CU539" s="504"/>
      <c r="CV539" s="502"/>
      <c r="CW539" s="504"/>
      <c r="CX539" s="502"/>
      <c r="CY539" s="503"/>
      <c r="CZ539" s="502"/>
      <c r="DA539" s="503"/>
      <c r="DB539" s="502"/>
      <c r="DC539" s="209"/>
      <c r="DD539" s="502"/>
      <c r="DE539" s="504"/>
      <c r="DF539" s="502"/>
      <c r="DG539" s="504"/>
      <c r="DH539" s="502"/>
      <c r="DI539" s="503"/>
      <c r="DJ539" s="502"/>
      <c r="DK539" s="209"/>
      <c r="DL539" s="502"/>
      <c r="DM539" s="209"/>
      <c r="DN539" s="502"/>
      <c r="DO539" s="504"/>
      <c r="DP539" s="502"/>
      <c r="DQ539" s="507"/>
      <c r="DR539" s="507">
        <f>SUM(DA539+DQ539+DO539+DM539+DK539+DI539+DE539+DC539+CW539+CY539+CU539+CS539+CQ539+CO539+CM539+CK539+CJ539+CI539+CG539+CC539+CA539+CE539+DG539)</f>
        <v>0</v>
      </c>
      <c r="DS539" s="507">
        <f>SUM(CA539+CC539+CG539+CI539+CJ539+DE539+DI539+DK539+DM539+DO539+CE539+DC539)</f>
        <v>0</v>
      </c>
      <c r="DT539" s="499"/>
      <c r="DU539" s="499"/>
      <c r="DV539" s="499"/>
      <c r="DW539" s="509"/>
      <c r="DX539" s="491"/>
      <c r="DY539" s="499"/>
      <c r="DZ539" s="499"/>
      <c r="EA539" s="499"/>
      <c r="EB539" s="499"/>
      <c r="EC539" s="499"/>
      <c r="ED539" s="499"/>
      <c r="EE539" s="499"/>
      <c r="EF539" s="499"/>
      <c r="EG539" s="499"/>
      <c r="EH539" s="499"/>
      <c r="EI539" s="499"/>
      <c r="EJ539" s="499"/>
      <c r="EK539" s="499"/>
      <c r="EM539" s="495">
        <v>0</v>
      </c>
      <c r="EN539" s="499">
        <v>0</v>
      </c>
      <c r="EO539" s="7">
        <v>0</v>
      </c>
      <c r="EP539" s="499">
        <v>0</v>
      </c>
      <c r="EQ539" s="499">
        <v>0</v>
      </c>
      <c r="ER539" s="499">
        <v>0</v>
      </c>
      <c r="ES539" s="499">
        <v>0</v>
      </c>
      <c r="ET539" s="499">
        <v>0</v>
      </c>
      <c r="EU539" s="499">
        <v>0</v>
      </c>
      <c r="EV539" s="7">
        <v>0</v>
      </c>
      <c r="EW539" s="495">
        <v>0</v>
      </c>
      <c r="EX539" s="499">
        <v>0</v>
      </c>
      <c r="EY539" s="499">
        <v>0</v>
      </c>
      <c r="EZ539" s="499">
        <v>0</v>
      </c>
      <c r="FA539" s="7">
        <v>0</v>
      </c>
      <c r="FB539" s="499">
        <v>0</v>
      </c>
      <c r="FC539" s="499">
        <v>0</v>
      </c>
      <c r="FD539" s="499">
        <v>0</v>
      </c>
      <c r="FE539" s="499">
        <v>0</v>
      </c>
      <c r="FF539" s="499">
        <v>0</v>
      </c>
      <c r="FG539" s="495">
        <v>0</v>
      </c>
      <c r="FH539" s="499">
        <v>0</v>
      </c>
      <c r="FI539" s="499">
        <v>0</v>
      </c>
      <c r="FJ539" s="499">
        <v>0</v>
      </c>
      <c r="FK539" s="499">
        <v>0</v>
      </c>
      <c r="FL539" s="499">
        <v>0</v>
      </c>
      <c r="FM539" s="499">
        <v>0</v>
      </c>
      <c r="FN539" s="499">
        <v>0</v>
      </c>
      <c r="FO539" s="7">
        <v>0</v>
      </c>
      <c r="FP539" s="499">
        <v>0</v>
      </c>
      <c r="FQ539" s="499">
        <v>0</v>
      </c>
      <c r="FR539" s="499"/>
      <c r="FS539" s="499">
        <v>0</v>
      </c>
      <c r="FT539" s="499">
        <v>0</v>
      </c>
      <c r="FU539" s="499">
        <v>0</v>
      </c>
      <c r="FV539" s="499">
        <v>0</v>
      </c>
      <c r="FW539" s="499">
        <v>0</v>
      </c>
      <c r="FX539" s="499">
        <v>0</v>
      </c>
      <c r="FY539" s="7">
        <v>0</v>
      </c>
      <c r="FZ539" s="499">
        <v>0</v>
      </c>
      <c r="GA539" s="499">
        <v>0</v>
      </c>
      <c r="GB539" s="499">
        <v>0</v>
      </c>
      <c r="GC539" s="499">
        <v>0</v>
      </c>
      <c r="GD539" s="499" t="e">
        <v>#REF!</v>
      </c>
      <c r="GE539" s="149">
        <v>0</v>
      </c>
      <c r="GF539" s="510">
        <v>0</v>
      </c>
      <c r="GG539" s="499"/>
      <c r="GH539" s="499"/>
      <c r="GI539" s="509"/>
      <c r="GK539" s="495"/>
      <c r="GL539" s="495"/>
      <c r="GM539" s="496"/>
      <c r="GN539" s="497"/>
      <c r="GO539" s="498"/>
      <c r="GP539" s="499"/>
      <c r="GQ539" s="499"/>
    </row>
    <row r="540" spans="1:199" s="494" customFormat="1" ht="24.95" hidden="1" customHeight="1" x14ac:dyDescent="0.4">
      <c r="A540" s="488"/>
      <c r="B540" s="499"/>
      <c r="C540" s="499"/>
      <c r="D540" s="499"/>
      <c r="E540" s="499"/>
      <c r="F540" s="499"/>
      <c r="G540" s="499"/>
      <c r="H540" s="499"/>
      <c r="I540" s="499"/>
      <c r="J540" s="499"/>
      <c r="K540" s="499"/>
      <c r="L540" s="499"/>
      <c r="M540" s="527"/>
      <c r="N540" s="502"/>
      <c r="O540" s="507"/>
      <c r="P540" s="502"/>
      <c r="Q540" s="507"/>
      <c r="R540" s="502"/>
      <c r="S540" s="507"/>
      <c r="T540" s="502"/>
      <c r="U540" s="507"/>
      <c r="V540" s="528"/>
      <c r="W540" s="507"/>
      <c r="X540" s="22"/>
      <c r="Y540" s="507"/>
      <c r="Z540" s="528"/>
      <c r="AA540" s="507"/>
      <c r="AB540" s="528"/>
      <c r="AC540" s="22"/>
      <c r="AD540" s="528"/>
      <c r="AE540" s="529"/>
      <c r="AF540" s="528"/>
      <c r="AG540" s="507"/>
      <c r="AH540" s="528"/>
      <c r="AI540" s="507"/>
      <c r="AJ540" s="528"/>
      <c r="AK540" s="507"/>
      <c r="AL540" s="528"/>
      <c r="AM540" s="507"/>
      <c r="AN540" s="528"/>
      <c r="AO540" s="507"/>
      <c r="AP540" s="528"/>
      <c r="AQ540" s="507"/>
      <c r="AR540" s="528"/>
      <c r="AS540" s="507"/>
      <c r="AT540" s="528"/>
      <c r="AU540" s="507"/>
      <c r="AV540" s="528"/>
      <c r="AW540" s="507"/>
      <c r="AX540" s="528"/>
      <c r="AY540" s="507"/>
      <c r="AZ540" s="528"/>
      <c r="BA540" s="22"/>
      <c r="BB540" s="528"/>
      <c r="BC540" s="507"/>
      <c r="BD540" s="528"/>
      <c r="BE540" s="507"/>
      <c r="BF540" s="507"/>
      <c r="BG540" s="507"/>
      <c r="BH540" s="507"/>
      <c r="BI540" s="499"/>
      <c r="BJ540" s="496"/>
      <c r="BK540" s="496"/>
      <c r="BL540" s="508"/>
      <c r="BM540" s="532"/>
      <c r="BN540" s="499"/>
      <c r="BO540" s="499"/>
      <c r="BP540" s="499"/>
      <c r="BQ540" s="499"/>
      <c r="BR540" s="499"/>
      <c r="BS540" s="499"/>
      <c r="BT540" s="499"/>
      <c r="BU540" s="499"/>
      <c r="BV540" s="499"/>
      <c r="BW540" s="499"/>
      <c r="BX540" s="499"/>
      <c r="BY540" s="527"/>
      <c r="BZ540" s="502"/>
      <c r="CA540" s="22"/>
      <c r="CB540" s="502"/>
      <c r="CC540" s="507"/>
      <c r="CD540" s="502"/>
      <c r="CE540" s="507"/>
      <c r="CF540" s="502"/>
      <c r="CG540" s="507"/>
      <c r="CH540" s="528"/>
      <c r="CI540" s="507"/>
      <c r="CJ540" s="507"/>
      <c r="CK540" s="22"/>
      <c r="CL540" s="528"/>
      <c r="CM540" s="507"/>
      <c r="CN540" s="528"/>
      <c r="CO540" s="22"/>
      <c r="CP540" s="528"/>
      <c r="CQ540" s="529"/>
      <c r="CR540" s="528"/>
      <c r="CS540" s="507"/>
      <c r="CT540" s="528"/>
      <c r="CU540" s="507"/>
      <c r="CV540" s="528"/>
      <c r="CW540" s="507"/>
      <c r="CX540" s="528"/>
      <c r="CY540" s="507"/>
      <c r="CZ540" s="528"/>
      <c r="DA540" s="507"/>
      <c r="DB540" s="528"/>
      <c r="DC540" s="22"/>
      <c r="DD540" s="528"/>
      <c r="DE540" s="507"/>
      <c r="DF540" s="528"/>
      <c r="DG540" s="507"/>
      <c r="DH540" s="528"/>
      <c r="DI540" s="507"/>
      <c r="DJ540" s="528"/>
      <c r="DK540" s="22"/>
      <c r="DL540" s="528"/>
      <c r="DM540" s="22"/>
      <c r="DN540" s="528"/>
      <c r="DO540" s="507"/>
      <c r="DP540" s="528"/>
      <c r="DQ540" s="507"/>
      <c r="DR540" s="507"/>
      <c r="DS540" s="507"/>
      <c r="DT540" s="499"/>
      <c r="DU540" s="499"/>
      <c r="DV540" s="499"/>
      <c r="DW540" s="509"/>
      <c r="DX540" s="491"/>
      <c r="DY540" s="499"/>
      <c r="DZ540" s="499"/>
      <c r="EA540" s="499"/>
      <c r="EB540" s="499"/>
      <c r="EC540" s="499"/>
      <c r="ED540" s="499"/>
      <c r="EE540" s="499"/>
      <c r="EF540" s="499"/>
      <c r="EG540" s="499"/>
      <c r="EH540" s="499"/>
      <c r="EI540" s="499"/>
      <c r="EJ540" s="499"/>
      <c r="EK540" s="499"/>
      <c r="EM540" s="495">
        <v>0</v>
      </c>
      <c r="EN540" s="499">
        <v>0</v>
      </c>
      <c r="EO540" s="7">
        <v>0</v>
      </c>
      <c r="EP540" s="499">
        <v>0</v>
      </c>
      <c r="EQ540" s="499">
        <v>0</v>
      </c>
      <c r="ER540" s="499">
        <v>0</v>
      </c>
      <c r="ES540" s="499">
        <v>0</v>
      </c>
      <c r="ET540" s="499">
        <v>0</v>
      </c>
      <c r="EU540" s="499">
        <v>0</v>
      </c>
      <c r="EV540" s="7">
        <v>0</v>
      </c>
      <c r="EW540" s="495">
        <v>0</v>
      </c>
      <c r="EX540" s="499">
        <v>0</v>
      </c>
      <c r="EY540" s="499">
        <v>0</v>
      </c>
      <c r="EZ540" s="499">
        <v>0</v>
      </c>
      <c r="FA540" s="7">
        <v>0</v>
      </c>
      <c r="FB540" s="499">
        <v>0</v>
      </c>
      <c r="FC540" s="499">
        <v>0</v>
      </c>
      <c r="FD540" s="499">
        <v>0</v>
      </c>
      <c r="FE540" s="499">
        <v>0</v>
      </c>
      <c r="FF540" s="499">
        <v>0</v>
      </c>
      <c r="FG540" s="495">
        <v>0</v>
      </c>
      <c r="FH540" s="499">
        <v>0</v>
      </c>
      <c r="FI540" s="499">
        <v>0</v>
      </c>
      <c r="FJ540" s="499">
        <v>0</v>
      </c>
      <c r="FK540" s="499">
        <v>0</v>
      </c>
      <c r="FL540" s="499">
        <v>0</v>
      </c>
      <c r="FM540" s="499">
        <v>0</v>
      </c>
      <c r="FN540" s="499">
        <v>0</v>
      </c>
      <c r="FO540" s="7">
        <v>0</v>
      </c>
      <c r="FP540" s="499">
        <v>0</v>
      </c>
      <c r="FQ540" s="499">
        <v>0</v>
      </c>
      <c r="FR540" s="499"/>
      <c r="FS540" s="499">
        <v>0</v>
      </c>
      <c r="FT540" s="499">
        <v>0</v>
      </c>
      <c r="FU540" s="499">
        <v>0</v>
      </c>
      <c r="FV540" s="499">
        <v>0</v>
      </c>
      <c r="FW540" s="499">
        <v>0</v>
      </c>
      <c r="FX540" s="499">
        <v>0</v>
      </c>
      <c r="FY540" s="7">
        <v>0</v>
      </c>
      <c r="FZ540" s="499">
        <v>0</v>
      </c>
      <c r="GA540" s="499">
        <v>0</v>
      </c>
      <c r="GB540" s="499">
        <v>0</v>
      </c>
      <c r="GC540" s="499">
        <v>0</v>
      </c>
      <c r="GD540" s="499" t="e">
        <v>#REF!</v>
      </c>
      <c r="GE540" s="149">
        <v>0</v>
      </c>
      <c r="GF540" s="510">
        <v>0</v>
      </c>
      <c r="GG540" s="499"/>
      <c r="GH540" s="499"/>
      <c r="GI540" s="509"/>
      <c r="GK540" s="495"/>
      <c r="GL540" s="495"/>
      <c r="GM540" s="496"/>
      <c r="GN540" s="497"/>
      <c r="GO540" s="498"/>
      <c r="GP540" s="499"/>
      <c r="GQ540" s="499"/>
    </row>
    <row r="541" spans="1:199" s="494" customFormat="1" ht="24.95" hidden="1" customHeight="1" x14ac:dyDescent="0.4">
      <c r="A541" s="488"/>
      <c r="B541" s="499"/>
      <c r="C541" s="499"/>
      <c r="D541" s="499"/>
      <c r="E541" s="499"/>
      <c r="F541" s="499"/>
      <c r="G541" s="499"/>
      <c r="H541" s="499"/>
      <c r="I541" s="499"/>
      <c r="J541" s="499"/>
      <c r="K541" s="499"/>
      <c r="L541" s="499"/>
      <c r="M541" s="527"/>
      <c r="N541" s="502"/>
      <c r="O541" s="507"/>
      <c r="P541" s="502"/>
      <c r="Q541" s="507"/>
      <c r="R541" s="502"/>
      <c r="S541" s="507"/>
      <c r="T541" s="502"/>
      <c r="U541" s="507"/>
      <c r="V541" s="528"/>
      <c r="W541" s="507"/>
      <c r="X541" s="22"/>
      <c r="Y541" s="507"/>
      <c r="Z541" s="528"/>
      <c r="AA541" s="507"/>
      <c r="AB541" s="528"/>
      <c r="AC541" s="22"/>
      <c r="AD541" s="528"/>
      <c r="AE541" s="529"/>
      <c r="AF541" s="528"/>
      <c r="AG541" s="507"/>
      <c r="AH541" s="528"/>
      <c r="AI541" s="507"/>
      <c r="AJ541" s="528"/>
      <c r="AK541" s="507"/>
      <c r="AL541" s="528"/>
      <c r="AM541" s="507"/>
      <c r="AN541" s="528"/>
      <c r="AO541" s="507"/>
      <c r="AP541" s="528"/>
      <c r="AQ541" s="507"/>
      <c r="AR541" s="528"/>
      <c r="AS541" s="507"/>
      <c r="AT541" s="528"/>
      <c r="AU541" s="507"/>
      <c r="AV541" s="528"/>
      <c r="AW541" s="507"/>
      <c r="AX541" s="528"/>
      <c r="AY541" s="507"/>
      <c r="AZ541" s="528"/>
      <c r="BA541" s="22"/>
      <c r="BB541" s="528"/>
      <c r="BC541" s="507"/>
      <c r="BD541" s="528"/>
      <c r="BE541" s="507"/>
      <c r="BF541" s="507"/>
      <c r="BG541" s="507"/>
      <c r="BH541" s="507"/>
      <c r="BI541" s="499"/>
      <c r="BJ541" s="496"/>
      <c r="BK541" s="496"/>
      <c r="BL541" s="508"/>
      <c r="BM541" s="532"/>
      <c r="BN541" s="499"/>
      <c r="BO541" s="499"/>
      <c r="BP541" s="499"/>
      <c r="BQ541" s="499"/>
      <c r="BR541" s="499"/>
      <c r="BS541" s="499"/>
      <c r="BT541" s="499"/>
      <c r="BU541" s="499"/>
      <c r="BV541" s="499"/>
      <c r="BW541" s="499"/>
      <c r="BX541" s="499"/>
      <c r="BY541" s="527"/>
      <c r="BZ541" s="502"/>
      <c r="CA541" s="22"/>
      <c r="CB541" s="502"/>
      <c r="CC541" s="507"/>
      <c r="CD541" s="502"/>
      <c r="CE541" s="507"/>
      <c r="CF541" s="502"/>
      <c r="CG541" s="507"/>
      <c r="CH541" s="528"/>
      <c r="CI541" s="507"/>
      <c r="CJ541" s="507"/>
      <c r="CK541" s="22"/>
      <c r="CL541" s="528"/>
      <c r="CM541" s="507"/>
      <c r="CN541" s="528"/>
      <c r="CO541" s="22"/>
      <c r="CP541" s="528"/>
      <c r="CQ541" s="529"/>
      <c r="CR541" s="528"/>
      <c r="CS541" s="507"/>
      <c r="CT541" s="528"/>
      <c r="CU541" s="507"/>
      <c r="CV541" s="528"/>
      <c r="CW541" s="507"/>
      <c r="CX541" s="528"/>
      <c r="CY541" s="507"/>
      <c r="CZ541" s="528"/>
      <c r="DA541" s="507"/>
      <c r="DB541" s="528"/>
      <c r="DC541" s="22"/>
      <c r="DD541" s="528"/>
      <c r="DE541" s="507"/>
      <c r="DF541" s="528"/>
      <c r="DG541" s="507"/>
      <c r="DH541" s="528"/>
      <c r="DI541" s="507"/>
      <c r="DJ541" s="528"/>
      <c r="DK541" s="22"/>
      <c r="DL541" s="528"/>
      <c r="DM541" s="22"/>
      <c r="DN541" s="528"/>
      <c r="DO541" s="507"/>
      <c r="DP541" s="528"/>
      <c r="DQ541" s="507"/>
      <c r="DR541" s="507"/>
      <c r="DS541" s="507"/>
      <c r="DT541" s="499"/>
      <c r="DU541" s="499"/>
      <c r="DV541" s="499"/>
      <c r="DW541" s="509"/>
      <c r="DX541" s="491"/>
      <c r="DY541" s="499"/>
      <c r="DZ541" s="499"/>
      <c r="EA541" s="499"/>
      <c r="EB541" s="499"/>
      <c r="EC541" s="499"/>
      <c r="ED541" s="499"/>
      <c r="EE541" s="499"/>
      <c r="EF541" s="499"/>
      <c r="EG541" s="499"/>
      <c r="EH541" s="499"/>
      <c r="EI541" s="499"/>
      <c r="EJ541" s="499"/>
      <c r="EK541" s="499"/>
      <c r="EM541" s="495">
        <v>0</v>
      </c>
      <c r="EN541" s="499">
        <v>0</v>
      </c>
      <c r="EO541" s="7">
        <v>0</v>
      </c>
      <c r="EP541" s="499">
        <v>0</v>
      </c>
      <c r="EQ541" s="499">
        <v>0</v>
      </c>
      <c r="ER541" s="499">
        <v>0</v>
      </c>
      <c r="ES541" s="499">
        <v>0</v>
      </c>
      <c r="ET541" s="499">
        <v>0</v>
      </c>
      <c r="EU541" s="499">
        <v>0</v>
      </c>
      <c r="EV541" s="7">
        <v>0</v>
      </c>
      <c r="EW541" s="495">
        <v>0</v>
      </c>
      <c r="EX541" s="499">
        <v>0</v>
      </c>
      <c r="EY541" s="499">
        <v>0</v>
      </c>
      <c r="EZ541" s="499">
        <v>0</v>
      </c>
      <c r="FA541" s="7">
        <v>0</v>
      </c>
      <c r="FB541" s="499">
        <v>0</v>
      </c>
      <c r="FC541" s="499">
        <v>0</v>
      </c>
      <c r="FD541" s="499">
        <v>0</v>
      </c>
      <c r="FE541" s="499">
        <v>0</v>
      </c>
      <c r="FF541" s="499">
        <v>0</v>
      </c>
      <c r="FG541" s="495">
        <v>0</v>
      </c>
      <c r="FH541" s="499">
        <v>0</v>
      </c>
      <c r="FI541" s="499">
        <v>0</v>
      </c>
      <c r="FJ541" s="499">
        <v>0</v>
      </c>
      <c r="FK541" s="499">
        <v>0</v>
      </c>
      <c r="FL541" s="499">
        <v>0</v>
      </c>
      <c r="FM541" s="499">
        <v>0</v>
      </c>
      <c r="FN541" s="499">
        <v>0</v>
      </c>
      <c r="FO541" s="7">
        <v>0</v>
      </c>
      <c r="FP541" s="499">
        <v>0</v>
      </c>
      <c r="FQ541" s="499">
        <v>0</v>
      </c>
      <c r="FR541" s="499"/>
      <c r="FS541" s="499">
        <v>0</v>
      </c>
      <c r="FT541" s="499">
        <v>0</v>
      </c>
      <c r="FU541" s="499">
        <v>0</v>
      </c>
      <c r="FV541" s="499">
        <v>0</v>
      </c>
      <c r="FW541" s="499">
        <v>0</v>
      </c>
      <c r="FX541" s="499">
        <v>0</v>
      </c>
      <c r="FY541" s="7">
        <v>0</v>
      </c>
      <c r="FZ541" s="499">
        <v>0</v>
      </c>
      <c r="GA541" s="499">
        <v>0</v>
      </c>
      <c r="GB541" s="499">
        <v>0</v>
      </c>
      <c r="GC541" s="499">
        <v>0</v>
      </c>
      <c r="GD541" s="499" t="e">
        <v>#REF!</v>
      </c>
      <c r="GE541" s="149">
        <v>0</v>
      </c>
      <c r="GF541" s="510">
        <v>0</v>
      </c>
      <c r="GG541" s="499"/>
      <c r="GH541" s="499"/>
      <c r="GI541" s="509"/>
      <c r="GK541" s="495"/>
      <c r="GL541" s="495"/>
      <c r="GM541" s="496"/>
      <c r="GN541" s="497"/>
      <c r="GO541" s="498"/>
      <c r="GP541" s="499"/>
      <c r="GQ541" s="499"/>
    </row>
    <row r="542" spans="1:199" s="494" customFormat="1" ht="24.95" hidden="1" customHeight="1" x14ac:dyDescent="0.4">
      <c r="A542" s="488"/>
      <c r="B542" s="499"/>
      <c r="C542" s="499"/>
      <c r="D542" s="499"/>
      <c r="E542" s="499"/>
      <c r="F542" s="499"/>
      <c r="G542" s="499"/>
      <c r="H542" s="499"/>
      <c r="I542" s="499"/>
      <c r="J542" s="499"/>
      <c r="K542" s="499"/>
      <c r="L542" s="499"/>
      <c r="M542" s="527"/>
      <c r="N542" s="502"/>
      <c r="O542" s="507"/>
      <c r="P542" s="502"/>
      <c r="Q542" s="507"/>
      <c r="R542" s="502"/>
      <c r="S542" s="507"/>
      <c r="T542" s="502"/>
      <c r="U542" s="507"/>
      <c r="V542" s="528"/>
      <c r="W542" s="507"/>
      <c r="X542" s="22"/>
      <c r="Y542" s="507"/>
      <c r="Z542" s="528"/>
      <c r="AA542" s="507"/>
      <c r="AB542" s="528"/>
      <c r="AC542" s="22"/>
      <c r="AD542" s="528"/>
      <c r="AE542" s="529"/>
      <c r="AF542" s="528"/>
      <c r="AG542" s="507"/>
      <c r="AH542" s="528"/>
      <c r="AI542" s="507"/>
      <c r="AJ542" s="528"/>
      <c r="AK542" s="507"/>
      <c r="AL542" s="528"/>
      <c r="AM542" s="507"/>
      <c r="AN542" s="528"/>
      <c r="AO542" s="507"/>
      <c r="AP542" s="528"/>
      <c r="AQ542" s="507"/>
      <c r="AR542" s="528"/>
      <c r="AS542" s="507"/>
      <c r="AT542" s="528"/>
      <c r="AU542" s="507"/>
      <c r="AV542" s="528"/>
      <c r="AW542" s="507"/>
      <c r="AX542" s="528"/>
      <c r="AY542" s="507"/>
      <c r="AZ542" s="528"/>
      <c r="BA542" s="22"/>
      <c r="BB542" s="528"/>
      <c r="BC542" s="507"/>
      <c r="BD542" s="528"/>
      <c r="BE542" s="507"/>
      <c r="BF542" s="507"/>
      <c r="BG542" s="507"/>
      <c r="BH542" s="507"/>
      <c r="BI542" s="499"/>
      <c r="BJ542" s="496"/>
      <c r="BK542" s="496"/>
      <c r="BL542" s="508"/>
      <c r="BM542" s="532"/>
      <c r="BN542" s="499"/>
      <c r="BO542" s="499"/>
      <c r="BP542" s="499"/>
      <c r="BQ542" s="499"/>
      <c r="BR542" s="499"/>
      <c r="BS542" s="499"/>
      <c r="BT542" s="499"/>
      <c r="BU542" s="499"/>
      <c r="BV542" s="499"/>
      <c r="BW542" s="499"/>
      <c r="BX542" s="499"/>
      <c r="BY542" s="527"/>
      <c r="BZ542" s="502"/>
      <c r="CA542" s="22"/>
      <c r="CB542" s="502"/>
      <c r="CC542" s="507"/>
      <c r="CD542" s="502"/>
      <c r="CE542" s="507"/>
      <c r="CF542" s="502"/>
      <c r="CG542" s="507"/>
      <c r="CH542" s="528"/>
      <c r="CI542" s="507"/>
      <c r="CJ542" s="507"/>
      <c r="CK542" s="22"/>
      <c r="CL542" s="528"/>
      <c r="CM542" s="507"/>
      <c r="CN542" s="528"/>
      <c r="CO542" s="22"/>
      <c r="CP542" s="528"/>
      <c r="CQ542" s="529"/>
      <c r="CR542" s="528"/>
      <c r="CS542" s="507"/>
      <c r="CT542" s="528"/>
      <c r="CU542" s="507"/>
      <c r="CV542" s="528"/>
      <c r="CW542" s="507"/>
      <c r="CX542" s="528"/>
      <c r="CY542" s="507"/>
      <c r="CZ542" s="528"/>
      <c r="DA542" s="507"/>
      <c r="DB542" s="528"/>
      <c r="DC542" s="22"/>
      <c r="DD542" s="528"/>
      <c r="DE542" s="507"/>
      <c r="DF542" s="528"/>
      <c r="DG542" s="507"/>
      <c r="DH542" s="528"/>
      <c r="DI542" s="507"/>
      <c r="DJ542" s="528"/>
      <c r="DK542" s="22"/>
      <c r="DL542" s="528"/>
      <c r="DM542" s="22"/>
      <c r="DN542" s="528"/>
      <c r="DO542" s="507"/>
      <c r="DP542" s="528"/>
      <c r="DQ542" s="507"/>
      <c r="DR542" s="507"/>
      <c r="DS542" s="507"/>
      <c r="DT542" s="499"/>
      <c r="DU542" s="499"/>
      <c r="DV542" s="499"/>
      <c r="DW542" s="509"/>
      <c r="DX542" s="532"/>
      <c r="DY542" s="499"/>
      <c r="DZ542" s="499"/>
      <c r="EA542" s="499"/>
      <c r="EB542" s="499"/>
      <c r="EC542" s="499"/>
      <c r="ED542" s="499"/>
      <c r="EE542" s="499"/>
      <c r="EF542" s="499"/>
      <c r="EG542" s="499"/>
      <c r="EH542" s="499"/>
      <c r="EI542" s="499"/>
      <c r="EJ542" s="499"/>
      <c r="EK542" s="499"/>
      <c r="EM542" s="495">
        <v>0</v>
      </c>
      <c r="EN542" s="499">
        <v>0</v>
      </c>
      <c r="EO542" s="7">
        <v>0</v>
      </c>
      <c r="EP542" s="499">
        <v>0</v>
      </c>
      <c r="EQ542" s="499">
        <v>0</v>
      </c>
      <c r="ER542" s="499">
        <v>0</v>
      </c>
      <c r="ES542" s="499">
        <v>0</v>
      </c>
      <c r="ET542" s="499">
        <v>0</v>
      </c>
      <c r="EU542" s="499">
        <v>0</v>
      </c>
      <c r="EV542" s="7">
        <v>0</v>
      </c>
      <c r="EW542" s="495">
        <v>0</v>
      </c>
      <c r="EX542" s="499">
        <v>0</v>
      </c>
      <c r="EY542" s="499">
        <v>0</v>
      </c>
      <c r="EZ542" s="499">
        <v>0</v>
      </c>
      <c r="FA542" s="7">
        <v>0</v>
      </c>
      <c r="FB542" s="499">
        <v>0</v>
      </c>
      <c r="FC542" s="499">
        <v>0</v>
      </c>
      <c r="FD542" s="499">
        <v>0</v>
      </c>
      <c r="FE542" s="499">
        <v>0</v>
      </c>
      <c r="FF542" s="499">
        <v>0</v>
      </c>
      <c r="FG542" s="495">
        <v>0</v>
      </c>
      <c r="FH542" s="499">
        <v>0</v>
      </c>
      <c r="FI542" s="499">
        <v>0</v>
      </c>
      <c r="FJ542" s="499">
        <v>0</v>
      </c>
      <c r="FK542" s="499">
        <v>0</v>
      </c>
      <c r="FL542" s="499">
        <v>0</v>
      </c>
      <c r="FM542" s="499">
        <v>0</v>
      </c>
      <c r="FN542" s="499">
        <v>0</v>
      </c>
      <c r="FO542" s="7">
        <v>0</v>
      </c>
      <c r="FP542" s="499">
        <v>0</v>
      </c>
      <c r="FQ542" s="499">
        <v>0</v>
      </c>
      <c r="FR542" s="499"/>
      <c r="FS542" s="499">
        <v>0</v>
      </c>
      <c r="FT542" s="499">
        <v>0</v>
      </c>
      <c r="FU542" s="499">
        <v>0</v>
      </c>
      <c r="FV542" s="499">
        <v>0</v>
      </c>
      <c r="FW542" s="499">
        <v>0</v>
      </c>
      <c r="FX542" s="499">
        <v>0</v>
      </c>
      <c r="FY542" s="7">
        <v>0</v>
      </c>
      <c r="FZ542" s="499">
        <v>0</v>
      </c>
      <c r="GA542" s="499">
        <v>0</v>
      </c>
      <c r="GB542" s="499">
        <v>0</v>
      </c>
      <c r="GC542" s="499">
        <v>0</v>
      </c>
      <c r="GD542" s="499" t="e">
        <v>#REF!</v>
      </c>
      <c r="GE542" s="149">
        <v>0</v>
      </c>
      <c r="GF542" s="510">
        <v>0</v>
      </c>
      <c r="GG542" s="499"/>
      <c r="GH542" s="499"/>
      <c r="GI542" s="509"/>
      <c r="GK542" s="495"/>
      <c r="GL542" s="495"/>
      <c r="GM542" s="496"/>
      <c r="GN542" s="497"/>
      <c r="GO542" s="498"/>
      <c r="GP542" s="499"/>
      <c r="GQ542" s="499"/>
    </row>
    <row r="543" spans="1:199" s="494" customFormat="1" ht="24.95" hidden="1" customHeight="1" x14ac:dyDescent="0.4">
      <c r="A543" s="488"/>
      <c r="B543" s="499"/>
      <c r="C543" s="499"/>
      <c r="D543" s="499"/>
      <c r="E543" s="499"/>
      <c r="F543" s="499"/>
      <c r="G543" s="499"/>
      <c r="H543" s="499"/>
      <c r="I543" s="499"/>
      <c r="J543" s="499"/>
      <c r="K543" s="499"/>
      <c r="L543" s="499"/>
      <c r="M543" s="527"/>
      <c r="N543" s="502"/>
      <c r="O543" s="507"/>
      <c r="P543" s="502"/>
      <c r="Q543" s="507"/>
      <c r="R543" s="502"/>
      <c r="S543" s="507"/>
      <c r="T543" s="502"/>
      <c r="U543" s="507"/>
      <c r="V543" s="528"/>
      <c r="W543" s="507"/>
      <c r="X543" s="22"/>
      <c r="Y543" s="507"/>
      <c r="Z543" s="528"/>
      <c r="AA543" s="507"/>
      <c r="AB543" s="528"/>
      <c r="AC543" s="22"/>
      <c r="AD543" s="528"/>
      <c r="AE543" s="529"/>
      <c r="AF543" s="528"/>
      <c r="AG543" s="507"/>
      <c r="AH543" s="528"/>
      <c r="AI543" s="507"/>
      <c r="AJ543" s="528"/>
      <c r="AK543" s="507"/>
      <c r="AL543" s="528"/>
      <c r="AM543" s="507"/>
      <c r="AN543" s="528"/>
      <c r="AO543" s="507"/>
      <c r="AP543" s="528"/>
      <c r="AQ543" s="507"/>
      <c r="AR543" s="528"/>
      <c r="AS543" s="507"/>
      <c r="AT543" s="528"/>
      <c r="AU543" s="507"/>
      <c r="AV543" s="528"/>
      <c r="AW543" s="507"/>
      <c r="AX543" s="528"/>
      <c r="AY543" s="507"/>
      <c r="AZ543" s="528"/>
      <c r="BA543" s="22"/>
      <c r="BB543" s="528"/>
      <c r="BC543" s="507"/>
      <c r="BD543" s="528"/>
      <c r="BE543" s="507"/>
      <c r="BF543" s="507"/>
      <c r="BG543" s="507"/>
      <c r="BH543" s="507"/>
      <c r="BI543" s="499"/>
      <c r="BJ543" s="496"/>
      <c r="BK543" s="496"/>
      <c r="BL543" s="508"/>
      <c r="BM543" s="532"/>
      <c r="BN543" s="499"/>
      <c r="BO543" s="499"/>
      <c r="BP543" s="499"/>
      <c r="BQ543" s="499"/>
      <c r="BR543" s="499"/>
      <c r="BS543" s="499"/>
      <c r="BT543" s="499"/>
      <c r="BU543" s="499"/>
      <c r="BV543" s="499"/>
      <c r="BW543" s="499"/>
      <c r="BX543" s="499"/>
      <c r="BY543" s="527"/>
      <c r="BZ543" s="502"/>
      <c r="CA543" s="22"/>
      <c r="CB543" s="502"/>
      <c r="CC543" s="507"/>
      <c r="CD543" s="502"/>
      <c r="CE543" s="507"/>
      <c r="CF543" s="502"/>
      <c r="CG543" s="507"/>
      <c r="CH543" s="528"/>
      <c r="CI543" s="507"/>
      <c r="CJ543" s="507"/>
      <c r="CK543" s="22"/>
      <c r="CL543" s="528"/>
      <c r="CM543" s="507"/>
      <c r="CN543" s="528"/>
      <c r="CO543" s="22"/>
      <c r="CP543" s="528"/>
      <c r="CQ543" s="529"/>
      <c r="CR543" s="528"/>
      <c r="CS543" s="507"/>
      <c r="CT543" s="528"/>
      <c r="CU543" s="507"/>
      <c r="CV543" s="528"/>
      <c r="CW543" s="507"/>
      <c r="CX543" s="528"/>
      <c r="CY543" s="507"/>
      <c r="CZ543" s="528"/>
      <c r="DA543" s="507"/>
      <c r="DB543" s="528"/>
      <c r="DC543" s="22"/>
      <c r="DD543" s="528"/>
      <c r="DE543" s="507"/>
      <c r="DF543" s="528"/>
      <c r="DG543" s="507"/>
      <c r="DH543" s="528"/>
      <c r="DI543" s="507"/>
      <c r="DJ543" s="528"/>
      <c r="DK543" s="22"/>
      <c r="DL543" s="528"/>
      <c r="DM543" s="22"/>
      <c r="DN543" s="528"/>
      <c r="DO543" s="507"/>
      <c r="DP543" s="528"/>
      <c r="DQ543" s="507"/>
      <c r="DR543" s="507"/>
      <c r="DS543" s="507"/>
      <c r="DT543" s="499"/>
      <c r="DU543" s="499"/>
      <c r="DV543" s="499"/>
      <c r="DW543" s="509"/>
      <c r="DX543" s="532"/>
      <c r="DY543" s="499"/>
      <c r="DZ543" s="499"/>
      <c r="EA543" s="499"/>
      <c r="EB543" s="499"/>
      <c r="EC543" s="499"/>
      <c r="ED543" s="499"/>
      <c r="EE543" s="499"/>
      <c r="EF543" s="499"/>
      <c r="EG543" s="499"/>
      <c r="EH543" s="499"/>
      <c r="EI543" s="499"/>
      <c r="EJ543" s="499"/>
      <c r="EK543" s="499"/>
      <c r="EM543" s="495">
        <v>0</v>
      </c>
      <c r="EN543" s="499">
        <v>0</v>
      </c>
      <c r="EO543" s="7">
        <v>0</v>
      </c>
      <c r="EP543" s="499">
        <v>0</v>
      </c>
      <c r="EQ543" s="499">
        <v>0</v>
      </c>
      <c r="ER543" s="499">
        <v>0</v>
      </c>
      <c r="ES543" s="499">
        <v>0</v>
      </c>
      <c r="ET543" s="499">
        <v>0</v>
      </c>
      <c r="EU543" s="499">
        <v>0</v>
      </c>
      <c r="EV543" s="7">
        <v>0</v>
      </c>
      <c r="EW543" s="495">
        <v>0</v>
      </c>
      <c r="EX543" s="499">
        <v>0</v>
      </c>
      <c r="EY543" s="499">
        <v>0</v>
      </c>
      <c r="EZ543" s="499">
        <v>0</v>
      </c>
      <c r="FA543" s="7">
        <v>0</v>
      </c>
      <c r="FB543" s="499">
        <v>0</v>
      </c>
      <c r="FC543" s="499">
        <v>0</v>
      </c>
      <c r="FD543" s="499">
        <v>0</v>
      </c>
      <c r="FE543" s="499">
        <v>0</v>
      </c>
      <c r="FF543" s="499">
        <v>0</v>
      </c>
      <c r="FG543" s="495">
        <v>0</v>
      </c>
      <c r="FH543" s="499">
        <v>0</v>
      </c>
      <c r="FI543" s="499">
        <v>0</v>
      </c>
      <c r="FJ543" s="499">
        <v>0</v>
      </c>
      <c r="FK543" s="499">
        <v>0</v>
      </c>
      <c r="FL543" s="499">
        <v>0</v>
      </c>
      <c r="FM543" s="499">
        <v>0</v>
      </c>
      <c r="FN543" s="499">
        <v>0</v>
      </c>
      <c r="FO543" s="7">
        <v>0</v>
      </c>
      <c r="FP543" s="499">
        <v>0</v>
      </c>
      <c r="FQ543" s="499">
        <v>0</v>
      </c>
      <c r="FR543" s="499"/>
      <c r="FS543" s="499">
        <v>0</v>
      </c>
      <c r="FT543" s="499">
        <v>0</v>
      </c>
      <c r="FU543" s="499">
        <v>0</v>
      </c>
      <c r="FV543" s="499">
        <v>0</v>
      </c>
      <c r="FW543" s="499">
        <v>0</v>
      </c>
      <c r="FX543" s="499">
        <v>0</v>
      </c>
      <c r="FY543" s="7">
        <v>0</v>
      </c>
      <c r="FZ543" s="499">
        <v>0</v>
      </c>
      <c r="GA543" s="499">
        <v>0</v>
      </c>
      <c r="GB543" s="499">
        <v>0</v>
      </c>
      <c r="GC543" s="499">
        <v>0</v>
      </c>
      <c r="GD543" s="499" t="e">
        <v>#REF!</v>
      </c>
      <c r="GE543" s="149">
        <v>0</v>
      </c>
      <c r="GF543" s="510">
        <v>0</v>
      </c>
      <c r="GG543" s="499"/>
      <c r="GH543" s="499"/>
      <c r="GI543" s="509"/>
      <c r="GK543" s="495"/>
      <c r="GL543" s="495"/>
      <c r="GM543" s="496"/>
      <c r="GN543" s="497"/>
      <c r="GO543" s="498"/>
      <c r="GP543" s="499"/>
      <c r="GQ543" s="499"/>
    </row>
    <row r="544" spans="1:199" s="494" customFormat="1" ht="24.95" hidden="1" customHeight="1" x14ac:dyDescent="0.4">
      <c r="A544" s="488"/>
      <c r="B544" s="499"/>
      <c r="C544" s="499"/>
      <c r="D544" s="499"/>
      <c r="E544" s="499"/>
      <c r="F544" s="499"/>
      <c r="G544" s="499"/>
      <c r="H544" s="499"/>
      <c r="I544" s="499"/>
      <c r="J544" s="499"/>
      <c r="K544" s="499"/>
      <c r="L544" s="499"/>
      <c r="M544" s="527"/>
      <c r="N544" s="502"/>
      <c r="O544" s="507"/>
      <c r="P544" s="502"/>
      <c r="Q544" s="507"/>
      <c r="R544" s="502"/>
      <c r="S544" s="507"/>
      <c r="T544" s="502"/>
      <c r="U544" s="507"/>
      <c r="V544" s="528"/>
      <c r="W544" s="507"/>
      <c r="X544" s="22"/>
      <c r="Y544" s="507"/>
      <c r="Z544" s="528"/>
      <c r="AA544" s="507"/>
      <c r="AB544" s="528"/>
      <c r="AC544" s="22"/>
      <c r="AD544" s="528"/>
      <c r="AE544" s="529"/>
      <c r="AF544" s="528"/>
      <c r="AG544" s="507"/>
      <c r="AH544" s="528"/>
      <c r="AI544" s="507"/>
      <c r="AJ544" s="528"/>
      <c r="AK544" s="507"/>
      <c r="AL544" s="528"/>
      <c r="AM544" s="507"/>
      <c r="AN544" s="528"/>
      <c r="AO544" s="507"/>
      <c r="AP544" s="528"/>
      <c r="AQ544" s="507"/>
      <c r="AR544" s="528"/>
      <c r="AS544" s="507"/>
      <c r="AT544" s="528"/>
      <c r="AU544" s="507"/>
      <c r="AV544" s="528"/>
      <c r="AW544" s="507"/>
      <c r="AX544" s="528"/>
      <c r="AY544" s="507"/>
      <c r="AZ544" s="528"/>
      <c r="BA544" s="22"/>
      <c r="BB544" s="528"/>
      <c r="BC544" s="507"/>
      <c r="BD544" s="528"/>
      <c r="BE544" s="507"/>
      <c r="BF544" s="507"/>
      <c r="BG544" s="507"/>
      <c r="BH544" s="507"/>
      <c r="BI544" s="499"/>
      <c r="BJ544" s="496"/>
      <c r="BK544" s="496"/>
      <c r="BL544" s="508"/>
      <c r="BM544" s="532"/>
      <c r="BN544" s="499"/>
      <c r="BO544" s="499"/>
      <c r="BP544" s="499"/>
      <c r="BQ544" s="499"/>
      <c r="BR544" s="499"/>
      <c r="BS544" s="499"/>
      <c r="BT544" s="499"/>
      <c r="BU544" s="499"/>
      <c r="BV544" s="499"/>
      <c r="BW544" s="499"/>
      <c r="BX544" s="499"/>
      <c r="BY544" s="527"/>
      <c r="BZ544" s="502"/>
      <c r="CA544" s="22"/>
      <c r="CB544" s="502"/>
      <c r="CC544" s="507"/>
      <c r="CD544" s="502"/>
      <c r="CE544" s="507"/>
      <c r="CF544" s="502"/>
      <c r="CG544" s="507"/>
      <c r="CH544" s="528"/>
      <c r="CI544" s="507"/>
      <c r="CJ544" s="507"/>
      <c r="CK544" s="22"/>
      <c r="CL544" s="528"/>
      <c r="CM544" s="507"/>
      <c r="CN544" s="528"/>
      <c r="CO544" s="22"/>
      <c r="CP544" s="528"/>
      <c r="CQ544" s="529"/>
      <c r="CR544" s="528"/>
      <c r="CS544" s="507"/>
      <c r="CT544" s="528"/>
      <c r="CU544" s="507"/>
      <c r="CV544" s="528"/>
      <c r="CW544" s="507"/>
      <c r="CX544" s="528"/>
      <c r="CY544" s="507"/>
      <c r="CZ544" s="528"/>
      <c r="DA544" s="507"/>
      <c r="DB544" s="528"/>
      <c r="DC544" s="22"/>
      <c r="DD544" s="528"/>
      <c r="DE544" s="507"/>
      <c r="DF544" s="528"/>
      <c r="DG544" s="507"/>
      <c r="DH544" s="528"/>
      <c r="DI544" s="507"/>
      <c r="DJ544" s="528"/>
      <c r="DK544" s="22"/>
      <c r="DL544" s="528"/>
      <c r="DM544" s="22"/>
      <c r="DN544" s="528"/>
      <c r="DO544" s="507"/>
      <c r="DP544" s="528"/>
      <c r="DQ544" s="507"/>
      <c r="DR544" s="507"/>
      <c r="DS544" s="507"/>
      <c r="DT544" s="499"/>
      <c r="DU544" s="499"/>
      <c r="DV544" s="499"/>
      <c r="DW544" s="509"/>
      <c r="DX544" s="532"/>
      <c r="DY544" s="499"/>
      <c r="DZ544" s="499"/>
      <c r="EA544" s="499"/>
      <c r="EB544" s="499"/>
      <c r="EC544" s="499"/>
      <c r="ED544" s="499"/>
      <c r="EE544" s="499"/>
      <c r="EF544" s="499"/>
      <c r="EG544" s="499"/>
      <c r="EH544" s="499"/>
      <c r="EI544" s="499"/>
      <c r="EJ544" s="499"/>
      <c r="EK544" s="499"/>
      <c r="EM544" s="495">
        <v>0</v>
      </c>
      <c r="EN544" s="499">
        <v>0</v>
      </c>
      <c r="EO544" s="7">
        <v>0</v>
      </c>
      <c r="EP544" s="499">
        <v>0</v>
      </c>
      <c r="EQ544" s="499">
        <v>0</v>
      </c>
      <c r="ER544" s="499">
        <v>0</v>
      </c>
      <c r="ES544" s="499">
        <v>0</v>
      </c>
      <c r="ET544" s="499">
        <v>0</v>
      </c>
      <c r="EU544" s="499">
        <v>0</v>
      </c>
      <c r="EV544" s="7">
        <v>0</v>
      </c>
      <c r="EW544" s="495">
        <v>0</v>
      </c>
      <c r="EX544" s="499">
        <v>0</v>
      </c>
      <c r="EY544" s="499">
        <v>0</v>
      </c>
      <c r="EZ544" s="499">
        <v>0</v>
      </c>
      <c r="FA544" s="7">
        <v>0</v>
      </c>
      <c r="FB544" s="499">
        <v>0</v>
      </c>
      <c r="FC544" s="499">
        <v>0</v>
      </c>
      <c r="FD544" s="499">
        <v>0</v>
      </c>
      <c r="FE544" s="499">
        <v>0</v>
      </c>
      <c r="FF544" s="499">
        <v>0</v>
      </c>
      <c r="FG544" s="495">
        <v>0</v>
      </c>
      <c r="FH544" s="499">
        <v>0</v>
      </c>
      <c r="FI544" s="499">
        <v>0</v>
      </c>
      <c r="FJ544" s="499">
        <v>0</v>
      </c>
      <c r="FK544" s="499">
        <v>0</v>
      </c>
      <c r="FL544" s="499">
        <v>0</v>
      </c>
      <c r="FM544" s="499">
        <v>0</v>
      </c>
      <c r="FN544" s="499">
        <v>0</v>
      </c>
      <c r="FO544" s="7">
        <v>0</v>
      </c>
      <c r="FP544" s="499">
        <v>0</v>
      </c>
      <c r="FQ544" s="499">
        <v>0</v>
      </c>
      <c r="FR544" s="499"/>
      <c r="FS544" s="499">
        <v>0</v>
      </c>
      <c r="FT544" s="499">
        <v>0</v>
      </c>
      <c r="FU544" s="499">
        <v>0</v>
      </c>
      <c r="FV544" s="499">
        <v>0</v>
      </c>
      <c r="FW544" s="499">
        <v>0</v>
      </c>
      <c r="FX544" s="499">
        <v>0</v>
      </c>
      <c r="FY544" s="7">
        <v>0</v>
      </c>
      <c r="FZ544" s="499">
        <v>0</v>
      </c>
      <c r="GA544" s="499">
        <v>0</v>
      </c>
      <c r="GB544" s="499">
        <v>0</v>
      </c>
      <c r="GC544" s="499">
        <v>0</v>
      </c>
      <c r="GD544" s="499" t="e">
        <v>#REF!</v>
      </c>
      <c r="GE544" s="149">
        <v>0</v>
      </c>
      <c r="GF544" s="510">
        <v>0</v>
      </c>
      <c r="GG544" s="499"/>
      <c r="GH544" s="499"/>
      <c r="GI544" s="509"/>
      <c r="GK544" s="495"/>
      <c r="GL544" s="495"/>
      <c r="GM544" s="496"/>
      <c r="GN544" s="497"/>
      <c r="GO544" s="498"/>
      <c r="GP544" s="499"/>
      <c r="GQ544" s="499"/>
    </row>
    <row r="545" spans="1:267" s="494" customFormat="1" ht="24.95" hidden="1" customHeight="1" x14ac:dyDescent="0.4">
      <c r="A545" s="488"/>
      <c r="B545" s="499"/>
      <c r="C545" s="499"/>
      <c r="D545" s="499"/>
      <c r="E545" s="499"/>
      <c r="F545" s="499"/>
      <c r="G545" s="499"/>
      <c r="H545" s="499"/>
      <c r="I545" s="499"/>
      <c r="J545" s="499"/>
      <c r="K545" s="499"/>
      <c r="L545" s="499"/>
      <c r="M545" s="527">
        <f>SUM(N545+P545+T545+V545+AR545*2)</f>
        <v>0</v>
      </c>
      <c r="N545" s="502"/>
      <c r="O545" s="507"/>
      <c r="P545" s="502"/>
      <c r="Q545" s="507"/>
      <c r="R545" s="502"/>
      <c r="S545" s="507"/>
      <c r="T545" s="502"/>
      <c r="U545" s="507"/>
      <c r="V545" s="528"/>
      <c r="W545" s="507"/>
      <c r="X545" s="22"/>
      <c r="Y545" s="507"/>
      <c r="Z545" s="528"/>
      <c r="AA545" s="507"/>
      <c r="AB545" s="528"/>
      <c r="AC545" s="22"/>
      <c r="AD545" s="528"/>
      <c r="AE545" s="529"/>
      <c r="AF545" s="528"/>
      <c r="AG545" s="507"/>
      <c r="AH545" s="528"/>
      <c r="AI545" s="507"/>
      <c r="AJ545" s="528"/>
      <c r="AK545" s="507"/>
      <c r="AL545" s="528"/>
      <c r="AM545" s="507"/>
      <c r="AN545" s="528"/>
      <c r="AO545" s="507"/>
      <c r="AP545" s="528"/>
      <c r="AQ545" s="507"/>
      <c r="AR545" s="528"/>
      <c r="AS545" s="507"/>
      <c r="AT545" s="528"/>
      <c r="AU545" s="507"/>
      <c r="AV545" s="528"/>
      <c r="AW545" s="507"/>
      <c r="AX545" s="528"/>
      <c r="AY545" s="507"/>
      <c r="AZ545" s="528"/>
      <c r="BA545" s="22"/>
      <c r="BB545" s="528"/>
      <c r="BC545" s="507"/>
      <c r="BD545" s="528"/>
      <c r="BE545" s="507"/>
      <c r="BF545" s="507"/>
      <c r="BG545" s="507">
        <f>SUM(AO545+BE545+BC545+BA545+AY545+AW545+AS545+AQ545+AK545+AM545+AI545+AG545+AE545+AC545+AA545+Y545+X545+W545+U545+Q545+O545+S545+AU545)</f>
        <v>0</v>
      </c>
      <c r="BH545" s="507">
        <f>SUM(O545+Q545+U545+W545+X545+AS545+AW545+AY545+BA545+BC545+S545+AQ545)</f>
        <v>0</v>
      </c>
      <c r="BI545" s="499"/>
      <c r="BJ545" s="496"/>
      <c r="BK545" s="496"/>
      <c r="BL545" s="508"/>
      <c r="BM545" s="532"/>
      <c r="BN545" s="499"/>
      <c r="BO545" s="499"/>
      <c r="BP545" s="499"/>
      <c r="BQ545" s="499"/>
      <c r="BR545" s="499"/>
      <c r="BS545" s="499"/>
      <c r="BT545" s="499"/>
      <c r="BU545" s="499"/>
      <c r="BV545" s="499"/>
      <c r="BW545" s="499"/>
      <c r="BX545" s="499"/>
      <c r="BY545" s="527">
        <f>SUM(BZ545+CB545+CF545+CH545+DD545*2)</f>
        <v>0</v>
      </c>
      <c r="BZ545" s="502"/>
      <c r="CA545" s="22"/>
      <c r="CB545" s="502"/>
      <c r="CC545" s="507"/>
      <c r="CD545" s="502"/>
      <c r="CE545" s="507"/>
      <c r="CF545" s="502"/>
      <c r="CG545" s="507"/>
      <c r="CH545" s="528"/>
      <c r="CI545" s="507"/>
      <c r="CJ545" s="507"/>
      <c r="CK545" s="22"/>
      <c r="CL545" s="528"/>
      <c r="CM545" s="507"/>
      <c r="CN545" s="528"/>
      <c r="CO545" s="22"/>
      <c r="CP545" s="528"/>
      <c r="CQ545" s="529"/>
      <c r="CR545" s="528"/>
      <c r="CS545" s="507"/>
      <c r="CT545" s="528"/>
      <c r="CU545" s="507"/>
      <c r="CV545" s="528"/>
      <c r="CW545" s="507"/>
      <c r="CX545" s="528"/>
      <c r="CY545" s="507"/>
      <c r="CZ545" s="528"/>
      <c r="DA545" s="507"/>
      <c r="DB545" s="528"/>
      <c r="DC545" s="22"/>
      <c r="DD545" s="528"/>
      <c r="DE545" s="507"/>
      <c r="DF545" s="528"/>
      <c r="DG545" s="507"/>
      <c r="DH545" s="528"/>
      <c r="DI545" s="507"/>
      <c r="DJ545" s="528"/>
      <c r="DK545" s="22"/>
      <c r="DL545" s="528"/>
      <c r="DM545" s="22"/>
      <c r="DN545" s="528"/>
      <c r="DO545" s="507"/>
      <c r="DP545" s="528"/>
      <c r="DQ545" s="507"/>
      <c r="DR545" s="507">
        <f>SUM(DA545+DQ545+DO545+DM545+DK545+DI545+DE545+DC545+CW545+CY545+CU545+CS545+CQ545+CO545+CM545+CK545+CJ545+CI545+CG545+CC545+CA545+CE545+DG545)</f>
        <v>0</v>
      </c>
      <c r="DS545" s="507">
        <f>SUM(CA545+CC545+CG545+CI545+CJ545+DE545+DI545+DK545+DM545+DO545+CE545+DC545)</f>
        <v>0</v>
      </c>
      <c r="DT545" s="499"/>
      <c r="DU545" s="499"/>
      <c r="DV545" s="499"/>
      <c r="DW545" s="509"/>
      <c r="DX545" s="532"/>
      <c r="DY545" s="499"/>
      <c r="DZ545" s="499"/>
      <c r="EA545" s="499"/>
      <c r="EB545" s="499"/>
      <c r="EC545" s="499"/>
      <c r="ED545" s="499"/>
      <c r="EE545" s="499"/>
      <c r="EF545" s="499"/>
      <c r="EG545" s="499"/>
      <c r="EH545" s="499"/>
      <c r="EI545" s="499"/>
      <c r="EJ545" s="499"/>
      <c r="EK545" s="499"/>
      <c r="EM545" s="495">
        <v>0</v>
      </c>
      <c r="EN545" s="499">
        <v>0</v>
      </c>
      <c r="EO545" s="7">
        <v>0</v>
      </c>
      <c r="EP545" s="499">
        <v>0</v>
      </c>
      <c r="EQ545" s="499">
        <v>0</v>
      </c>
      <c r="ER545" s="499">
        <v>0</v>
      </c>
      <c r="ES545" s="499">
        <v>0</v>
      </c>
      <c r="ET545" s="499">
        <v>0</v>
      </c>
      <c r="EU545" s="499">
        <v>0</v>
      </c>
      <c r="EV545" s="7">
        <v>0</v>
      </c>
      <c r="EW545" s="495">
        <v>0</v>
      </c>
      <c r="EX545" s="499">
        <v>0</v>
      </c>
      <c r="EY545" s="499">
        <v>0</v>
      </c>
      <c r="EZ545" s="499">
        <v>0</v>
      </c>
      <c r="FA545" s="7">
        <v>0</v>
      </c>
      <c r="FB545" s="499">
        <v>0</v>
      </c>
      <c r="FC545" s="499">
        <v>0</v>
      </c>
      <c r="FD545" s="499">
        <v>0</v>
      </c>
      <c r="FE545" s="499">
        <v>0</v>
      </c>
      <c r="FF545" s="499">
        <v>0</v>
      </c>
      <c r="FG545" s="495">
        <v>0</v>
      </c>
      <c r="FH545" s="499">
        <v>0</v>
      </c>
      <c r="FI545" s="499">
        <v>0</v>
      </c>
      <c r="FJ545" s="499">
        <v>0</v>
      </c>
      <c r="FK545" s="499">
        <v>0</v>
      </c>
      <c r="FL545" s="499">
        <v>0</v>
      </c>
      <c r="FM545" s="499">
        <v>0</v>
      </c>
      <c r="FN545" s="499">
        <v>0</v>
      </c>
      <c r="FO545" s="7">
        <v>0</v>
      </c>
      <c r="FP545" s="499">
        <v>0</v>
      </c>
      <c r="FQ545" s="499">
        <v>0</v>
      </c>
      <c r="FR545" s="499"/>
      <c r="FS545" s="499">
        <v>0</v>
      </c>
      <c r="FT545" s="499">
        <v>0</v>
      </c>
      <c r="FU545" s="499">
        <v>0</v>
      </c>
      <c r="FV545" s="499">
        <v>0</v>
      </c>
      <c r="FW545" s="499">
        <v>0</v>
      </c>
      <c r="FX545" s="499">
        <v>0</v>
      </c>
      <c r="FY545" s="7">
        <v>0</v>
      </c>
      <c r="FZ545" s="499">
        <v>0</v>
      </c>
      <c r="GA545" s="499">
        <v>0</v>
      </c>
      <c r="GB545" s="499">
        <v>0</v>
      </c>
      <c r="GC545" s="499">
        <v>0</v>
      </c>
      <c r="GD545" s="499" t="e">
        <v>#REF!</v>
      </c>
      <c r="GE545" s="149">
        <v>0</v>
      </c>
      <c r="GF545" s="510">
        <v>0</v>
      </c>
      <c r="GG545" s="499"/>
      <c r="GH545" s="499"/>
      <c r="GI545" s="509"/>
      <c r="GK545" s="495"/>
      <c r="GL545" s="495"/>
      <c r="GM545" s="496"/>
      <c r="GN545" s="497"/>
      <c r="GO545" s="498"/>
      <c r="GP545" s="499"/>
      <c r="GQ545" s="499"/>
    </row>
    <row r="546" spans="1:267" s="494" customFormat="1" ht="24.95" hidden="1" customHeight="1" thickBot="1" x14ac:dyDescent="0.4">
      <c r="A546" s="488"/>
      <c r="B546" s="499"/>
      <c r="C546" s="499"/>
      <c r="D546" s="499"/>
      <c r="E546" s="499"/>
      <c r="F546" s="499"/>
      <c r="G546" s="499"/>
      <c r="H546" s="499"/>
      <c r="I546" s="499"/>
      <c r="J546" s="499"/>
      <c r="K546" s="499"/>
      <c r="L546" s="499"/>
      <c r="M546" s="527">
        <f>SUM(N546+P546+T546+V546+AR546*2)</f>
        <v>0</v>
      </c>
      <c r="N546" s="502"/>
      <c r="O546" s="507"/>
      <c r="P546" s="502"/>
      <c r="Q546" s="507"/>
      <c r="R546" s="502"/>
      <c r="S546" s="507"/>
      <c r="T546" s="502"/>
      <c r="U546" s="507"/>
      <c r="V546" s="528"/>
      <c r="W546" s="507"/>
      <c r="X546" s="22"/>
      <c r="Y546" s="507"/>
      <c r="Z546" s="528"/>
      <c r="AA546" s="507"/>
      <c r="AB546" s="528"/>
      <c r="AC546" s="22"/>
      <c r="AD546" s="528"/>
      <c r="AE546" s="529"/>
      <c r="AF546" s="528"/>
      <c r="AG546" s="507"/>
      <c r="AH546" s="528"/>
      <c r="AI546" s="507"/>
      <c r="AJ546" s="528"/>
      <c r="AK546" s="507"/>
      <c r="AL546" s="528"/>
      <c r="AM546" s="507"/>
      <c r="AN546" s="528"/>
      <c r="AO546" s="507"/>
      <c r="AP546" s="528"/>
      <c r="AQ546" s="507"/>
      <c r="AR546" s="528"/>
      <c r="AS546" s="507"/>
      <c r="AT546" s="528"/>
      <c r="AU546" s="507"/>
      <c r="AV546" s="528"/>
      <c r="AW546" s="507"/>
      <c r="AX546" s="528"/>
      <c r="AY546" s="507"/>
      <c r="AZ546" s="528"/>
      <c r="BA546" s="22"/>
      <c r="BB546" s="528"/>
      <c r="BC546" s="507"/>
      <c r="BD546" s="528"/>
      <c r="BE546" s="507"/>
      <c r="BF546" s="507"/>
      <c r="BG546" s="507">
        <f>SUM(AO546+BE546+BC546+BA546+AY546+AW546+AS546+AQ546+AK546+AM546+AI546+AG546+AE546+AC546+AA546+Y546+X546+W546+U546+Q546+O546+S546+AU546)</f>
        <v>0</v>
      </c>
      <c r="BH546" s="507">
        <f>SUM(O546+Q546+U546+W546+X546+AS546+AW546+AY546+BA546+BC546+S546+AQ546)</f>
        <v>0</v>
      </c>
      <c r="BI546" s="499"/>
      <c r="BJ546" s="496"/>
      <c r="BK546" s="496"/>
      <c r="BL546" s="508"/>
      <c r="BM546" s="532"/>
      <c r="BN546" s="499"/>
      <c r="BO546" s="499"/>
      <c r="BP546" s="499"/>
      <c r="BQ546" s="499"/>
      <c r="BR546" s="499"/>
      <c r="BS546" s="499"/>
      <c r="BT546" s="499"/>
      <c r="BU546" s="499"/>
      <c r="BV546" s="499"/>
      <c r="BW546" s="499"/>
      <c r="BX546" s="499"/>
      <c r="BY546" s="527">
        <f>SUM(BZ546+CB546+CF546+CH546+DD546*2)</f>
        <v>0</v>
      </c>
      <c r="BZ546" s="502"/>
      <c r="CA546" s="22"/>
      <c r="CB546" s="502"/>
      <c r="CC546" s="507"/>
      <c r="CD546" s="502"/>
      <c r="CE546" s="507"/>
      <c r="CF546" s="502"/>
      <c r="CG546" s="507"/>
      <c r="CH546" s="528"/>
      <c r="CI546" s="507"/>
      <c r="CJ546" s="507"/>
      <c r="CK546" s="22"/>
      <c r="CL546" s="528"/>
      <c r="CM546" s="507"/>
      <c r="CN546" s="528"/>
      <c r="CO546" s="22"/>
      <c r="CP546" s="528"/>
      <c r="CQ546" s="529"/>
      <c r="CR546" s="528"/>
      <c r="CS546" s="507"/>
      <c r="CT546" s="528"/>
      <c r="CU546" s="507"/>
      <c r="CV546" s="528"/>
      <c r="CW546" s="507"/>
      <c r="CX546" s="528"/>
      <c r="CY546" s="507"/>
      <c r="CZ546" s="528"/>
      <c r="DA546" s="507"/>
      <c r="DB546" s="528"/>
      <c r="DC546" s="22"/>
      <c r="DD546" s="528"/>
      <c r="DE546" s="507"/>
      <c r="DF546" s="528"/>
      <c r="DG546" s="507"/>
      <c r="DH546" s="528"/>
      <c r="DI546" s="507"/>
      <c r="DJ546" s="528"/>
      <c r="DK546" s="22"/>
      <c r="DL546" s="528"/>
      <c r="DM546" s="22"/>
      <c r="DN546" s="528"/>
      <c r="DO546" s="507"/>
      <c r="DP546" s="528"/>
      <c r="DQ546" s="507"/>
      <c r="DR546" s="507">
        <f>SUM(DA546+DQ546+DO546+DM546+DK546+DI546+DE546+DC546+CW546+CY546+CU546+CS546+CQ546+CO546+CM546+CK546+CJ546+CI546+CG546+CC546+CA546+CE546+DG546)</f>
        <v>0</v>
      </c>
      <c r="DS546" s="507">
        <f>SUM(CA546+CC546+CG546+CI546+CJ546+DE546+DI546+DK546+DM546+DO546+CE546+DC546)</f>
        <v>0</v>
      </c>
      <c r="DT546" s="499"/>
      <c r="DU546" s="499"/>
      <c r="DV546" s="499"/>
      <c r="DW546" s="509"/>
      <c r="DX546" s="532"/>
      <c r="DY546" s="499"/>
      <c r="DZ546" s="499"/>
      <c r="EA546" s="499"/>
      <c r="EB546" s="499"/>
      <c r="EC546" s="499"/>
      <c r="ED546" s="499"/>
      <c r="EE546" s="499"/>
      <c r="EF546" s="499"/>
      <c r="EG546" s="499"/>
      <c r="EH546" s="499"/>
      <c r="EI546" s="499"/>
      <c r="EJ546" s="499"/>
      <c r="EK546" s="499"/>
      <c r="EM546" s="495">
        <v>0</v>
      </c>
      <c r="EN546" s="499">
        <v>0</v>
      </c>
      <c r="EO546" s="7">
        <v>0</v>
      </c>
      <c r="EP546" s="499">
        <v>0</v>
      </c>
      <c r="EQ546" s="499">
        <v>0</v>
      </c>
      <c r="ER546" s="499">
        <v>0</v>
      </c>
      <c r="ES546" s="499">
        <v>0</v>
      </c>
      <c r="ET546" s="499">
        <v>0</v>
      </c>
      <c r="EU546" s="499">
        <v>0</v>
      </c>
      <c r="EV546" s="7">
        <v>0</v>
      </c>
      <c r="EW546" s="495">
        <v>0</v>
      </c>
      <c r="EX546" s="499">
        <v>0</v>
      </c>
      <c r="EY546" s="499">
        <v>0</v>
      </c>
      <c r="EZ546" s="499">
        <v>0</v>
      </c>
      <c r="FA546" s="7">
        <v>0</v>
      </c>
      <c r="FB546" s="499">
        <v>0</v>
      </c>
      <c r="FC546" s="499">
        <v>0</v>
      </c>
      <c r="FD546" s="499">
        <v>0</v>
      </c>
      <c r="FE546" s="499">
        <v>0</v>
      </c>
      <c r="FF546" s="499">
        <v>0</v>
      </c>
      <c r="FG546" s="495">
        <v>0</v>
      </c>
      <c r="FH546" s="499">
        <v>0</v>
      </c>
      <c r="FI546" s="499">
        <v>0</v>
      </c>
      <c r="FJ546" s="499">
        <v>0</v>
      </c>
      <c r="FK546" s="499">
        <v>0</v>
      </c>
      <c r="FL546" s="499">
        <v>0</v>
      </c>
      <c r="FM546" s="499">
        <v>0</v>
      </c>
      <c r="FN546" s="499">
        <v>0</v>
      </c>
      <c r="FO546" s="7">
        <v>0</v>
      </c>
      <c r="FP546" s="499">
        <v>0</v>
      </c>
      <c r="FQ546" s="499">
        <v>0</v>
      </c>
      <c r="FR546" s="499"/>
      <c r="FS546" s="499">
        <v>0</v>
      </c>
      <c r="FT546" s="499">
        <v>0</v>
      </c>
      <c r="FU546" s="499">
        <v>0</v>
      </c>
      <c r="FV546" s="499">
        <v>0</v>
      </c>
      <c r="FW546" s="499">
        <v>0</v>
      </c>
      <c r="FX546" s="499">
        <v>0</v>
      </c>
      <c r="FY546" s="7">
        <v>0</v>
      </c>
      <c r="FZ546" s="499">
        <v>0</v>
      </c>
      <c r="GA546" s="499">
        <v>0</v>
      </c>
      <c r="GB546" s="499">
        <v>0</v>
      </c>
      <c r="GC546" s="499">
        <v>0</v>
      </c>
      <c r="GD546" s="499" t="e">
        <v>#REF!</v>
      </c>
      <c r="GE546" s="149">
        <v>0</v>
      </c>
      <c r="GF546" s="510">
        <v>0</v>
      </c>
      <c r="GG546" s="499"/>
      <c r="GH546" s="499"/>
      <c r="GI546" s="509"/>
      <c r="GK546" s="495"/>
      <c r="GL546" s="495"/>
      <c r="GM546" s="496"/>
      <c r="GN546" s="497"/>
      <c r="GO546" s="498"/>
      <c r="GP546" s="499"/>
      <c r="GQ546" s="499"/>
    </row>
    <row r="547" spans="1:267" s="41" customFormat="1" ht="24.95" customHeight="1" thickBot="1" x14ac:dyDescent="0.35">
      <c r="A547" s="68"/>
      <c r="B547" s="69" t="s">
        <v>34</v>
      </c>
      <c r="C547" s="70"/>
      <c r="D547" s="71"/>
      <c r="E547" s="71"/>
      <c r="F547" s="71"/>
      <c r="G547" s="71"/>
      <c r="H547" s="71"/>
      <c r="I547" s="71"/>
      <c r="J547" s="71"/>
      <c r="K547" s="71"/>
      <c r="L547" s="72">
        <f t="shared" ref="L547:N547" si="2689">SUM(L527+L474+L456+L439+L424+L411+L397+L383+L366+L348+L331+L314+L297+L285+L272+L259+L243+L231+L216+L201+L186+L171+L160+L147+L133+L117+L103+L85+L71+L57+L41+L24+L9)</f>
        <v>3544</v>
      </c>
      <c r="M547" s="72">
        <f t="shared" si="2689"/>
        <v>2678</v>
      </c>
      <c r="N547" s="72">
        <f t="shared" si="2689"/>
        <v>766</v>
      </c>
      <c r="O547" s="72">
        <f t="shared" ref="O547:BH547" si="2690">SUM(O527+O474+O456+O439+O424+O411+O397+O383+O366+O348+O331+O314+O297+O285+O272+O259+O243+O231+O216+O201+O186+O171+O160+O147+O133+O117+O103+O85+O71+O57+O41+O24+O9+O487+O507)</f>
        <v>584</v>
      </c>
      <c r="P547" s="72">
        <f t="shared" si="2690"/>
        <v>806</v>
      </c>
      <c r="Q547" s="72">
        <f t="shared" si="2690"/>
        <v>1112</v>
      </c>
      <c r="R547" s="72">
        <f t="shared" si="2690"/>
        <v>940</v>
      </c>
      <c r="S547" s="72">
        <f t="shared" si="2690"/>
        <v>1222</v>
      </c>
      <c r="T547" s="72">
        <f t="shared" si="2690"/>
        <v>444</v>
      </c>
      <c r="U547" s="72">
        <f t="shared" si="2690"/>
        <v>252</v>
      </c>
      <c r="V547" s="72">
        <f t="shared" si="2690"/>
        <v>0</v>
      </c>
      <c r="W547" s="72">
        <f t="shared" si="2690"/>
        <v>0</v>
      </c>
      <c r="X547" s="72">
        <f t="shared" si="2690"/>
        <v>30.5</v>
      </c>
      <c r="Y547" s="72">
        <f t="shared" si="2690"/>
        <v>257.7</v>
      </c>
      <c r="Z547" s="72">
        <f t="shared" si="2690"/>
        <v>0</v>
      </c>
      <c r="AA547" s="72">
        <f t="shared" si="2690"/>
        <v>0</v>
      </c>
      <c r="AB547" s="72">
        <f t="shared" si="2690"/>
        <v>745</v>
      </c>
      <c r="AC547" s="72">
        <f t="shared" si="2690"/>
        <v>5078</v>
      </c>
      <c r="AD547" s="72">
        <f t="shared" si="2690"/>
        <v>29</v>
      </c>
      <c r="AE547" s="72">
        <f t="shared" si="2690"/>
        <v>1650</v>
      </c>
      <c r="AF547" s="72">
        <f t="shared" si="2690"/>
        <v>4</v>
      </c>
      <c r="AG547" s="72">
        <f t="shared" si="2690"/>
        <v>315</v>
      </c>
      <c r="AH547" s="72">
        <f t="shared" si="2690"/>
        <v>0</v>
      </c>
      <c r="AI547" s="72">
        <f t="shared" si="2690"/>
        <v>0</v>
      </c>
      <c r="AJ547" s="72">
        <f t="shared" si="2690"/>
        <v>0</v>
      </c>
      <c r="AK547" s="72">
        <f t="shared" si="2690"/>
        <v>0</v>
      </c>
      <c r="AL547" s="72">
        <f t="shared" si="2690"/>
        <v>12</v>
      </c>
      <c r="AM547" s="72">
        <f t="shared" si="2690"/>
        <v>570</v>
      </c>
      <c r="AN547" s="72">
        <f t="shared" si="2690"/>
        <v>0</v>
      </c>
      <c r="AO547" s="72">
        <f t="shared" si="2690"/>
        <v>0</v>
      </c>
      <c r="AP547" s="72">
        <f t="shared" si="2690"/>
        <v>1</v>
      </c>
      <c r="AQ547" s="72">
        <f t="shared" si="2690"/>
        <v>29.700000000000003</v>
      </c>
      <c r="AR547" s="72">
        <f t="shared" si="2690"/>
        <v>34</v>
      </c>
      <c r="AS547" s="636">
        <f t="shared" si="2690"/>
        <v>291.66666666666663</v>
      </c>
      <c r="AT547" s="72">
        <f t="shared" si="2690"/>
        <v>7</v>
      </c>
      <c r="AU547" s="72">
        <f t="shared" si="2690"/>
        <v>57</v>
      </c>
      <c r="AV547" s="72">
        <f t="shared" si="2690"/>
        <v>0</v>
      </c>
      <c r="AW547" s="72">
        <f t="shared" si="2690"/>
        <v>0</v>
      </c>
      <c r="AX547" s="72">
        <f t="shared" si="2690"/>
        <v>25</v>
      </c>
      <c r="AY547" s="72">
        <f t="shared" si="2690"/>
        <v>315.66666666666663</v>
      </c>
      <c r="AZ547" s="72">
        <f t="shared" si="2690"/>
        <v>19</v>
      </c>
      <c r="BA547" s="72">
        <f t="shared" si="2690"/>
        <v>140</v>
      </c>
      <c r="BB547" s="72">
        <f t="shared" si="2690"/>
        <v>1</v>
      </c>
      <c r="BC547" s="72">
        <f t="shared" si="2690"/>
        <v>1.5</v>
      </c>
      <c r="BD547" s="72">
        <f t="shared" si="2690"/>
        <v>2</v>
      </c>
      <c r="BE547" s="72">
        <f t="shared" si="2690"/>
        <v>50</v>
      </c>
      <c r="BF547" s="72">
        <f t="shared" si="2690"/>
        <v>2468.3000000000002</v>
      </c>
      <c r="BG547" s="72">
        <f t="shared" si="2690"/>
        <v>11956.733333333334</v>
      </c>
      <c r="BH547" s="72">
        <f t="shared" si="2690"/>
        <v>3979.0333333333328</v>
      </c>
      <c r="BI547" s="72"/>
      <c r="BJ547" s="72"/>
      <c r="BK547" s="72"/>
      <c r="BL547" s="112"/>
      <c r="BM547" s="116"/>
      <c r="BN547" s="69" t="s">
        <v>34</v>
      </c>
      <c r="BO547" s="70"/>
      <c r="BP547" s="71"/>
      <c r="BQ547" s="71"/>
      <c r="BR547" s="71"/>
      <c r="BS547" s="71"/>
      <c r="BT547" s="71"/>
      <c r="BU547" s="71"/>
      <c r="BV547" s="71"/>
      <c r="BW547" s="71"/>
      <c r="BX547" s="72">
        <f t="shared" ref="BX547:DS547" si="2691">SUM(BX527+BX474+BX456+BX439+BX424+BX411+BX397+BX383+BX366+BX348+BX331+BX314+BX297+BX285+BX272+BX259+BX243+BX231+BX216+BX201+BX186+BX171+BX160+BX147+BX133+BX117+BX103+BX85+BX71+BX57+BX41+BX24+BX9+BX487+BX507)</f>
        <v>6950</v>
      </c>
      <c r="BY547" s="72">
        <f t="shared" si="2691"/>
        <v>6356</v>
      </c>
      <c r="BZ547" s="72">
        <f t="shared" si="2691"/>
        <v>1924</v>
      </c>
      <c r="CA547" s="72">
        <f>SUM(CA527+CA474+CA456+CA439+CA424+CA411+CA397+CA383+CA366+CA348+CA331+CA314+CA297+CA285+CA272+CA259+CA243+CA231+CA216+CA201+CA186+CA171+CA160+CA147+CA133+CA117+CA103+CA85+CA71+CA57+CA41+CA24+CA9+CA487+CA507)</f>
        <v>1042</v>
      </c>
      <c r="CB547" s="72">
        <f t="shared" si="2691"/>
        <v>1198</v>
      </c>
      <c r="CC547" s="72">
        <f t="shared" si="2691"/>
        <v>1232</v>
      </c>
      <c r="CD547" s="72">
        <f t="shared" si="2691"/>
        <v>2932</v>
      </c>
      <c r="CE547" s="72">
        <f t="shared" si="2691"/>
        <v>3022</v>
      </c>
      <c r="CF547" s="72">
        <f t="shared" si="2691"/>
        <v>442</v>
      </c>
      <c r="CG547" s="72">
        <f t="shared" si="2691"/>
        <v>672</v>
      </c>
      <c r="CH547" s="72">
        <f t="shared" si="2691"/>
        <v>50</v>
      </c>
      <c r="CI547" s="72">
        <f t="shared" si="2691"/>
        <v>170</v>
      </c>
      <c r="CJ547" s="72">
        <f t="shared" si="2691"/>
        <v>106.66666666666666</v>
      </c>
      <c r="CK547" s="72">
        <f t="shared" si="2691"/>
        <v>402.99999999999994</v>
      </c>
      <c r="CL547" s="72">
        <f t="shared" si="2691"/>
        <v>0</v>
      </c>
      <c r="CM547" s="72">
        <f t="shared" si="2691"/>
        <v>0</v>
      </c>
      <c r="CN547" s="72">
        <f t="shared" si="2691"/>
        <v>192</v>
      </c>
      <c r="CO547" s="72">
        <f t="shared" si="2691"/>
        <v>1502</v>
      </c>
      <c r="CP547" s="72">
        <f t="shared" si="2691"/>
        <v>30</v>
      </c>
      <c r="CQ547" s="72">
        <f t="shared" si="2691"/>
        <v>1650</v>
      </c>
      <c r="CR547" s="72">
        <f t="shared" si="2691"/>
        <v>6</v>
      </c>
      <c r="CS547" s="72">
        <f t="shared" si="2691"/>
        <v>423</v>
      </c>
      <c r="CT547" s="72">
        <f t="shared" si="2691"/>
        <v>0</v>
      </c>
      <c r="CU547" s="72">
        <f t="shared" si="2691"/>
        <v>0</v>
      </c>
      <c r="CV547" s="72">
        <f t="shared" si="2691"/>
        <v>0</v>
      </c>
      <c r="CW547" s="72">
        <f t="shared" si="2691"/>
        <v>0</v>
      </c>
      <c r="CX547" s="72">
        <f t="shared" si="2691"/>
        <v>41</v>
      </c>
      <c r="CY547" s="72">
        <f t="shared" si="2691"/>
        <v>1848</v>
      </c>
      <c r="CZ547" s="72">
        <f t="shared" si="2691"/>
        <v>0</v>
      </c>
      <c r="DA547" s="72">
        <f t="shared" si="2691"/>
        <v>0</v>
      </c>
      <c r="DB547" s="72">
        <f t="shared" si="2691"/>
        <v>40</v>
      </c>
      <c r="DC547" s="72">
        <f>SUM(DC527+DC474+DC456+DC439+DC424+DC411+DC397+DC383+DC366+DC348+DC331+DC314+DC297+DC285+DC272+DC259+DC243+DC231+DC216+DC201+DC186+DC171+DC160+DC147+DC133+DC117+DC103+DC85+DC71+DC57+DC41+DC24+DC9+DC487+DC507)</f>
        <v>316.98</v>
      </c>
      <c r="DD547" s="72">
        <f t="shared" si="2691"/>
        <v>79</v>
      </c>
      <c r="DE547" s="72">
        <f t="shared" si="2691"/>
        <v>755.33333333333337</v>
      </c>
      <c r="DF547" s="72">
        <f t="shared" si="2691"/>
        <v>0</v>
      </c>
      <c r="DG547" s="72">
        <f t="shared" si="2691"/>
        <v>0</v>
      </c>
      <c r="DH547" s="72">
        <f t="shared" si="2691"/>
        <v>0</v>
      </c>
      <c r="DI547" s="72">
        <f t="shared" si="2691"/>
        <v>0</v>
      </c>
      <c r="DJ547" s="72">
        <f t="shared" si="2691"/>
        <v>30</v>
      </c>
      <c r="DK547" s="72">
        <f>SUM(DK527+DK474+DK456+DK439+DK424+DK411+DK397+DK383+DK366+DK348+DK331+DK314+DK297+DK285+DK272+DK259+DK243+DK231+DK216+DK201+DK186+DK171+DK160+DK147+DK133+DK117+DK103+DK85+DK71+DK57+DK41+DK24+DK9+DK487+DK507)</f>
        <v>298.00000000000006</v>
      </c>
      <c r="DL547" s="72">
        <f t="shared" si="2691"/>
        <v>35</v>
      </c>
      <c r="DM547" s="72">
        <f t="shared" si="2691"/>
        <v>632</v>
      </c>
      <c r="DN547" s="72">
        <f t="shared" si="2691"/>
        <v>1</v>
      </c>
      <c r="DO547" s="72">
        <f t="shared" si="2691"/>
        <v>2</v>
      </c>
      <c r="DP547" s="72">
        <f t="shared" si="2691"/>
        <v>2</v>
      </c>
      <c r="DQ547" s="72">
        <f t="shared" si="2691"/>
        <v>50</v>
      </c>
      <c r="DR547" s="72">
        <f t="shared" si="2691"/>
        <v>14124.979999999996</v>
      </c>
      <c r="DS547" s="72">
        <f t="shared" si="2691"/>
        <v>8248.98</v>
      </c>
      <c r="DT547" s="72"/>
      <c r="DU547" s="72"/>
      <c r="DV547" s="72"/>
      <c r="DW547" s="112"/>
      <c r="DX547" s="116"/>
      <c r="DY547" s="69" t="s">
        <v>34</v>
      </c>
      <c r="DZ547" s="72"/>
      <c r="EA547" s="72"/>
      <c r="EB547" s="72"/>
      <c r="EC547" s="72"/>
      <c r="ED547" s="72"/>
      <c r="EE547" s="72"/>
      <c r="EF547" s="72"/>
      <c r="EG547" s="72"/>
      <c r="EH547" s="72"/>
      <c r="EI547" s="72"/>
      <c r="EJ547" s="72"/>
      <c r="EK547" s="72"/>
      <c r="EM547" s="72">
        <v>1626</v>
      </c>
      <c r="EN547" s="72" t="e">
        <v>#REF!</v>
      </c>
      <c r="EO547" s="72">
        <v>2344</v>
      </c>
      <c r="EP547" s="72">
        <v>3722</v>
      </c>
      <c r="EQ547" s="72">
        <v>4244</v>
      </c>
      <c r="ER547" s="72">
        <v>856</v>
      </c>
      <c r="ES547" s="72">
        <v>924</v>
      </c>
      <c r="ET547" s="72">
        <v>44</v>
      </c>
      <c r="EU547" s="72">
        <v>170</v>
      </c>
      <c r="EV547" s="72">
        <v>137.16666666666666</v>
      </c>
      <c r="EW547" s="72">
        <v>660.7</v>
      </c>
      <c r="EX547" s="72">
        <v>0</v>
      </c>
      <c r="EY547" s="72">
        <v>0</v>
      </c>
      <c r="EZ547" s="72">
        <v>934</v>
      </c>
      <c r="FA547" s="72">
        <v>6580</v>
      </c>
      <c r="FB547" s="72">
        <v>57</v>
      </c>
      <c r="FC547" s="72">
        <v>3300</v>
      </c>
      <c r="FD547" s="72">
        <v>10</v>
      </c>
      <c r="FE547" s="72">
        <v>738</v>
      </c>
      <c r="FF547" s="72">
        <v>0</v>
      </c>
      <c r="FG547" s="72">
        <v>0</v>
      </c>
      <c r="FH547" s="72">
        <v>0</v>
      </c>
      <c r="FI547" s="72">
        <v>0</v>
      </c>
      <c r="FJ547" s="72">
        <v>52</v>
      </c>
      <c r="FK547" s="72">
        <v>2418</v>
      </c>
      <c r="FL547" s="72">
        <v>0</v>
      </c>
      <c r="FM547" s="72">
        <v>0</v>
      </c>
      <c r="FN547" s="72">
        <v>39</v>
      </c>
      <c r="FO547" s="72">
        <v>346.68000000000006</v>
      </c>
      <c r="FP547" s="72">
        <v>113</v>
      </c>
      <c r="FQ547" s="72">
        <v>1047</v>
      </c>
      <c r="FR547" s="72">
        <v>0</v>
      </c>
      <c r="FS547" s="72">
        <v>57</v>
      </c>
      <c r="FT547" s="72">
        <v>0</v>
      </c>
      <c r="FU547" s="72">
        <v>0</v>
      </c>
      <c r="FV547" s="72">
        <v>53</v>
      </c>
      <c r="FW547" s="72">
        <v>613.66666666666663</v>
      </c>
      <c r="FX547" s="72">
        <v>52</v>
      </c>
      <c r="FY547" s="72">
        <v>772</v>
      </c>
      <c r="FZ547" s="72">
        <v>2</v>
      </c>
      <c r="GA547" s="72">
        <v>3.5</v>
      </c>
      <c r="GB547" s="72" t="e">
        <v>#REF!</v>
      </c>
      <c r="GC547" s="72">
        <v>100</v>
      </c>
      <c r="GD547" s="72" t="e">
        <v>#REF!</v>
      </c>
      <c r="GE547" s="72">
        <v>26081.71333333333</v>
      </c>
      <c r="GF547" s="72">
        <v>12228.013333333334</v>
      </c>
      <c r="GG547" s="72">
        <f>SUM(GG527+GG474+GG456+GG439+GG424+GG411+GG397+GG383+GG366+GG285+GG272+GG259+GG243+GG231+GG216+GG201+GG186+GG171+GG160+GG147+GG133+GG117+GG103+GG85+GG71+GG57+GG41+GG24+GG9+GG297+GG314+GG331+GG348)</f>
        <v>0</v>
      </c>
      <c r="GH547" s="72">
        <f>SUM(GH527+GH474+GH456+GH439+GH424+GH411+GH397+GH383+GH366+GH285+GH272+GH259+GH243+GH231+GH216+GH201+GH186+GH171+GH160+GH147+GH133+GH117+GH103+GH85+GH71+GH57+GH41+GH24+GH9+GH297+GH314+GH331+GH348)</f>
        <v>0</v>
      </c>
      <c r="GI547" s="73"/>
      <c r="GK547" s="84"/>
      <c r="GL547" s="84"/>
      <c r="GM547" s="84"/>
      <c r="GN547" s="84"/>
      <c r="GO547" s="84"/>
      <c r="GP547" s="84"/>
      <c r="GQ547" s="84"/>
    </row>
    <row r="548" spans="1:267" ht="45.75" hidden="1" customHeight="1" thickBot="1" x14ac:dyDescent="0.35">
      <c r="B548" s="7" t="s">
        <v>35</v>
      </c>
      <c r="AI548" s="38"/>
      <c r="AJ548" s="3" t="s">
        <v>33</v>
      </c>
      <c r="AK548" s="3" t="s">
        <v>33</v>
      </c>
      <c r="BG548" s="38"/>
      <c r="BH548" s="38"/>
      <c r="BI548" s="5"/>
      <c r="BJ548" s="5"/>
      <c r="BK548" s="5"/>
      <c r="BN548" s="7" t="s">
        <v>35</v>
      </c>
      <c r="BO548" s="104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29"/>
      <c r="CC548" s="317"/>
      <c r="CD548" s="29"/>
      <c r="CE548" s="29"/>
      <c r="CF548" s="29"/>
      <c r="CG548" s="29"/>
      <c r="CH548" s="29"/>
      <c r="CI548" s="29"/>
      <c r="CJ548" s="29"/>
      <c r="CK548" s="29"/>
      <c r="CL548" s="29"/>
      <c r="CM548" s="29"/>
      <c r="CN548" s="29"/>
      <c r="CO548" s="29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105"/>
      <c r="DS548" s="105"/>
      <c r="DT548" s="5"/>
      <c r="DU548" s="5"/>
      <c r="DV548" s="5"/>
      <c r="DY548" s="7" t="s">
        <v>35</v>
      </c>
      <c r="DZ548" s="104"/>
      <c r="EA548" s="29"/>
      <c r="EB548" s="39"/>
      <c r="EC548" s="39"/>
      <c r="ED548" s="39"/>
      <c r="EE548" s="39"/>
      <c r="EF548" s="39"/>
      <c r="EG548" s="39"/>
      <c r="EH548" s="39"/>
      <c r="EI548" s="39"/>
      <c r="EJ548" s="39"/>
      <c r="EK548" s="39"/>
      <c r="EL548" s="39"/>
      <c r="EM548" s="39"/>
      <c r="EN548" s="39"/>
      <c r="EO548" s="39"/>
      <c r="EP548" s="39"/>
      <c r="EQ548" s="39"/>
      <c r="ER548" s="39"/>
      <c r="ES548" s="39"/>
      <c r="ET548" s="39"/>
      <c r="EU548" s="39"/>
      <c r="EV548" s="39"/>
      <c r="EW548" s="39"/>
      <c r="EX548" s="39"/>
      <c r="EY548" s="39"/>
      <c r="EZ548" s="39"/>
      <c r="FA548" s="39"/>
      <c r="FB548" s="39"/>
      <c r="FC548" s="39"/>
      <c r="FD548" s="39"/>
      <c r="FE548" s="39"/>
      <c r="FF548" s="5"/>
      <c r="FG548" s="39"/>
      <c r="FH548" s="39"/>
      <c r="FI548" s="39"/>
      <c r="FJ548" s="39"/>
      <c r="FK548" s="39"/>
      <c r="FL548" s="39"/>
      <c r="FM548" s="39"/>
      <c r="FN548" s="39"/>
      <c r="FO548" s="39"/>
      <c r="FP548" s="39"/>
      <c r="FQ548" s="39"/>
      <c r="FR548" s="39"/>
      <c r="FS548" s="39"/>
      <c r="FT548" s="39"/>
      <c r="FU548" s="39"/>
      <c r="FV548" s="39"/>
      <c r="FW548" s="39"/>
      <c r="FX548" s="39"/>
      <c r="FY548" s="39"/>
      <c r="FZ548" s="39"/>
      <c r="GA548" s="39"/>
      <c r="GB548" s="39"/>
      <c r="GC548" s="39"/>
      <c r="GD548" s="160"/>
      <c r="GE548" s="161"/>
      <c r="GF548" s="5"/>
      <c r="GG548" s="5"/>
      <c r="GH548" s="5"/>
      <c r="GJ548" s="39"/>
      <c r="GK548" s="29"/>
      <c r="GL548" s="49"/>
      <c r="GM548" s="49"/>
      <c r="GN548" s="29"/>
      <c r="GO548" s="29"/>
      <c r="GP548" s="29"/>
      <c r="GQ548" s="29"/>
      <c r="GR548" s="39"/>
      <c r="GS548" s="39"/>
      <c r="GT548" s="39"/>
      <c r="GU548" s="39"/>
      <c r="GV548" s="39"/>
      <c r="GW548" s="39"/>
      <c r="GX548" s="39"/>
      <c r="GY548" s="39"/>
      <c r="GZ548" s="39"/>
      <c r="HA548" s="39"/>
      <c r="HB548" s="39"/>
      <c r="HC548" s="39"/>
      <c r="HD548" s="39"/>
      <c r="HE548" s="39"/>
      <c r="HF548" s="39"/>
      <c r="HG548" s="39"/>
      <c r="HH548" s="39"/>
      <c r="HI548" s="39"/>
      <c r="HJ548" s="39"/>
      <c r="HK548" s="39"/>
      <c r="HL548" s="39"/>
      <c r="HM548" s="39"/>
      <c r="HN548" s="39"/>
      <c r="HO548" s="39"/>
      <c r="HP548" s="39"/>
      <c r="HQ548" s="39"/>
      <c r="HR548" s="39"/>
      <c r="HS548" s="39"/>
      <c r="HT548" s="39"/>
      <c r="HU548" s="39"/>
      <c r="HV548" s="39"/>
      <c r="HW548" s="39"/>
      <c r="HX548" s="39"/>
      <c r="HY548" s="39"/>
      <c r="HZ548" s="39"/>
      <c r="IA548" s="39"/>
      <c r="IB548" s="39"/>
      <c r="IC548" s="39"/>
      <c r="ID548" s="39"/>
      <c r="IE548" s="39"/>
      <c r="IF548" s="39"/>
      <c r="IG548" s="39"/>
      <c r="IH548" s="39"/>
      <c r="II548" s="39"/>
      <c r="IJ548" s="39"/>
      <c r="IK548" s="39"/>
      <c r="IL548" s="39"/>
      <c r="IM548" s="39"/>
      <c r="IN548" s="39"/>
      <c r="IO548" s="39"/>
      <c r="IP548" s="39"/>
      <c r="IQ548" s="39"/>
      <c r="IR548" s="39"/>
      <c r="IS548" s="39"/>
      <c r="IT548" s="39"/>
      <c r="IU548" s="39"/>
      <c r="IV548" s="39"/>
      <c r="IW548" s="39"/>
      <c r="IX548" s="39"/>
      <c r="IY548" s="39"/>
      <c r="IZ548" s="39"/>
      <c r="JA548" s="39"/>
      <c r="JB548" s="39"/>
      <c r="JC548" s="39"/>
      <c r="JD548" s="39"/>
      <c r="JE548" s="39"/>
      <c r="JF548" s="39"/>
      <c r="JG548" s="39"/>
    </row>
    <row r="549" spans="1:267" ht="18.75" hidden="1" customHeight="1" thickBot="1" x14ac:dyDescent="0.35">
      <c r="B549" s="7" t="s">
        <v>277</v>
      </c>
      <c r="L549" s="7">
        <v>1464</v>
      </c>
      <c r="M549" s="7">
        <v>1464</v>
      </c>
      <c r="N549" s="7">
        <v>510</v>
      </c>
      <c r="O549" s="7">
        <v>584</v>
      </c>
      <c r="P549" s="7">
        <v>444</v>
      </c>
      <c r="Q549" s="7">
        <v>1112</v>
      </c>
      <c r="R549" s="7">
        <v>468</v>
      </c>
      <c r="S549" s="7">
        <v>1222</v>
      </c>
      <c r="T549" s="7">
        <v>42</v>
      </c>
      <c r="U549" s="7">
        <v>252</v>
      </c>
      <c r="V549" s="7">
        <v>0</v>
      </c>
      <c r="W549" s="7">
        <v>0</v>
      </c>
      <c r="X549" s="7">
        <v>30.5</v>
      </c>
      <c r="Y549" s="20">
        <v>257.7</v>
      </c>
      <c r="Z549" s="7">
        <v>0</v>
      </c>
      <c r="AA549" s="7">
        <v>0</v>
      </c>
      <c r="AB549" s="7">
        <v>56</v>
      </c>
      <c r="AC549" s="7">
        <v>5078</v>
      </c>
      <c r="AD549" s="7">
        <v>2</v>
      </c>
      <c r="AE549" s="7">
        <v>1650</v>
      </c>
      <c r="AF549" s="7">
        <v>2</v>
      </c>
      <c r="AG549" s="7">
        <v>315</v>
      </c>
      <c r="AH549" s="7">
        <v>0</v>
      </c>
      <c r="AI549" s="20">
        <v>0</v>
      </c>
      <c r="AJ549" s="7">
        <v>0</v>
      </c>
      <c r="AK549" s="7">
        <v>0</v>
      </c>
      <c r="AL549" s="7">
        <v>3</v>
      </c>
      <c r="AM549" s="7">
        <v>570</v>
      </c>
      <c r="AN549" s="7">
        <v>0</v>
      </c>
      <c r="AO549" s="7">
        <v>0</v>
      </c>
      <c r="AP549" s="7">
        <v>1</v>
      </c>
      <c r="AQ549" s="7">
        <v>29.666666666666668</v>
      </c>
      <c r="AR549" s="7">
        <v>23</v>
      </c>
      <c r="AS549" s="7">
        <v>291.66666666666663</v>
      </c>
      <c r="AT549" s="7">
        <v>2</v>
      </c>
      <c r="AU549" s="7">
        <v>57</v>
      </c>
      <c r="AV549" s="7">
        <v>0</v>
      </c>
      <c r="AW549" s="7">
        <v>0</v>
      </c>
      <c r="AX549" s="7">
        <v>12</v>
      </c>
      <c r="AY549" s="7">
        <v>315.66666666666669</v>
      </c>
      <c r="AZ549" s="7">
        <v>9</v>
      </c>
      <c r="BA549" s="7">
        <v>140</v>
      </c>
      <c r="BB549" s="7">
        <v>1</v>
      </c>
      <c r="BC549" s="7">
        <v>1.5</v>
      </c>
      <c r="BD549" s="7">
        <v>2</v>
      </c>
      <c r="BE549" s="7">
        <v>50</v>
      </c>
      <c r="BF549" s="3">
        <v>11956.7</v>
      </c>
      <c r="BG549" s="416">
        <v>11956.7</v>
      </c>
      <c r="BH549" s="22">
        <v>3979</v>
      </c>
      <c r="BI549" s="7"/>
      <c r="BJ549" s="7"/>
      <c r="BK549" s="7"/>
      <c r="BL549" s="7"/>
      <c r="BM549" s="7"/>
      <c r="BN549" s="139" t="s">
        <v>276</v>
      </c>
      <c r="BO549" s="139"/>
      <c r="BP549" s="139"/>
      <c r="BQ549" s="139"/>
      <c r="BR549" s="139"/>
      <c r="BS549" s="103"/>
      <c r="BT549" s="103"/>
      <c r="BU549" s="103"/>
      <c r="BV549" s="103"/>
      <c r="BW549" s="103"/>
      <c r="BX549" s="414">
        <v>2388</v>
      </c>
      <c r="BY549" s="417">
        <v>2388</v>
      </c>
      <c r="BZ549" s="414">
        <v>898</v>
      </c>
      <c r="CA549" s="3">
        <v>1042</v>
      </c>
      <c r="CB549" s="3">
        <v>424</v>
      </c>
      <c r="CC549" s="3">
        <v>1232</v>
      </c>
      <c r="CD549" s="3">
        <v>960</v>
      </c>
      <c r="CE549" s="3">
        <v>3022</v>
      </c>
      <c r="CF549" s="3">
        <v>56</v>
      </c>
      <c r="CG549" s="3">
        <v>672</v>
      </c>
      <c r="CH549" s="3">
        <v>50</v>
      </c>
      <c r="CI549" s="3">
        <v>170</v>
      </c>
      <c r="CJ549" s="3">
        <v>106.66666666666666</v>
      </c>
      <c r="CK549" s="3">
        <v>403</v>
      </c>
      <c r="CL549" s="3">
        <v>0</v>
      </c>
      <c r="CM549" s="3">
        <v>0</v>
      </c>
      <c r="CN549" s="3">
        <v>37</v>
      </c>
      <c r="CO549" s="3">
        <v>1502</v>
      </c>
      <c r="CP549" s="3">
        <v>2</v>
      </c>
      <c r="CQ549" s="3">
        <v>1650</v>
      </c>
      <c r="CR549" s="3">
        <v>1</v>
      </c>
      <c r="CS549" s="3">
        <v>423</v>
      </c>
      <c r="CT549" s="3">
        <v>0</v>
      </c>
      <c r="CU549" s="3">
        <v>0</v>
      </c>
      <c r="CV549" s="3">
        <v>0</v>
      </c>
      <c r="CW549" s="3">
        <v>0</v>
      </c>
      <c r="CX549" s="3">
        <v>11</v>
      </c>
      <c r="CY549" s="3">
        <v>1848</v>
      </c>
      <c r="CZ549" s="3">
        <v>0</v>
      </c>
      <c r="DA549" s="3">
        <v>0</v>
      </c>
      <c r="DB549" s="3">
        <v>7</v>
      </c>
      <c r="DC549" s="3">
        <v>317</v>
      </c>
      <c r="DD549" s="3">
        <v>38</v>
      </c>
      <c r="DE549" s="3">
        <v>755.33333333333337</v>
      </c>
      <c r="DF549" s="3">
        <v>0</v>
      </c>
      <c r="DG549" s="3">
        <v>0</v>
      </c>
      <c r="DH549" s="3">
        <v>0</v>
      </c>
      <c r="DI549" s="3">
        <v>0</v>
      </c>
      <c r="DJ549" s="3">
        <v>12</v>
      </c>
      <c r="DK549" s="3">
        <v>298</v>
      </c>
      <c r="DL549" s="3">
        <v>18</v>
      </c>
      <c r="DM549" s="3">
        <v>632</v>
      </c>
      <c r="DN549" s="3">
        <v>1</v>
      </c>
      <c r="DO549" s="3">
        <v>2</v>
      </c>
      <c r="DP549" s="3">
        <v>2</v>
      </c>
      <c r="DQ549" s="3">
        <v>50</v>
      </c>
      <c r="DR549" s="635">
        <v>14125</v>
      </c>
      <c r="DS549" s="3">
        <v>8249</v>
      </c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L549" s="38"/>
      <c r="EM549" s="38"/>
      <c r="EN549" s="38"/>
      <c r="EO549" s="38"/>
      <c r="EP549" s="38"/>
      <c r="EQ549" s="38"/>
      <c r="ER549" s="38"/>
      <c r="ES549" s="38"/>
      <c r="ET549" s="38"/>
      <c r="EU549" s="38"/>
      <c r="EV549" s="38"/>
      <c r="EW549" s="38"/>
      <c r="EX549" s="38"/>
      <c r="EY549" s="38"/>
      <c r="EZ549" s="38"/>
      <c r="FA549" s="38"/>
      <c r="FB549" s="38"/>
      <c r="FC549" s="38"/>
      <c r="FD549" s="38"/>
      <c r="FE549" s="38"/>
      <c r="FF549" s="38"/>
      <c r="FG549" s="38"/>
      <c r="FH549" s="38"/>
      <c r="FI549" s="38"/>
      <c r="FJ549" s="38"/>
      <c r="FK549" s="38"/>
      <c r="FL549" s="38"/>
      <c r="FM549" s="38"/>
      <c r="FN549" s="38"/>
      <c r="FO549" s="38"/>
      <c r="FP549" s="38"/>
      <c r="FQ549" s="38"/>
      <c r="FR549" s="38"/>
      <c r="FS549" s="38"/>
      <c r="FT549" s="38"/>
      <c r="FU549" s="38"/>
      <c r="FV549" s="38"/>
      <c r="FW549" s="38"/>
      <c r="FX549" s="38"/>
      <c r="FY549" s="38"/>
      <c r="FZ549" s="38"/>
      <c r="GA549" s="38"/>
      <c r="GB549" s="38"/>
      <c r="GC549" s="22"/>
      <c r="GD549" s="22"/>
      <c r="GE549" s="22"/>
      <c r="GK549" s="7"/>
      <c r="GL549" s="7"/>
      <c r="GM549" s="7"/>
      <c r="GN549" s="7"/>
      <c r="GO549" s="7"/>
      <c r="GP549" s="7"/>
      <c r="GQ549" s="7"/>
    </row>
    <row r="550" spans="1:267" ht="19.5" hidden="1" customHeight="1" x14ac:dyDescent="0.35">
      <c r="B550" s="411" t="s">
        <v>277</v>
      </c>
      <c r="C550" s="411"/>
      <c r="D550" s="411"/>
      <c r="E550" s="411"/>
      <c r="F550" s="411"/>
      <c r="G550" s="412"/>
      <c r="H550" s="412"/>
      <c r="L550" s="7"/>
      <c r="M550" s="7"/>
      <c r="N550" s="7"/>
      <c r="BF550" s="3">
        <v>13813.666666666668</v>
      </c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318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 t="s">
        <v>283</v>
      </c>
      <c r="DZ550" s="7"/>
      <c r="EA550" s="7"/>
      <c r="EB550" s="7"/>
      <c r="EC550" s="7"/>
      <c r="ED550" s="7"/>
      <c r="EE550" s="7"/>
      <c r="EF550" s="7"/>
      <c r="EG550" s="7"/>
      <c r="EI550" s="3">
        <v>3852</v>
      </c>
      <c r="EJ550" s="3">
        <v>3852</v>
      </c>
      <c r="EK550" s="3">
        <v>1408</v>
      </c>
      <c r="EL550" s="3">
        <v>1626</v>
      </c>
      <c r="EM550" s="3">
        <v>868</v>
      </c>
      <c r="EN550" s="3">
        <v>2344</v>
      </c>
      <c r="EO550" s="3">
        <v>1428</v>
      </c>
      <c r="EP550" s="3">
        <v>4244</v>
      </c>
      <c r="EQ550" s="3">
        <v>98</v>
      </c>
      <c r="ER550" s="3">
        <v>924</v>
      </c>
      <c r="ES550" s="3">
        <v>50</v>
      </c>
      <c r="ET550" s="3">
        <v>170</v>
      </c>
      <c r="EU550" s="3">
        <v>137.16666666666666</v>
      </c>
      <c r="EV550" s="3">
        <v>660.69999999999993</v>
      </c>
      <c r="EW550" s="3">
        <v>0</v>
      </c>
      <c r="EX550" s="3">
        <v>0</v>
      </c>
      <c r="EY550" s="3">
        <v>93</v>
      </c>
      <c r="EZ550" s="3">
        <v>6580</v>
      </c>
      <c r="FA550" s="3">
        <v>4</v>
      </c>
      <c r="FB550" s="3">
        <v>3300</v>
      </c>
      <c r="FC550" s="3">
        <v>3</v>
      </c>
      <c r="FD550" s="3">
        <v>738</v>
      </c>
      <c r="FE550" s="3">
        <v>0</v>
      </c>
      <c r="FF550" s="3">
        <v>0</v>
      </c>
      <c r="FG550" s="3">
        <v>0</v>
      </c>
      <c r="FH550" s="3">
        <v>0</v>
      </c>
      <c r="FI550" s="3">
        <v>14</v>
      </c>
      <c r="FJ550" s="3">
        <v>2418</v>
      </c>
      <c r="FK550" s="3">
        <v>0</v>
      </c>
      <c r="FL550" s="3">
        <v>0</v>
      </c>
      <c r="FM550" s="3">
        <v>8</v>
      </c>
      <c r="FN550" s="3">
        <v>346.66666666666669</v>
      </c>
      <c r="FO550" s="3">
        <v>61</v>
      </c>
      <c r="FP550" s="3">
        <v>1047</v>
      </c>
      <c r="FQ550" s="3">
        <v>2</v>
      </c>
      <c r="FR550" s="3">
        <v>57</v>
      </c>
      <c r="FS550" s="3">
        <v>0</v>
      </c>
      <c r="FT550" s="3">
        <v>0</v>
      </c>
      <c r="FU550" s="3">
        <v>24</v>
      </c>
      <c r="FV550" s="3">
        <v>613.66666666666674</v>
      </c>
      <c r="FW550" s="3">
        <v>27</v>
      </c>
      <c r="FX550" s="3">
        <v>772</v>
      </c>
      <c r="FY550" s="3">
        <v>2</v>
      </c>
      <c r="FZ550" s="3">
        <v>3.5</v>
      </c>
      <c r="GA550" s="3">
        <v>4</v>
      </c>
      <c r="GB550" s="3">
        <v>100</v>
      </c>
      <c r="GC550" s="3">
        <v>26081.699999999997</v>
      </c>
      <c r="GD550" s="22">
        <v>26081.699999999997</v>
      </c>
      <c r="GE550" s="43">
        <v>12228</v>
      </c>
    </row>
    <row r="551" spans="1:267" ht="19.5" hidden="1" customHeight="1" x14ac:dyDescent="0.35">
      <c r="B551" s="7"/>
      <c r="L551" s="7"/>
      <c r="M551" s="7"/>
      <c r="N551" s="7"/>
      <c r="O551" s="38">
        <f>O547-O549</f>
        <v>0</v>
      </c>
      <c r="P551" s="38">
        <f t="shared" ref="P551:BK551" si="2692">P547-P549</f>
        <v>362</v>
      </c>
      <c r="Q551" s="38">
        <f t="shared" si="2692"/>
        <v>0</v>
      </c>
      <c r="R551" s="38">
        <f t="shared" si="2692"/>
        <v>472</v>
      </c>
      <c r="S551" s="38">
        <f t="shared" si="2692"/>
        <v>0</v>
      </c>
      <c r="T551" s="38">
        <f t="shared" si="2692"/>
        <v>402</v>
      </c>
      <c r="U551" s="38">
        <f t="shared" si="2692"/>
        <v>0</v>
      </c>
      <c r="V551" s="38">
        <f t="shared" si="2692"/>
        <v>0</v>
      </c>
      <c r="W551" s="38">
        <f t="shared" si="2692"/>
        <v>0</v>
      </c>
      <c r="X551" s="38">
        <f t="shared" si="2692"/>
        <v>0</v>
      </c>
      <c r="Y551" s="38">
        <f t="shared" si="2692"/>
        <v>0</v>
      </c>
      <c r="Z551" s="38">
        <f t="shared" si="2692"/>
        <v>0</v>
      </c>
      <c r="AA551" s="38">
        <f t="shared" si="2692"/>
        <v>0</v>
      </c>
      <c r="AB551" s="38">
        <f t="shared" si="2692"/>
        <v>689</v>
      </c>
      <c r="AC551" s="38">
        <f t="shared" si="2692"/>
        <v>0</v>
      </c>
      <c r="AD551" s="38">
        <f t="shared" si="2692"/>
        <v>27</v>
      </c>
      <c r="AE551" s="38">
        <f t="shared" si="2692"/>
        <v>0</v>
      </c>
      <c r="AF551" s="38">
        <f t="shared" si="2692"/>
        <v>2</v>
      </c>
      <c r="AG551" s="38">
        <f t="shared" si="2692"/>
        <v>0</v>
      </c>
      <c r="AH551" s="38">
        <f t="shared" si="2692"/>
        <v>0</v>
      </c>
      <c r="AI551" s="38">
        <f t="shared" si="2692"/>
        <v>0</v>
      </c>
      <c r="AJ551" s="38">
        <f t="shared" si="2692"/>
        <v>0</v>
      </c>
      <c r="AK551" s="38">
        <f t="shared" si="2692"/>
        <v>0</v>
      </c>
      <c r="AL551" s="38">
        <f t="shared" si="2692"/>
        <v>9</v>
      </c>
      <c r="AM551" s="38">
        <f t="shared" si="2692"/>
        <v>0</v>
      </c>
      <c r="AN551" s="38">
        <f t="shared" si="2692"/>
        <v>0</v>
      </c>
      <c r="AO551" s="38">
        <f t="shared" si="2692"/>
        <v>0</v>
      </c>
      <c r="AP551" s="38">
        <f t="shared" si="2692"/>
        <v>0</v>
      </c>
      <c r="AQ551" s="38">
        <f t="shared" si="2692"/>
        <v>3.3333333333334991E-2</v>
      </c>
      <c r="AR551" s="38">
        <f t="shared" si="2692"/>
        <v>11</v>
      </c>
      <c r="AS551" s="38">
        <f t="shared" si="2692"/>
        <v>0</v>
      </c>
      <c r="AT551" s="38">
        <f t="shared" si="2692"/>
        <v>5</v>
      </c>
      <c r="AU551" s="38">
        <f t="shared" si="2692"/>
        <v>0</v>
      </c>
      <c r="AV551" s="38">
        <f t="shared" si="2692"/>
        <v>0</v>
      </c>
      <c r="AW551" s="38">
        <f t="shared" si="2692"/>
        <v>0</v>
      </c>
      <c r="AX551" s="38">
        <f t="shared" si="2692"/>
        <v>13</v>
      </c>
      <c r="AY551" s="38">
        <f t="shared" si="2692"/>
        <v>0</v>
      </c>
      <c r="AZ551" s="38">
        <f t="shared" si="2692"/>
        <v>10</v>
      </c>
      <c r="BA551" s="38">
        <f t="shared" si="2692"/>
        <v>0</v>
      </c>
      <c r="BB551" s="38">
        <f t="shared" si="2692"/>
        <v>0</v>
      </c>
      <c r="BC551" s="38">
        <f t="shared" si="2692"/>
        <v>0</v>
      </c>
      <c r="BD551" s="38">
        <f t="shared" si="2692"/>
        <v>0</v>
      </c>
      <c r="BE551" s="38">
        <f t="shared" si="2692"/>
        <v>0</v>
      </c>
      <c r="BF551" s="38">
        <f t="shared" si="2692"/>
        <v>-9488.4000000000015</v>
      </c>
      <c r="BG551" s="634">
        <f t="shared" si="2692"/>
        <v>3.3333333332848269E-2</v>
      </c>
      <c r="BH551" s="634">
        <f t="shared" si="2692"/>
        <v>3.3333333332848269E-2</v>
      </c>
      <c r="BI551" s="38">
        <f t="shared" si="2692"/>
        <v>0</v>
      </c>
      <c r="BJ551" s="38">
        <f t="shared" si="2692"/>
        <v>0</v>
      </c>
      <c r="BK551" s="38">
        <f t="shared" si="2692"/>
        <v>0</v>
      </c>
      <c r="BL551" s="7"/>
      <c r="BM551" s="7"/>
      <c r="BN551" s="633" t="s">
        <v>323</v>
      </c>
      <c r="BO551" s="45"/>
      <c r="BP551" s="45"/>
      <c r="BQ551" s="25"/>
      <c r="BR551" s="383"/>
      <c r="BS551" s="25"/>
      <c r="BT551" s="25"/>
      <c r="BU551" s="25"/>
      <c r="BV551" s="25"/>
      <c r="BW551" s="25"/>
      <c r="BX551" s="319"/>
      <c r="BY551" s="208"/>
      <c r="BZ551" s="34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  <c r="DB551" s="28"/>
      <c r="DC551" s="28"/>
      <c r="DD551" s="28"/>
      <c r="DE551" s="28"/>
      <c r="DF551" s="28"/>
      <c r="DG551" s="28"/>
      <c r="DH551" s="28"/>
      <c r="DI551" s="28"/>
      <c r="DJ551" s="28"/>
      <c r="DK551" s="28"/>
      <c r="DL551" s="28"/>
      <c r="DM551" s="28"/>
      <c r="DN551" s="28"/>
      <c r="DO551" s="28"/>
      <c r="DP551" s="28"/>
      <c r="DQ551" s="28"/>
      <c r="DR551" s="28"/>
      <c r="DS551" s="28"/>
      <c r="DT551" s="22">
        <f>SUM(CA551+CC551+CG551+CI551+CJ551+DE551+DI551+DK551+DM551+DO551+CE551+DC551)</f>
        <v>0</v>
      </c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U551" s="3" t="s">
        <v>320</v>
      </c>
      <c r="GD551" s="22" t="e">
        <f t="shared" ref="GD551:GD555" si="2693">GB551+FZ551+FX551+FV551+FT551+FS551+FR551+FP551+FN551+FL551+FJ551+FH551+FF551+FD551+FB551+EZ551+EX551+EV551+EU551+ET551+ER551+EP551+EN551+EL551</f>
        <v>#VALUE!</v>
      </c>
      <c r="GE551" s="43"/>
    </row>
    <row r="552" spans="1:267" ht="19.5" hidden="1" customHeight="1" x14ac:dyDescent="0.35">
      <c r="B552" s="1"/>
      <c r="C552" s="25"/>
      <c r="D552" s="88"/>
      <c r="E552" s="25"/>
      <c r="F552" s="25"/>
      <c r="G552" s="25"/>
      <c r="H552" s="25"/>
      <c r="I552" s="25"/>
      <c r="J552" s="25"/>
      <c r="K552" s="25"/>
      <c r="L552" s="1"/>
      <c r="M552" s="208"/>
      <c r="N552" s="34"/>
      <c r="O552" s="28"/>
      <c r="P552" s="34"/>
      <c r="Q552" s="28"/>
      <c r="R552" s="34"/>
      <c r="S552" s="28"/>
      <c r="T552" s="34"/>
      <c r="U552" s="28"/>
      <c r="V552" s="34"/>
      <c r="W552" s="28"/>
      <c r="X552" s="209"/>
      <c r="Y552" s="209"/>
      <c r="Z552" s="34"/>
      <c r="AA552" s="28"/>
      <c r="AB552" s="34"/>
      <c r="AC552" s="209"/>
      <c r="AD552" s="34"/>
      <c r="AE552" s="210"/>
      <c r="AF552" s="34"/>
      <c r="AG552" s="22"/>
      <c r="AH552" s="34"/>
      <c r="AI552" s="209"/>
      <c r="AJ552" s="34"/>
      <c r="AK552" s="209"/>
      <c r="AL552" s="34"/>
      <c r="AM552" s="28"/>
      <c r="AN552" s="34"/>
      <c r="AO552" s="28"/>
      <c r="AP552" s="34"/>
      <c r="AQ552" s="209"/>
      <c r="AR552" s="34"/>
      <c r="AS552" s="209"/>
      <c r="AT552" s="34"/>
      <c r="AU552" s="209"/>
      <c r="AV552" s="34"/>
      <c r="AW552" s="22"/>
      <c r="AX552" s="34"/>
      <c r="AY552" s="209"/>
      <c r="AZ552" s="34"/>
      <c r="BA552" s="209"/>
      <c r="BB552" s="34"/>
      <c r="BC552" s="209"/>
      <c r="BD552" s="34"/>
      <c r="BE552" s="22"/>
      <c r="BF552" s="209"/>
      <c r="BG552" s="209"/>
      <c r="BH552" s="22"/>
      <c r="BR552" s="7"/>
      <c r="BS552" s="7"/>
      <c r="BT552" s="7"/>
      <c r="BU552" s="7"/>
      <c r="BV552" s="7"/>
      <c r="BW552" s="7"/>
      <c r="BX552" s="7"/>
      <c r="BY552" s="7">
        <v>2388</v>
      </c>
      <c r="BZ552" s="7">
        <v>898</v>
      </c>
      <c r="CA552" s="7">
        <v>1042</v>
      </c>
      <c r="CB552" s="7">
        <v>424</v>
      </c>
      <c r="CC552" s="318">
        <v>1232</v>
      </c>
      <c r="CD552" s="7">
        <v>960</v>
      </c>
      <c r="CE552" s="7">
        <v>3022</v>
      </c>
      <c r="CF552" s="7">
        <v>56</v>
      </c>
      <c r="CG552" s="7">
        <v>672</v>
      </c>
      <c r="CH552" s="7">
        <v>50</v>
      </c>
      <c r="CI552" s="7">
        <v>170</v>
      </c>
      <c r="CJ552" s="7">
        <v>106.66666666666666</v>
      </c>
      <c r="CK552" s="7">
        <v>403</v>
      </c>
      <c r="CL552" s="7">
        <v>0</v>
      </c>
      <c r="CM552" s="7">
        <v>0</v>
      </c>
      <c r="CN552" s="7">
        <v>37</v>
      </c>
      <c r="CO552" s="7">
        <v>1502</v>
      </c>
      <c r="CP552" s="7">
        <v>2</v>
      </c>
      <c r="CQ552" s="7">
        <v>1650</v>
      </c>
      <c r="CR552" s="7">
        <v>1</v>
      </c>
      <c r="CS552" s="7">
        <v>423</v>
      </c>
      <c r="CT552" s="7">
        <v>0</v>
      </c>
      <c r="CU552" s="7">
        <v>0</v>
      </c>
      <c r="CV552" s="7">
        <v>0</v>
      </c>
      <c r="CW552" s="7">
        <v>0</v>
      </c>
      <c r="CX552" s="7">
        <v>11</v>
      </c>
      <c r="CY552" s="7">
        <v>1848</v>
      </c>
      <c r="CZ552" s="7">
        <v>0</v>
      </c>
      <c r="DA552" s="7">
        <v>0</v>
      </c>
      <c r="DB552" s="7">
        <v>7</v>
      </c>
      <c r="DC552" s="7">
        <v>317</v>
      </c>
      <c r="DD552" s="7">
        <v>38</v>
      </c>
      <c r="DE552" s="7">
        <v>755.33333333333337</v>
      </c>
      <c r="DF552" s="7">
        <v>0</v>
      </c>
      <c r="DG552" s="7">
        <v>0</v>
      </c>
      <c r="DH552" s="7">
        <v>0</v>
      </c>
      <c r="DI552" s="7">
        <v>0</v>
      </c>
      <c r="DJ552" s="7">
        <v>12</v>
      </c>
      <c r="DK552" s="7">
        <v>298</v>
      </c>
      <c r="DL552" s="7">
        <v>18</v>
      </c>
      <c r="DM552" s="7">
        <v>632</v>
      </c>
      <c r="DN552" s="7">
        <v>1</v>
      </c>
      <c r="DO552" s="7">
        <v>2</v>
      </c>
      <c r="DP552" s="7">
        <v>2</v>
      </c>
      <c r="DQ552" s="7">
        <v>50</v>
      </c>
      <c r="DR552" s="20">
        <v>14125</v>
      </c>
      <c r="DS552" s="20">
        <v>8249</v>
      </c>
      <c r="DT552" s="7"/>
      <c r="DU552" s="7"/>
      <c r="DV552" s="7"/>
      <c r="DW552" s="7"/>
      <c r="DX552" s="7"/>
      <c r="DY552" s="7"/>
      <c r="DZ552" s="7"/>
      <c r="EL552" s="3">
        <v>1626</v>
      </c>
      <c r="EM552" s="3">
        <v>868</v>
      </c>
      <c r="EN552" s="3">
        <v>2344</v>
      </c>
      <c r="EO552" s="3">
        <v>1428</v>
      </c>
      <c r="EP552" s="3">
        <v>4244</v>
      </c>
      <c r="EQ552" s="3">
        <v>98</v>
      </c>
      <c r="ER552" s="3">
        <v>924</v>
      </c>
      <c r="ES552" s="3">
        <v>50</v>
      </c>
      <c r="ET552" s="3">
        <v>170</v>
      </c>
      <c r="EU552" s="3">
        <v>137.16666666666666</v>
      </c>
      <c r="EV552" s="3">
        <v>660.69999999999993</v>
      </c>
      <c r="EW552" s="3">
        <v>0</v>
      </c>
      <c r="EX552" s="3">
        <v>0</v>
      </c>
      <c r="EY552" s="3">
        <v>93</v>
      </c>
      <c r="EZ552" s="3">
        <v>6580</v>
      </c>
      <c r="FA552" s="3">
        <v>4</v>
      </c>
      <c r="FB552" s="3">
        <v>3300</v>
      </c>
      <c r="FC552" s="3">
        <v>3</v>
      </c>
      <c r="FD552" s="3">
        <v>738</v>
      </c>
      <c r="FE552" s="3">
        <v>0</v>
      </c>
      <c r="FF552" s="3">
        <v>0</v>
      </c>
      <c r="FG552" s="3">
        <v>0</v>
      </c>
      <c r="FH552" s="3">
        <v>0</v>
      </c>
      <c r="FI552" s="3">
        <v>14</v>
      </c>
      <c r="FJ552" s="3">
        <v>2418</v>
      </c>
      <c r="FK552" s="3">
        <v>0</v>
      </c>
      <c r="FL552" s="3">
        <v>0</v>
      </c>
      <c r="FM552" s="3">
        <v>8</v>
      </c>
      <c r="FN552" s="3">
        <v>346.66666666666669</v>
      </c>
      <c r="FO552" s="3">
        <v>61</v>
      </c>
      <c r="FP552" s="3">
        <v>1047</v>
      </c>
      <c r="FQ552" s="3">
        <v>2</v>
      </c>
      <c r="FR552" s="3">
        <v>57</v>
      </c>
      <c r="FS552" s="3">
        <v>0</v>
      </c>
      <c r="FT552" s="3">
        <v>0</v>
      </c>
      <c r="FU552" s="3">
        <v>24</v>
      </c>
      <c r="FV552" s="3">
        <v>613.66666666666674</v>
      </c>
      <c r="FW552" s="3">
        <v>27</v>
      </c>
      <c r="FX552" s="3">
        <v>772</v>
      </c>
      <c r="FY552" s="3">
        <v>2</v>
      </c>
      <c r="FZ552" s="3">
        <v>3.5</v>
      </c>
      <c r="GA552" s="3">
        <v>4</v>
      </c>
      <c r="GB552" s="3">
        <v>100</v>
      </c>
      <c r="GC552" s="3">
        <v>26081.699999999997</v>
      </c>
      <c r="GD552" s="22"/>
      <c r="GE552" s="43"/>
    </row>
    <row r="553" spans="1:267" ht="19.5" hidden="1" customHeight="1" x14ac:dyDescent="0.35">
      <c r="A553" s="424"/>
      <c r="B553" s="1"/>
      <c r="C553" s="25"/>
      <c r="D553" s="45"/>
      <c r="E553" s="25"/>
      <c r="F553" s="179"/>
      <c r="G553" s="45"/>
      <c r="H553" s="25"/>
      <c r="I553" s="25"/>
      <c r="J553" s="25"/>
      <c r="K553" s="25"/>
      <c r="L553" s="1"/>
      <c r="M553" s="208"/>
      <c r="N553" s="34"/>
      <c r="O553" s="28"/>
      <c r="P553" s="34"/>
      <c r="Q553" s="28"/>
      <c r="R553" s="34"/>
      <c r="S553" s="28"/>
      <c r="T553" s="34"/>
      <c r="U553" s="28"/>
      <c r="V553" s="34"/>
      <c r="W553" s="28"/>
      <c r="X553" s="209"/>
      <c r="Y553" s="182"/>
      <c r="Z553" s="34"/>
      <c r="AA553" s="28"/>
      <c r="AB553" s="34"/>
      <c r="AC553" s="209"/>
      <c r="AD553" s="34"/>
      <c r="AE553" s="210"/>
      <c r="AF553" s="34"/>
      <c r="AG553" s="28"/>
      <c r="AH553" s="34"/>
      <c r="AI553" s="209"/>
      <c r="AJ553" s="34"/>
      <c r="AK553" s="209"/>
      <c r="AL553" s="34"/>
      <c r="AM553" s="28"/>
      <c r="AN553" s="34"/>
      <c r="AO553" s="28"/>
      <c r="AP553" s="34"/>
      <c r="AQ553" s="209"/>
      <c r="AR553" s="34"/>
      <c r="AS553" s="209"/>
      <c r="AT553" s="34"/>
      <c r="AU553" s="209"/>
      <c r="AV553" s="34"/>
      <c r="AW553" s="28"/>
      <c r="AX553" s="34"/>
      <c r="AY553" s="209"/>
      <c r="AZ553" s="34"/>
      <c r="BA553" s="209"/>
      <c r="BB553" s="34"/>
      <c r="BC553" s="209"/>
      <c r="BD553" s="34"/>
      <c r="BE553" s="22"/>
      <c r="BF553" s="22"/>
      <c r="BG553" s="22"/>
      <c r="BH553" s="22"/>
      <c r="BL553" s="7"/>
      <c r="BM553" s="7"/>
      <c r="BN553" s="1"/>
      <c r="BO553" s="45"/>
      <c r="BP553" s="45"/>
      <c r="BQ553" s="25"/>
      <c r="BR553" s="383"/>
      <c r="BS553" s="25"/>
      <c r="BT553" s="25"/>
      <c r="BU553" s="25"/>
      <c r="BV553" s="25"/>
      <c r="BW553" s="25"/>
      <c r="BX553" s="319"/>
      <c r="BY553" s="199">
        <f>SUM(BZ553+CB553+CD553+CF553+CH553)</f>
        <v>10</v>
      </c>
      <c r="BZ553" s="200">
        <v>10</v>
      </c>
      <c r="CA553" s="28"/>
      <c r="CB553" s="200"/>
      <c r="CC553" s="28"/>
      <c r="CD553" s="200"/>
      <c r="CE553" s="28"/>
      <c r="CF553" s="200"/>
      <c r="CG553" s="28"/>
      <c r="CH553" s="200"/>
      <c r="CI553" s="28"/>
      <c r="CJ553" s="209"/>
      <c r="CK553" s="209"/>
      <c r="CL553" s="200"/>
      <c r="CM553" s="28"/>
      <c r="CN553" s="200"/>
      <c r="CO553" s="209"/>
      <c r="CP553" s="200"/>
      <c r="CQ553" s="210"/>
      <c r="CR553" s="200"/>
      <c r="CS553" s="28"/>
      <c r="CT553" s="200"/>
      <c r="CU553" s="209"/>
      <c r="CV553" s="200"/>
      <c r="CW553" s="209"/>
      <c r="CX553" s="200"/>
      <c r="CY553" s="28"/>
      <c r="CZ553" s="200"/>
      <c r="DA553" s="28"/>
      <c r="DB553" s="34"/>
      <c r="DC553" s="209"/>
      <c r="DD553" s="34"/>
      <c r="DE553" s="209"/>
      <c r="DF553" s="200"/>
      <c r="DG553" s="209"/>
      <c r="DH553" s="200"/>
      <c r="DI553" s="28"/>
      <c r="DJ553" s="200"/>
      <c r="DK553" s="209"/>
      <c r="DL553" s="200"/>
      <c r="DM553" s="209"/>
      <c r="DN553" s="34"/>
      <c r="DO553" s="209"/>
      <c r="DP553" s="200"/>
      <c r="DQ553" s="22"/>
      <c r="DR553" s="22"/>
      <c r="DS553" s="22"/>
      <c r="DT553" s="22">
        <f>SUM(CA553+CC553+CG553+CI553+CJ553+DE553+DI553+DK553+DM553+DO553+CE553+DC553)</f>
        <v>0</v>
      </c>
      <c r="DU553" s="7"/>
      <c r="DV553" s="7"/>
      <c r="DW553" s="7"/>
      <c r="DX553" s="7"/>
      <c r="DY553" s="7"/>
      <c r="DZ553" s="7"/>
      <c r="GD553" s="22"/>
      <c r="GE553" s="43"/>
      <c r="GI553" s="7"/>
    </row>
    <row r="554" spans="1:267" ht="19.5" hidden="1" customHeight="1" x14ac:dyDescent="0.35">
      <c r="B554" s="1"/>
      <c r="C554" s="45"/>
      <c r="D554" s="45"/>
      <c r="E554" s="25"/>
      <c r="F554" s="383"/>
      <c r="G554" s="25"/>
      <c r="H554" s="25"/>
      <c r="I554" s="25"/>
      <c r="J554" s="25"/>
      <c r="K554" s="25"/>
      <c r="L554" s="319"/>
      <c r="M554" s="208"/>
      <c r="N554" s="34"/>
      <c r="O554" s="28"/>
      <c r="P554" s="34"/>
      <c r="Q554" s="28"/>
      <c r="R554" s="34"/>
      <c r="S554" s="28"/>
      <c r="T554" s="34"/>
      <c r="U554" s="28"/>
      <c r="V554" s="34"/>
      <c r="W554" s="28"/>
      <c r="X554" s="209"/>
      <c r="Y554" s="209"/>
      <c r="Z554" s="34"/>
      <c r="AA554" s="28"/>
      <c r="AB554" s="34"/>
      <c r="AC554" s="209"/>
      <c r="AD554" s="34"/>
      <c r="AE554" s="210"/>
      <c r="AF554" s="34"/>
      <c r="AG554" s="28"/>
      <c r="AH554" s="34"/>
      <c r="AI554" s="209"/>
      <c r="AJ554" s="34"/>
      <c r="AK554" s="209"/>
      <c r="AL554" s="34"/>
      <c r="AM554" s="28"/>
      <c r="AN554" s="34"/>
      <c r="AO554" s="28"/>
      <c r="AP554" s="34"/>
      <c r="AQ554" s="209"/>
      <c r="AR554" s="34"/>
      <c r="AS554" s="209"/>
      <c r="AT554" s="34"/>
      <c r="AU554" s="209"/>
      <c r="AV554" s="34"/>
      <c r="AW554" s="28"/>
      <c r="AX554" s="34"/>
      <c r="AY554" s="209"/>
      <c r="AZ554" s="34"/>
      <c r="BA554" s="209"/>
      <c r="BB554" s="34"/>
      <c r="BC554" s="209"/>
      <c r="BD554" s="34"/>
      <c r="BE554" s="22"/>
      <c r="BF554" s="22"/>
      <c r="BG554" s="22"/>
      <c r="BH554" s="22"/>
      <c r="BR554" s="7"/>
      <c r="BS554" s="7"/>
      <c r="BT554" s="7"/>
      <c r="BU554" s="7"/>
      <c r="BV554" s="7"/>
      <c r="BW554" s="7"/>
      <c r="BX554" s="7"/>
      <c r="BY554" s="7"/>
      <c r="BZ554" s="7"/>
      <c r="CA554" s="20">
        <f>CA547-CA552</f>
        <v>0</v>
      </c>
      <c r="CB554" s="20">
        <f t="shared" ref="CB554:DS554" si="2694">CB547-CB552</f>
        <v>774</v>
      </c>
      <c r="CC554" s="20">
        <f t="shared" si="2694"/>
        <v>0</v>
      </c>
      <c r="CD554" s="20">
        <f t="shared" si="2694"/>
        <v>1972</v>
      </c>
      <c r="CE554" s="20">
        <f t="shared" si="2694"/>
        <v>0</v>
      </c>
      <c r="CF554" s="20">
        <f t="shared" si="2694"/>
        <v>386</v>
      </c>
      <c r="CG554" s="20">
        <f t="shared" si="2694"/>
        <v>0</v>
      </c>
      <c r="CH554" s="20">
        <f t="shared" si="2694"/>
        <v>0</v>
      </c>
      <c r="CI554" s="20">
        <f t="shared" si="2694"/>
        <v>0</v>
      </c>
      <c r="CJ554" s="20">
        <f t="shared" si="2694"/>
        <v>0</v>
      </c>
      <c r="CK554" s="20">
        <f t="shared" si="2694"/>
        <v>0</v>
      </c>
      <c r="CL554" s="20">
        <f t="shared" si="2694"/>
        <v>0</v>
      </c>
      <c r="CM554" s="20">
        <f t="shared" si="2694"/>
        <v>0</v>
      </c>
      <c r="CN554" s="20">
        <f t="shared" si="2694"/>
        <v>155</v>
      </c>
      <c r="CO554" s="20">
        <f t="shared" si="2694"/>
        <v>0</v>
      </c>
      <c r="CP554" s="20">
        <f t="shared" si="2694"/>
        <v>28</v>
      </c>
      <c r="CQ554" s="20">
        <f t="shared" si="2694"/>
        <v>0</v>
      </c>
      <c r="CR554" s="20">
        <f t="shared" si="2694"/>
        <v>5</v>
      </c>
      <c r="CS554" s="20">
        <f t="shared" si="2694"/>
        <v>0</v>
      </c>
      <c r="CT554" s="20">
        <f t="shared" si="2694"/>
        <v>0</v>
      </c>
      <c r="CU554" s="20">
        <f t="shared" si="2694"/>
        <v>0</v>
      </c>
      <c r="CV554" s="20">
        <f t="shared" si="2694"/>
        <v>0</v>
      </c>
      <c r="CW554" s="20">
        <f t="shared" si="2694"/>
        <v>0</v>
      </c>
      <c r="CX554" s="20">
        <f t="shared" si="2694"/>
        <v>30</v>
      </c>
      <c r="CY554" s="20">
        <f t="shared" si="2694"/>
        <v>0</v>
      </c>
      <c r="CZ554" s="20">
        <f t="shared" si="2694"/>
        <v>0</v>
      </c>
      <c r="DA554" s="20">
        <f t="shared" si="2694"/>
        <v>0</v>
      </c>
      <c r="DB554" s="20">
        <f t="shared" si="2694"/>
        <v>33</v>
      </c>
      <c r="DC554" s="20">
        <f t="shared" si="2694"/>
        <v>-1.999999999998181E-2</v>
      </c>
      <c r="DD554" s="20">
        <f t="shared" si="2694"/>
        <v>41</v>
      </c>
      <c r="DE554" s="20">
        <f t="shared" si="2694"/>
        <v>0</v>
      </c>
      <c r="DF554" s="20">
        <f t="shared" si="2694"/>
        <v>0</v>
      </c>
      <c r="DG554" s="20">
        <f t="shared" si="2694"/>
        <v>0</v>
      </c>
      <c r="DH554" s="20">
        <f t="shared" si="2694"/>
        <v>0</v>
      </c>
      <c r="DI554" s="20">
        <f t="shared" si="2694"/>
        <v>0</v>
      </c>
      <c r="DJ554" s="20">
        <f t="shared" si="2694"/>
        <v>18</v>
      </c>
      <c r="DK554" s="20">
        <f t="shared" si="2694"/>
        <v>0</v>
      </c>
      <c r="DL554" s="20">
        <f t="shared" si="2694"/>
        <v>17</v>
      </c>
      <c r="DM554" s="20">
        <f t="shared" si="2694"/>
        <v>0</v>
      </c>
      <c r="DN554" s="20">
        <f t="shared" si="2694"/>
        <v>0</v>
      </c>
      <c r="DO554" s="20">
        <f t="shared" si="2694"/>
        <v>0</v>
      </c>
      <c r="DP554" s="20">
        <f t="shared" si="2694"/>
        <v>0</v>
      </c>
      <c r="DQ554" s="20">
        <f t="shared" si="2694"/>
        <v>0</v>
      </c>
      <c r="DR554" s="20">
        <f t="shared" si="2694"/>
        <v>-2.0000000004074536E-2</v>
      </c>
      <c r="DS554" s="20">
        <f t="shared" si="2694"/>
        <v>-2.0000000000436557E-2</v>
      </c>
      <c r="DT554" s="7"/>
      <c r="DU554" s="7"/>
      <c r="DV554" s="7"/>
      <c r="DW554" s="7"/>
      <c r="DX554" s="7"/>
      <c r="DY554" s="7"/>
      <c r="DZ554" s="7"/>
      <c r="EL554" s="38">
        <f>EM547-EL552</f>
        <v>0</v>
      </c>
      <c r="EM554" s="38" t="e">
        <f>EN547-EM552</f>
        <v>#REF!</v>
      </c>
      <c r="EN554" s="38">
        <f>EO547-EN552</f>
        <v>0</v>
      </c>
      <c r="EO554" s="38">
        <f>EP547-EO552</f>
        <v>2294</v>
      </c>
      <c r="EP554" s="38">
        <f>EQ547-EP552</f>
        <v>0</v>
      </c>
      <c r="EQ554" s="38">
        <f>ER547-EQ552</f>
        <v>758</v>
      </c>
      <c r="ER554" s="38">
        <f>ES547-ER552</f>
        <v>0</v>
      </c>
      <c r="ES554" s="38">
        <f>ET547-ES552</f>
        <v>-6</v>
      </c>
      <c r="ET554" s="38">
        <f>EU547-ET552</f>
        <v>0</v>
      </c>
      <c r="EU554" s="38">
        <f>EV547-EU552</f>
        <v>0</v>
      </c>
      <c r="EV554" s="38">
        <f>EW547-EV552</f>
        <v>0</v>
      </c>
      <c r="EW554" s="38">
        <f>EX547-EW552</f>
        <v>0</v>
      </c>
      <c r="EX554" s="38">
        <f>EY547-EX552</f>
        <v>0</v>
      </c>
      <c r="EY554" s="38">
        <f>EZ547-EY552</f>
        <v>841</v>
      </c>
      <c r="EZ554" s="38">
        <f>FA547-EZ552</f>
        <v>0</v>
      </c>
      <c r="FA554" s="38">
        <f>FB547-FA552</f>
        <v>53</v>
      </c>
      <c r="FB554" s="38">
        <f>FC547-FB552</f>
        <v>0</v>
      </c>
      <c r="FC554" s="38">
        <f>FD547-FC552</f>
        <v>7</v>
      </c>
      <c r="FD554" s="38">
        <f>FE547-FD552</f>
        <v>0</v>
      </c>
      <c r="FE554" s="38">
        <f>FF547-FE552</f>
        <v>0</v>
      </c>
      <c r="FF554" s="38">
        <f>FG547-FF552</f>
        <v>0</v>
      </c>
      <c r="FG554" s="38">
        <f>FH547-FG552</f>
        <v>0</v>
      </c>
      <c r="FH554" s="38">
        <f>FI547-FH552</f>
        <v>0</v>
      </c>
      <c r="FI554" s="38">
        <f>FJ547-FI552</f>
        <v>38</v>
      </c>
      <c r="FJ554" s="38">
        <f>FK547-FJ552</f>
        <v>0</v>
      </c>
      <c r="FK554" s="38">
        <f>FL547-FK552</f>
        <v>0</v>
      </c>
      <c r="FL554" s="38">
        <f>FM547-FL552</f>
        <v>0</v>
      </c>
      <c r="FM554" s="38">
        <f>FN547-FM552</f>
        <v>31</v>
      </c>
      <c r="FN554" s="38">
        <f>FO547-FN552</f>
        <v>1.333333333337805E-2</v>
      </c>
      <c r="FO554" s="38">
        <f>FP547-FO552</f>
        <v>52</v>
      </c>
      <c r="FP554" s="38">
        <f>FQ547-FP552</f>
        <v>0</v>
      </c>
      <c r="FQ554" s="38">
        <f>FR547-FQ552</f>
        <v>-2</v>
      </c>
      <c r="FR554" s="38">
        <f>FS547-FR552</f>
        <v>0</v>
      </c>
      <c r="FS554" s="38">
        <f>FT547-FS552</f>
        <v>0</v>
      </c>
      <c r="FT554" s="38">
        <f>FU547-FT552</f>
        <v>0</v>
      </c>
      <c r="FU554" s="38">
        <f>FV547-FU552</f>
        <v>29</v>
      </c>
      <c r="FV554" s="38">
        <f>FW547-FV552</f>
        <v>0</v>
      </c>
      <c r="FW554" s="38">
        <f>FX547-FW552</f>
        <v>25</v>
      </c>
      <c r="FX554" s="38">
        <f>FY547-FX552</f>
        <v>0</v>
      </c>
      <c r="FY554" s="38">
        <f>FZ547-FY552</f>
        <v>0</v>
      </c>
      <c r="FZ554" s="38">
        <f>GA547-FZ552</f>
        <v>0</v>
      </c>
      <c r="GA554" s="38" t="e">
        <f>GB547-GA552</f>
        <v>#REF!</v>
      </c>
      <c r="GB554" s="38">
        <f>GC547-GB552</f>
        <v>0</v>
      </c>
      <c r="GC554" s="38" t="e">
        <f>GD547-GC552</f>
        <v>#REF!</v>
      </c>
      <c r="GD554" s="38"/>
      <c r="GE554" s="43"/>
    </row>
    <row r="555" spans="1:267" ht="19.5" hidden="1" customHeight="1" x14ac:dyDescent="0.35">
      <c r="B555" s="1"/>
      <c r="C555" s="45"/>
      <c r="D555" s="45"/>
      <c r="E555" s="45"/>
      <c r="F555" s="45"/>
      <c r="G555" s="45"/>
      <c r="H555" s="179"/>
      <c r="I555" s="207"/>
      <c r="J555" s="207"/>
      <c r="K555" s="207"/>
      <c r="L555" s="1"/>
      <c r="M555" s="208"/>
      <c r="N555" s="34"/>
      <c r="O555" s="28"/>
      <c r="P555" s="34"/>
      <c r="Q555" s="28"/>
      <c r="R555" s="34"/>
      <c r="S555" s="28"/>
      <c r="T555" s="34"/>
      <c r="U555" s="28"/>
      <c r="V555" s="34"/>
      <c r="W555" s="28"/>
      <c r="X555" s="209"/>
      <c r="Y555" s="182"/>
      <c r="Z555" s="34"/>
      <c r="AA555" s="28"/>
      <c r="AB555" s="34"/>
      <c r="AC555" s="209"/>
      <c r="AD555" s="34"/>
      <c r="AE555" s="210"/>
      <c r="AF555" s="34"/>
      <c r="AG555" s="28"/>
      <c r="AH555" s="34"/>
      <c r="AI555" s="209"/>
      <c r="AJ555" s="34"/>
      <c r="AK555" s="209"/>
      <c r="AL555" s="34"/>
      <c r="AM555" s="28"/>
      <c r="AN555" s="34"/>
      <c r="AO555" s="28"/>
      <c r="AP555" s="34"/>
      <c r="AQ555" s="209"/>
      <c r="AR555" s="34"/>
      <c r="AS555" s="209"/>
      <c r="AT555" s="34"/>
      <c r="AU555" s="209"/>
      <c r="AV555" s="34"/>
      <c r="AW555" s="28"/>
      <c r="AX555" s="34"/>
      <c r="AY555" s="209"/>
      <c r="AZ555" s="34"/>
      <c r="BA555" s="209"/>
      <c r="BB555" s="34"/>
      <c r="BC555" s="209"/>
      <c r="BD555" s="34"/>
      <c r="BE555" s="22"/>
      <c r="BF555" s="209"/>
      <c r="BG555" s="89"/>
      <c r="BH555" s="22"/>
      <c r="BN555" s="1"/>
      <c r="BO555" s="25"/>
      <c r="BP555" s="45"/>
      <c r="BQ555" s="25"/>
      <c r="BR555" s="25"/>
      <c r="BS555" s="179"/>
      <c r="BT555" s="25"/>
      <c r="BU555" s="25"/>
      <c r="BV555" s="25"/>
      <c r="BW555" s="25"/>
      <c r="BX555" s="24"/>
      <c r="BY555" s="208"/>
      <c r="BZ555" s="34"/>
      <c r="CA555" s="28"/>
      <c r="CB555" s="34"/>
      <c r="CC555" s="28"/>
      <c r="CD555" s="34"/>
      <c r="CE555" s="28"/>
      <c r="CF555" s="34"/>
      <c r="CG555" s="28"/>
      <c r="CH555" s="34"/>
      <c r="CI555" s="28"/>
      <c r="CJ555" s="209"/>
      <c r="CK555" s="182"/>
      <c r="CL555" s="34"/>
      <c r="CM555" s="28"/>
      <c r="CN555" s="34"/>
      <c r="CO555" s="209"/>
      <c r="CP555" s="34"/>
      <c r="CQ555" s="210"/>
      <c r="CR555" s="34"/>
      <c r="CS555" s="28"/>
      <c r="CT555" s="34"/>
      <c r="CU555" s="209"/>
      <c r="CV555" s="34"/>
      <c r="CW555" s="209"/>
      <c r="CX555" s="34"/>
      <c r="CY555" s="28"/>
      <c r="CZ555" s="34"/>
      <c r="DA555" s="28"/>
      <c r="DB555" s="34"/>
      <c r="DC555" s="209"/>
      <c r="DD555" s="34"/>
      <c r="DE555" s="209"/>
      <c r="DF555" s="34"/>
      <c r="DG555" s="209"/>
      <c r="DH555" s="34"/>
      <c r="DI555" s="28"/>
      <c r="DJ555" s="34"/>
      <c r="DK555" s="209"/>
      <c r="DL555" s="34"/>
      <c r="DM555" s="209"/>
      <c r="DN555" s="34"/>
      <c r="DO555" s="209"/>
      <c r="DP555" s="34"/>
      <c r="DQ555" s="22"/>
      <c r="DR555" s="209"/>
      <c r="DS555" s="209"/>
      <c r="DT555" s="7"/>
      <c r="DU555" s="7"/>
      <c r="DV555" s="7"/>
      <c r="DW555" s="7"/>
      <c r="DX555" s="7"/>
      <c r="DY555" s="7"/>
      <c r="DZ555" s="7"/>
      <c r="GD555" s="22">
        <f t="shared" si="2693"/>
        <v>0</v>
      </c>
      <c r="GE555" s="43"/>
    </row>
    <row r="556" spans="1:267" ht="19.5" hidden="1" customHeight="1" x14ac:dyDescent="0.35">
      <c r="B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209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GD556" s="22"/>
      <c r="GE556" s="43"/>
    </row>
    <row r="557" spans="1:267" ht="19.5" hidden="1" x14ac:dyDescent="0.35">
      <c r="B557" s="229"/>
      <c r="C557" s="230"/>
      <c r="D557" s="211"/>
      <c r="E557" s="230"/>
      <c r="F557" s="230"/>
      <c r="G557" s="211"/>
      <c r="H557" s="230"/>
      <c r="I557" s="230"/>
      <c r="J557" s="230"/>
      <c r="K557" s="25"/>
      <c r="L557" s="1"/>
      <c r="M557" s="208"/>
      <c r="N557" s="34"/>
      <c r="O557" s="28"/>
      <c r="P557" s="34"/>
      <c r="Q557" s="28"/>
      <c r="R557" s="34"/>
      <c r="S557" s="28"/>
      <c r="T557" s="34"/>
      <c r="U557" s="28"/>
      <c r="V557" s="34"/>
      <c r="W557" s="28"/>
      <c r="X557" s="209"/>
      <c r="Y557" s="182"/>
      <c r="Z557" s="34"/>
      <c r="AA557" s="28"/>
      <c r="AB557" s="34"/>
      <c r="AC557" s="209"/>
      <c r="AD557" s="34"/>
      <c r="AE557" s="210"/>
      <c r="AF557" s="34"/>
      <c r="AG557" s="22"/>
      <c r="AH557" s="34"/>
      <c r="AI557" s="209"/>
      <c r="AJ557" s="34"/>
      <c r="AK557" s="209"/>
      <c r="AL557" s="34"/>
      <c r="AM557" s="28"/>
      <c r="AN557" s="34"/>
      <c r="AO557" s="28"/>
      <c r="AP557" s="34"/>
      <c r="AQ557" s="209"/>
      <c r="AR557" s="34"/>
      <c r="AS557" s="209"/>
      <c r="AT557" s="34"/>
      <c r="AU557" s="209"/>
      <c r="AV557" s="34"/>
      <c r="AW557" s="22"/>
      <c r="AX557" s="34"/>
      <c r="AY557" s="209"/>
      <c r="AZ557" s="34"/>
      <c r="BA557" s="209"/>
      <c r="BB557" s="34"/>
      <c r="BC557" s="209"/>
      <c r="BD557" s="34"/>
      <c r="BE557" s="22"/>
      <c r="BG557" s="22"/>
      <c r="BH557" s="22"/>
      <c r="BN557" s="1"/>
      <c r="BO557" s="179"/>
      <c r="BP557" s="207"/>
      <c r="BQ557" s="25"/>
      <c r="BR557" s="25"/>
      <c r="BS557" s="45"/>
      <c r="BT557" s="25"/>
      <c r="BU557" s="25"/>
      <c r="BV557" s="25"/>
      <c r="BW557" s="25"/>
      <c r="BX557" s="1"/>
      <c r="BY557" s="208"/>
      <c r="BZ557" s="34"/>
      <c r="CA557" s="28"/>
      <c r="CB557" s="34"/>
      <c r="CC557" s="28"/>
      <c r="CD557" s="34"/>
      <c r="CE557" s="28"/>
      <c r="CF557" s="34"/>
      <c r="CG557" s="28"/>
      <c r="CH557" s="34"/>
      <c r="CI557" s="28"/>
      <c r="CJ557" s="209"/>
      <c r="CK557" s="182"/>
      <c r="CL557" s="34"/>
      <c r="CM557" s="28"/>
      <c r="CN557" s="34"/>
      <c r="CO557" s="209"/>
      <c r="CP557" s="34"/>
      <c r="CQ557" s="210"/>
      <c r="CR557" s="34"/>
      <c r="CS557" s="22"/>
      <c r="CT557" s="34"/>
      <c r="CU557" s="209"/>
      <c r="CV557" s="34"/>
      <c r="CW557" s="209"/>
      <c r="CX557" s="34"/>
      <c r="CY557" s="28"/>
      <c r="CZ557" s="34"/>
      <c r="DA557" s="28"/>
      <c r="DB557" s="34"/>
      <c r="DC557" s="209"/>
      <c r="DD557" s="34"/>
      <c r="DE557" s="209"/>
      <c r="DF557" s="34"/>
      <c r="DG557" s="209"/>
      <c r="DH557" s="34"/>
      <c r="DI557" s="22"/>
      <c r="DJ557" s="34"/>
      <c r="DK557" s="209"/>
      <c r="DL557" s="34"/>
      <c r="DM557" s="209"/>
      <c r="DN557" s="34"/>
      <c r="DO557" s="209"/>
      <c r="DP557" s="34"/>
      <c r="DQ557" s="22"/>
      <c r="DR557" s="209"/>
      <c r="DS557" s="209"/>
      <c r="GD557" s="22"/>
      <c r="GE557" s="43"/>
    </row>
    <row r="558" spans="1:267" ht="19.5" hidden="1" x14ac:dyDescent="0.35">
      <c r="B558" s="1"/>
      <c r="C558" s="25"/>
      <c r="D558" s="45"/>
      <c r="E558" s="25"/>
      <c r="F558" s="25"/>
      <c r="G558" s="25"/>
      <c r="H558" s="25"/>
      <c r="I558" s="25"/>
      <c r="J558" s="25"/>
      <c r="K558" s="25"/>
      <c r="L558" s="24"/>
      <c r="M558" s="208"/>
      <c r="N558" s="34"/>
      <c r="O558" s="28"/>
      <c r="P558" s="34"/>
      <c r="Q558" s="28"/>
      <c r="R558" s="34"/>
      <c r="S558" s="28"/>
      <c r="T558" s="34"/>
      <c r="U558" s="28"/>
      <c r="V558" s="34"/>
      <c r="W558" s="28"/>
      <c r="X558" s="209"/>
      <c r="Y558" s="182"/>
      <c r="Z558" s="34"/>
      <c r="AA558" s="28"/>
      <c r="AB558" s="34"/>
      <c r="AC558" s="209"/>
      <c r="AD558" s="34"/>
      <c r="AE558" s="210"/>
      <c r="AF558" s="34"/>
      <c r="AG558" s="28"/>
      <c r="AH558" s="34"/>
      <c r="AI558" s="209"/>
      <c r="AJ558" s="34"/>
      <c r="AK558" s="209"/>
      <c r="AL558" s="34"/>
      <c r="AM558" s="28"/>
      <c r="AN558" s="34"/>
      <c r="AO558" s="28"/>
      <c r="AP558" s="34"/>
      <c r="AQ558" s="209"/>
      <c r="AR558" s="34"/>
      <c r="AS558" s="209"/>
      <c r="AT558" s="34"/>
      <c r="AU558" s="209"/>
      <c r="AV558" s="34"/>
      <c r="AW558" s="28"/>
      <c r="AX558" s="34"/>
      <c r="AY558" s="209"/>
      <c r="AZ558" s="34"/>
      <c r="BA558" s="209"/>
      <c r="BB558" s="34"/>
      <c r="BC558" s="209"/>
      <c r="BD558" s="34"/>
      <c r="BE558" s="22"/>
      <c r="BF558" s="209"/>
      <c r="BG558" s="22"/>
      <c r="BH558" s="22"/>
      <c r="BN558" s="1"/>
      <c r="BO558" s="45"/>
      <c r="BP558" s="45"/>
      <c r="BQ558" s="45"/>
      <c r="BR558" s="25"/>
      <c r="BS558" s="45"/>
      <c r="BT558" s="25"/>
      <c r="BU558" s="25"/>
      <c r="BV558" s="25"/>
      <c r="BW558" s="25"/>
      <c r="BX558" s="24"/>
      <c r="BY558" s="208"/>
      <c r="BZ558" s="34"/>
      <c r="CA558" s="28"/>
      <c r="CB558" s="34"/>
      <c r="CC558" s="28"/>
      <c r="CD558" s="34"/>
      <c r="CE558" s="28"/>
      <c r="CF558" s="34"/>
      <c r="CG558" s="28"/>
      <c r="CH558" s="34"/>
      <c r="CI558" s="28"/>
      <c r="CJ558" s="209"/>
      <c r="CK558" s="182"/>
      <c r="CL558" s="34"/>
      <c r="CM558" s="28"/>
      <c r="CN558" s="34"/>
      <c r="CO558" s="209"/>
      <c r="CP558" s="34"/>
      <c r="CQ558" s="210"/>
      <c r="CR558" s="34"/>
      <c r="CS558" s="28"/>
      <c r="CT558" s="34"/>
      <c r="CU558" s="209"/>
      <c r="CV558" s="34"/>
      <c r="CW558" s="209"/>
      <c r="CX558" s="34"/>
      <c r="CY558" s="28"/>
      <c r="CZ558" s="34"/>
      <c r="DA558" s="28"/>
      <c r="DB558" s="34"/>
      <c r="DC558" s="209"/>
      <c r="DD558" s="34"/>
      <c r="DE558" s="209"/>
      <c r="DF558" s="34"/>
      <c r="DG558" s="209"/>
      <c r="DH558" s="34"/>
      <c r="DI558" s="28"/>
      <c r="DJ558" s="34"/>
      <c r="DK558" s="209"/>
      <c r="DL558" s="34"/>
      <c r="DM558" s="209"/>
      <c r="DN558" s="34"/>
      <c r="DO558" s="209"/>
      <c r="DP558" s="34"/>
      <c r="DQ558" s="22"/>
      <c r="DR558" s="22"/>
      <c r="DS558" s="22"/>
      <c r="DT558" s="7"/>
      <c r="DU558" s="7"/>
      <c r="DV558" s="7"/>
      <c r="DW558" s="60"/>
      <c r="GE558" s="43"/>
    </row>
    <row r="559" spans="1:267" x14ac:dyDescent="0.3">
      <c r="BH559" s="22"/>
      <c r="DL559" s="28"/>
      <c r="DM559" s="209"/>
      <c r="DR559" s="22"/>
      <c r="DS559" s="22"/>
    </row>
    <row r="560" spans="1:267" s="7" customFormat="1" x14ac:dyDescent="0.3">
      <c r="B560" s="32" t="s">
        <v>324</v>
      </c>
      <c r="C560" s="45"/>
      <c r="D560" s="45"/>
      <c r="E560" s="45"/>
      <c r="F560" s="207"/>
      <c r="G560" s="207"/>
      <c r="H560" s="207"/>
      <c r="I560" s="207"/>
      <c r="J560" s="207"/>
      <c r="K560" s="348"/>
      <c r="L560" s="349"/>
      <c r="M560" s="181"/>
      <c r="N560" s="687"/>
      <c r="O560" s="53"/>
      <c r="P560" s="189"/>
      <c r="Q560" s="53"/>
      <c r="R560" s="183"/>
      <c r="S560" s="53"/>
      <c r="T560" s="189"/>
      <c r="U560" s="53"/>
      <c r="V560" s="189"/>
      <c r="W560" s="53"/>
      <c r="X560" s="228"/>
      <c r="Y560" s="228"/>
      <c r="Z560" s="189"/>
      <c r="AA560" s="53"/>
      <c r="AB560" s="189"/>
      <c r="AC560" s="228"/>
      <c r="AD560" s="189"/>
      <c r="AE560" s="210"/>
      <c r="AF560" s="189"/>
      <c r="AG560" s="36"/>
      <c r="AH560" s="189"/>
      <c r="AI560" s="228"/>
      <c r="AJ560" s="189"/>
      <c r="AK560" s="637" t="s">
        <v>325</v>
      </c>
      <c r="AL560" s="189"/>
      <c r="AM560" s="53"/>
      <c r="AN560" s="189"/>
      <c r="AO560" s="53"/>
      <c r="AP560" s="189"/>
      <c r="AQ560" s="228"/>
      <c r="AR560" s="189"/>
      <c r="AS560" s="228"/>
      <c r="AT560" s="688"/>
      <c r="AU560" s="228"/>
      <c r="AV560" s="189"/>
      <c r="AW560" s="36"/>
      <c r="AX560" s="189"/>
      <c r="AY560" s="228"/>
      <c r="AZ560" s="183"/>
      <c r="BA560" s="228"/>
      <c r="BB560" s="189"/>
      <c r="BC560" s="228"/>
      <c r="BD560" s="189"/>
      <c r="BE560" s="36"/>
      <c r="BF560" s="222" t="e">
        <f t="shared" ref="BF560" si="2695">O560+Q560+S560+U560+W560+X560+Y560+AA560+AC560+AE560+AG560+AI560+AK560+AM560+AO560+AQ560+AS560+AU560+AW560+AY560+BA560+BC560+BE560</f>
        <v>#VALUE!</v>
      </c>
      <c r="BG560" s="228"/>
      <c r="BH560" s="36"/>
      <c r="BJ560" s="52"/>
      <c r="BK560" s="52"/>
      <c r="BL560" s="52"/>
      <c r="BN560" s="32" t="s">
        <v>324</v>
      </c>
      <c r="BO560" s="45"/>
      <c r="BP560" s="53"/>
      <c r="BQ560" s="53"/>
      <c r="BR560" s="53"/>
      <c r="BS560" s="53"/>
      <c r="BT560" s="53"/>
      <c r="BU560" s="228"/>
      <c r="BV560" s="228"/>
      <c r="BW560" s="364"/>
      <c r="BX560" s="689"/>
      <c r="BY560" s="561">
        <f t="shared" ref="BY560:BY561" si="2696">SUM(BZ560+CB560+CD560+CF560+CH560)</f>
        <v>0</v>
      </c>
      <c r="BZ560" s="564"/>
      <c r="CA560" s="53"/>
      <c r="CB560" s="368"/>
      <c r="CC560" s="53"/>
      <c r="CD560" s="564"/>
      <c r="CE560" s="53"/>
      <c r="CF560" s="564"/>
      <c r="CG560" s="53"/>
      <c r="CH560" s="564"/>
      <c r="CI560" s="53"/>
      <c r="CJ560" s="228"/>
      <c r="CK560" s="228"/>
      <c r="CL560" s="564"/>
      <c r="CM560" s="53"/>
      <c r="CN560" s="368"/>
      <c r="CO560" s="228"/>
      <c r="CP560" s="564"/>
      <c r="CQ560" s="210"/>
      <c r="CR560" s="564"/>
      <c r="CS560" s="36"/>
      <c r="CT560" s="564"/>
      <c r="CU560" s="637" t="s">
        <v>325</v>
      </c>
      <c r="CV560" s="564"/>
      <c r="CW560" s="228"/>
      <c r="CX560" s="368"/>
      <c r="CY560" s="53"/>
      <c r="CZ560" s="564"/>
      <c r="DA560" s="53"/>
      <c r="DB560" s="368"/>
      <c r="DC560" s="228"/>
      <c r="DD560" s="368"/>
      <c r="DE560" s="228"/>
      <c r="DF560" s="210"/>
      <c r="DG560" s="228"/>
      <c r="DH560" s="564"/>
      <c r="DI560" s="36"/>
      <c r="DJ560" s="368"/>
      <c r="DK560" s="228"/>
      <c r="DL560" s="53"/>
      <c r="DM560" s="228"/>
      <c r="DN560" s="368"/>
      <c r="DO560" s="228"/>
      <c r="DP560" s="564"/>
      <c r="DQ560" s="36"/>
      <c r="DR560" s="228"/>
      <c r="DS560" s="228"/>
      <c r="DT560" s="3"/>
      <c r="DU560" s="3"/>
      <c r="DV560" s="3"/>
      <c r="DY560" s="32" t="s">
        <v>324</v>
      </c>
      <c r="DZ560" s="45"/>
      <c r="EA560" s="53"/>
      <c r="EB560" s="53"/>
      <c r="EC560" s="53"/>
      <c r="ED560" s="53"/>
      <c r="EE560" s="53"/>
      <c r="EF560" s="228"/>
      <c r="EG560" s="3"/>
      <c r="EH560" s="3"/>
      <c r="EI560" s="3"/>
      <c r="EJ560" s="3"/>
      <c r="EK560" s="3"/>
      <c r="EM560" s="3"/>
      <c r="EO560" s="3"/>
      <c r="EQ560" s="3"/>
      <c r="ES560" s="3"/>
      <c r="EW560" s="3"/>
      <c r="EY560" s="3"/>
      <c r="FA560" s="3"/>
      <c r="FC560" s="3"/>
      <c r="FE560" s="3"/>
      <c r="FF560" s="637" t="s">
        <v>325</v>
      </c>
      <c r="FG560" s="228"/>
      <c r="FI560" s="3"/>
      <c r="FK560" s="3"/>
      <c r="FM560" s="3"/>
      <c r="FO560" s="3"/>
      <c r="FQ560" s="3"/>
      <c r="FU560" s="3"/>
      <c r="FW560" s="3"/>
      <c r="FY560" s="3"/>
      <c r="GA560" s="3"/>
      <c r="GC560" s="3"/>
      <c r="GD560" s="41"/>
      <c r="GE560" s="647"/>
      <c r="GF560" s="3"/>
      <c r="GG560" s="3"/>
      <c r="GH560" s="3"/>
    </row>
    <row r="561" spans="2:190" s="7" customFormat="1" x14ac:dyDescent="0.3">
      <c r="B561" s="661"/>
      <c r="C561" s="25"/>
      <c r="D561" s="25"/>
      <c r="E561" s="25"/>
      <c r="F561" s="179"/>
      <c r="G561" s="179"/>
      <c r="H561" s="179"/>
      <c r="I561" s="179"/>
      <c r="J561" s="179"/>
      <c r="K561" s="348"/>
      <c r="L561" s="349"/>
      <c r="M561" s="181"/>
      <c r="N561" s="350"/>
      <c r="O561" s="28"/>
      <c r="P561" s="187"/>
      <c r="Q561" s="28"/>
      <c r="R561" s="81"/>
      <c r="S561" s="28"/>
      <c r="T561" s="187"/>
      <c r="U561" s="28"/>
      <c r="V561" s="187"/>
      <c r="W561" s="28"/>
      <c r="X561" s="209"/>
      <c r="Y561" s="209"/>
      <c r="Z561" s="187"/>
      <c r="AA561" s="28"/>
      <c r="AB561" s="81"/>
      <c r="AC561" s="209"/>
      <c r="AD561" s="187"/>
      <c r="AE561" s="210"/>
      <c r="AF561" s="187"/>
      <c r="AG561" s="22"/>
      <c r="AH561" s="187"/>
      <c r="AI561" s="209"/>
      <c r="AJ561" s="187"/>
      <c r="AK561" s="209"/>
      <c r="AL561" s="187"/>
      <c r="AM561" s="28"/>
      <c r="AN561" s="187"/>
      <c r="AO561" s="28"/>
      <c r="AP561" s="187"/>
      <c r="AQ561" s="209"/>
      <c r="AR561" s="187"/>
      <c r="AS561" s="209"/>
      <c r="AT561" s="223"/>
      <c r="AU561" s="209"/>
      <c r="AV561" s="187"/>
      <c r="AW561" s="22"/>
      <c r="AX561" s="187"/>
      <c r="AY561" s="209"/>
      <c r="AZ561" s="81"/>
      <c r="BA561" s="209"/>
      <c r="BB561" s="187"/>
      <c r="BC561" s="209"/>
      <c r="BD561" s="187"/>
      <c r="BE561" s="22"/>
      <c r="BF561" s="221">
        <f t="shared" ref="BF561" si="2697">O561+Q561+S561+U561+W561+X561+Y561+AA561+AC561+AE561+AG561+AI561+AK561+AM561+AO561+AQ561+AS561+AU561+AW561+AY561+BA561+BC561+BE561</f>
        <v>0</v>
      </c>
      <c r="BG561" s="209"/>
      <c r="BI561" s="3"/>
      <c r="BJ561" s="3"/>
      <c r="BK561" s="3"/>
      <c r="BN561" s="52"/>
      <c r="BO561" s="25"/>
      <c r="BP561" s="45"/>
      <c r="BQ561" s="25"/>
      <c r="BR561" s="25"/>
      <c r="BS561" s="45"/>
      <c r="BT561" s="25"/>
      <c r="BU561" s="25"/>
      <c r="BV561" s="25"/>
      <c r="BW561" s="25"/>
      <c r="BX561" s="24"/>
      <c r="BY561" s="231">
        <f t="shared" si="2696"/>
        <v>0</v>
      </c>
      <c r="BZ561" s="232"/>
      <c r="CA561" s="28"/>
      <c r="CB561" s="34"/>
      <c r="CC561" s="28"/>
      <c r="CD561" s="232"/>
      <c r="CE561" s="28"/>
      <c r="CF561" s="232"/>
      <c r="CG561" s="28"/>
      <c r="CH561" s="232"/>
      <c r="CI561" s="28"/>
      <c r="CJ561" s="209"/>
      <c r="CK561" s="209"/>
      <c r="CL561" s="232"/>
      <c r="CM561" s="28"/>
      <c r="CN561" s="34"/>
      <c r="CO561" s="209"/>
      <c r="CP561" s="232"/>
      <c r="CQ561" s="210"/>
      <c r="CR561" s="232"/>
      <c r="CS561" s="22"/>
      <c r="CT561" s="232"/>
      <c r="CU561" s="209"/>
      <c r="CV561" s="232"/>
      <c r="CW561" s="209"/>
      <c r="CX561" s="34"/>
      <c r="CY561" s="28"/>
      <c r="CZ561" s="232"/>
      <c r="DA561" s="28"/>
      <c r="DB561" s="34"/>
      <c r="DC561" s="209"/>
      <c r="DD561" s="34"/>
      <c r="DE561" s="209"/>
      <c r="DF561" s="34"/>
      <c r="DG561" s="209"/>
      <c r="DH561" s="232"/>
      <c r="DI561" s="22"/>
      <c r="DJ561" s="34"/>
      <c r="DK561" s="209"/>
      <c r="DL561" s="34"/>
      <c r="DM561" s="209"/>
      <c r="DN561" s="34"/>
      <c r="DO561" s="209"/>
      <c r="DP561" s="232"/>
      <c r="DQ561" s="22"/>
      <c r="DR561" s="209"/>
      <c r="DS561" s="209"/>
      <c r="DT561" s="3"/>
      <c r="DU561" s="3"/>
      <c r="DV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M561" s="3"/>
      <c r="EO561" s="3"/>
      <c r="EQ561" s="3"/>
      <c r="ES561" s="3"/>
      <c r="EW561" s="3"/>
      <c r="EY561" s="3"/>
      <c r="FA561" s="3"/>
      <c r="FC561" s="3"/>
      <c r="FE561" s="3"/>
      <c r="FG561" s="3"/>
      <c r="FI561" s="3"/>
      <c r="FK561" s="3"/>
      <c r="FM561" s="3"/>
      <c r="FO561" s="3"/>
      <c r="FQ561" s="3"/>
      <c r="FU561" s="3"/>
      <c r="FW561" s="3"/>
      <c r="FY561" s="3"/>
      <c r="GA561" s="3"/>
      <c r="GC561" s="3"/>
      <c r="GD561" s="41"/>
      <c r="GE561" s="647"/>
      <c r="GF561" s="3"/>
      <c r="GG561" s="3"/>
      <c r="GH561" s="3"/>
    </row>
    <row r="562" spans="2:190" s="7" customFormat="1" x14ac:dyDescent="0.3">
      <c r="B562" s="66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R562" s="3"/>
      <c r="T562" s="3"/>
      <c r="V562" s="3"/>
      <c r="Z562" s="3"/>
      <c r="AB562" s="3"/>
      <c r="AD562" s="3"/>
      <c r="AF562" s="3"/>
      <c r="AH562" s="3"/>
      <c r="AJ562" s="3"/>
      <c r="AL562" s="3"/>
      <c r="AN562" s="3"/>
      <c r="AP562" s="3"/>
      <c r="AR562" s="3"/>
      <c r="AT562" s="3"/>
      <c r="AV562" s="3"/>
      <c r="AX562" s="3"/>
      <c r="AZ562" s="3"/>
      <c r="BB562" s="3"/>
      <c r="BD562" s="3"/>
      <c r="BF562" s="3"/>
      <c r="BI562" s="3"/>
      <c r="BJ562" s="3"/>
      <c r="BK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>
        <v>44</v>
      </c>
      <c r="BZ562" s="3">
        <v>20</v>
      </c>
      <c r="CB562" s="3"/>
      <c r="CD562" s="3">
        <v>8</v>
      </c>
      <c r="CF562" s="3"/>
      <c r="CH562" s="3"/>
      <c r="CL562" s="3"/>
      <c r="CN562" s="3"/>
      <c r="CP562" s="3"/>
      <c r="CR562" s="3"/>
      <c r="CT562" s="3"/>
      <c r="CV562" s="3"/>
      <c r="CX562" s="3"/>
      <c r="CZ562" s="3"/>
      <c r="DB562" s="3"/>
      <c r="DD562" s="3"/>
      <c r="DF562" s="3"/>
      <c r="DH562" s="3"/>
      <c r="DJ562" s="3"/>
      <c r="DL562" s="3"/>
      <c r="DN562" s="3"/>
      <c r="DP562" s="3"/>
      <c r="DR562" s="22"/>
      <c r="DS562" s="22"/>
      <c r="DT562" s="3"/>
      <c r="DU562" s="3"/>
      <c r="DV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M562" s="3"/>
      <c r="EO562" s="3"/>
      <c r="EQ562" s="3"/>
      <c r="ES562" s="3"/>
      <c r="EW562" s="3"/>
      <c r="EY562" s="3"/>
      <c r="FA562" s="3"/>
      <c r="FC562" s="3"/>
      <c r="FE562" s="3"/>
      <c r="FG562" s="3"/>
      <c r="FI562" s="3"/>
      <c r="FK562" s="3"/>
      <c r="FM562" s="3"/>
      <c r="FO562" s="3"/>
      <c r="FQ562" s="3"/>
      <c r="FU562" s="3"/>
      <c r="FW562" s="3"/>
      <c r="FY562" s="3"/>
      <c r="GA562" s="3"/>
      <c r="GC562" s="3"/>
      <c r="GD562" s="41"/>
      <c r="GE562" s="647"/>
      <c r="GF562" s="3"/>
      <c r="GG562" s="3"/>
      <c r="GH562" s="3"/>
    </row>
    <row r="563" spans="2:190" s="7" customFormat="1" x14ac:dyDescent="0.3">
      <c r="B563" s="66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R563" s="3"/>
      <c r="T563" s="3"/>
      <c r="V563" s="3"/>
      <c r="Z563" s="3"/>
      <c r="AB563" s="3"/>
      <c r="AD563" s="3"/>
      <c r="AF563" s="3"/>
      <c r="AH563" s="3"/>
      <c r="AJ563" s="3"/>
      <c r="AL563" s="3"/>
      <c r="AN563" s="3"/>
      <c r="AP563" s="3"/>
      <c r="AR563" s="3"/>
      <c r="AT563" s="3"/>
      <c r="AV563" s="3"/>
      <c r="AX563" s="3"/>
      <c r="AZ563" s="3"/>
      <c r="BB563" s="3"/>
      <c r="BD563" s="3"/>
      <c r="BF563" s="3"/>
      <c r="BI563" s="3"/>
      <c r="BJ563" s="3"/>
      <c r="BK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>
        <v>0</v>
      </c>
      <c r="BZ563" s="3"/>
      <c r="CB563" s="3"/>
      <c r="CD563" s="3"/>
      <c r="CF563" s="3"/>
      <c r="CH563" s="3"/>
      <c r="CL563" s="3"/>
      <c r="CN563" s="3"/>
      <c r="CP563" s="3"/>
      <c r="CR563" s="3"/>
      <c r="CT563" s="3"/>
      <c r="CV563" s="3"/>
      <c r="CX563" s="3"/>
      <c r="CZ563" s="3"/>
      <c r="DB563" s="3"/>
      <c r="DD563" s="3"/>
      <c r="DF563" s="3"/>
      <c r="DH563" s="3"/>
      <c r="DJ563" s="3"/>
      <c r="DL563" s="3"/>
      <c r="DN563" s="3"/>
      <c r="DP563" s="3"/>
      <c r="DR563" s="22"/>
      <c r="DS563" s="22"/>
      <c r="DT563" s="3"/>
      <c r="DU563" s="3"/>
      <c r="DV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M563" s="3"/>
      <c r="EO563" s="3"/>
      <c r="EQ563" s="3"/>
      <c r="ES563" s="3"/>
      <c r="EW563" s="3"/>
      <c r="EY563" s="3"/>
      <c r="FA563" s="3"/>
      <c r="FC563" s="3"/>
      <c r="FE563" s="3"/>
      <c r="FG563" s="3"/>
      <c r="FI563" s="3"/>
      <c r="FK563" s="3"/>
      <c r="FM563" s="3"/>
      <c r="FO563" s="3"/>
      <c r="FQ563" s="3"/>
      <c r="FU563" s="3"/>
      <c r="FW563" s="3"/>
      <c r="FY563" s="3"/>
      <c r="GA563" s="3"/>
      <c r="GC563" s="3"/>
      <c r="GD563" s="41"/>
      <c r="GE563" s="647"/>
      <c r="GF563" s="3"/>
      <c r="GG563" s="3"/>
      <c r="GH563" s="3"/>
    </row>
    <row r="564" spans="2:190" x14ac:dyDescent="0.3">
      <c r="BY564" s="3">
        <v>0</v>
      </c>
      <c r="DR564" s="22"/>
      <c r="DS564" s="22"/>
    </row>
    <row r="565" spans="2:190" x14ac:dyDescent="0.3">
      <c r="BY565" s="3">
        <v>0</v>
      </c>
      <c r="DR565" s="22"/>
      <c r="DS565" s="22"/>
    </row>
    <row r="566" spans="2:190" x14ac:dyDescent="0.3">
      <c r="BY566" s="3">
        <v>16</v>
      </c>
      <c r="BZ566" s="3">
        <v>6</v>
      </c>
      <c r="CD566" s="3">
        <v>4</v>
      </c>
      <c r="DR566" s="22"/>
      <c r="DS566" s="22"/>
    </row>
    <row r="567" spans="2:190" x14ac:dyDescent="0.3">
      <c r="BY567" s="3">
        <v>44</v>
      </c>
      <c r="BZ567" s="3">
        <v>20</v>
      </c>
      <c r="CD567" s="3">
        <v>8</v>
      </c>
      <c r="DR567" s="22"/>
      <c r="DS567" s="22"/>
    </row>
    <row r="568" spans="2:190" x14ac:dyDescent="0.3">
      <c r="DR568" s="22"/>
      <c r="DS568" s="22"/>
    </row>
    <row r="569" spans="2:190" x14ac:dyDescent="0.3">
      <c r="DR569" s="22"/>
      <c r="DS569" s="22"/>
    </row>
    <row r="570" spans="2:190" x14ac:dyDescent="0.3">
      <c r="DS570" s="22"/>
    </row>
  </sheetData>
  <autoFilter ref="A8:GI558"/>
  <mergeCells count="33">
    <mergeCell ref="A1:BL1"/>
    <mergeCell ref="BM1:DW1"/>
    <mergeCell ref="DX1:GI1"/>
    <mergeCell ref="A2:BL2"/>
    <mergeCell ref="BM2:DW2"/>
    <mergeCell ref="DX2:GI2"/>
    <mergeCell ref="A3:BL3"/>
    <mergeCell ref="BM3:DW3"/>
    <mergeCell ref="DX3:GI3"/>
    <mergeCell ref="A4:BL4"/>
    <mergeCell ref="BM4:DW4"/>
    <mergeCell ref="DX4:GI4"/>
    <mergeCell ref="DX6:DX7"/>
    <mergeCell ref="A5:BL5"/>
    <mergeCell ref="BM5:DW5"/>
    <mergeCell ref="DX5:GI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DZ6:DZ7"/>
    <mergeCell ref="EA6:EA7"/>
    <mergeCell ref="EB6:ED7"/>
    <mergeCell ref="EE6:EH7"/>
    <mergeCell ref="EI6:EJ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0" fitToWidth="3" orientation="landscape" r:id="rId1"/>
  <headerFooter alignWithMargins="0"/>
  <colBreaks count="2" manualBreakCount="2">
    <brk id="64" max="560" man="1"/>
    <brk id="127" max="5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62"/>
      <c r="B1" s="162"/>
      <c r="D1" s="162"/>
      <c r="E1" s="162"/>
    </row>
    <row r="2" spans="1:5" ht="22.5" customHeight="1" x14ac:dyDescent="0.2">
      <c r="A2" s="162"/>
      <c r="B2" s="162"/>
      <c r="D2" s="162"/>
      <c r="E2" s="162"/>
    </row>
    <row r="3" spans="1:5" ht="22.5" customHeight="1" x14ac:dyDescent="0.2">
      <c r="A3" s="162"/>
      <c r="B3" s="162"/>
      <c r="D3" s="162"/>
      <c r="E3" s="162"/>
    </row>
    <row r="4" spans="1:5" ht="22.5" customHeight="1" x14ac:dyDescent="0.2">
      <c r="A4" s="162"/>
      <c r="B4" s="162"/>
      <c r="D4" s="162"/>
      <c r="E4" s="162"/>
    </row>
    <row r="5" spans="1:5" ht="22.5" customHeight="1" x14ac:dyDescent="0.2">
      <c r="A5" s="162"/>
      <c r="B5" s="162"/>
      <c r="D5" s="162"/>
      <c r="E5" s="162"/>
    </row>
    <row r="6" spans="1:5" ht="22.5" customHeight="1" x14ac:dyDescent="0.2">
      <c r="A6" s="162"/>
      <c r="B6" s="162"/>
      <c r="D6" s="162"/>
      <c r="E6" s="162"/>
    </row>
    <row r="7" spans="1:5" ht="22.5" customHeight="1" x14ac:dyDescent="0.2">
      <c r="A7" s="162"/>
      <c r="B7" s="162"/>
      <c r="D7" s="162"/>
      <c r="E7" s="162"/>
    </row>
    <row r="8" spans="1:5" ht="22.5" customHeight="1" x14ac:dyDescent="0.2">
      <c r="A8" s="162"/>
      <c r="B8" s="162"/>
      <c r="D8" s="162"/>
      <c r="E8" s="162"/>
    </row>
    <row r="9" spans="1:5" ht="22.5" customHeight="1" x14ac:dyDescent="0.2">
      <c r="A9" s="162"/>
      <c r="B9" s="162"/>
      <c r="D9" s="162"/>
      <c r="E9" s="162"/>
    </row>
    <row r="10" spans="1:5" ht="22.5" customHeight="1" x14ac:dyDescent="0.2">
      <c r="A10" s="162"/>
      <c r="B10" s="162"/>
      <c r="D10" s="162"/>
      <c r="E10" s="162"/>
    </row>
    <row r="11" spans="1:5" ht="22.5" customHeight="1" x14ac:dyDescent="0.2">
      <c r="A11" s="162"/>
      <c r="B11" s="162"/>
      <c r="D11" s="162"/>
      <c r="E11" s="162"/>
    </row>
    <row r="12" spans="1:5" ht="22.5" customHeight="1" x14ac:dyDescent="0.2">
      <c r="A12" s="162"/>
      <c r="B12" s="162"/>
      <c r="D12" s="162"/>
      <c r="E12" s="162"/>
    </row>
    <row r="13" spans="1:5" ht="22.5" customHeight="1" x14ac:dyDescent="0.2">
      <c r="A13" s="162"/>
      <c r="B13" s="162"/>
      <c r="D13" s="162"/>
      <c r="E13" s="162"/>
    </row>
    <row r="14" spans="1:5" ht="22.5" customHeight="1" x14ac:dyDescent="0.2">
      <c r="A14" s="162"/>
      <c r="B14" s="162"/>
      <c r="D14" s="162"/>
      <c r="E14" s="162"/>
    </row>
    <row r="15" spans="1:5" ht="22.5" customHeight="1" x14ac:dyDescent="0.2">
      <c r="A15" s="162"/>
      <c r="B15" s="162"/>
      <c r="D15" s="162"/>
      <c r="E15" s="162"/>
    </row>
    <row r="16" spans="1:5" ht="22.5" customHeight="1" x14ac:dyDescent="0.2">
      <c r="A16" s="162"/>
      <c r="B16" s="162"/>
      <c r="D16" s="162"/>
      <c r="E16" s="162"/>
    </row>
    <row r="17" spans="1:5" ht="22.5" customHeight="1" x14ac:dyDescent="0.2">
      <c r="A17" s="162"/>
      <c r="B17" s="162"/>
      <c r="D17" s="162"/>
      <c r="E17" s="162"/>
    </row>
    <row r="18" spans="1:5" ht="22.5" customHeight="1" x14ac:dyDescent="0.2">
      <c r="A18" s="162"/>
      <c r="B18" s="162"/>
      <c r="D18" s="162"/>
      <c r="E18" s="162"/>
    </row>
    <row r="19" spans="1:5" ht="22.5" customHeight="1" x14ac:dyDescent="0.2">
      <c r="A19" s="162"/>
      <c r="B19" s="162"/>
      <c r="D19" s="162"/>
      <c r="E19" s="162"/>
    </row>
    <row r="20" spans="1:5" ht="22.5" customHeight="1" x14ac:dyDescent="0.2">
      <c r="A20" s="162"/>
      <c r="B20" s="162"/>
      <c r="D20" s="162"/>
      <c r="E20" s="162"/>
    </row>
    <row r="21" spans="1:5" ht="22.5" customHeight="1" x14ac:dyDescent="0.2">
      <c r="A21" s="162"/>
      <c r="B21" s="162"/>
      <c r="D21" s="162"/>
      <c r="E21" s="162"/>
    </row>
    <row r="22" spans="1:5" ht="22.5" customHeight="1" x14ac:dyDescent="0.2">
      <c r="A22" s="162"/>
      <c r="B22" s="162"/>
      <c r="D22" s="162"/>
      <c r="E22" s="162"/>
    </row>
    <row r="23" spans="1:5" ht="22.5" customHeight="1" x14ac:dyDescent="0.2">
      <c r="A23" s="162"/>
      <c r="B23" s="162"/>
      <c r="D23" s="162"/>
      <c r="E23" s="162"/>
    </row>
    <row r="24" spans="1:5" ht="22.5" customHeight="1" x14ac:dyDescent="0.2">
      <c r="A24" s="162"/>
      <c r="B24" s="162"/>
      <c r="D24" s="162"/>
      <c r="E24" s="162"/>
    </row>
    <row r="25" spans="1:5" ht="22.5" customHeight="1" x14ac:dyDescent="0.2">
      <c r="A25" s="162"/>
      <c r="B25" s="162"/>
      <c r="D25" s="162"/>
      <c r="E25" s="162"/>
    </row>
    <row r="26" spans="1:5" ht="22.5" customHeight="1" x14ac:dyDescent="0.2">
      <c r="A26" s="162"/>
      <c r="B26" s="162"/>
      <c r="D26" s="162"/>
      <c r="E26" s="162"/>
    </row>
    <row r="27" spans="1:5" ht="22.5" customHeight="1" x14ac:dyDescent="0.2">
      <c r="A27" s="162"/>
      <c r="B27" s="162"/>
      <c r="D27" s="162"/>
      <c r="E27" s="162"/>
    </row>
    <row r="28" spans="1:5" ht="22.5" customHeight="1" x14ac:dyDescent="0.2">
      <c r="A28" s="162"/>
      <c r="B28" s="162"/>
      <c r="D28" s="162"/>
      <c r="E28" s="162"/>
    </row>
    <row r="29" spans="1:5" ht="22.5" customHeight="1" x14ac:dyDescent="0.2">
      <c r="A29" s="162"/>
      <c r="B29" s="162"/>
      <c r="D29" s="162"/>
      <c r="E29" s="162"/>
    </row>
    <row r="30" spans="1:5" ht="22.5" customHeight="1" x14ac:dyDescent="0.2">
      <c r="A30" s="162"/>
      <c r="B30" s="162"/>
      <c r="D30" s="162"/>
      <c r="E30" s="162"/>
    </row>
    <row r="31" spans="1:5" ht="22.5" customHeight="1" x14ac:dyDescent="0.2">
      <c r="A31" s="162"/>
      <c r="B31" s="162"/>
      <c r="D31" s="162"/>
      <c r="E31" s="162"/>
    </row>
    <row r="32" spans="1:5" ht="22.5" customHeight="1" x14ac:dyDescent="0.2">
      <c r="A32" s="162"/>
      <c r="B32" s="162"/>
      <c r="D32" s="162"/>
      <c r="E32" s="162"/>
    </row>
    <row r="33" spans="1:5" ht="22.5" customHeight="1" x14ac:dyDescent="0.2">
      <c r="A33" s="162"/>
      <c r="B33" s="162"/>
      <c r="D33" s="162"/>
      <c r="E33" s="162"/>
    </row>
    <row r="34" spans="1:5" ht="22.5" customHeight="1" x14ac:dyDescent="0.2">
      <c r="A34" s="162"/>
      <c r="B34" s="162"/>
      <c r="D34" s="162"/>
      <c r="E34" s="162"/>
    </row>
    <row r="35" spans="1:5" ht="22.5" customHeight="1" x14ac:dyDescent="0.2">
      <c r="A35" s="162"/>
      <c r="B35" s="162"/>
      <c r="D35" s="162"/>
      <c r="E35" s="162"/>
    </row>
    <row r="36" spans="1:5" ht="22.5" customHeight="1" x14ac:dyDescent="0.2">
      <c r="A36" s="162"/>
      <c r="B36" s="162"/>
      <c r="D36" s="162"/>
      <c r="E36" s="162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2019-07-18T12:42:35Z</cp:lastPrinted>
  <dcterms:created xsi:type="dcterms:W3CDTF">2002-06-12T17:17:55Z</dcterms:created>
  <dcterms:modified xsi:type="dcterms:W3CDTF">2019-10-11T14:34:22Z</dcterms:modified>
</cp:coreProperties>
</file>