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/>
  <mc:AlternateContent xmlns:mc="http://schemas.openxmlformats.org/markup-compatibility/2006">
    <mc:Choice Requires="x15">
      <x15ac:absPath xmlns:x15ac="http://schemas.microsoft.com/office/spreadsheetml/2010/11/ac" url="C:\Users\Parab\Desktop\"/>
    </mc:Choice>
  </mc:AlternateContent>
  <xr:revisionPtr revIDLastSave="0" documentId="13_ncr:1_{632C86AA-5297-42E7-893B-619D8325C7F5}" xr6:coauthVersionLast="36" xr6:coauthVersionMax="36" xr10:uidLastSave="{00000000-0000-0000-0000-000000000000}"/>
  <bookViews>
    <workbookView xWindow="0" yWindow="0" windowWidth="23040" windowHeight="10404" xr2:uid="{00000000-000D-0000-FFFF-FFFF00000000}"/>
  </bookViews>
  <sheets>
    <sheet name="Tax Calcula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C47" i="1"/>
  <c r="C49" i="1" l="1"/>
  <c r="D17" i="1"/>
  <c r="D16" i="1"/>
  <c r="C17" i="1"/>
  <c r="C16" i="1"/>
  <c r="C45" i="1"/>
  <c r="C30" i="1" l="1"/>
  <c r="C42" i="1" l="1"/>
  <c r="D42" i="1" s="1"/>
  <c r="B34" i="1"/>
  <c r="B39" i="1" s="1"/>
  <c r="C40" i="1" s="1"/>
  <c r="D40" i="1" s="1"/>
  <c r="B28" i="1"/>
  <c r="B27" i="1"/>
  <c r="B9" i="1"/>
  <c r="B14" i="1" l="1"/>
  <c r="B19" i="1" s="1"/>
  <c r="B11" i="1"/>
  <c r="B26" i="1"/>
  <c r="C25" i="1" s="1"/>
  <c r="C6" i="1"/>
  <c r="D6" i="1"/>
  <c r="C7" i="1"/>
  <c r="D7" i="1"/>
  <c r="C8" i="1"/>
  <c r="D8" i="1"/>
  <c r="C12" i="1"/>
  <c r="D12" i="1"/>
  <c r="D5" i="1"/>
  <c r="C5" i="1"/>
  <c r="D25" i="1" l="1"/>
  <c r="D9" i="1" l="1"/>
  <c r="C9" i="1"/>
  <c r="C14" i="1" l="1"/>
  <c r="D14" i="1"/>
  <c r="D19" i="1" l="1"/>
  <c r="D21" i="1"/>
  <c r="C19" i="1"/>
  <c r="C21" i="1"/>
  <c r="D51" i="1" l="1"/>
  <c r="D53" i="1" s="1"/>
  <c r="D55" i="1" s="1"/>
  <c r="C51" i="1"/>
  <c r="C53" i="1" s="1"/>
  <c r="D57" i="1" l="1"/>
  <c r="C55" i="1"/>
  <c r="C57" i="1" s="1"/>
  <c r="C59" i="1" s="1"/>
  <c r="D59" i="1" l="1"/>
  <c r="D61" i="1" s="1"/>
  <c r="C61" i="1"/>
  <c r="A62" i="1" l="1"/>
  <c r="D62" i="1"/>
</calcChain>
</file>

<file path=xl/sharedStrings.xml><?xml version="1.0" encoding="utf-8"?>
<sst xmlns="http://schemas.openxmlformats.org/spreadsheetml/2006/main" count="48" uniqueCount="47">
  <si>
    <t>IMMO INFORMATION TECHNOLOGY PVT LTD</t>
  </si>
  <si>
    <t>Cells can be manually edited (Don’t entered negative Figures)</t>
  </si>
  <si>
    <t>Particulars</t>
  </si>
  <si>
    <t>Per Annum</t>
  </si>
  <si>
    <t>Old Tax Regime</t>
  </si>
  <si>
    <t>New Tax Regime</t>
  </si>
  <si>
    <t>Kindly Refer your Yearly Salary Letter</t>
  </si>
  <si>
    <t>Basic</t>
  </si>
  <si>
    <t>House rent Allowance</t>
  </si>
  <si>
    <t>Leave and Travel Allowance</t>
  </si>
  <si>
    <t>Standard Deduction</t>
  </si>
  <si>
    <t>Gross Salary</t>
  </si>
  <si>
    <t>Employee PF 12%</t>
  </si>
  <si>
    <t>Gross Taxable Salary including Bonus</t>
  </si>
  <si>
    <t>Saving Interest Income</t>
  </si>
  <si>
    <t>Any Other Income</t>
  </si>
  <si>
    <t>Total Taxable Income</t>
  </si>
  <si>
    <t xml:space="preserve">HRA Deduction calculation </t>
  </si>
  <si>
    <t>Actual Rent Paid per annum</t>
  </si>
  <si>
    <t>Eligible</t>
  </si>
  <si>
    <t>Actual HRA Received</t>
  </si>
  <si>
    <t>Actual Rent Paid - 10% of Salary</t>
  </si>
  <si>
    <t>40% Of Basic Salary</t>
  </si>
  <si>
    <t>Interest on Housing Loan Interest</t>
  </si>
  <si>
    <t>Deduction under 80C</t>
  </si>
  <si>
    <t>LIC</t>
  </si>
  <si>
    <t>PPF</t>
  </si>
  <si>
    <t>ELSS- Tax Saving</t>
  </si>
  <si>
    <t>Housing Loan - Prinicipal amount</t>
  </si>
  <si>
    <t>Total 80C</t>
  </si>
  <si>
    <t>Eligible for Deduction</t>
  </si>
  <si>
    <t>80CCD - Contribution to NPS</t>
  </si>
  <si>
    <t>80 D - Medicle Insurance premium for</t>
  </si>
  <si>
    <t>Self, Spouse and Children</t>
  </si>
  <si>
    <t xml:space="preserve">Parents age below 60 Years </t>
  </si>
  <si>
    <t xml:space="preserve">Parents age above 60 Years </t>
  </si>
  <si>
    <t>80TTA</t>
  </si>
  <si>
    <t>Net Taxable Income</t>
  </si>
  <si>
    <t>Tax on Total Income</t>
  </si>
  <si>
    <t>Tax Rebate Under 87A</t>
  </si>
  <si>
    <t xml:space="preserve">Net Tax </t>
  </si>
  <si>
    <t>Surcharge on Tax @4%</t>
  </si>
  <si>
    <t>Total Tax Payable</t>
  </si>
  <si>
    <t>Special Allowances</t>
  </si>
  <si>
    <t>NSC Deposit</t>
  </si>
  <si>
    <t>Bonus ( Expected amount as per Salary Letter or Actual Amount if received)</t>
  </si>
  <si>
    <t>Total Fixed 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</si>
</sst>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5" fontId="0" fillId="2" borderId="1" xfId="1" applyNumberFormat="1" applyFont="1" applyFill="1" applyBorder="1" applyProtection="1">
      <protection locked="0"/>
    </xf>
    <xf numFmtId="165" fontId="0" fillId="0" borderId="1" xfId="1" applyNumberFormat="1" applyFont="1" applyFill="1" applyBorder="1" applyProtection="1">
      <protection hidden="1"/>
    </xf>
    <xf numFmtId="165" fontId="4" fillId="0" borderId="1" xfId="1" applyNumberFormat="1" applyFont="1" applyFill="1" applyBorder="1" applyProtection="1">
      <protection hidden="1"/>
    </xf>
    <xf numFmtId="0" fontId="0" fillId="0" borderId="0" xfId="0" applyFill="1" applyProtection="1">
      <protection locked="0"/>
    </xf>
    <xf numFmtId="0" fontId="2" fillId="0" borderId="0" xfId="0" applyFont="1" applyFill="1" applyProtection="1">
      <protection locked="0"/>
    </xf>
    <xf numFmtId="164" fontId="0" fillId="0" borderId="0" xfId="1" applyFont="1" applyFill="1" applyProtection="1">
      <protection locked="0"/>
    </xf>
    <xf numFmtId="9" fontId="0" fillId="0" borderId="0" xfId="2" applyFont="1" applyFill="1" applyProtection="1">
      <protection locked="0"/>
    </xf>
    <xf numFmtId="165" fontId="0" fillId="0" borderId="0" xfId="1" applyNumberFormat="1" applyFont="1" applyFill="1" applyProtection="1">
      <protection locked="0"/>
    </xf>
    <xf numFmtId="0" fontId="0" fillId="0" borderId="1" xfId="0" applyFill="1" applyBorder="1" applyProtection="1">
      <protection hidden="1"/>
    </xf>
    <xf numFmtId="0" fontId="0" fillId="0" borderId="0" xfId="0" applyFill="1" applyProtection="1">
      <protection hidden="1"/>
    </xf>
    <xf numFmtId="0" fontId="4" fillId="0" borderId="1" xfId="0" applyFont="1" applyFill="1" applyBorder="1" applyProtection="1">
      <protection hidden="1"/>
    </xf>
    <xf numFmtId="165" fontId="3" fillId="0" borderId="1" xfId="1" applyNumberFormat="1" applyFont="1" applyFill="1" applyBorder="1" applyAlignment="1" applyProtection="1">
      <protection hidden="1"/>
    </xf>
    <xf numFmtId="0" fontId="0" fillId="0" borderId="3" xfId="0" applyFill="1" applyBorder="1" applyProtection="1">
      <protection hidden="1"/>
    </xf>
    <xf numFmtId="0" fontId="0" fillId="0" borderId="4" xfId="0" applyFill="1" applyBorder="1" applyProtection="1">
      <protection hidden="1"/>
    </xf>
    <xf numFmtId="165" fontId="6" fillId="0" borderId="1" xfId="1" applyNumberFormat="1" applyFont="1" applyFill="1" applyBorder="1" applyProtection="1">
      <protection hidden="1"/>
    </xf>
    <xf numFmtId="0" fontId="0" fillId="2" borderId="0" xfId="0" applyFill="1" applyProtection="1">
      <protection hidden="1"/>
    </xf>
    <xf numFmtId="0" fontId="2" fillId="0" borderId="0" xfId="0" applyFont="1" applyFill="1" applyProtection="1">
      <protection hidden="1"/>
    </xf>
    <xf numFmtId="165" fontId="0" fillId="0" borderId="0" xfId="0" applyNumberFormat="1" applyFill="1" applyProtection="1">
      <protection locked="0"/>
    </xf>
    <xf numFmtId="10" fontId="0" fillId="0" borderId="0" xfId="2" applyNumberFormat="1" applyFont="1" applyFill="1" applyProtection="1">
      <protection locked="0"/>
    </xf>
    <xf numFmtId="43" fontId="0" fillId="0" borderId="0" xfId="0" applyNumberFormat="1" applyFill="1" applyProtection="1">
      <protection locked="0"/>
    </xf>
    <xf numFmtId="0" fontId="5" fillId="0" borderId="2" xfId="0" applyFont="1" applyFill="1" applyBorder="1" applyAlignment="1" applyProtection="1">
      <alignment horizontal="center"/>
      <protection hidden="1"/>
    </xf>
    <xf numFmtId="0" fontId="3" fillId="0" borderId="5" xfId="0" applyFont="1" applyFill="1" applyBorder="1" applyAlignment="1" applyProtection="1">
      <alignment horizontal="left"/>
      <protection hidden="1"/>
    </xf>
    <xf numFmtId="0" fontId="3" fillId="0" borderId="6" xfId="0" applyFont="1" applyFill="1" applyBorder="1" applyAlignment="1" applyProtection="1">
      <alignment horizontal="left"/>
      <protection hidden="1"/>
    </xf>
    <xf numFmtId="0" fontId="3" fillId="0" borderId="3" xfId="0" applyFont="1" applyFill="1" applyBorder="1" applyAlignment="1" applyProtection="1">
      <alignment horizontal="left"/>
      <protection hidden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60961</xdr:colOff>
      <xdr:row>0</xdr:row>
      <xdr:rowOff>7621</xdr:rowOff>
    </xdr:from>
    <xdr:to>
      <xdr:col>0</xdr:col>
      <xdr:colOff>1257301</xdr:colOff>
      <xdr:row>2</xdr:row>
      <xdr:rowOff>38101</xdr:rowOff>
    </xdr:to>
    <xdr:pic>
      <xdr:nvPicPr>
        <xdr:cNvPr id="2" name="Picture 1" descr="C:\Users\shaikh\Desktop\IMMOlogo-01.png">
          <a:extLst>
            <a:ext uri="{FF2B5EF4-FFF2-40B4-BE49-F238E27FC236}">
              <a16:creationId xmlns:a16="http://schemas.microsoft.com/office/drawing/2014/main" id="{E1B0B696-5F19-4FE5-B264-D18E0710A03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1" y="7621"/>
          <a:ext cx="1196340" cy="5791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tabSelected="1" workbookViewId="0">
      <pane ySplit="3" topLeftCell="A34" activePane="bottomLeft" state="frozen"/>
      <selection pane="bottomLeft" activeCell="B33" sqref="B33"/>
    </sheetView>
  </sheetViews>
  <sheetFormatPr defaultColWidth="9.109375" defaultRowHeight="14.4" x14ac:dyDescent="0.3"/>
  <cols>
    <col min="1" max="1" width="62.77734375" style="4" bestFit="1" customWidth="1"/>
    <col min="2" max="2" width="14" style="4" bestFit="1" customWidth="1"/>
    <col min="3" max="3" width="19.6640625" style="4" customWidth="1"/>
    <col min="4" max="4" width="20.44140625" style="4" bestFit="1" customWidth="1"/>
    <col min="5" max="5" width="9.109375" style="4"/>
    <col min="6" max="6" width="10.109375" style="4" bestFit="1" customWidth="1"/>
    <col min="7" max="7" width="9.77734375" style="4" bestFit="1" customWidth="1"/>
    <col min="8" max="8" width="9.109375" style="4"/>
    <col min="9" max="9" width="12.5546875" style="4" bestFit="1" customWidth="1"/>
    <col min="10" max="16384" width="9.109375" style="4"/>
  </cols>
  <sheetData>
    <row r="1" spans="1:12" x14ac:dyDescent="0.3">
      <c r="A1" s="10"/>
      <c r="B1" s="10"/>
      <c r="C1" s="10"/>
      <c r="D1" s="10"/>
    </row>
    <row r="2" spans="1:12" ht="28.8" x14ac:dyDescent="0.55000000000000004">
      <c r="A2" s="21" t="s">
        <v>0</v>
      </c>
      <c r="B2" s="21"/>
      <c r="C2" s="21"/>
      <c r="D2" s="21"/>
      <c r="F2" s="16"/>
      <c r="G2" s="10" t="s">
        <v>1</v>
      </c>
      <c r="H2" s="10"/>
      <c r="I2" s="10"/>
      <c r="J2" s="10"/>
      <c r="K2" s="10"/>
      <c r="L2" s="10"/>
    </row>
    <row r="3" spans="1:12" ht="18" x14ac:dyDescent="0.35">
      <c r="A3" s="11" t="s">
        <v>2</v>
      </c>
      <c r="B3" s="11" t="s">
        <v>3</v>
      </c>
      <c r="C3" s="11" t="s">
        <v>4</v>
      </c>
      <c r="D3" s="11" t="s">
        <v>5</v>
      </c>
      <c r="F3" s="17" t="s">
        <v>6</v>
      </c>
      <c r="G3" s="10"/>
      <c r="H3" s="10"/>
      <c r="I3" s="10"/>
      <c r="J3" s="10"/>
      <c r="K3" s="10"/>
      <c r="L3" s="10"/>
    </row>
    <row r="4" spans="1:12" ht="18" x14ac:dyDescent="0.35">
      <c r="A4" s="11"/>
      <c r="B4" s="11"/>
      <c r="C4" s="11"/>
      <c r="D4" s="11"/>
      <c r="F4" s="5"/>
    </row>
    <row r="5" spans="1:12" x14ac:dyDescent="0.3">
      <c r="A5" s="9" t="s">
        <v>7</v>
      </c>
      <c r="B5" s="1"/>
      <c r="C5" s="2">
        <f>B5</f>
        <v>0</v>
      </c>
      <c r="D5" s="2">
        <f>B5</f>
        <v>0</v>
      </c>
    </row>
    <row r="6" spans="1:12" x14ac:dyDescent="0.3">
      <c r="A6" s="9" t="s">
        <v>8</v>
      </c>
      <c r="B6" s="1"/>
      <c r="C6" s="2">
        <f t="shared" ref="C6:C14" si="0">B6</f>
        <v>0</v>
      </c>
      <c r="D6" s="2">
        <f t="shared" ref="D6:D14" si="1">B6</f>
        <v>0</v>
      </c>
    </row>
    <row r="7" spans="1:12" x14ac:dyDescent="0.3">
      <c r="A7" s="9" t="s">
        <v>9</v>
      </c>
      <c r="B7" s="1"/>
      <c r="C7" s="2">
        <f t="shared" si="0"/>
        <v>0</v>
      </c>
      <c r="D7" s="2">
        <f t="shared" si="1"/>
        <v>0</v>
      </c>
    </row>
    <row r="8" spans="1:12" x14ac:dyDescent="0.3">
      <c r="A8" s="9" t="s">
        <v>43</v>
      </c>
      <c r="B8" s="1"/>
      <c r="C8" s="2">
        <f t="shared" si="0"/>
        <v>0</v>
      </c>
      <c r="D8" s="2">
        <f t="shared" si="1"/>
        <v>0</v>
      </c>
    </row>
    <row r="9" spans="1:12" x14ac:dyDescent="0.3">
      <c r="A9" s="9" t="s">
        <v>11</v>
      </c>
      <c r="B9" s="2">
        <f>SUM(B5:B8)</f>
        <v>0</v>
      </c>
      <c r="C9" s="2">
        <f t="shared" si="0"/>
        <v>0</v>
      </c>
      <c r="D9" s="2">
        <f t="shared" si="1"/>
        <v>0</v>
      </c>
      <c r="F9" s="18"/>
      <c r="G9" s="18"/>
    </row>
    <row r="10" spans="1:12" x14ac:dyDescent="0.3">
      <c r="A10" s="9" t="s">
        <v>12</v>
      </c>
      <c r="B10" s="1"/>
      <c r="C10" s="2"/>
      <c r="D10" s="2"/>
    </row>
    <row r="11" spans="1:12" x14ac:dyDescent="0.3">
      <c r="A11" s="9" t="s">
        <v>46</v>
      </c>
      <c r="B11" s="15">
        <f>+B9+B10</f>
        <v>0</v>
      </c>
      <c r="C11" s="2"/>
      <c r="D11" s="2"/>
    </row>
    <row r="12" spans="1:12" x14ac:dyDescent="0.3">
      <c r="A12" s="9" t="s">
        <v>45</v>
      </c>
      <c r="B12" s="1"/>
      <c r="C12" s="2">
        <f t="shared" si="0"/>
        <v>0</v>
      </c>
      <c r="D12" s="2">
        <f t="shared" si="1"/>
        <v>0</v>
      </c>
    </row>
    <row r="13" spans="1:12" x14ac:dyDescent="0.3">
      <c r="A13" s="9"/>
      <c r="B13" s="2"/>
      <c r="C13" s="2"/>
      <c r="D13" s="2"/>
    </row>
    <row r="14" spans="1:12" x14ac:dyDescent="0.3">
      <c r="A14" s="9" t="s">
        <v>13</v>
      </c>
      <c r="B14" s="2">
        <f>ROUND(+B9+B12,0)</f>
        <v>0</v>
      </c>
      <c r="C14" s="2">
        <f t="shared" si="0"/>
        <v>0</v>
      </c>
      <c r="D14" s="2">
        <f t="shared" si="1"/>
        <v>0</v>
      </c>
    </row>
    <row r="15" spans="1:12" x14ac:dyDescent="0.3">
      <c r="A15" s="9"/>
      <c r="B15" s="2"/>
      <c r="C15" s="2"/>
      <c r="D15" s="2"/>
    </row>
    <row r="16" spans="1:12" x14ac:dyDescent="0.3">
      <c r="A16" s="9" t="s">
        <v>14</v>
      </c>
      <c r="B16" s="1"/>
      <c r="C16" s="2">
        <f>B16</f>
        <v>0</v>
      </c>
      <c r="D16" s="2">
        <f>B16</f>
        <v>0</v>
      </c>
    </row>
    <row r="17" spans="1:4" x14ac:dyDescent="0.3">
      <c r="A17" s="9" t="s">
        <v>15</v>
      </c>
      <c r="B17" s="1"/>
      <c r="C17" s="2">
        <f>B17</f>
        <v>0</v>
      </c>
      <c r="D17" s="2">
        <f>B17</f>
        <v>0</v>
      </c>
    </row>
    <row r="18" spans="1:4" x14ac:dyDescent="0.3">
      <c r="A18" s="13"/>
      <c r="B18" s="2"/>
      <c r="C18" s="2"/>
      <c r="D18" s="2"/>
    </row>
    <row r="19" spans="1:4" x14ac:dyDescent="0.3">
      <c r="A19" s="14" t="s">
        <v>16</v>
      </c>
      <c r="B19" s="2">
        <f>+B14+B16+B17</f>
        <v>0</v>
      </c>
      <c r="C19" s="2">
        <f>+C14+C16+C17</f>
        <v>0</v>
      </c>
      <c r="D19" s="2">
        <f>+D14+D16+D17</f>
        <v>0</v>
      </c>
    </row>
    <row r="20" spans="1:4" x14ac:dyDescent="0.3">
      <c r="A20" s="9"/>
      <c r="B20" s="2"/>
      <c r="C20" s="2"/>
      <c r="D20" s="2"/>
    </row>
    <row r="21" spans="1:4" x14ac:dyDescent="0.3">
      <c r="A21" s="9" t="s">
        <v>10</v>
      </c>
      <c r="B21" s="2"/>
      <c r="C21" s="2">
        <f>IF(C14&lt;50001,C14,50000)</f>
        <v>0</v>
      </c>
      <c r="D21" s="2">
        <f>IF(D14&lt;50001,D14,50000)</f>
        <v>0</v>
      </c>
    </row>
    <row r="22" spans="1:4" x14ac:dyDescent="0.3">
      <c r="A22" s="9"/>
      <c r="B22" s="2"/>
      <c r="C22" s="2"/>
      <c r="D22" s="2"/>
    </row>
    <row r="23" spans="1:4" x14ac:dyDescent="0.3">
      <c r="A23" s="9" t="s">
        <v>17</v>
      </c>
      <c r="B23" s="2"/>
      <c r="C23" s="2"/>
      <c r="D23" s="2"/>
    </row>
    <row r="24" spans="1:4" x14ac:dyDescent="0.3">
      <c r="A24" s="9" t="s">
        <v>18</v>
      </c>
      <c r="B24" s="1"/>
      <c r="C24" s="2"/>
      <c r="D24" s="2"/>
    </row>
    <row r="25" spans="1:4" x14ac:dyDescent="0.3">
      <c r="A25" s="9" t="s">
        <v>19</v>
      </c>
      <c r="B25" s="2"/>
      <c r="C25" s="2">
        <f>IF(B24=0,0,MIN(B26,B27,B28))</f>
        <v>0</v>
      </c>
      <c r="D25" s="2">
        <f>MIN(C25,0)</f>
        <v>0</v>
      </c>
    </row>
    <row r="26" spans="1:4" x14ac:dyDescent="0.3">
      <c r="A26" s="9" t="s">
        <v>20</v>
      </c>
      <c r="B26" s="2">
        <f>B6</f>
        <v>0</v>
      </c>
      <c r="C26" s="2"/>
      <c r="D26" s="2"/>
    </row>
    <row r="27" spans="1:4" x14ac:dyDescent="0.3">
      <c r="A27" s="9" t="s">
        <v>21</v>
      </c>
      <c r="B27" s="2">
        <f>IF(ROUND(B24-(10%*B5),0)&lt;=0,0,(ROUND(B24-(10%*B5),0)))</f>
        <v>0</v>
      </c>
      <c r="C27" s="2"/>
      <c r="D27" s="2"/>
    </row>
    <row r="28" spans="1:4" x14ac:dyDescent="0.3">
      <c r="A28" s="9" t="s">
        <v>22</v>
      </c>
      <c r="B28" s="2">
        <f>IF(B24&lt;=0,0,B5*40%)</f>
        <v>0</v>
      </c>
      <c r="C28" s="2"/>
      <c r="D28" s="2"/>
    </row>
    <row r="29" spans="1:4" x14ac:dyDescent="0.3">
      <c r="A29" s="9"/>
      <c r="B29" s="2"/>
      <c r="C29" s="2"/>
      <c r="D29" s="2"/>
    </row>
    <row r="30" spans="1:4" x14ac:dyDescent="0.3">
      <c r="A30" s="9" t="s">
        <v>23</v>
      </c>
      <c r="B30" s="1"/>
      <c r="C30" s="2">
        <f>IF(B30&lt;=0,0,MIN(B30,200000))</f>
        <v>0</v>
      </c>
      <c r="D30" s="2"/>
    </row>
    <row r="31" spans="1:4" x14ac:dyDescent="0.3">
      <c r="A31" s="9"/>
      <c r="B31" s="2"/>
      <c r="C31" s="2"/>
      <c r="D31" s="2"/>
    </row>
    <row r="32" spans="1:4" x14ac:dyDescent="0.3">
      <c r="A32" s="9" t="s">
        <v>24</v>
      </c>
      <c r="B32" s="2"/>
      <c r="C32" s="2"/>
      <c r="D32" s="2"/>
    </row>
    <row r="33" spans="1:10" x14ac:dyDescent="0.3">
      <c r="A33" s="9" t="s">
        <v>25</v>
      </c>
      <c r="B33" s="1"/>
      <c r="C33" s="2"/>
      <c r="D33" s="2"/>
      <c r="F33" s="18"/>
    </row>
    <row r="34" spans="1:10" x14ac:dyDescent="0.3">
      <c r="A34" s="9" t="s">
        <v>12</v>
      </c>
      <c r="B34" s="2">
        <f>B10</f>
        <v>0</v>
      </c>
      <c r="C34" s="2"/>
      <c r="D34" s="2"/>
    </row>
    <row r="35" spans="1:10" x14ac:dyDescent="0.3">
      <c r="A35" s="9" t="s">
        <v>26</v>
      </c>
      <c r="B35" s="1"/>
      <c r="C35" s="2"/>
      <c r="D35" s="2"/>
    </row>
    <row r="36" spans="1:10" x14ac:dyDescent="0.3">
      <c r="A36" s="9" t="s">
        <v>44</v>
      </c>
      <c r="B36" s="1"/>
      <c r="C36" s="2"/>
      <c r="D36" s="2"/>
    </row>
    <row r="37" spans="1:10" x14ac:dyDescent="0.3">
      <c r="A37" s="9" t="s">
        <v>27</v>
      </c>
      <c r="B37" s="1"/>
      <c r="C37" s="2"/>
      <c r="D37" s="2"/>
    </row>
    <row r="38" spans="1:10" x14ac:dyDescent="0.3">
      <c r="A38" s="9" t="s">
        <v>28</v>
      </c>
      <c r="B38" s="1"/>
      <c r="C38" s="2"/>
      <c r="D38" s="2"/>
    </row>
    <row r="39" spans="1:10" x14ac:dyDescent="0.3">
      <c r="A39" s="9" t="s">
        <v>29</v>
      </c>
      <c r="B39" s="2">
        <f>SUM(B33:B38)</f>
        <v>0</v>
      </c>
      <c r="C39" s="2"/>
      <c r="D39" s="2"/>
    </row>
    <row r="40" spans="1:10" x14ac:dyDescent="0.3">
      <c r="A40" s="9" t="s">
        <v>30</v>
      </c>
      <c r="B40" s="2"/>
      <c r="C40" s="2">
        <f>MIN(B39,150000)</f>
        <v>0</v>
      </c>
      <c r="D40" s="2">
        <f>MIN(C40,0)</f>
        <v>0</v>
      </c>
    </row>
    <row r="41" spans="1:10" x14ac:dyDescent="0.3">
      <c r="A41" s="9"/>
      <c r="B41" s="2"/>
      <c r="C41" s="2"/>
      <c r="D41" s="2"/>
    </row>
    <row r="42" spans="1:10" x14ac:dyDescent="0.3">
      <c r="A42" s="9" t="s">
        <v>31</v>
      </c>
      <c r="B42" s="1"/>
      <c r="C42" s="2">
        <f>IF(B42&lt;=0,0,MIN(B42,50000))</f>
        <v>0</v>
      </c>
      <c r="D42" s="2">
        <f>MIN(C42,0)</f>
        <v>0</v>
      </c>
      <c r="I42" s="6"/>
      <c r="J42" s="7"/>
    </row>
    <row r="43" spans="1:10" x14ac:dyDescent="0.3">
      <c r="A43" s="9"/>
      <c r="B43" s="2"/>
      <c r="C43" s="2"/>
      <c r="D43" s="2"/>
      <c r="I43" s="6"/>
      <c r="J43" s="7"/>
    </row>
    <row r="44" spans="1:10" x14ac:dyDescent="0.3">
      <c r="A44" s="9" t="s">
        <v>32</v>
      </c>
      <c r="B44" s="2"/>
      <c r="C44" s="2"/>
      <c r="D44" s="2"/>
      <c r="I44" s="6"/>
      <c r="J44" s="7"/>
    </row>
    <row r="45" spans="1:10" x14ac:dyDescent="0.3">
      <c r="A45" s="9" t="s">
        <v>33</v>
      </c>
      <c r="B45" s="1"/>
      <c r="C45" s="2">
        <f>IF(B45&lt;=0,0,MIN(B45,25000))</f>
        <v>0</v>
      </c>
      <c r="D45" s="2"/>
      <c r="I45" s="6"/>
      <c r="J45" s="7"/>
    </row>
    <row r="46" spans="1:10" x14ac:dyDescent="0.3">
      <c r="A46" s="9" t="s">
        <v>34</v>
      </c>
      <c r="B46" s="1"/>
      <c r="C46" s="2">
        <f>IF(B46&lt;=0,0,MIN(B46,25000))</f>
        <v>0</v>
      </c>
      <c r="D46" s="2"/>
      <c r="I46" s="6"/>
      <c r="J46" s="7"/>
    </row>
    <row r="47" spans="1:10" x14ac:dyDescent="0.3">
      <c r="A47" s="9" t="s">
        <v>35</v>
      </c>
      <c r="B47" s="1"/>
      <c r="C47" s="2">
        <f>IF(B47&lt;=0,0,MIN(B47,50000))</f>
        <v>0</v>
      </c>
      <c r="D47" s="2"/>
      <c r="I47" s="6"/>
      <c r="J47" s="7"/>
    </row>
    <row r="48" spans="1:10" x14ac:dyDescent="0.3">
      <c r="A48" s="9"/>
      <c r="B48" s="2"/>
      <c r="C48" s="2"/>
      <c r="D48" s="2"/>
      <c r="I48" s="6"/>
      <c r="J48" s="7"/>
    </row>
    <row r="49" spans="1:10" x14ac:dyDescent="0.3">
      <c r="A49" s="9" t="s">
        <v>36</v>
      </c>
      <c r="B49" s="2"/>
      <c r="C49" s="2">
        <f>IF(B16&lt;=0,0,MIN(B16,10000))</f>
        <v>0</v>
      </c>
      <c r="D49" s="2"/>
      <c r="I49" s="6"/>
      <c r="J49" s="7"/>
    </row>
    <row r="50" spans="1:10" x14ac:dyDescent="0.3">
      <c r="A50" s="9"/>
      <c r="B50" s="2"/>
      <c r="C50" s="2"/>
      <c r="D50" s="2"/>
      <c r="I50" s="6"/>
      <c r="J50" s="7"/>
    </row>
    <row r="51" spans="1:10" x14ac:dyDescent="0.3">
      <c r="A51" s="9" t="s">
        <v>37</v>
      </c>
      <c r="B51" s="2"/>
      <c r="C51" s="2">
        <f>IF((C19-C21-C25-C30-C40-C42-C45-C46-C47-C49)&lt;=0,0,(C19-C21-C25-C30-C40-C42-C45-C46-C47-C49))</f>
        <v>0</v>
      </c>
      <c r="D51" s="2">
        <f>IF((D19-D21-D25-D30-D40-D42-D45-D46-D47-D49)&lt;=0,0,(D19-D21-D25-D30-D40-D42-D45-D46-D47-D49))</f>
        <v>0</v>
      </c>
      <c r="I51" s="6"/>
      <c r="J51" s="7"/>
    </row>
    <row r="52" spans="1:10" x14ac:dyDescent="0.3">
      <c r="A52" s="9"/>
      <c r="B52" s="2"/>
      <c r="C52" s="2"/>
      <c r="D52" s="2"/>
      <c r="I52" s="6"/>
      <c r="J52" s="7"/>
    </row>
    <row r="53" spans="1:10" x14ac:dyDescent="0.3">
      <c r="A53" s="9" t="s">
        <v>38</v>
      </c>
      <c r="B53" s="2"/>
      <c r="C53" s="2">
        <f>IF(AND(C51&gt;0,C51&lt;250001),C51*0,IF(AND(C51&gt;=250001,C51&lt;500001),(C51-250000)*0.05,IF(AND(C51&gt;=500001,C51&lt;1000001),12500+(C51-500000)*0.2,IF(AND(C51&gt;=1000001),112500+(C51-1000000)*0.3,IF(AND(C51=0),0)))))</f>
        <v>0</v>
      </c>
      <c r="D53" s="2">
        <f>ROUND(IF(AND(D51&gt;0,D51&lt;300001),D51*0,IF(AND(D51&gt;=300001,D51&lt;600001),(D51-300000)*0.05,IF(AND(D51&gt;=600001,D51&lt;900001),15000+(D51-600000)*0.1,IF(AND(D51&gt;=900001,D51&lt;1200001),45000+(D51-900000)*0.15,IF(AND(D51&gt;=1200001,D51&lt;1500001),90000+(D51-1200000)*0.2,IF(AND(D51&gt;=1500001),150000+(D51-1500000)*0.3,IF(AND(D51=0),0))))))),-1)</f>
        <v>0</v>
      </c>
      <c r="I53" s="6"/>
      <c r="J53" s="7"/>
    </row>
    <row r="54" spans="1:10" x14ac:dyDescent="0.3">
      <c r="A54" s="9"/>
      <c r="B54" s="2"/>
      <c r="C54" s="2"/>
      <c r="D54" s="2"/>
      <c r="I54" s="6"/>
      <c r="J54" s="7"/>
    </row>
    <row r="55" spans="1:10" x14ac:dyDescent="0.3">
      <c r="A55" s="9" t="s">
        <v>39</v>
      </c>
      <c r="B55" s="2"/>
      <c r="C55" s="2">
        <f>ROUND(IF(C51&lt;500001,IF(C53&gt;12500,12500,C53),0),0)</f>
        <v>0</v>
      </c>
      <c r="D55" s="2">
        <f>ROUND(IF(D51&lt;700001,IF(D53&gt;25000,25000,D53),0),0)</f>
        <v>0</v>
      </c>
      <c r="I55" s="6"/>
      <c r="J55" s="7"/>
    </row>
    <row r="56" spans="1:10" x14ac:dyDescent="0.3">
      <c r="A56" s="9"/>
      <c r="B56" s="2"/>
      <c r="C56" s="2"/>
      <c r="D56" s="2"/>
      <c r="I56" s="6"/>
      <c r="J56" s="7"/>
    </row>
    <row r="57" spans="1:10" x14ac:dyDescent="0.3">
      <c r="A57" s="9" t="s">
        <v>40</v>
      </c>
      <c r="B57" s="2"/>
      <c r="C57" s="2">
        <f>ROUND(C53-C55,0)</f>
        <v>0</v>
      </c>
      <c r="D57" s="2">
        <f>ROUND(D53-D55,0)</f>
        <v>0</v>
      </c>
    </row>
    <row r="58" spans="1:10" x14ac:dyDescent="0.3">
      <c r="A58" s="9"/>
      <c r="B58" s="2"/>
      <c r="C58" s="2"/>
      <c r="D58" s="2"/>
    </row>
    <row r="59" spans="1:10" x14ac:dyDescent="0.3">
      <c r="A59" s="9" t="s">
        <v>41</v>
      </c>
      <c r="B59" s="2"/>
      <c r="C59" s="2">
        <f>ROUND(C57*4%,0)</f>
        <v>0</v>
      </c>
      <c r="D59" s="2">
        <f>ROUND(D57*4%,0)</f>
        <v>0</v>
      </c>
    </row>
    <row r="60" spans="1:10" x14ac:dyDescent="0.3">
      <c r="A60" s="9"/>
      <c r="B60" s="2"/>
      <c r="C60" s="2"/>
      <c r="D60" s="2"/>
    </row>
    <row r="61" spans="1:10" ht="18" x14ac:dyDescent="0.35">
      <c r="A61" s="11" t="s">
        <v>42</v>
      </c>
      <c r="B61" s="3"/>
      <c r="C61" s="3">
        <f>C57+C59</f>
        <v>0</v>
      </c>
      <c r="D61" s="3">
        <f>D57+D59</f>
        <v>0</v>
      </c>
      <c r="F61" s="20"/>
    </row>
    <row r="62" spans="1:10" ht="18" x14ac:dyDescent="0.35">
      <c r="A62" s="22" t="str">
        <f>IF((C61+D61)&lt;=0," ",IF((C61&gt;D61),"Tax Payable in the Old Regime is higher than New Regime by ","Tax Payable in the New Regime is higher than Old Regime by"))</f>
        <v xml:space="preserve"> </v>
      </c>
      <c r="B62" s="23"/>
      <c r="C62" s="24"/>
      <c r="D62" s="12">
        <f>IF((C61&gt;D61),(C61-D61),(D61-C61))</f>
        <v>0</v>
      </c>
      <c r="G62" s="18"/>
    </row>
    <row r="63" spans="1:10" x14ac:dyDescent="0.3">
      <c r="B63" s="8"/>
      <c r="C63" s="8"/>
      <c r="D63" s="8"/>
      <c r="F63" s="20"/>
    </row>
    <row r="64" spans="1:10" x14ac:dyDescent="0.3">
      <c r="B64" s="8"/>
      <c r="C64" s="19"/>
      <c r="D64" s="19"/>
    </row>
    <row r="65" spans="2:4" x14ac:dyDescent="0.3">
      <c r="B65" s="8"/>
      <c r="C65" s="8"/>
      <c r="D65" s="8"/>
    </row>
    <row r="66" spans="2:4" x14ac:dyDescent="0.3">
      <c r="B66" s="8"/>
      <c r="C66" s="8"/>
      <c r="D66" s="8"/>
    </row>
    <row r="67" spans="2:4" x14ac:dyDescent="0.3">
      <c r="B67" s="8"/>
      <c r="C67" s="8"/>
      <c r="D67" s="8"/>
    </row>
    <row r="68" spans="2:4" x14ac:dyDescent="0.3">
      <c r="B68" s="8"/>
      <c r="C68" s="8"/>
      <c r="D68" s="8"/>
    </row>
    <row r="69" spans="2:4" x14ac:dyDescent="0.3">
      <c r="B69" s="8"/>
      <c r="C69" s="8"/>
      <c r="D69" s="8"/>
    </row>
    <row r="70" spans="2:4" x14ac:dyDescent="0.3">
      <c r="B70" s="8"/>
      <c r="C70" s="8"/>
      <c r="D70" s="8"/>
    </row>
    <row r="71" spans="2:4" x14ac:dyDescent="0.3">
      <c r="B71" s="8"/>
      <c r="C71" s="8"/>
      <c r="D71" s="8"/>
    </row>
    <row r="72" spans="2:4" x14ac:dyDescent="0.3">
      <c r="B72" s="8"/>
      <c r="C72" s="8"/>
      <c r="D72" s="8"/>
    </row>
    <row r="73" spans="2:4" x14ac:dyDescent="0.3">
      <c r="B73" s="8"/>
      <c r="C73" s="8"/>
      <c r="D73" s="8"/>
    </row>
    <row r="74" spans="2:4" x14ac:dyDescent="0.3">
      <c r="B74" s="8"/>
      <c r="C74" s="8"/>
      <c r="D74" s="8"/>
    </row>
    <row r="75" spans="2:4" x14ac:dyDescent="0.3">
      <c r="B75" s="8"/>
      <c r="C75" s="8"/>
      <c r="D75" s="8"/>
    </row>
    <row r="76" spans="2:4" x14ac:dyDescent="0.3">
      <c r="B76" s="8"/>
      <c r="C76" s="8"/>
      <c r="D76" s="8"/>
    </row>
    <row r="77" spans="2:4" x14ac:dyDescent="0.3">
      <c r="B77" s="8"/>
      <c r="C77" s="8"/>
      <c r="D77" s="8"/>
    </row>
    <row r="78" spans="2:4" x14ac:dyDescent="0.3">
      <c r="B78" s="8"/>
      <c r="C78" s="8"/>
      <c r="D78" s="8"/>
    </row>
    <row r="79" spans="2:4" x14ac:dyDescent="0.3">
      <c r="B79" s="8"/>
      <c r="C79" s="8"/>
      <c r="D79" s="8"/>
    </row>
    <row r="80" spans="2:4" x14ac:dyDescent="0.3">
      <c r="B80" s="8"/>
      <c r="C80" s="8"/>
      <c r="D80" s="8"/>
    </row>
    <row r="81" spans="2:4" x14ac:dyDescent="0.3">
      <c r="B81" s="8"/>
      <c r="C81" s="8"/>
      <c r="D81" s="8"/>
    </row>
    <row r="82" spans="2:4" x14ac:dyDescent="0.3">
      <c r="B82" s="8"/>
      <c r="C82" s="8"/>
      <c r="D82" s="8"/>
    </row>
    <row r="83" spans="2:4" x14ac:dyDescent="0.3">
      <c r="B83" s="8"/>
      <c r="C83" s="8"/>
      <c r="D83" s="8"/>
    </row>
    <row r="84" spans="2:4" x14ac:dyDescent="0.3">
      <c r="B84" s="8"/>
      <c r="C84" s="8"/>
      <c r="D84" s="8"/>
    </row>
    <row r="85" spans="2:4" x14ac:dyDescent="0.3">
      <c r="B85" s="8"/>
      <c r="C85" s="8"/>
      <c r="D85" s="8"/>
    </row>
    <row r="86" spans="2:4" x14ac:dyDescent="0.3">
      <c r="B86" s="8"/>
      <c r="C86" s="8"/>
      <c r="D86" s="8"/>
    </row>
    <row r="87" spans="2:4" x14ac:dyDescent="0.3">
      <c r="B87" s="8"/>
      <c r="C87" s="8"/>
      <c r="D87" s="8"/>
    </row>
    <row r="88" spans="2:4" x14ac:dyDescent="0.3">
      <c r="B88" s="8"/>
      <c r="C88" s="8"/>
      <c r="D88" s="8"/>
    </row>
    <row r="89" spans="2:4" x14ac:dyDescent="0.3">
      <c r="B89" s="8"/>
      <c r="C89" s="8"/>
      <c r="D89" s="8"/>
    </row>
    <row r="90" spans="2:4" x14ac:dyDescent="0.3">
      <c r="B90" s="8"/>
      <c r="C90" s="8"/>
      <c r="D90" s="8"/>
    </row>
    <row r="91" spans="2:4" x14ac:dyDescent="0.3">
      <c r="B91" s="8"/>
      <c r="C91" s="8"/>
      <c r="D91" s="8"/>
    </row>
    <row r="92" spans="2:4" x14ac:dyDescent="0.3">
      <c r="B92" s="8"/>
      <c r="C92" s="8"/>
      <c r="D92" s="8"/>
    </row>
    <row r="93" spans="2:4" x14ac:dyDescent="0.3">
      <c r="B93" s="8"/>
      <c r="C93" s="8"/>
      <c r="D93" s="8"/>
    </row>
    <row r="94" spans="2:4" x14ac:dyDescent="0.3">
      <c r="B94" s="8"/>
      <c r="D94" s="8"/>
    </row>
    <row r="95" spans="2:4" x14ac:dyDescent="0.3">
      <c r="B95" s="8"/>
      <c r="D95" s="8"/>
    </row>
    <row r="96" spans="2:4" x14ac:dyDescent="0.3">
      <c r="B96" s="8"/>
      <c r="D96" s="8"/>
    </row>
    <row r="97" spans="2:4" x14ac:dyDescent="0.3">
      <c r="B97" s="8"/>
      <c r="D97" s="8"/>
    </row>
  </sheetData>
  <sheetProtection password="CEA0" sheet="1"/>
  <mergeCells count="2">
    <mergeCell ref="A2:D2"/>
    <mergeCell ref="A62:C6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 Calculation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Ashik Parab</dc:creator>
  <cp:keywords/>
  <dc:description/>
  <cp:lastModifiedBy>Ashik Parab</cp:lastModifiedBy>
  <cp:revision/>
  <dcterms:created xsi:type="dcterms:W3CDTF">2020-06-16T06:43:56Z</dcterms:created>
  <dcterms:modified xsi:type="dcterms:W3CDTF">2023-06-20T11:11:40Z</dcterms:modified>
  <cp:category/>
  <cp:contentStatus/>
</cp:coreProperties>
</file>