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pivotTables/pivotTable1.xml" ContentType="application/vnd.openxmlformats-officedocument.spreadsheetml.pivotTable+xml"/>
  <Override PartName="/xl/drawings/drawing9.xml" ContentType="application/vnd.openxmlformats-officedocument.drawing+xml"/>
  <Override PartName="/xl/drawings/drawing10.xml" ContentType="application/vnd.openxmlformats-officedocument.drawing+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https://bcgcloudeur.sharepoint.com/sites/265453-45/Shared Documents/07. FRP - Working Folders/04. Deliverables/04. Country excels/"/>
    </mc:Choice>
  </mc:AlternateContent>
  <xr:revisionPtr revIDLastSave="30" documentId="8_{33FE6F24-9E44-45E5-8F1C-43811FEB2D78}" xr6:coauthVersionLast="47" xr6:coauthVersionMax="47" xr10:uidLastSave="{656A3DB8-CA72-440A-92F1-A6A48277567E}"/>
  <bookViews>
    <workbookView xWindow="-7720" yWindow="-14510" windowWidth="34620" windowHeight="14020" tabRatio="787" xr2:uid="{00000000-000D-0000-FFFF-FFFF00000000}"/>
  </bookViews>
  <sheets>
    <sheet name="Couverture" sheetId="14" r:id="rId1"/>
    <sheet name="Output_Slides" sheetId="71" r:id="rId2"/>
    <sheet name="ProjectedP205_Consumption" sheetId="49" r:id="rId3"/>
    <sheet name="OCPMarketShares" sheetId="54" r:id="rId4"/>
    <sheet name="OCP_CropMix" sheetId="70" r:id="rId5"/>
    <sheet name="OCPSalesProduct" sheetId="65" r:id="rId6"/>
    <sheet name="OCP product mix" sheetId="66" r:id="rId7"/>
    <sheet name="GapToFill_Crops" sheetId="72" r:id="rId8"/>
    <sheet name="Inputs &gt;" sheetId="42" r:id="rId9"/>
    <sheet name="P fertilizers import " sheetId="67" r:id="rId10"/>
    <sheet name="SAP_Sales_Data_20230206_1404" sheetId="69" r:id="rId11"/>
    <sheet name="RAR_OCP" sheetId="64" r:id="rId12"/>
    <sheet name="P2O5Consumption" sheetId="55" r:id="rId13"/>
    <sheet name="HarvestedAreas_TCD" sheetId="59" r:id="rId14"/>
    <sheet name="HarvestedAreas" sheetId="57" r:id="rId15"/>
  </sheets>
  <externalReferences>
    <externalReference r:id="rId16"/>
    <externalReference r:id="rId17"/>
  </externalReferences>
  <definedNames>
    <definedName name="___thinkcellASEQAAAAAAAAAAAAAAAEBTXQ5AMCIOCCTJZ3SASCD54XK" localSheetId="1" hidden="1">Output_Slides!$D$13:$H$16</definedName>
    <definedName name="___thinkcellASEQAAAAAAAAAAAAAAAET5BH2B6ICLSMVMEC5F7RVAUQ4" localSheetId="1" hidden="1">Output_Slides!$D$65:$H$70</definedName>
    <definedName name="___thinkcellASEQAAAAAAAAAAAAAAAIND2SXS3NC52DSINUS5XH2RP54" localSheetId="1" hidden="1">Output_Slides!$D$22:$H$25</definedName>
    <definedName name="___thinkcellASEQAAAAAAAAAAAAAAAL6PRAFCCWHGKHXRVYCYDVETMNE" localSheetId="1" hidden="1">Output_Slides!$D$43:$H$48</definedName>
    <definedName name="___thinkcellASEQAAAAAAAAAAAAAAALQOF3LIYN5UKCVJ2KLZTBD63UK" localSheetId="1" hidden="1">Output_Slides!$D$33:$H$38</definedName>
    <definedName name="___thinkcellASEQAAAAAAAAAAAAAAANWCVZXZ6WF2CFRZJU7FADNCZPE" localSheetId="1" hidden="1">Output_Slides!$D$55:$H$60</definedName>
    <definedName name="___thinkcellHCEQAAAAAAAAAAAAAAAG6RYZB4KBLQKGSPJWJWERJCNDC" localSheetId="1" hidden="1">Output_Slides!$D$116:$L$120</definedName>
    <definedName name="___thinkcellHCEQAAAAAAAAAAAAAAALE5PRP3AEFGKLUQFKVI6GNOHB2" localSheetId="1" hidden="1">Output_Slides!$D$105:$G$108</definedName>
    <definedName name="___thinkcellHCEQAAAAAAAAAAAAAAAM7DZK4IPSTMKDQJ5D44YNXREQY" localSheetId="1" hidden="1">Output_Slides!$D$94:$G$97</definedName>
    <definedName name="___thinkcellHCEQAAABAAAAAAAAAAAP5QA4LBFCKTKISLGESQQSGRRSW" localSheetId="1" hidden="1">Output_Slides!$D$76:$I$83</definedName>
    <definedName name="_xlnm._FilterDatabase" localSheetId="10" hidden="1">SAP_Sales_Data_20230206_1404!$D$1:$R$1583</definedName>
    <definedName name="Exports" localSheetId="9">_xlfn.IFS('[1]Data Dashboard'!#REF!=1,-'[1]Data Dashboard'!$D$20:$Q$20,'[1]Data Dashboard'!#REF!=2,0,'[1]Data Dashboard'!#REF!=3,'[1]Data Dashboard'!$D$20:$Q$20)</definedName>
    <definedName name="Exports">_xlfn.IFS('[1]Data Dashboard'!#REF!=1,-'[1]Data Dashboard'!$D$20:$Q$20,'[1]Data Dashboard'!#REF!=2,0,'[1]Data Dashboard'!#REF!=3,'[1]Data Dashboard'!$D$20:$Q$20)</definedName>
    <definedName name="Imports" localSheetId="9">IF('[1]Data Dashboard'!#REF!&lt;3,'[1]Data Dashboard'!$D$19:$Q$19,0)</definedName>
    <definedName name="Imports">IF('[1]Data Dashboard'!#REF!&lt;3,'[1]Data Dashboard'!$D$19:$Q$19,0)</definedName>
    <definedName name="Sub_Region">[2]CONTROL!$J$3:$J$25</definedName>
    <definedName name="Title" localSheetId="9">#REF!</definedName>
    <definedName name="Title">Couverture!$C$2</definedName>
  </definedNames>
  <calcPr calcId="191028" iterate="1"/>
  <pivotCaches>
    <pivotCache cacheId="0" r:id="rId18"/>
    <pivotCache cacheId="1" r:id="rId1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72" l="1"/>
  <c r="D6" i="72"/>
  <c r="C7" i="72"/>
  <c r="D7" i="72"/>
  <c r="C8" i="72"/>
  <c r="C11" i="72" s="1"/>
  <c r="D8" i="72"/>
  <c r="D11" i="72" s="1"/>
  <c r="C9" i="72"/>
  <c r="D9" i="72"/>
  <c r="E9" i="72" s="1"/>
  <c r="C10" i="72"/>
  <c r="D10" i="72"/>
  <c r="D5" i="72"/>
  <c r="C5" i="72"/>
  <c r="B6" i="72"/>
  <c r="B7" i="72"/>
  <c r="B8" i="72"/>
  <c r="B9" i="72"/>
  <c r="B10" i="72"/>
  <c r="B5" i="72"/>
  <c r="E10" i="72"/>
  <c r="E7" i="72"/>
  <c r="E6" i="72"/>
  <c r="E5" i="72"/>
  <c r="K119" i="71"/>
  <c r="K118" i="71"/>
  <c r="J118" i="71"/>
  <c r="I118" i="71"/>
  <c r="M30" i="49"/>
  <c r="M27" i="49"/>
  <c r="J56" i="49"/>
  <c r="J19" i="49"/>
  <c r="E57" i="71"/>
  <c r="E60" i="71"/>
  <c r="E8" i="72" l="1"/>
  <c r="E11" i="72"/>
  <c r="K84" i="49"/>
  <c r="K83" i="49"/>
  <c r="K82" i="49"/>
  <c r="K81" i="49"/>
  <c r="K80" i="49"/>
  <c r="K79" i="49"/>
  <c r="J80" i="49"/>
  <c r="J81" i="49"/>
  <c r="J82" i="49"/>
  <c r="J83" i="49"/>
  <c r="J84" i="49"/>
  <c r="J79" i="49"/>
  <c r="E58" i="71"/>
  <c r="E68" i="71" s="1"/>
  <c r="E70" i="71"/>
  <c r="E59" i="71"/>
  <c r="E69" i="71"/>
  <c r="E67" i="71"/>
  <c r="D58" i="71"/>
  <c r="D68" i="71" s="1"/>
  <c r="D59" i="71"/>
  <c r="D69" i="71" s="1"/>
  <c r="D60" i="71"/>
  <c r="D70" i="71" s="1"/>
  <c r="D57" i="71"/>
  <c r="D67" i="71" s="1"/>
  <c r="E3" i="71"/>
  <c r="E2" i="71"/>
  <c r="E3" i="70"/>
  <c r="E2" i="70"/>
  <c r="C2" i="67" l="1"/>
  <c r="C3" i="67"/>
  <c r="C14" i="67"/>
  <c r="C21" i="67" s="1"/>
  <c r="D14" i="67"/>
  <c r="D22" i="67" s="1"/>
  <c r="E14" i="67"/>
  <c r="E17" i="67" s="1"/>
  <c r="F14" i="67"/>
  <c r="F22" i="67" s="1"/>
  <c r="G14" i="67"/>
  <c r="G21" i="67" s="1"/>
  <c r="H14" i="67"/>
  <c r="H17" i="67" s="1"/>
  <c r="I14" i="67"/>
  <c r="I22" i="67" s="1"/>
  <c r="J14" i="67"/>
  <c r="K14" i="67"/>
  <c r="K17" i="67" s="1"/>
  <c r="L14" i="67"/>
  <c r="M14" i="67"/>
  <c r="M19" i="67" s="1"/>
  <c r="D17" i="67"/>
  <c r="J17" i="67"/>
  <c r="L17" i="67"/>
  <c r="J18" i="67"/>
  <c r="K18" i="67"/>
  <c r="L18" i="67"/>
  <c r="J19" i="67"/>
  <c r="K19" i="67"/>
  <c r="L19" i="67"/>
  <c r="J20" i="67"/>
  <c r="K20" i="67"/>
  <c r="L20" i="67"/>
  <c r="M20" i="67"/>
  <c r="J21" i="67"/>
  <c r="K21" i="67"/>
  <c r="L21" i="67"/>
  <c r="M21" i="67"/>
  <c r="C22" i="67"/>
  <c r="J22" i="67"/>
  <c r="K22" i="67"/>
  <c r="L22" i="67"/>
  <c r="M22" i="67"/>
  <c r="D27" i="67"/>
  <c r="D29" i="67" s="1"/>
  <c r="E27" i="67"/>
  <c r="E28" i="67" s="1"/>
  <c r="C28" i="67" s="1"/>
  <c r="G27" i="67"/>
  <c r="D28" i="67"/>
  <c r="G28" i="67" l="1"/>
  <c r="G29" i="67" s="1"/>
  <c r="G22" i="67"/>
  <c r="F21" i="67"/>
  <c r="E20" i="67"/>
  <c r="D19" i="67"/>
  <c r="M17" i="67"/>
  <c r="I17" i="67"/>
  <c r="I18" i="67"/>
  <c r="I19" i="67"/>
  <c r="H18" i="67"/>
  <c r="G17" i="67"/>
  <c r="I20" i="67"/>
  <c r="H19" i="67"/>
  <c r="G18" i="67"/>
  <c r="F17" i="67"/>
  <c r="I21" i="67"/>
  <c r="H20" i="67"/>
  <c r="G19" i="67"/>
  <c r="F18" i="67"/>
  <c r="H21" i="67"/>
  <c r="G20" i="67"/>
  <c r="F19" i="67"/>
  <c r="E18" i="67"/>
  <c r="H22" i="67"/>
  <c r="F20" i="67"/>
  <c r="E19" i="67"/>
  <c r="D18" i="67"/>
  <c r="C17" i="67"/>
  <c r="C18" i="67"/>
  <c r="E21" i="67"/>
  <c r="D20" i="67"/>
  <c r="C19" i="67"/>
  <c r="E22" i="67"/>
  <c r="D21" i="67"/>
  <c r="C20" i="67"/>
  <c r="M18" i="67"/>
  <c r="D101" i="65" l="1"/>
  <c r="D102" i="65"/>
  <c r="D103" i="65"/>
  <c r="D104" i="65"/>
  <c r="D105" i="65"/>
  <c r="D100" i="65"/>
  <c r="D88" i="65"/>
  <c r="D89" i="65"/>
  <c r="D90" i="65"/>
  <c r="D91" i="65"/>
  <c r="D92" i="65"/>
  <c r="D87" i="65"/>
  <c r="D56" i="65"/>
  <c r="D70" i="65"/>
  <c r="D71" i="65"/>
  <c r="D72" i="65"/>
  <c r="D73" i="65"/>
  <c r="D74" i="65"/>
  <c r="D69" i="65"/>
  <c r="D61" i="65"/>
  <c r="D57" i="65"/>
  <c r="D58" i="65"/>
  <c r="D59" i="65"/>
  <c r="D60" i="65"/>
  <c r="E116" i="66"/>
  <c r="E3" i="66"/>
  <c r="E2" i="66"/>
  <c r="W105" i="65"/>
  <c r="V105" i="65"/>
  <c r="U105" i="65"/>
  <c r="W104" i="65"/>
  <c r="V104" i="65"/>
  <c r="U104" i="65"/>
  <c r="W103" i="65"/>
  <c r="V103" i="65"/>
  <c r="U103" i="65"/>
  <c r="W102" i="65"/>
  <c r="V102" i="65"/>
  <c r="U102" i="65"/>
  <c r="W101" i="65"/>
  <c r="V101" i="65"/>
  <c r="U101" i="65"/>
  <c r="W100" i="65"/>
  <c r="V100" i="65"/>
  <c r="U100" i="65"/>
  <c r="W92" i="65"/>
  <c r="V92" i="65"/>
  <c r="U92" i="65"/>
  <c r="W91" i="65"/>
  <c r="V91" i="65"/>
  <c r="U91" i="65"/>
  <c r="W90" i="65"/>
  <c r="V90" i="65"/>
  <c r="U90" i="65"/>
  <c r="W89" i="65"/>
  <c r="V89" i="65"/>
  <c r="U89" i="65"/>
  <c r="W88" i="65"/>
  <c r="V88" i="65"/>
  <c r="U88" i="65"/>
  <c r="W87" i="65"/>
  <c r="V87" i="65"/>
  <c r="U87" i="65"/>
  <c r="W74" i="65"/>
  <c r="V74" i="65"/>
  <c r="U74" i="65"/>
  <c r="W73" i="65"/>
  <c r="V73" i="65"/>
  <c r="U73" i="65"/>
  <c r="W72" i="65"/>
  <c r="V72" i="65"/>
  <c r="U72" i="65"/>
  <c r="W71" i="65"/>
  <c r="V71" i="65"/>
  <c r="U71" i="65"/>
  <c r="W70" i="65"/>
  <c r="V70" i="65"/>
  <c r="U70" i="65"/>
  <c r="W69" i="65"/>
  <c r="V69" i="65"/>
  <c r="U69" i="65"/>
  <c r="W61" i="65"/>
  <c r="V61" i="65"/>
  <c r="U61" i="65"/>
  <c r="W60" i="65"/>
  <c r="V60" i="65"/>
  <c r="U60" i="65"/>
  <c r="W59" i="65"/>
  <c r="V59" i="65"/>
  <c r="U59" i="65"/>
  <c r="W58" i="65"/>
  <c r="V58" i="65"/>
  <c r="U58" i="65"/>
  <c r="W57" i="65"/>
  <c r="V57" i="65"/>
  <c r="U57" i="65"/>
  <c r="W56" i="65"/>
  <c r="V56" i="65"/>
  <c r="U56" i="65"/>
  <c r="F3" i="65"/>
  <c r="F2" i="65"/>
  <c r="D14" i="66" l="1"/>
  <c r="D56" i="66" s="1"/>
  <c r="D15" i="70"/>
  <c r="D13" i="66"/>
  <c r="D55" i="66" s="1"/>
  <c r="D14" i="70"/>
  <c r="D12" i="66"/>
  <c r="D54" i="66" s="1"/>
  <c r="D13" i="70"/>
  <c r="D16" i="66"/>
  <c r="D58" i="66" s="1"/>
  <c r="D17" i="70"/>
  <c r="D15" i="66"/>
  <c r="D57" i="66" s="1"/>
  <c r="D16" i="70"/>
  <c r="D11" i="66"/>
  <c r="D53" i="66" s="1"/>
  <c r="D12" i="70"/>
  <c r="E114" i="66"/>
  <c r="E61" i="49"/>
  <c r="O61" i="49" s="1"/>
  <c r="Q61" i="49" s="1"/>
  <c r="E60" i="49"/>
  <c r="O60" i="49" s="1"/>
  <c r="Q60" i="49" s="1"/>
  <c r="F60" i="49"/>
  <c r="G60" i="49"/>
  <c r="I60" i="49"/>
  <c r="F61" i="49"/>
  <c r="G61" i="49"/>
  <c r="I61" i="49"/>
  <c r="H69" i="49"/>
  <c r="I69" i="49"/>
  <c r="I70" i="49" s="1"/>
  <c r="Q48" i="49"/>
  <c r="Q46" i="49"/>
  <c r="Q45" i="49"/>
  <c r="Q44" i="49"/>
  <c r="Q43" i="49"/>
  <c r="Q42" i="49"/>
  <c r="P44" i="49"/>
  <c r="P43" i="49"/>
  <c r="P42" i="49"/>
  <c r="O42" i="49"/>
  <c r="M43" i="49"/>
  <c r="J46" i="49"/>
  <c r="J45" i="49"/>
  <c r="J44" i="49"/>
  <c r="J43" i="49"/>
  <c r="O80" i="49"/>
  <c r="O81" i="49"/>
  <c r="O82" i="49"/>
  <c r="O83" i="49"/>
  <c r="O84" i="49"/>
  <c r="O79" i="49"/>
  <c r="D81" i="71" l="1"/>
  <c r="D31" i="70"/>
  <c r="D82" i="71"/>
  <c r="D32" i="70"/>
  <c r="D77" i="71"/>
  <c r="D27" i="70"/>
  <c r="D78" i="71"/>
  <c r="D28" i="70"/>
  <c r="D29" i="70"/>
  <c r="D79" i="71"/>
  <c r="D30" i="70"/>
  <c r="D80" i="71"/>
  <c r="E92" i="49"/>
  <c r="G92" i="49" s="1"/>
  <c r="E93" i="49"/>
  <c r="G93" i="49" s="1"/>
  <c r="E94" i="49"/>
  <c r="G94" i="49" s="1"/>
  <c r="E95" i="49"/>
  <c r="G95" i="49" s="1"/>
  <c r="E96" i="49"/>
  <c r="G96" i="49" s="1"/>
  <c r="E97" i="49"/>
  <c r="G97" i="49" s="1"/>
  <c r="E98" i="49"/>
  <c r="G98" i="49" s="1"/>
  <c r="S79" i="49" s="1"/>
  <c r="P79" i="49" s="1"/>
  <c r="E99" i="49"/>
  <c r="G99" i="49" s="1"/>
  <c r="E100" i="49"/>
  <c r="G100" i="49" s="1"/>
  <c r="E101" i="49"/>
  <c r="G101" i="49" s="1"/>
  <c r="E102" i="49"/>
  <c r="G102" i="49" s="1"/>
  <c r="E91" i="49"/>
  <c r="G91" i="49" s="1"/>
  <c r="S80" i="49" s="1"/>
  <c r="P80" i="49" s="1"/>
  <c r="D92" i="49"/>
  <c r="D93" i="49"/>
  <c r="D94" i="49"/>
  <c r="D95" i="49"/>
  <c r="D96" i="49"/>
  <c r="D97" i="49"/>
  <c r="D100" i="49"/>
  <c r="D102" i="49"/>
  <c r="E3" i="64"/>
  <c r="I47" i="49"/>
  <c r="H47" i="49"/>
  <c r="G47" i="49"/>
  <c r="F47" i="49"/>
  <c r="E47" i="49"/>
  <c r="I46" i="49"/>
  <c r="H46" i="49"/>
  <c r="G46" i="49"/>
  <c r="F46" i="49"/>
  <c r="E46" i="49"/>
  <c r="I45" i="49"/>
  <c r="H45" i="49"/>
  <c r="G45" i="49"/>
  <c r="F45" i="49"/>
  <c r="E45" i="49"/>
  <c r="I44" i="49"/>
  <c r="H44" i="49"/>
  <c r="G44" i="49"/>
  <c r="F44" i="49"/>
  <c r="E44" i="49"/>
  <c r="I43" i="49"/>
  <c r="H43" i="49"/>
  <c r="G43" i="49"/>
  <c r="F43" i="49"/>
  <c r="E43" i="49"/>
  <c r="I42" i="49"/>
  <c r="H42" i="49"/>
  <c r="G42" i="49"/>
  <c r="F42" i="49"/>
  <c r="E42" i="49"/>
  <c r="D43" i="49"/>
  <c r="D24" i="54" s="1"/>
  <c r="D44" i="49"/>
  <c r="D28" i="49" s="1"/>
  <c r="D45" i="49"/>
  <c r="D26" i="54" s="1"/>
  <c r="D46" i="49"/>
  <c r="D27" i="54" s="1"/>
  <c r="D47" i="49"/>
  <c r="D41" i="54" s="1"/>
  <c r="D42" i="49"/>
  <c r="D23" i="54" s="1"/>
  <c r="E3" i="59"/>
  <c r="J42" i="49" l="1"/>
  <c r="S84" i="49"/>
  <c r="P84" i="49" s="1"/>
  <c r="S83" i="49"/>
  <c r="P83" i="49" s="1"/>
  <c r="S82" i="49"/>
  <c r="P82" i="49" s="1"/>
  <c r="S81" i="49"/>
  <c r="P81" i="49" s="1"/>
  <c r="D30" i="49"/>
  <c r="D26" i="49"/>
  <c r="K42" i="49"/>
  <c r="L42" i="49" s="1"/>
  <c r="M42" i="49" s="1"/>
  <c r="P46" i="49"/>
  <c r="O45" i="49"/>
  <c r="K45" i="49" s="1"/>
  <c r="L45" i="49" s="1"/>
  <c r="M45" i="49" s="1"/>
  <c r="D17" i="54"/>
  <c r="D27" i="49"/>
  <c r="O43" i="49"/>
  <c r="D29" i="49"/>
  <c r="D36" i="54"/>
  <c r="O47" i="49"/>
  <c r="Q47" i="49" s="1"/>
  <c r="J47" i="49" s="1"/>
  <c r="K47" i="49" s="1"/>
  <c r="L47" i="49" s="1"/>
  <c r="M47" i="49" s="1"/>
  <c r="O44" i="49"/>
  <c r="K44" i="49" s="1"/>
  <c r="L44" i="49" s="1"/>
  <c r="M44" i="49" s="1"/>
  <c r="D40" i="54"/>
  <c r="D13" i="54"/>
  <c r="D31" i="49"/>
  <c r="O46" i="49"/>
  <c r="K46" i="49" s="1"/>
  <c r="L46" i="49" s="1"/>
  <c r="M46" i="49" s="1"/>
  <c r="P47" i="49"/>
  <c r="D16" i="54"/>
  <c r="D39" i="54"/>
  <c r="P45" i="49"/>
  <c r="D15" i="54"/>
  <c r="D38" i="54"/>
  <c r="D14" i="54"/>
  <c r="D28" i="54"/>
  <c r="D37" i="54"/>
  <c r="D25" i="54"/>
  <c r="D18" i="54"/>
  <c r="E3" i="57"/>
  <c r="H70" i="49"/>
  <c r="G69" i="49"/>
  <c r="G70" i="49" s="1"/>
  <c r="F69" i="49"/>
  <c r="F70" i="49" s="1"/>
  <c r="E69" i="49"/>
  <c r="E70" i="49" s="1"/>
  <c r="K43" i="49" l="1"/>
  <c r="L43" i="49" s="1"/>
  <c r="D18" i="49"/>
  <c r="D17" i="49"/>
  <c r="D59" i="49"/>
  <c r="D56" i="49"/>
  <c r="D15" i="49"/>
  <c r="D14" i="49"/>
  <c r="D84" i="49"/>
  <c r="D83" i="49"/>
  <c r="D82" i="49"/>
  <c r="D81" i="49"/>
  <c r="D80" i="49"/>
  <c r="D58" i="49"/>
  <c r="D57" i="49"/>
  <c r="D61" i="49"/>
  <c r="D60" i="49"/>
  <c r="D16" i="49"/>
  <c r="D79" i="49"/>
  <c r="D13" i="49"/>
  <c r="F48" i="49"/>
  <c r="G48" i="49"/>
  <c r="H48" i="49"/>
  <c r="I48" i="49"/>
  <c r="E48" i="49"/>
  <c r="E3" i="55"/>
  <c r="E3" i="54"/>
  <c r="H14" i="49" l="1"/>
  <c r="H27" i="49"/>
  <c r="G84" i="49"/>
  <c r="G31" i="49" s="1"/>
  <c r="G18" i="49"/>
  <c r="H30" i="49"/>
  <c r="H17" i="49"/>
  <c r="H29" i="49"/>
  <c r="H16" i="49"/>
  <c r="H16" i="54" s="1"/>
  <c r="H15" i="49"/>
  <c r="H28" i="49"/>
  <c r="H13" i="49"/>
  <c r="H26" i="49"/>
  <c r="P48" i="49"/>
  <c r="F83" i="49"/>
  <c r="F30" i="49" s="1"/>
  <c r="F17" i="49"/>
  <c r="F84" i="49"/>
  <c r="F31" i="49" s="1"/>
  <c r="F18" i="49"/>
  <c r="E18" i="49"/>
  <c r="E84" i="49"/>
  <c r="E31" i="49" s="1"/>
  <c r="H18" i="49"/>
  <c r="H31" i="49"/>
  <c r="O48" i="49"/>
  <c r="G17" i="49"/>
  <c r="G83" i="49"/>
  <c r="G30" i="49" s="1"/>
  <c r="E83" i="49"/>
  <c r="E30" i="49" s="1"/>
  <c r="J60" i="49"/>
  <c r="K60" i="49" s="1"/>
  <c r="E17" i="49"/>
  <c r="E3" i="49"/>
  <c r="P61" i="49" l="1"/>
  <c r="J61" i="49"/>
  <c r="K61" i="49" s="1"/>
  <c r="P60" i="49"/>
  <c r="E17" i="54"/>
  <c r="E18" i="54"/>
  <c r="F27" i="54"/>
  <c r="H18" i="54"/>
  <c r="H27" i="54"/>
  <c r="G28" i="54"/>
  <c r="H25" i="54"/>
  <c r="H26" i="54"/>
  <c r="F18" i="54"/>
  <c r="H15" i="54"/>
  <c r="E28" i="54"/>
  <c r="F17" i="54"/>
  <c r="H24" i="54"/>
  <c r="H14" i="54"/>
  <c r="H13" i="54"/>
  <c r="F28" i="54"/>
  <c r="G27" i="54"/>
  <c r="H28" i="54"/>
  <c r="E27" i="54"/>
  <c r="G17" i="54"/>
  <c r="H17" i="54"/>
  <c r="G18" i="54"/>
  <c r="H19" i="49"/>
  <c r="H20" i="49" s="1"/>
  <c r="H23" i="54"/>
  <c r="H32" i="49"/>
  <c r="H33" i="49" s="1"/>
  <c r="I83" i="49"/>
  <c r="I17" i="49"/>
  <c r="O17" i="49" s="1"/>
  <c r="I18" i="49"/>
  <c r="I84" i="49"/>
  <c r="C2" i="14"/>
  <c r="C3" i="14"/>
  <c r="E2" i="59" l="1"/>
  <c r="E2" i="64"/>
  <c r="E2" i="57"/>
  <c r="E2" i="55"/>
  <c r="E2" i="54"/>
  <c r="I31" i="49"/>
  <c r="I28" i="54" s="1"/>
  <c r="I30" i="49"/>
  <c r="I27" i="54" s="1"/>
  <c r="O18" i="49"/>
  <c r="H29" i="54"/>
  <c r="H30" i="54" s="1"/>
  <c r="H19" i="54"/>
  <c r="H20" i="54" s="1"/>
  <c r="I18" i="54"/>
  <c r="I17" i="54"/>
  <c r="J18" i="49"/>
  <c r="J17" i="49"/>
  <c r="E2" i="49"/>
  <c r="O30" i="49" l="1"/>
  <c r="J31" i="49"/>
  <c r="O31" i="49"/>
  <c r="J30" i="49"/>
  <c r="J18" i="54"/>
  <c r="J17" i="54"/>
  <c r="K17" i="49"/>
  <c r="K18" i="49"/>
  <c r="J28" i="54" l="1"/>
  <c r="L84" i="49"/>
  <c r="L61" i="49" s="1"/>
  <c r="L18" i="49" s="1"/>
  <c r="K31" i="49"/>
  <c r="L83" i="49"/>
  <c r="L60" i="49" s="1"/>
  <c r="L17" i="49" s="1"/>
  <c r="K30" i="49"/>
  <c r="J27" i="54"/>
  <c r="K18" i="54"/>
  <c r="E61" i="65" s="1"/>
  <c r="K17" i="54"/>
  <c r="E60" i="65" s="1"/>
  <c r="AE61" i="65" l="1"/>
  <c r="E92" i="65"/>
  <c r="Y61" i="65"/>
  <c r="AH61" i="65"/>
  <c r="AB61" i="65"/>
  <c r="AB60" i="65"/>
  <c r="AH60" i="65"/>
  <c r="Y60" i="65"/>
  <c r="AE60" i="65"/>
  <c r="E91" i="65"/>
  <c r="K28" i="54"/>
  <c r="E74" i="65" s="1"/>
  <c r="K27" i="54"/>
  <c r="E73" i="65" s="1"/>
  <c r="M84" i="49"/>
  <c r="M31" i="49" s="1"/>
  <c r="R31" i="49" s="1"/>
  <c r="L31" i="49"/>
  <c r="M83" i="49"/>
  <c r="R30" i="49" s="1"/>
  <c r="L30" i="49"/>
  <c r="L17" i="54"/>
  <c r="F60" i="65" s="1"/>
  <c r="L18" i="54"/>
  <c r="F61" i="65" s="1"/>
  <c r="J48" i="49"/>
  <c r="K48" i="49"/>
  <c r="M60" i="49" l="1"/>
  <c r="M17" i="49" s="1"/>
  <c r="M61" i="49"/>
  <c r="M18" i="49" s="1"/>
  <c r="Y74" i="65"/>
  <c r="E105" i="65"/>
  <c r="AB74" i="65"/>
  <c r="AH74" i="65"/>
  <c r="AE74" i="65"/>
  <c r="F92" i="65"/>
  <c r="AI61" i="65"/>
  <c r="AF61" i="65"/>
  <c r="AC61" i="65"/>
  <c r="Z61" i="65"/>
  <c r="AE92" i="65"/>
  <c r="AB92" i="65"/>
  <c r="Y92" i="65"/>
  <c r="AH92" i="65"/>
  <c r="AE73" i="65"/>
  <c r="Y73" i="65"/>
  <c r="AB73" i="65"/>
  <c r="AH73" i="65"/>
  <c r="AI60" i="65"/>
  <c r="AC60" i="65"/>
  <c r="Z60" i="65"/>
  <c r="AF60" i="65"/>
  <c r="Y91" i="65"/>
  <c r="AE91" i="65"/>
  <c r="AB91" i="65"/>
  <c r="AH91" i="65"/>
  <c r="F91" i="65"/>
  <c r="E104" i="65"/>
  <c r="L27" i="54"/>
  <c r="F73" i="65" s="1"/>
  <c r="M27" i="54"/>
  <c r="G73" i="65" s="1"/>
  <c r="G104" i="65" s="1"/>
  <c r="P30" i="49"/>
  <c r="L28" i="54"/>
  <c r="F74" i="65" s="1"/>
  <c r="M28" i="54"/>
  <c r="G74" i="65" s="1"/>
  <c r="P31" i="49"/>
  <c r="L48" i="49"/>
  <c r="P18" i="49" l="1"/>
  <c r="R18" i="49"/>
  <c r="M18" i="54"/>
  <c r="G61" i="65" s="1"/>
  <c r="R17" i="49"/>
  <c r="M17" i="54"/>
  <c r="G60" i="65" s="1"/>
  <c r="P17" i="49"/>
  <c r="AC74" i="65"/>
  <c r="F105" i="65"/>
  <c r="AI74" i="65"/>
  <c r="AF74" i="65"/>
  <c r="Z74" i="65"/>
  <c r="AE105" i="65"/>
  <c r="AB105" i="65"/>
  <c r="AH105" i="65"/>
  <c r="Y105" i="65"/>
  <c r="G105" i="65"/>
  <c r="AD74" i="65"/>
  <c r="AG74" i="65"/>
  <c r="AJ74" i="65"/>
  <c r="AA74" i="65"/>
  <c r="AI92" i="65"/>
  <c r="AF92" i="65"/>
  <c r="AC92" i="65"/>
  <c r="Z92" i="65"/>
  <c r="AA104" i="65"/>
  <c r="AJ104" i="65"/>
  <c r="AG104" i="65"/>
  <c r="AD104" i="65"/>
  <c r="AA73" i="65"/>
  <c r="AG73" i="65"/>
  <c r="AD73" i="65"/>
  <c r="AJ73" i="65"/>
  <c r="Z73" i="65"/>
  <c r="AC73" i="65"/>
  <c r="AF73" i="65"/>
  <c r="AI73" i="65"/>
  <c r="F104" i="65"/>
  <c r="AH104" i="65"/>
  <c r="AB104" i="65"/>
  <c r="AE104" i="65"/>
  <c r="Y104" i="65"/>
  <c r="Z91" i="65"/>
  <c r="AF91" i="65"/>
  <c r="AC91" i="65"/>
  <c r="AI91" i="65"/>
  <c r="G91" i="65" l="1"/>
  <c r="AG60" i="65"/>
  <c r="AJ60" i="65"/>
  <c r="AD60" i="65"/>
  <c r="AA60" i="65"/>
  <c r="H119" i="71"/>
  <c r="T30" i="49"/>
  <c r="H118" i="71" s="1"/>
  <c r="AD61" i="65"/>
  <c r="AA61" i="65"/>
  <c r="G92" i="65"/>
  <c r="AG61" i="65"/>
  <c r="AJ61" i="65"/>
  <c r="F119" i="71"/>
  <c r="T31" i="49"/>
  <c r="F118" i="71" s="1"/>
  <c r="AG105" i="65"/>
  <c r="AD105" i="65"/>
  <c r="AJ105" i="65"/>
  <c r="AA105" i="65"/>
  <c r="E58" i="66"/>
  <c r="E32" i="70"/>
  <c r="H58" i="66"/>
  <c r="H32" i="70"/>
  <c r="Z105" i="65"/>
  <c r="AF105" i="65"/>
  <c r="AI105" i="65"/>
  <c r="AC105" i="65"/>
  <c r="G58" i="66"/>
  <c r="G32" i="70"/>
  <c r="F58" i="66"/>
  <c r="F32" i="70"/>
  <c r="G57" i="66"/>
  <c r="G31" i="70"/>
  <c r="F57" i="66"/>
  <c r="F31" i="70"/>
  <c r="H57" i="66"/>
  <c r="H31" i="70"/>
  <c r="E57" i="66"/>
  <c r="E31" i="70"/>
  <c r="AC104" i="65"/>
  <c r="AF104" i="65"/>
  <c r="AI104" i="65"/>
  <c r="Z104" i="65"/>
  <c r="M48" i="49"/>
  <c r="G16" i="66" l="1"/>
  <c r="G17" i="70"/>
  <c r="AA92" i="65"/>
  <c r="AD92" i="65"/>
  <c r="AG92" i="65"/>
  <c r="AJ92" i="65"/>
  <c r="E16" i="66"/>
  <c r="E17" i="70"/>
  <c r="H16" i="66"/>
  <c r="H17" i="70"/>
  <c r="F17" i="70"/>
  <c r="K17" i="70" s="1"/>
  <c r="F16" i="66"/>
  <c r="K16" i="66" s="1"/>
  <c r="E15" i="66"/>
  <c r="E16" i="70"/>
  <c r="F16" i="70"/>
  <c r="F15" i="66"/>
  <c r="H15" i="66"/>
  <c r="H16" i="70"/>
  <c r="M32" i="70"/>
  <c r="I82" i="71" s="1"/>
  <c r="G15" i="66"/>
  <c r="L15" i="66" s="1"/>
  <c r="G16" i="70"/>
  <c r="L16" i="70" s="1"/>
  <c r="M58" i="66"/>
  <c r="AD91" i="65"/>
  <c r="AA91" i="65"/>
  <c r="AG91" i="65"/>
  <c r="AJ91" i="65"/>
  <c r="L32" i="70"/>
  <c r="H82" i="71" s="1"/>
  <c r="J32" i="70"/>
  <c r="F82" i="71" s="1"/>
  <c r="K31" i="70"/>
  <c r="G81" i="71" s="1"/>
  <c r="K32" i="70"/>
  <c r="G82" i="71" s="1"/>
  <c r="M57" i="66"/>
  <c r="K58" i="66"/>
  <c r="J58" i="66"/>
  <c r="L58" i="66"/>
  <c r="K57" i="66"/>
  <c r="J57" i="66"/>
  <c r="L31" i="70"/>
  <c r="H81" i="71" s="1"/>
  <c r="J31" i="70"/>
  <c r="F81" i="71" s="1"/>
  <c r="M31" i="70"/>
  <c r="I81" i="71" s="1"/>
  <c r="L57" i="66"/>
  <c r="M17" i="70" l="1"/>
  <c r="M16" i="70"/>
  <c r="J17" i="70"/>
  <c r="K15" i="66"/>
  <c r="K16" i="70"/>
  <c r="L17" i="70"/>
  <c r="M16" i="66"/>
  <c r="J16" i="66"/>
  <c r="M15" i="66"/>
  <c r="J16" i="70"/>
  <c r="J15" i="66"/>
  <c r="L16" i="66"/>
  <c r="G57" i="49"/>
  <c r="G80" i="49" s="1"/>
  <c r="G27" i="49" s="1"/>
  <c r="G24" i="54" s="1"/>
  <c r="G14" i="49"/>
  <c r="G14" i="54" s="1"/>
  <c r="G58" i="49"/>
  <c r="G81" i="49" s="1"/>
  <c r="G28" i="49" s="1"/>
  <c r="G25" i="54" s="1"/>
  <c r="G15" i="49"/>
  <c r="G15" i="54" s="1"/>
  <c r="F57" i="49"/>
  <c r="F58" i="49"/>
  <c r="E59" i="49"/>
  <c r="E82" i="49" s="1"/>
  <c r="E29" i="49" s="1"/>
  <c r="G59" i="49"/>
  <c r="G16" i="49" s="1"/>
  <c r="G16" i="54" s="1"/>
  <c r="F59" i="49"/>
  <c r="F16" i="49" s="1"/>
  <c r="F16" i="54" s="1"/>
  <c r="E79" i="49"/>
  <c r="E26" i="49" s="1"/>
  <c r="E58" i="49"/>
  <c r="E81" i="49" s="1"/>
  <c r="E28" i="49" s="1"/>
  <c r="E25" i="54" s="1"/>
  <c r="E57" i="49"/>
  <c r="E80" i="49" s="1"/>
  <c r="E27" i="49" s="1"/>
  <c r="E24" i="54" s="1"/>
  <c r="G56" i="49"/>
  <c r="G13" i="49" s="1"/>
  <c r="G67" i="49"/>
  <c r="F56" i="49"/>
  <c r="E56" i="49"/>
  <c r="E67" i="49"/>
  <c r="I15" i="49"/>
  <c r="I15" i="54" s="1"/>
  <c r="I58" i="49"/>
  <c r="P58" i="49" s="1"/>
  <c r="I81" i="49"/>
  <c r="I59" i="49"/>
  <c r="P59" i="49" s="1"/>
  <c r="I57" i="49"/>
  <c r="I14" i="49" s="1"/>
  <c r="I56" i="49"/>
  <c r="I16" i="49" l="1"/>
  <c r="I16" i="54" s="1"/>
  <c r="E15" i="49"/>
  <c r="E15" i="54" s="1"/>
  <c r="I14" i="54"/>
  <c r="J28" i="49"/>
  <c r="J25" i="54" s="1"/>
  <c r="L81" i="49"/>
  <c r="L58" i="49" s="1"/>
  <c r="O26" i="49"/>
  <c r="E23" i="54"/>
  <c r="I82" i="49"/>
  <c r="I28" i="49"/>
  <c r="P57" i="49"/>
  <c r="O57" i="49"/>
  <c r="I80" i="49"/>
  <c r="O56" i="49"/>
  <c r="F80" i="49"/>
  <c r="F27" i="49" s="1"/>
  <c r="F24" i="54" s="1"/>
  <c r="F14" i="49"/>
  <c r="F14" i="54" s="1"/>
  <c r="I79" i="49"/>
  <c r="J58" i="49"/>
  <c r="F67" i="49"/>
  <c r="E26" i="54"/>
  <c r="E32" i="49"/>
  <c r="R62" i="49"/>
  <c r="O58" i="49"/>
  <c r="F81" i="49"/>
  <c r="F28" i="49" s="1"/>
  <c r="F25" i="54" s="1"/>
  <c r="F15" i="49"/>
  <c r="F15" i="54" s="1"/>
  <c r="P56" i="49"/>
  <c r="I13" i="49"/>
  <c r="I67" i="49"/>
  <c r="G19" i="49"/>
  <c r="G20" i="49" s="1"/>
  <c r="G13" i="54"/>
  <c r="G19" i="54" s="1"/>
  <c r="G20" i="54" s="1"/>
  <c r="O15" i="49"/>
  <c r="F82" i="49"/>
  <c r="F29" i="49" s="1"/>
  <c r="F26" i="54" s="1"/>
  <c r="G79" i="49"/>
  <c r="G26" i="49" s="1"/>
  <c r="O59" i="49"/>
  <c r="E14" i="49"/>
  <c r="E13" i="49"/>
  <c r="G82" i="49"/>
  <c r="G29" i="49" s="1"/>
  <c r="G26" i="54" s="1"/>
  <c r="F13" i="49"/>
  <c r="E16" i="49"/>
  <c r="F79" i="49"/>
  <c r="F26" i="49" s="1"/>
  <c r="Q57" i="49" l="1"/>
  <c r="J57" i="49" s="1"/>
  <c r="Q59" i="49"/>
  <c r="J59" i="49" s="1"/>
  <c r="E29" i="54"/>
  <c r="E30" i="54" s="1"/>
  <c r="J13" i="49"/>
  <c r="K56" i="49"/>
  <c r="I29" i="49"/>
  <c r="O14" i="49"/>
  <c r="E14" i="54"/>
  <c r="E33" i="49"/>
  <c r="I19" i="49"/>
  <c r="I13" i="54"/>
  <c r="I19" i="54" s="1"/>
  <c r="I20" i="54" s="1"/>
  <c r="K28" i="49"/>
  <c r="I27" i="49"/>
  <c r="E13" i="54"/>
  <c r="E19" i="49"/>
  <c r="O13" i="49"/>
  <c r="F19" i="49"/>
  <c r="F20" i="49" s="1"/>
  <c r="F13" i="54"/>
  <c r="F19" i="54" s="1"/>
  <c r="F20" i="54" s="1"/>
  <c r="J15" i="49"/>
  <c r="J15" i="54" s="1"/>
  <c r="K58" i="49"/>
  <c r="G23" i="54"/>
  <c r="G29" i="54" s="1"/>
  <c r="G30" i="54" s="1"/>
  <c r="G32" i="49"/>
  <c r="G33" i="49" s="1"/>
  <c r="F23" i="54"/>
  <c r="F29" i="54" s="1"/>
  <c r="F30" i="54" s="1"/>
  <c r="F32" i="49"/>
  <c r="F33" i="49" s="1"/>
  <c r="E16" i="54"/>
  <c r="O16" i="49"/>
  <c r="I26" i="49"/>
  <c r="I25" i="54"/>
  <c r="O28" i="49"/>
  <c r="K59" i="49" l="1"/>
  <c r="J16" i="49"/>
  <c r="J16" i="54" s="1"/>
  <c r="J14" i="49"/>
  <c r="J14" i="54" s="1"/>
  <c r="K57" i="49"/>
  <c r="J27" i="49"/>
  <c r="J24" i="54" s="1"/>
  <c r="I24" i="54"/>
  <c r="O27" i="49"/>
  <c r="L28" i="49"/>
  <c r="M81" i="49"/>
  <c r="J29" i="49"/>
  <c r="J26" i="54" s="1"/>
  <c r="K15" i="49"/>
  <c r="I20" i="49"/>
  <c r="I26" i="54"/>
  <c r="O29" i="49"/>
  <c r="K16" i="49"/>
  <c r="J26" i="49"/>
  <c r="I23" i="54"/>
  <c r="I32" i="49"/>
  <c r="E20" i="49"/>
  <c r="O19" i="49"/>
  <c r="K13" i="49"/>
  <c r="K14" i="49"/>
  <c r="K25" i="54"/>
  <c r="E71" i="65" s="1"/>
  <c r="E102" i="65" s="1"/>
  <c r="E19" i="54"/>
  <c r="E20" i="54" s="1"/>
  <c r="J13" i="54"/>
  <c r="J19" i="54" s="1"/>
  <c r="E120" i="71"/>
  <c r="L120" i="71" s="1"/>
  <c r="M28" i="49" l="1"/>
  <c r="R28" i="49" s="1"/>
  <c r="M58" i="49"/>
  <c r="AB102" i="65"/>
  <c r="AH102" i="65"/>
  <c r="AE102" i="65"/>
  <c r="Y102" i="65"/>
  <c r="L25" i="54"/>
  <c r="F71" i="65" s="1"/>
  <c r="M25" i="54"/>
  <c r="G71" i="65" s="1"/>
  <c r="G102" i="65" s="1"/>
  <c r="P28" i="49"/>
  <c r="AB71" i="65"/>
  <c r="Y71" i="65"/>
  <c r="AE71" i="65"/>
  <c r="AH71" i="65"/>
  <c r="I33" i="49"/>
  <c r="O32" i="49"/>
  <c r="K14" i="54"/>
  <c r="E57" i="65" s="1"/>
  <c r="E88" i="65"/>
  <c r="J32" i="49"/>
  <c r="J23" i="54"/>
  <c r="J29" i="54" s="1"/>
  <c r="L15" i="49"/>
  <c r="M15" i="49"/>
  <c r="R15" i="49" s="1"/>
  <c r="K19" i="49"/>
  <c r="K13" i="54"/>
  <c r="K15" i="54"/>
  <c r="E58" i="65" s="1"/>
  <c r="E89" i="65" s="1"/>
  <c r="K27" i="49"/>
  <c r="L80" i="49"/>
  <c r="L57" i="49" s="1"/>
  <c r="L14" i="49" s="1"/>
  <c r="K26" i="49"/>
  <c r="L79" i="49"/>
  <c r="L56" i="49" s="1"/>
  <c r="L13" i="49" s="1"/>
  <c r="J20" i="54"/>
  <c r="L82" i="49"/>
  <c r="L59" i="49" s="1"/>
  <c r="L16" i="49" s="1"/>
  <c r="K29" i="49"/>
  <c r="I29" i="54"/>
  <c r="I30" i="54" s="1"/>
  <c r="J20" i="49"/>
  <c r="E14" i="71"/>
  <c r="E16" i="71" s="1"/>
  <c r="K16" i="54"/>
  <c r="E59" i="65" s="1"/>
  <c r="E90" i="65"/>
  <c r="O20" i="49"/>
  <c r="J30" i="54" l="1"/>
  <c r="T28" i="49"/>
  <c r="E15" i="71"/>
  <c r="AG102" i="65"/>
  <c r="AJ102" i="65"/>
  <c r="AD102" i="65"/>
  <c r="AA102" i="65"/>
  <c r="K19" i="54"/>
  <c r="E56" i="65"/>
  <c r="L16" i="54"/>
  <c r="F59" i="65" s="1"/>
  <c r="F90" i="65" s="1"/>
  <c r="AE57" i="65"/>
  <c r="AB57" i="65"/>
  <c r="Y57" i="65"/>
  <c r="AH57" i="65"/>
  <c r="K23" i="54"/>
  <c r="K32" i="49"/>
  <c r="K20" i="49"/>
  <c r="F14" i="71"/>
  <c r="L19" i="49"/>
  <c r="L13" i="54"/>
  <c r="Z71" i="65"/>
  <c r="AI71" i="65"/>
  <c r="AC71" i="65"/>
  <c r="AF71" i="65"/>
  <c r="AE88" i="65"/>
  <c r="Y88" i="65"/>
  <c r="AB88" i="65"/>
  <c r="AH88" i="65"/>
  <c r="L27" i="49"/>
  <c r="M80" i="49"/>
  <c r="R27" i="49" s="1"/>
  <c r="L14" i="54"/>
  <c r="F57" i="65" s="1"/>
  <c r="F88" i="65" s="1"/>
  <c r="F102" i="65"/>
  <c r="AG71" i="65"/>
  <c r="AA71" i="65"/>
  <c r="AD71" i="65"/>
  <c r="AJ71" i="65"/>
  <c r="M15" i="54"/>
  <c r="G58" i="65" s="1"/>
  <c r="G89" i="65" s="1"/>
  <c r="P15" i="49"/>
  <c r="K26" i="54"/>
  <c r="E72" i="65" s="1"/>
  <c r="E103" i="65" s="1"/>
  <c r="AE58" i="65"/>
  <c r="Y58" i="65"/>
  <c r="AH58" i="65"/>
  <c r="AB58" i="65"/>
  <c r="L15" i="54"/>
  <c r="F58" i="65" s="1"/>
  <c r="F89" i="65" s="1"/>
  <c r="O33" i="49"/>
  <c r="L26" i="49"/>
  <c r="M79" i="49"/>
  <c r="M26" i="49" s="1"/>
  <c r="R26" i="49" s="1"/>
  <c r="K24" i="54"/>
  <c r="E70" i="65" s="1"/>
  <c r="E101" i="65" s="1"/>
  <c r="L29" i="49"/>
  <c r="M82" i="49"/>
  <c r="M29" i="49" s="1"/>
  <c r="R29" i="49" s="1"/>
  <c r="AB89" i="65"/>
  <c r="Y89" i="65"/>
  <c r="AE89" i="65"/>
  <c r="AH89" i="65"/>
  <c r="Y90" i="65"/>
  <c r="AE90" i="65"/>
  <c r="AH90" i="65"/>
  <c r="AB90" i="65"/>
  <c r="Y59" i="65"/>
  <c r="AB59" i="65"/>
  <c r="AE59" i="65"/>
  <c r="AH59" i="65"/>
  <c r="E23" i="71"/>
  <c r="J33" i="49"/>
  <c r="E25" i="71" l="1"/>
  <c r="E24" i="71" s="1"/>
  <c r="M57" i="49"/>
  <c r="M14" i="49" s="1"/>
  <c r="M59" i="49"/>
  <c r="M16" i="49" s="1"/>
  <c r="M56" i="49"/>
  <c r="M13" i="49" s="1"/>
  <c r="AE101" i="65"/>
  <c r="AH101" i="65"/>
  <c r="AB101" i="65"/>
  <c r="Y101" i="65"/>
  <c r="Z89" i="65"/>
  <c r="AC89" i="65"/>
  <c r="AF89" i="65"/>
  <c r="AI89" i="65"/>
  <c r="AF88" i="65"/>
  <c r="Z88" i="65"/>
  <c r="AC88" i="65"/>
  <c r="AI88" i="65"/>
  <c r="L26" i="54"/>
  <c r="F72" i="65" s="1"/>
  <c r="AJ58" i="65"/>
  <c r="AD58" i="65"/>
  <c r="AA58" i="65"/>
  <c r="AG58" i="65"/>
  <c r="AF57" i="65"/>
  <c r="AI57" i="65"/>
  <c r="AC57" i="65"/>
  <c r="Z57" i="65"/>
  <c r="AE56" i="65"/>
  <c r="AE62" i="65" s="1"/>
  <c r="P38" i="65" s="1"/>
  <c r="AB56" i="65"/>
  <c r="AB62" i="65" s="1"/>
  <c r="M38" i="65" s="1"/>
  <c r="Y56" i="65"/>
  <c r="Y62" i="65" s="1"/>
  <c r="J38" i="65" s="1"/>
  <c r="AH56" i="65"/>
  <c r="AH62" i="65" s="1"/>
  <c r="S38" i="65" s="1"/>
  <c r="E62" i="65"/>
  <c r="E63" i="65" s="1"/>
  <c r="E87" i="65"/>
  <c r="M24" i="54"/>
  <c r="G70" i="65" s="1"/>
  <c r="P27" i="49"/>
  <c r="F16" i="71"/>
  <c r="F15" i="71" s="1"/>
  <c r="K20" i="54"/>
  <c r="AB103" i="65"/>
  <c r="Y103" i="65"/>
  <c r="AE103" i="65"/>
  <c r="AH103" i="65"/>
  <c r="Z58" i="65"/>
  <c r="AC58" i="65"/>
  <c r="AI58" i="65"/>
  <c r="AF58" i="65"/>
  <c r="L24" i="54"/>
  <c r="F70" i="65" s="1"/>
  <c r="AI90" i="65"/>
  <c r="Z90" i="65"/>
  <c r="AF90" i="65"/>
  <c r="AC90" i="65"/>
  <c r="Z102" i="65"/>
  <c r="AC102" i="65"/>
  <c r="AI102" i="65"/>
  <c r="AF102" i="65"/>
  <c r="F55" i="66"/>
  <c r="F29" i="70"/>
  <c r="L19" i="54"/>
  <c r="F56" i="65"/>
  <c r="K33" i="49"/>
  <c r="F23" i="71"/>
  <c r="AI59" i="65"/>
  <c r="Z59" i="65"/>
  <c r="AF59" i="65"/>
  <c r="AC59" i="65"/>
  <c r="M26" i="54"/>
  <c r="G72" i="65" s="1"/>
  <c r="G103" i="65" s="1"/>
  <c r="P29" i="49"/>
  <c r="AE70" i="65"/>
  <c r="AH70" i="65"/>
  <c r="AB70" i="65"/>
  <c r="Y70" i="65"/>
  <c r="H55" i="66"/>
  <c r="H29" i="70"/>
  <c r="E55" i="66"/>
  <c r="E29" i="70"/>
  <c r="G14" i="71"/>
  <c r="L20" i="49"/>
  <c r="K29" i="54"/>
  <c r="E69" i="65"/>
  <c r="AJ89" i="65"/>
  <c r="AD89" i="65"/>
  <c r="AG89" i="65"/>
  <c r="AA89" i="65"/>
  <c r="M32" i="49"/>
  <c r="R32" i="49" s="1"/>
  <c r="M23" i="54"/>
  <c r="P26" i="49"/>
  <c r="L23" i="54"/>
  <c r="L32" i="49"/>
  <c r="AE72" i="65"/>
  <c r="AB72" i="65"/>
  <c r="Y72" i="65"/>
  <c r="AH72" i="65"/>
  <c r="G55" i="66"/>
  <c r="G29" i="70"/>
  <c r="R16" i="49" l="1"/>
  <c r="P16" i="49"/>
  <c r="M16" i="54"/>
  <c r="G59" i="65" s="1"/>
  <c r="R14" i="49"/>
  <c r="T27" i="49" s="1"/>
  <c r="M14" i="54"/>
  <c r="G57" i="65" s="1"/>
  <c r="P14" i="49"/>
  <c r="R13" i="49"/>
  <c r="M13" i="54"/>
  <c r="M19" i="49"/>
  <c r="P13" i="49"/>
  <c r="J29" i="70"/>
  <c r="F79" i="71" s="1"/>
  <c r="L55" i="66"/>
  <c r="L29" i="70"/>
  <c r="H79" i="71" s="1"/>
  <c r="AJ70" i="65"/>
  <c r="AA70" i="65"/>
  <c r="AG70" i="65"/>
  <c r="AD70" i="65"/>
  <c r="H14" i="70"/>
  <c r="H13" i="66"/>
  <c r="G101" i="65"/>
  <c r="AI72" i="65"/>
  <c r="Z72" i="65"/>
  <c r="AF72" i="65"/>
  <c r="AC72" i="65"/>
  <c r="F13" i="66"/>
  <c r="F14" i="70"/>
  <c r="J55" i="66"/>
  <c r="AD72" i="65"/>
  <c r="AA72" i="65"/>
  <c r="AJ72" i="65"/>
  <c r="AG72" i="65"/>
  <c r="AF56" i="65"/>
  <c r="AF62" i="65" s="1"/>
  <c r="Q38" i="65" s="1"/>
  <c r="F62" i="65"/>
  <c r="F63" i="65" s="1"/>
  <c r="Z56" i="65"/>
  <c r="Z62" i="65" s="1"/>
  <c r="K38" i="65" s="1"/>
  <c r="AC56" i="65"/>
  <c r="AC62" i="65" s="1"/>
  <c r="N38" i="65" s="1"/>
  <c r="AI56" i="65"/>
  <c r="AI62" i="65" s="1"/>
  <c r="T38" i="65" s="1"/>
  <c r="F87" i="65"/>
  <c r="AF70" i="65"/>
  <c r="AI70" i="65"/>
  <c r="Z70" i="65"/>
  <c r="AC70" i="65"/>
  <c r="AB87" i="65"/>
  <c r="AB93" i="65" s="1"/>
  <c r="AE87" i="65"/>
  <c r="AE93" i="65" s="1"/>
  <c r="E93" i="65"/>
  <c r="E94" i="65" s="1"/>
  <c r="AH87" i="65"/>
  <c r="AH93" i="65" s="1"/>
  <c r="Y87" i="65"/>
  <c r="Y93" i="65" s="1"/>
  <c r="F103" i="65"/>
  <c r="M29" i="70"/>
  <c r="I79" i="71" s="1"/>
  <c r="AA103" i="65"/>
  <c r="AJ103" i="65"/>
  <c r="AD103" i="65"/>
  <c r="AG103" i="65"/>
  <c r="L20" i="54"/>
  <c r="G16" i="71"/>
  <c r="G15" i="71" s="1"/>
  <c r="F101" i="65"/>
  <c r="G23" i="71"/>
  <c r="L33" i="49"/>
  <c r="F69" i="65"/>
  <c r="L29" i="54"/>
  <c r="M55" i="66"/>
  <c r="K29" i="70"/>
  <c r="G79" i="71" s="1"/>
  <c r="AF38" i="65"/>
  <c r="S39" i="65"/>
  <c r="P39" i="65"/>
  <c r="AC38" i="65"/>
  <c r="H23" i="71"/>
  <c r="I8" i="49"/>
  <c r="M33" i="49"/>
  <c r="R33" i="49" s="1"/>
  <c r="F24" i="49"/>
  <c r="P32" i="49"/>
  <c r="L9" i="49" s="1"/>
  <c r="E75" i="65"/>
  <c r="E76" i="65" s="1"/>
  <c r="Y69" i="65"/>
  <c r="Y75" i="65" s="1"/>
  <c r="J45" i="65" s="1"/>
  <c r="AH69" i="65"/>
  <c r="AH75" i="65" s="1"/>
  <c r="S45" i="65" s="1"/>
  <c r="AE69" i="65"/>
  <c r="AE75" i="65" s="1"/>
  <c r="P45" i="65" s="1"/>
  <c r="AB69" i="65"/>
  <c r="AB75" i="65" s="1"/>
  <c r="M45" i="65" s="1"/>
  <c r="E100" i="65"/>
  <c r="K55" i="66"/>
  <c r="W38" i="65"/>
  <c r="J39" i="65"/>
  <c r="E38" i="65"/>
  <c r="G14" i="70"/>
  <c r="G13" i="66"/>
  <c r="G69" i="65"/>
  <c r="M29" i="54"/>
  <c r="F25" i="71"/>
  <c r="F24" i="71" s="1"/>
  <c r="K30" i="54"/>
  <c r="Z38" i="65"/>
  <c r="M39" i="65"/>
  <c r="E13" i="66"/>
  <c r="E14" i="70"/>
  <c r="AG57" i="65" l="1"/>
  <c r="G88" i="65"/>
  <c r="AD57" i="65"/>
  <c r="AA57" i="65"/>
  <c r="AJ57" i="65"/>
  <c r="G90" i="65"/>
  <c r="AG59" i="65"/>
  <c r="AJ59" i="65"/>
  <c r="AA59" i="65"/>
  <c r="AD59" i="65"/>
  <c r="G119" i="71"/>
  <c r="T29" i="49"/>
  <c r="G118" i="71" s="1"/>
  <c r="G56" i="65"/>
  <c r="M19" i="54"/>
  <c r="T26" i="49"/>
  <c r="R19" i="49"/>
  <c r="M20" i="49"/>
  <c r="H14" i="71"/>
  <c r="H8" i="49"/>
  <c r="P19" i="49"/>
  <c r="L8" i="49" s="1"/>
  <c r="T33" i="49"/>
  <c r="S30" i="49"/>
  <c r="S31" i="49"/>
  <c r="S28" i="49"/>
  <c r="S26" i="49"/>
  <c r="S27" i="49"/>
  <c r="S29" i="49"/>
  <c r="S32" i="49"/>
  <c r="L13" i="66"/>
  <c r="M14" i="70"/>
  <c r="W45" i="65"/>
  <c r="E45" i="65"/>
  <c r="J46" i="65"/>
  <c r="G25" i="71"/>
  <c r="G24" i="71" s="1"/>
  <c r="L30" i="54"/>
  <c r="Z103" i="65"/>
  <c r="AI103" i="65"/>
  <c r="AC103" i="65"/>
  <c r="AF103" i="65"/>
  <c r="G56" i="66"/>
  <c r="G30" i="70"/>
  <c r="G54" i="66"/>
  <c r="G28" i="70"/>
  <c r="Q39" i="65"/>
  <c r="AD38" i="65"/>
  <c r="E13" i="65"/>
  <c r="J13" i="65"/>
  <c r="W39" i="65"/>
  <c r="E15" i="65"/>
  <c r="F59" i="71" s="1"/>
  <c r="J15" i="65"/>
  <c r="F37" i="71" s="1"/>
  <c r="AC39" i="65"/>
  <c r="F75" i="65"/>
  <c r="F76" i="65" s="1"/>
  <c r="AC69" i="65"/>
  <c r="AC75" i="65" s="1"/>
  <c r="N45" i="65" s="1"/>
  <c r="AF69" i="65"/>
  <c r="AF75" i="65" s="1"/>
  <c r="Q45" i="65" s="1"/>
  <c r="AI69" i="65"/>
  <c r="AI75" i="65" s="1"/>
  <c r="T45" i="65" s="1"/>
  <c r="Z69" i="65"/>
  <c r="Z75" i="65" s="1"/>
  <c r="K45" i="65" s="1"/>
  <c r="F100" i="65"/>
  <c r="H56" i="66"/>
  <c r="H30" i="70"/>
  <c r="M13" i="66"/>
  <c r="E54" i="66"/>
  <c r="E28" i="70"/>
  <c r="I9" i="49"/>
  <c r="P33" i="49"/>
  <c r="AG38" i="65"/>
  <c r="T39" i="65"/>
  <c r="F56" i="66"/>
  <c r="F30" i="70"/>
  <c r="AJ101" i="65"/>
  <c r="AA101" i="65"/>
  <c r="AD101" i="65"/>
  <c r="AG101" i="65"/>
  <c r="E39" i="65"/>
  <c r="E97" i="71"/>
  <c r="E56" i="66"/>
  <c r="E30" i="70"/>
  <c r="J14" i="70"/>
  <c r="H25" i="71"/>
  <c r="H24" i="71" s="1"/>
  <c r="M30" i="54"/>
  <c r="E106" i="65"/>
  <c r="E107" i="65" s="1"/>
  <c r="AB100" i="65"/>
  <c r="AB106" i="65" s="1"/>
  <c r="Y100" i="65"/>
  <c r="Y106" i="65" s="1"/>
  <c r="AH100" i="65"/>
  <c r="AH106" i="65" s="1"/>
  <c r="AE100" i="65"/>
  <c r="AE106" i="65" s="1"/>
  <c r="J13" i="66"/>
  <c r="G75" i="65"/>
  <c r="G76" i="65" s="1"/>
  <c r="AJ69" i="65"/>
  <c r="AA69" i="65"/>
  <c r="AD69" i="65"/>
  <c r="AG69" i="65"/>
  <c r="G100" i="65"/>
  <c r="Z45" i="65"/>
  <c r="M46" i="65"/>
  <c r="AF39" i="65"/>
  <c r="E16" i="65"/>
  <c r="F60" i="71" s="1"/>
  <c r="J16" i="65"/>
  <c r="F38" i="71" s="1"/>
  <c r="AA38" i="65"/>
  <c r="N39" i="65"/>
  <c r="F54" i="66"/>
  <c r="F28" i="70"/>
  <c r="AF87" i="65"/>
  <c r="AF93" i="65" s="1"/>
  <c r="Z87" i="65"/>
  <c r="Z93" i="65" s="1"/>
  <c r="F93" i="65"/>
  <c r="F94" i="65" s="1"/>
  <c r="AC87" i="65"/>
  <c r="AC93" i="65" s="1"/>
  <c r="AI87" i="65"/>
  <c r="AI93" i="65" s="1"/>
  <c r="H54" i="66"/>
  <c r="H28" i="70"/>
  <c r="AC45" i="65"/>
  <c r="P46" i="65"/>
  <c r="X38" i="65"/>
  <c r="K39" i="65"/>
  <c r="F38" i="65"/>
  <c r="K14" i="70"/>
  <c r="J14" i="65"/>
  <c r="F36" i="71" s="1"/>
  <c r="Z39" i="65"/>
  <c r="E14" i="65"/>
  <c r="F58" i="71" s="1"/>
  <c r="L14" i="70"/>
  <c r="AF45" i="65"/>
  <c r="S46" i="65"/>
  <c r="AI101" i="65"/>
  <c r="AC101" i="65"/>
  <c r="Z101" i="65"/>
  <c r="AF101" i="65"/>
  <c r="K13" i="66"/>
  <c r="F14" i="66" l="1"/>
  <c r="F15" i="70"/>
  <c r="E14" i="66"/>
  <c r="E15" i="70"/>
  <c r="H14" i="66"/>
  <c r="H15" i="70"/>
  <c r="G15" i="70"/>
  <c r="G14" i="66"/>
  <c r="L14" i="66" s="1"/>
  <c r="AJ90" i="65"/>
  <c r="AG90" i="65"/>
  <c r="AA90" i="65"/>
  <c r="AD90" i="65"/>
  <c r="H12" i="66"/>
  <c r="H13" i="70"/>
  <c r="L118" i="71"/>
  <c r="E13" i="70"/>
  <c r="E12" i="66"/>
  <c r="L119" i="71"/>
  <c r="F12" i="66"/>
  <c r="F13" i="70"/>
  <c r="K13" i="70" s="1"/>
  <c r="AA88" i="65"/>
  <c r="AD88" i="65"/>
  <c r="AJ88" i="65"/>
  <c r="AG88" i="65"/>
  <c r="G12" i="66"/>
  <c r="G13" i="70"/>
  <c r="P20" i="49"/>
  <c r="H9" i="49"/>
  <c r="S15" i="49"/>
  <c r="S14" i="49"/>
  <c r="S19" i="49"/>
  <c r="S17" i="49"/>
  <c r="S18" i="49"/>
  <c r="S16" i="49"/>
  <c r="T32" i="49"/>
  <c r="S13" i="49"/>
  <c r="H16" i="71"/>
  <c r="H15" i="71" s="1"/>
  <c r="M20" i="54"/>
  <c r="G62" i="65"/>
  <c r="G63" i="65" s="1"/>
  <c r="AG56" i="65"/>
  <c r="AA56" i="65"/>
  <c r="AD56" i="65"/>
  <c r="AJ56" i="65"/>
  <c r="G87" i="65"/>
  <c r="K54" i="66"/>
  <c r="M30" i="70"/>
  <c r="I80" i="71" s="1"/>
  <c r="M28" i="70"/>
  <c r="I78" i="71" s="1"/>
  <c r="J56" i="66"/>
  <c r="AC46" i="65"/>
  <c r="J25" i="65"/>
  <c r="F47" i="71" s="1"/>
  <c r="E25" i="65"/>
  <c r="F69" i="71" s="1"/>
  <c r="M54" i="66"/>
  <c r="E24" i="65"/>
  <c r="F68" i="71" s="1"/>
  <c r="Z46" i="65"/>
  <c r="J24" i="65"/>
  <c r="F46" i="71" s="1"/>
  <c r="J54" i="66"/>
  <c r="AA45" i="65"/>
  <c r="N46" i="65"/>
  <c r="H53" i="66"/>
  <c r="AJ75" i="65"/>
  <c r="U45" i="65" s="1"/>
  <c r="H27" i="70"/>
  <c r="K15" i="65"/>
  <c r="G37" i="71" s="1"/>
  <c r="AD39" i="65"/>
  <c r="F15" i="65"/>
  <c r="G59" i="71" s="1"/>
  <c r="F35" i="71"/>
  <c r="J17" i="65"/>
  <c r="L28" i="70"/>
  <c r="H78" i="71" s="1"/>
  <c r="AD45" i="65"/>
  <c r="Q46" i="65"/>
  <c r="AG100" i="65"/>
  <c r="AG106" i="65" s="1"/>
  <c r="AD100" i="65"/>
  <c r="AD106" i="65" s="1"/>
  <c r="AA100" i="65"/>
  <c r="AA106" i="65" s="1"/>
  <c r="AJ100" i="65"/>
  <c r="AJ106" i="65" s="1"/>
  <c r="G106" i="65"/>
  <c r="G107" i="65" s="1"/>
  <c r="J30" i="70"/>
  <c r="F80" i="71" s="1"/>
  <c r="M56" i="66"/>
  <c r="E17" i="65"/>
  <c r="F57" i="71"/>
  <c r="L54" i="66"/>
  <c r="F97" i="71"/>
  <c r="F39" i="65"/>
  <c r="G53" i="66"/>
  <c r="AG75" i="65"/>
  <c r="R45" i="65" s="1"/>
  <c r="G27" i="70"/>
  <c r="K30" i="70"/>
  <c r="G80" i="71" s="1"/>
  <c r="AF100" i="65"/>
  <c r="AF106" i="65" s="1"/>
  <c r="Z100" i="65"/>
  <c r="Z106" i="65" s="1"/>
  <c r="AI100" i="65"/>
  <c r="AI106" i="65" s="1"/>
  <c r="AC100" i="65"/>
  <c r="AC106" i="65" s="1"/>
  <c r="F106" i="65"/>
  <c r="F107" i="65" s="1"/>
  <c r="L30" i="70"/>
  <c r="H80" i="71" s="1"/>
  <c r="W46" i="65"/>
  <c r="J23" i="65"/>
  <c r="E23" i="65"/>
  <c r="AF46" i="65"/>
  <c r="E26" i="65"/>
  <c r="F70" i="71" s="1"/>
  <c r="J26" i="65"/>
  <c r="F48" i="71" s="1"/>
  <c r="F14" i="65"/>
  <c r="G58" i="71" s="1"/>
  <c r="AA39" i="65"/>
  <c r="K14" i="65"/>
  <c r="G36" i="71" s="1"/>
  <c r="F27" i="70"/>
  <c r="F53" i="66"/>
  <c r="AD75" i="65"/>
  <c r="O45" i="65" s="1"/>
  <c r="K56" i="66"/>
  <c r="X45" i="65"/>
  <c r="F45" i="65"/>
  <c r="K46" i="65"/>
  <c r="L56" i="66"/>
  <c r="E46" i="65"/>
  <c r="E108" i="71"/>
  <c r="J28" i="70"/>
  <c r="F78" i="71" s="1"/>
  <c r="X39" i="65"/>
  <c r="K13" i="65"/>
  <c r="F13" i="65"/>
  <c r="K28" i="70"/>
  <c r="G78" i="71" s="1"/>
  <c r="E53" i="66"/>
  <c r="AA75" i="65"/>
  <c r="L45" i="65" s="1"/>
  <c r="E27" i="70"/>
  <c r="AG39" i="65"/>
  <c r="K16" i="65"/>
  <c r="G38" i="71" s="1"/>
  <c r="F16" i="65"/>
  <c r="G60" i="71" s="1"/>
  <c r="AG45" i="65"/>
  <c r="T46" i="65"/>
  <c r="K12" i="66" l="1"/>
  <c r="L15" i="70"/>
  <c r="M15" i="70"/>
  <c r="J12" i="66"/>
  <c r="M14" i="66"/>
  <c r="J13" i="70"/>
  <c r="J15" i="70"/>
  <c r="J14" i="66"/>
  <c r="L13" i="70"/>
  <c r="M13" i="70"/>
  <c r="K15" i="70"/>
  <c r="L12" i="66"/>
  <c r="M12" i="66"/>
  <c r="K14" i="66"/>
  <c r="G93" i="65"/>
  <c r="G94" i="65" s="1"/>
  <c r="AJ87" i="65"/>
  <c r="AJ93" i="65" s="1"/>
  <c r="AA87" i="65"/>
  <c r="AA93" i="65" s="1"/>
  <c r="AD87" i="65"/>
  <c r="AD93" i="65" s="1"/>
  <c r="AG87" i="65"/>
  <c r="AG93" i="65" s="1"/>
  <c r="H11" i="66"/>
  <c r="AJ62" i="65"/>
  <c r="U38" i="65" s="1"/>
  <c r="H12" i="70"/>
  <c r="AD62" i="65"/>
  <c r="O38" i="65" s="1"/>
  <c r="F12" i="70"/>
  <c r="F11" i="66"/>
  <c r="E12" i="70"/>
  <c r="AA62" i="65"/>
  <c r="L38" i="65" s="1"/>
  <c r="E11" i="66"/>
  <c r="G11" i="66"/>
  <c r="AG62" i="65"/>
  <c r="R38" i="65" s="1"/>
  <c r="G12" i="70"/>
  <c r="J18" i="65"/>
  <c r="J53" i="66"/>
  <c r="X46" i="65"/>
  <c r="K23" i="65"/>
  <c r="F23" i="65"/>
  <c r="K27" i="70"/>
  <c r="G77" i="71" s="1"/>
  <c r="F33" i="70"/>
  <c r="F46" i="65"/>
  <c r="F108" i="71"/>
  <c r="G33" i="70"/>
  <c r="L27" i="70"/>
  <c r="H77" i="71" s="1"/>
  <c r="AG46" i="65"/>
  <c r="F26" i="65"/>
  <c r="G70" i="71" s="1"/>
  <c r="K26" i="65"/>
  <c r="G48" i="71" s="1"/>
  <c r="K53" i="66"/>
  <c r="G57" i="71"/>
  <c r="F17" i="65"/>
  <c r="H33" i="70"/>
  <c r="M27" i="70"/>
  <c r="I77" i="71" s="1"/>
  <c r="E27" i="65"/>
  <c r="F67" i="71"/>
  <c r="L53" i="66"/>
  <c r="AH45" i="65"/>
  <c r="U46" i="65"/>
  <c r="J27" i="65"/>
  <c r="F45" i="71"/>
  <c r="M53" i="66"/>
  <c r="Y45" i="65"/>
  <c r="L46" i="65"/>
  <c r="G45" i="65"/>
  <c r="AA46" i="65"/>
  <c r="K24" i="65"/>
  <c r="G46" i="71" s="1"/>
  <c r="F24" i="65"/>
  <c r="G68" i="71" s="1"/>
  <c r="AE45" i="65"/>
  <c r="R46" i="65"/>
  <c r="AD46" i="65"/>
  <c r="F25" i="65"/>
  <c r="G69" i="71" s="1"/>
  <c r="K25" i="65"/>
  <c r="G47" i="71" s="1"/>
  <c r="K17" i="65"/>
  <c r="G35" i="71"/>
  <c r="E33" i="70"/>
  <c r="J27" i="70"/>
  <c r="F77" i="71" s="1"/>
  <c r="AB45" i="65"/>
  <c r="O46" i="65"/>
  <c r="E18" i="70" l="1"/>
  <c r="J12" i="70"/>
  <c r="O39" i="65"/>
  <c r="AB38" i="65"/>
  <c r="K12" i="70"/>
  <c r="F18" i="70"/>
  <c r="M12" i="70"/>
  <c r="H18" i="70"/>
  <c r="M18" i="70" s="1"/>
  <c r="AH38" i="65"/>
  <c r="U39" i="65"/>
  <c r="M11" i="66"/>
  <c r="L12" i="70"/>
  <c r="G18" i="70"/>
  <c r="K11" i="66"/>
  <c r="L11" i="66"/>
  <c r="J11" i="66"/>
  <c r="R39" i="65"/>
  <c r="AE38" i="65"/>
  <c r="G38" i="65"/>
  <c r="Y38" i="65"/>
  <c r="L39" i="65"/>
  <c r="J33" i="70"/>
  <c r="F83" i="71" s="1"/>
  <c r="K33" i="70"/>
  <c r="G83" i="71" s="1"/>
  <c r="G24" i="65"/>
  <c r="H68" i="71" s="1"/>
  <c r="AB46" i="65"/>
  <c r="L24" i="65"/>
  <c r="H46" i="71" s="1"/>
  <c r="G108" i="71"/>
  <c r="G46" i="65"/>
  <c r="J28" i="65"/>
  <c r="F27" i="65"/>
  <c r="G67" i="71"/>
  <c r="Y46" i="65"/>
  <c r="G23" i="65"/>
  <c r="L23" i="65"/>
  <c r="K27" i="65"/>
  <c r="G45" i="71"/>
  <c r="M33" i="70"/>
  <c r="I83" i="71" s="1"/>
  <c r="K18" i="65"/>
  <c r="L33" i="70"/>
  <c r="H83" i="71" s="1"/>
  <c r="L25" i="65"/>
  <c r="H47" i="71" s="1"/>
  <c r="AE46" i="65"/>
  <c r="G25" i="65"/>
  <c r="H69" i="71" s="1"/>
  <c r="G26" i="65"/>
  <c r="H70" i="71" s="1"/>
  <c r="AH46" i="65"/>
  <c r="L26" i="65"/>
  <c r="H48" i="71" s="1"/>
  <c r="K18" i="70" l="1"/>
  <c r="G16" i="65"/>
  <c r="H60" i="71" s="1"/>
  <c r="L16" i="65"/>
  <c r="H38" i="71" s="1"/>
  <c r="AH39" i="65"/>
  <c r="G14" i="65"/>
  <c r="H58" i="71" s="1"/>
  <c r="L14" i="65"/>
  <c r="H36" i="71" s="1"/>
  <c r="AB39" i="65"/>
  <c r="G13" i="65"/>
  <c r="L13" i="65"/>
  <c r="Y39" i="65"/>
  <c r="L18" i="70"/>
  <c r="G39" i="65"/>
  <c r="G97" i="71"/>
  <c r="AE39" i="65"/>
  <c r="G15" i="65"/>
  <c r="H59" i="71" s="1"/>
  <c r="L15" i="65"/>
  <c r="H37" i="71" s="1"/>
  <c r="J18" i="70"/>
  <c r="L27" i="65"/>
  <c r="H45" i="71"/>
  <c r="G27" i="65"/>
  <c r="L28" i="65" s="1"/>
  <c r="H67" i="71"/>
  <c r="K28" i="65"/>
  <c r="H35" i="71" l="1"/>
  <c r="L17" i="65"/>
  <c r="G17" i="65"/>
  <c r="H57" i="71"/>
  <c r="L18" i="65" l="1"/>
</calcChain>
</file>

<file path=xl/sharedStrings.xml><?xml version="1.0" encoding="utf-8"?>
<sst xmlns="http://schemas.openxmlformats.org/spreadsheetml/2006/main" count="16436" uniqueCount="434">
  <si>
    <t>Description</t>
  </si>
  <si>
    <t>Color codes</t>
  </si>
  <si>
    <t>Client :</t>
  </si>
  <si>
    <t>OCP Africa</t>
  </si>
  <si>
    <t>abc</t>
  </si>
  <si>
    <t>From external source</t>
  </si>
  <si>
    <t>Description :</t>
  </si>
  <si>
    <t>Calculs</t>
  </si>
  <si>
    <t>Projected</t>
  </si>
  <si>
    <t>P205 Forecasted Consumption</t>
  </si>
  <si>
    <t xml:space="preserve">Range </t>
  </si>
  <si>
    <t>CAGR 21-25</t>
  </si>
  <si>
    <t>TOTAL P205</t>
  </si>
  <si>
    <t xml:space="preserve">kt </t>
  </si>
  <si>
    <t>Baseline</t>
  </si>
  <si>
    <t>P205 consumption - Baseline</t>
  </si>
  <si>
    <t>eqDAP/ TSP</t>
  </si>
  <si>
    <t>RAR</t>
  </si>
  <si>
    <t>P205/ TSP, kt</t>
  </si>
  <si>
    <t>CAGR 17-20</t>
  </si>
  <si>
    <t>P205 consumption - Recommended Application Rates</t>
  </si>
  <si>
    <t>Harvested areas</t>
  </si>
  <si>
    <t>Overview</t>
  </si>
  <si>
    <t>ha</t>
  </si>
  <si>
    <t>Hypothesis</t>
  </si>
  <si>
    <t>from FAOSTAT</t>
  </si>
  <si>
    <t xml:space="preserve">To be updated per crop </t>
  </si>
  <si>
    <t xml:space="preserve">CAGR 17-21 </t>
  </si>
  <si>
    <t>CAGR 20-21</t>
  </si>
  <si>
    <t>Retained CAGR 21-25</t>
  </si>
  <si>
    <t>Supporting Programs (if applicable)</t>
  </si>
  <si>
    <t>Source 1</t>
  </si>
  <si>
    <t>Source 2</t>
  </si>
  <si>
    <t>TOTAL</t>
  </si>
  <si>
    <t xml:space="preserve">a </t>
  </si>
  <si>
    <t xml:space="preserve">Application rate - Scénario1 (Baseline) </t>
  </si>
  <si>
    <t>P205, kg/ha</t>
  </si>
  <si>
    <t>COMTRADE DATA</t>
  </si>
  <si>
    <t>Projected with retained CAGR</t>
  </si>
  <si>
    <t>To be updated if needed</t>
  </si>
  <si>
    <t>Imported P205 nutrient</t>
  </si>
  <si>
    <t>P205/ TSP, kg/ha</t>
  </si>
  <si>
    <t>Crop - undifferentiated</t>
  </si>
  <si>
    <t>eq. DAP/ TSP</t>
  </si>
  <si>
    <t>Source</t>
  </si>
  <si>
    <t>FAOSTAT</t>
  </si>
  <si>
    <t>b</t>
  </si>
  <si>
    <t>Application rate - Recommended Application Rates</t>
  </si>
  <si>
    <t>P205 kg/ha</t>
  </si>
  <si>
    <t>Projected with OCP RAR</t>
  </si>
  <si>
    <t>Crop type</t>
  </si>
  <si>
    <t>Crop category</t>
  </si>
  <si>
    <t>Application potential</t>
  </si>
  <si>
    <t>Target 2025</t>
  </si>
  <si>
    <t>Potential fulfillment curve</t>
  </si>
  <si>
    <t>Adjusted RAR</t>
  </si>
  <si>
    <t>Comments</t>
  </si>
  <si>
    <t>Millet</t>
  </si>
  <si>
    <t>Linear</t>
  </si>
  <si>
    <t>Leguminous</t>
  </si>
  <si>
    <t>Sorghum</t>
  </si>
  <si>
    <t>Others</t>
  </si>
  <si>
    <t>Gardening crop</t>
  </si>
  <si>
    <t>Rice</t>
  </si>
  <si>
    <t>Maize</t>
  </si>
  <si>
    <t>Tubercules</t>
  </si>
  <si>
    <t>Recommended Application rates</t>
  </si>
  <si>
    <t>Deflator - structurel au marché (to be adjusted)</t>
  </si>
  <si>
    <t>OCP - Amadou Gouzaye</t>
  </si>
  <si>
    <t>Agroproductivity index, P-potential model (to be adjusted)</t>
  </si>
  <si>
    <t>²</t>
  </si>
  <si>
    <t>P205 captured</t>
  </si>
  <si>
    <t>In kt P205</t>
  </si>
  <si>
    <t>Recommended Application Rates</t>
  </si>
  <si>
    <t>Farmers targeted</t>
  </si>
  <si>
    <t># farmers</t>
  </si>
  <si>
    <t>FROM P-POTENTIAL MODEL</t>
  </si>
  <si>
    <t>In kg of P2O5</t>
  </si>
  <si>
    <t>Average in kg of P2O5</t>
  </si>
  <si>
    <t xml:space="preserve">Leguminous </t>
  </si>
  <si>
    <t>Cacao, Coffee</t>
  </si>
  <si>
    <t>Wheat</t>
  </si>
  <si>
    <t xml:space="preserve">Fonio </t>
  </si>
  <si>
    <t xml:space="preserve">Plante textile </t>
  </si>
  <si>
    <t xml:space="preserve">Coton </t>
  </si>
  <si>
    <t>Culture maraichere</t>
  </si>
  <si>
    <t>Column Labels</t>
  </si>
  <si>
    <t>Row Labels</t>
  </si>
  <si>
    <t>Grand Total</t>
  </si>
  <si>
    <t>https://www.fao.org/faostat/en/#data/EF</t>
  </si>
  <si>
    <t>Domain Code</t>
  </si>
  <si>
    <t>Domain</t>
  </si>
  <si>
    <t>Area Code (M49)</t>
  </si>
  <si>
    <t>Area</t>
  </si>
  <si>
    <t>Element Code</t>
  </si>
  <si>
    <t>Element</t>
  </si>
  <si>
    <t>Item Code</t>
  </si>
  <si>
    <t>Item</t>
  </si>
  <si>
    <t>Year Code</t>
  </si>
  <si>
    <t>Year</t>
  </si>
  <si>
    <t>Unit</t>
  </si>
  <si>
    <t>Value</t>
  </si>
  <si>
    <t>Flag</t>
  </si>
  <si>
    <t>Flag Description</t>
  </si>
  <si>
    <t>EF</t>
  </si>
  <si>
    <t>Fertilizers indicators</t>
  </si>
  <si>
    <t>5159</t>
  </si>
  <si>
    <t>Use per area of cropland</t>
  </si>
  <si>
    <t>3103</t>
  </si>
  <si>
    <t>Nutrient phosphate P2O5 (total)</t>
  </si>
  <si>
    <t>2017</t>
  </si>
  <si>
    <t>kg/ha</t>
  </si>
  <si>
    <t>E</t>
  </si>
  <si>
    <t>Estimated value</t>
  </si>
  <si>
    <t>2018</t>
  </si>
  <si>
    <t>2019</t>
  </si>
  <si>
    <t>2020</t>
  </si>
  <si>
    <t>HarvestedAreas</t>
  </si>
  <si>
    <t>Targeted crops by area harvested</t>
  </si>
  <si>
    <t>Targeted crops by area harvested, %</t>
  </si>
  <si>
    <t>Sum of Value</t>
  </si>
  <si>
    <t>2021</t>
  </si>
  <si>
    <t>https://www.fao.org/faostat/fr/#data/QCL</t>
  </si>
  <si>
    <t>Item Code (CPC)</t>
  </si>
  <si>
    <t>QCL</t>
  </si>
  <si>
    <t>Crops and livestock products</t>
  </si>
  <si>
    <t>5312</t>
  </si>
  <si>
    <t>Area harvested</t>
  </si>
  <si>
    <t>01708</t>
  </si>
  <si>
    <t>01701</t>
  </si>
  <si>
    <t>01243</t>
  </si>
  <si>
    <t>01212</t>
  </si>
  <si>
    <t>01229</t>
  </si>
  <si>
    <t>01251</t>
  </si>
  <si>
    <t>Cotton</t>
  </si>
  <si>
    <t>Mali</t>
  </si>
  <si>
    <t>466</t>
  </si>
  <si>
    <t xml:space="preserve">Ramp up </t>
  </si>
  <si>
    <t>Lever 1 &amp; 2</t>
  </si>
  <si>
    <t>Mali P205</t>
  </si>
  <si>
    <t>CAGR 17-21</t>
  </si>
  <si>
    <t>Sales per product, year</t>
  </si>
  <si>
    <t>Market sales per product, year</t>
  </si>
  <si>
    <t>In kt product</t>
  </si>
  <si>
    <t>DAP</t>
  </si>
  <si>
    <t>TSP, blendable</t>
  </si>
  <si>
    <t>TSP, straight</t>
  </si>
  <si>
    <t>NPK</t>
  </si>
  <si>
    <t xml:space="preserve">NPK </t>
  </si>
  <si>
    <t>Total</t>
  </si>
  <si>
    <t>OCP market share</t>
  </si>
  <si>
    <t>Optimistic scenario</t>
  </si>
  <si>
    <t>Sales per product, lever, year</t>
  </si>
  <si>
    <t>Sales per lever, year</t>
  </si>
  <si>
    <t>in %</t>
  </si>
  <si>
    <t>Lever 1: Reexport / sell to neighbouring countries</t>
  </si>
  <si>
    <t>OCP market share on products</t>
  </si>
  <si>
    <t>NPSB</t>
  </si>
  <si>
    <t>Lever 1 - rexport distribution</t>
  </si>
  <si>
    <t>OCP P205 sales - baseline</t>
  </si>
  <si>
    <t>OCP target product mix</t>
  </si>
  <si>
    <t>OCP product sales</t>
  </si>
  <si>
    <t>% of products</t>
  </si>
  <si>
    <t>kt of product</t>
  </si>
  <si>
    <t>Non-OCP market</t>
  </si>
  <si>
    <t>Non-OCP P205 sales - baseline</t>
  </si>
  <si>
    <t>OCP product mix</t>
  </si>
  <si>
    <t>Non-OCP P205 sales - Recommended Application Rates</t>
  </si>
  <si>
    <t xml:space="preserve">FAO STAT </t>
  </si>
  <si>
    <t xml:space="preserve">SUM </t>
  </si>
  <si>
    <t xml:space="preserve">Check 2021 </t>
  </si>
  <si>
    <t>2020 - kt P205</t>
  </si>
  <si>
    <t xml:space="preserve">2020 - kt P product </t>
  </si>
  <si>
    <t xml:space="preserve">P205 6 Concetration in P </t>
  </si>
  <si>
    <t xml:space="preserve">TOTAL </t>
  </si>
  <si>
    <t>MAP</t>
  </si>
  <si>
    <t>TSP</t>
  </si>
  <si>
    <t xml:space="preserve">Unkonwn </t>
  </si>
  <si>
    <t xml:space="preserve">Mix </t>
  </si>
  <si>
    <t xml:space="preserve">kt product </t>
  </si>
  <si>
    <t>order_ID</t>
  </si>
  <si>
    <t>Client Code</t>
  </si>
  <si>
    <t>Segment</t>
  </si>
  <si>
    <t>Sales Date</t>
  </si>
  <si>
    <t>Quantity</t>
  </si>
  <si>
    <t>BUn</t>
  </si>
  <si>
    <t>Montant</t>
  </si>
  <si>
    <t>Curr.</t>
  </si>
  <si>
    <t>country of origin</t>
  </si>
  <si>
    <t>Country Destination</t>
  </si>
  <si>
    <t>Product</t>
  </si>
  <si>
    <t>Product code</t>
  </si>
  <si>
    <t>sales doc type</t>
  </si>
  <si>
    <t>sales doc status</t>
  </si>
  <si>
    <t>Line item NO</t>
  </si>
  <si>
    <t>Organisation Commerciale</t>
  </si>
  <si>
    <t>Division de livraison</t>
  </si>
  <si>
    <t>AGRIIS</t>
  </si>
  <si>
    <t>Distributor</t>
  </si>
  <si>
    <t>TO</t>
  </si>
  <si>
    <t>XOF</t>
  </si>
  <si>
    <t>OCP COTE D'IVOIRE</t>
  </si>
  <si>
    <t>Cote d'Ivoire</t>
  </si>
  <si>
    <t>NPKSB 14-18-18-6S-1B2O3 SAC 50KG</t>
  </si>
  <si>
    <t>ZCS</t>
  </si>
  <si>
    <t>C</t>
  </si>
  <si>
    <t>RIFI DISTRIBUTION</t>
  </si>
  <si>
    <t>NPK 00 . 23 . 19 + 10CaO + 6S + 5 MgONP</t>
  </si>
  <si>
    <t>SCOOPS PAGO</t>
  </si>
  <si>
    <t>SCB</t>
  </si>
  <si>
    <t>DAP en sacs de 50 Kgs</t>
  </si>
  <si>
    <t>COIC SA</t>
  </si>
  <si>
    <t>SIAS</t>
  </si>
  <si>
    <t>DI-AMMONIUM PHOSPHATE (DAP) VRAC</t>
  </si>
  <si>
    <t>COMPAGNIE GENERALE AFRICAINE</t>
  </si>
  <si>
    <t>KIESERITE BIG BAG 1,25 T</t>
  </si>
  <si>
    <t>ETS KEITA SILAMAKAN</t>
  </si>
  <si>
    <t>MOUSSA MOCTAR</t>
  </si>
  <si>
    <t>SOLEVO CÔTE D'IVOIRE</t>
  </si>
  <si>
    <t>NPKSB 14-18-18-6S-1B2O3 VRAC</t>
  </si>
  <si>
    <t>OLIVE CI SARL</t>
  </si>
  <si>
    <t>SUCAF CÔTE D'IVOIRE</t>
  </si>
  <si>
    <t>NPK 151515 6S 1B2O3 (T15 ENRICHI) VRAC</t>
  </si>
  <si>
    <t>SABA HAMIDOU</t>
  </si>
  <si>
    <t>TRIPLE SUPER PHOSPHATE (TSP) VRAC</t>
  </si>
  <si>
    <t>PARTENAIRE AGRICOLE</t>
  </si>
  <si>
    <t>NAMANE COOP CA</t>
  </si>
  <si>
    <t>GROUPE KABORE DISTRIBUTION</t>
  </si>
  <si>
    <t>ROCHE PHOSPHATE BG4 SAC 50KG</t>
  </si>
  <si>
    <t>GUILGAL AGRO SERVICE</t>
  </si>
  <si>
    <t>UREE SAC 50KG</t>
  </si>
  <si>
    <t>Client Occasionnel</t>
  </si>
  <si>
    <t>OCP SENEGAL SA</t>
  </si>
  <si>
    <t>Bus dev project</t>
  </si>
  <si>
    <t>Senegal</t>
  </si>
  <si>
    <t>DPA INDUSTRIES</t>
  </si>
  <si>
    <t>OSS AGYARAGU NASARAWA</t>
  </si>
  <si>
    <t>Retailer</t>
  </si>
  <si>
    <t>BAG</t>
  </si>
  <si>
    <t>NGN</t>
  </si>
  <si>
    <t>OCP Nigeria</t>
  </si>
  <si>
    <t>Nigeria</t>
  </si>
  <si>
    <t>NPK 15-15-15 50KG BAG</t>
  </si>
  <si>
    <t>OSS LAMBATA NIGER STATE</t>
  </si>
  <si>
    <t>OSS KARSHI FCT ABUJA</t>
  </si>
  <si>
    <t>OSS GITATA KEFFI NASARAWA</t>
  </si>
  <si>
    <t>Nasco Group of Companies</t>
  </si>
  <si>
    <t>Olam Agric Farm</t>
  </si>
  <si>
    <t>Cooperative</t>
  </si>
  <si>
    <t>NPK 20:10:05 50KG Bag</t>
  </si>
  <si>
    <t>UREA 50KG BAG</t>
  </si>
  <si>
    <t>OSS RIZEK JOS PLATEAU</t>
  </si>
  <si>
    <t>OSS AGAIE NIGER</t>
  </si>
  <si>
    <t>SPRINGFIELD AGRO LIMITED</t>
  </si>
  <si>
    <t>C-700145</t>
  </si>
  <si>
    <t>NPK 12:12:17 + 2MgO 50KG BAG</t>
  </si>
  <si>
    <t>C-700203</t>
  </si>
  <si>
    <t>Tolling service</t>
  </si>
  <si>
    <t>ABU Micro Finance Bank</t>
  </si>
  <si>
    <t>NPS+ 14:31:00:2.63S:1Zn:0.2B</t>
  </si>
  <si>
    <t>OCP Model farm</t>
  </si>
  <si>
    <t>IADR ZARIA INV. LTD</t>
  </si>
  <si>
    <t>Granulated Ammonium Sulphate 50KG Bag</t>
  </si>
  <si>
    <t>DI-AMMONIUM PHOSPHATE (DAP) 50KG BAG</t>
  </si>
  <si>
    <t>M B Maccido</t>
  </si>
  <si>
    <t>NPK 20-10-10 50KG BAG</t>
  </si>
  <si>
    <t>C-700126</t>
  </si>
  <si>
    <t>Daysmantech</t>
  </si>
  <si>
    <t>MONOCALCIUM PHOSPHATE (MCP) 25KG BAG</t>
  </si>
  <si>
    <t>Markafi OSS</t>
  </si>
  <si>
    <t>Giwa OSS</t>
  </si>
  <si>
    <t>Kudan OSS</t>
  </si>
  <si>
    <t>ADAMA BA</t>
  </si>
  <si>
    <t>OCP Sénégal SA</t>
  </si>
  <si>
    <t>TR_MAP SOLUBLE SAC 25KG</t>
  </si>
  <si>
    <t>DJIBY NDIAYE</t>
  </si>
  <si>
    <t>DI-AMMONIUM PHOSPHATE (DAP) SAC 50KG</t>
  </si>
  <si>
    <t>Thiébou Seck</t>
  </si>
  <si>
    <t>NPK 15-15-15 SAC 50KG</t>
  </si>
  <si>
    <t>NPK 14-23-14-5S-1B203 SAC 50KG</t>
  </si>
  <si>
    <t>NPK 10-20-10 SAC 50KG</t>
  </si>
  <si>
    <t>NPK 11-22-21 + 5s + 0.7Zn + 0.5B</t>
  </si>
  <si>
    <t>SEPA</t>
  </si>
  <si>
    <t>SCL</t>
  </si>
  <si>
    <t>TOGUNA AGROINDUSTRIES SA</t>
  </si>
  <si>
    <t>GNOUMANI SA</t>
  </si>
  <si>
    <t>OCP CAMEROUN</t>
  </si>
  <si>
    <t>TBD</t>
  </si>
  <si>
    <t>Cameroon</t>
  </si>
  <si>
    <t>CAIT</t>
  </si>
  <si>
    <t>FNCASS Kaolack</t>
  </si>
  <si>
    <t>SWAMI AGRI</t>
  </si>
  <si>
    <t>SEDAB</t>
  </si>
  <si>
    <t>SADIDAL SARL</t>
  </si>
  <si>
    <t>SOMADIA</t>
  </si>
  <si>
    <t>MONO-AMMONIUM PHOSPHATE (MAP) SAC 50KG</t>
  </si>
  <si>
    <t>AGROPASTEUR</t>
  </si>
  <si>
    <t>AGRO INPUTS SOLUTIONS</t>
  </si>
  <si>
    <t>XAF</t>
  </si>
  <si>
    <t>OCP Cameroun SA</t>
  </si>
  <si>
    <t>NPK 12-24-12 Sac 50KG</t>
  </si>
  <si>
    <t>MINADER</t>
  </si>
  <si>
    <t>Gov</t>
  </si>
  <si>
    <t>MONO-DICALCIUM PHOSPHATE (MDCP) SAC 25KG</t>
  </si>
  <si>
    <t>CAMVERT SARL</t>
  </si>
  <si>
    <t>ROYAL CHIMIE</t>
  </si>
  <si>
    <t>NPK 14.23.14.6S.1B2O3</t>
  </si>
  <si>
    <t>GRAPHICAM</t>
  </si>
  <si>
    <t>SOSUCAM</t>
  </si>
  <si>
    <t>SODEAC</t>
  </si>
  <si>
    <t>VELIA SARL</t>
  </si>
  <si>
    <t>DACAM</t>
  </si>
  <si>
    <t>NPK 12 24 12</t>
  </si>
  <si>
    <t>GIC EMERGENCE</t>
  </si>
  <si>
    <t>NPK 12-24-12 50KG BAG</t>
  </si>
  <si>
    <t>ETS MASSASSANG</t>
  </si>
  <si>
    <t>ETS DOUBLA BITANG BITANG</t>
  </si>
  <si>
    <t>JOSEMO DISTRIBUTORS KENYA Ltd.</t>
  </si>
  <si>
    <t>KES</t>
  </si>
  <si>
    <t>OCP Kenya LTD</t>
  </si>
  <si>
    <t>Kenya</t>
  </si>
  <si>
    <t>DI-AMMONIUM PHOSPHATE (DAP) 25KG BAG</t>
  </si>
  <si>
    <t>CASH SALES</t>
  </si>
  <si>
    <t>USD</t>
  </si>
  <si>
    <t>Kenya National Trading Corp. Ltd</t>
  </si>
  <si>
    <t>MOLO CORNERMIX STORES</t>
  </si>
  <si>
    <t>HAITECH FARM ENTERPRISES</t>
  </si>
  <si>
    <t>IPROCURE LIMITED</t>
  </si>
  <si>
    <t>SHAMBA INPUTS SUPPLIES MOLO</t>
  </si>
  <si>
    <t>MEAS AGRICULTURAL CENTRE</t>
  </si>
  <si>
    <t>NATIONAL CEREALS AND PRODUCE BOARD</t>
  </si>
  <si>
    <t>MAZAO NA AFYA LIMITED</t>
  </si>
  <si>
    <t>BUNGOMA CHEMIST LTD</t>
  </si>
  <si>
    <t>TARAKWA UMOJA WHOLESALERS</t>
  </si>
  <si>
    <t>CENTRAL VET AGRO SUPPLIES</t>
  </si>
  <si>
    <t>KERICHO MASHAMBANI STORES</t>
  </si>
  <si>
    <t>CHIROMO FERTILIZERS LIMITED</t>
  </si>
  <si>
    <t>ELDORET AGRICULTURAL INVESTMENTS</t>
  </si>
  <si>
    <t>MOIBEN CONNECTIONS LIMITED</t>
  </si>
  <si>
    <t>ROMBO FARM SUPPLIES LIMITED</t>
  </si>
  <si>
    <t>NYAHURURU CENTRAL HARDWARE</t>
  </si>
  <si>
    <t>RONAK AGROVET LIMITED</t>
  </si>
  <si>
    <t>MARABA INVESTMENTS LTD</t>
  </si>
  <si>
    <t>Makamithi Enterprises</t>
  </si>
  <si>
    <t>FARMERS CENTER LIMITED</t>
  </si>
  <si>
    <t>Retailers</t>
  </si>
  <si>
    <t>JK GENERAL STORES</t>
  </si>
  <si>
    <t>MASHAMBANI FARM INPUTS ELDORET LTD</t>
  </si>
  <si>
    <t>GEISHA SHOP</t>
  </si>
  <si>
    <t>AFEX FAIR TRADE LIMITED</t>
  </si>
  <si>
    <t>Apollo Agriculture Ltd</t>
  </si>
  <si>
    <t>ANIFARM VET AGRO CENTER</t>
  </si>
  <si>
    <t>EUNIQUE TIMBERLAND ENTERPRISES LTD</t>
  </si>
  <si>
    <t>NGARUA CEREALS &amp; PRODUCE CO-OP SOC.</t>
  </si>
  <si>
    <t>LUKENYA AGROVET SUPPLIES LIMITED</t>
  </si>
  <si>
    <t>ONE ACRE FUND</t>
  </si>
  <si>
    <t>NGO (retailer)</t>
  </si>
  <si>
    <t>SHAMBA PRIDE LIMITED</t>
  </si>
  <si>
    <t>NYAHURURU VET, Ind. &amp; AGRICULTURE S</t>
  </si>
  <si>
    <t>NEW DOWN TOWN (ST) LIMITED</t>
  </si>
  <si>
    <t>COAST FARMCARE AGROVET LIMITED</t>
  </si>
  <si>
    <t>EVERRIS KENYA LIMITED</t>
  </si>
  <si>
    <t>FERTIPLANT EAST AFRICA LIMITED</t>
  </si>
  <si>
    <t>ONE COMMODITIES COMPANY LIMITED</t>
  </si>
  <si>
    <t>EXPORT TRADING CO. INPUTS KENYA LTD</t>
  </si>
  <si>
    <t>DI-AMMONIUM PHOSPHATE (DAP) BULK</t>
  </si>
  <si>
    <t>YARA EAST AFRICA LIMITED</t>
  </si>
  <si>
    <t>GREENLAND FARMCARE LIMITED</t>
  </si>
  <si>
    <t>ELGON KENYA LTD</t>
  </si>
  <si>
    <t>CIRA AGROVET SUPPLIES</t>
  </si>
  <si>
    <t>TRIPLE SUPER PHOSPHATE (TSP) 50KG BAG</t>
  </si>
  <si>
    <t>Dizengoff Ghana Limited</t>
  </si>
  <si>
    <t>OCP Ghana LTD</t>
  </si>
  <si>
    <t>Ghana</t>
  </si>
  <si>
    <t>MEHAK GHANA LIMITED</t>
  </si>
  <si>
    <t>OMNIFERT LIMITED</t>
  </si>
  <si>
    <t>MONO-AMMONIUM PHOSPHATE (MAP) VRAC</t>
  </si>
  <si>
    <t>Laboratoire Interface Science du S</t>
  </si>
  <si>
    <t>CHI-GABA</t>
  </si>
  <si>
    <t>FERT KRISTA MARKETING ENT.</t>
  </si>
  <si>
    <t>CHEMICO GHANA LIMITED</t>
  </si>
  <si>
    <t>Rexpet Agrosolutions</t>
  </si>
  <si>
    <t>LOUIS DREYFUS COMPNAY GHANA LIMITED</t>
  </si>
  <si>
    <t>MOP 1 T BAG</t>
  </si>
  <si>
    <t>MONO-AMMONIUM PHOSPHATE (MAP) BULK</t>
  </si>
  <si>
    <t>ZCG</t>
  </si>
  <si>
    <t>NEWAGE AGRIC SOLUTIONS LTD</t>
  </si>
  <si>
    <t>NPK 10-20-5+ 9S + 0.14Mg 50KG BAG</t>
  </si>
  <si>
    <t>Ministry of Food and Agriculture</t>
  </si>
  <si>
    <t>(All)</t>
  </si>
  <si>
    <t>Sum of Quantity</t>
  </si>
  <si>
    <t>Sum of Quantity2</t>
  </si>
  <si>
    <t>Synthesis - OCP product sales</t>
  </si>
  <si>
    <t>Synthesis - OCP sales - per product &amp; lever</t>
  </si>
  <si>
    <t>OCP Product Sales</t>
  </si>
  <si>
    <t>kt products</t>
  </si>
  <si>
    <t>Demand unlocking scenario</t>
  </si>
  <si>
    <t>Demand unlock scenario</t>
  </si>
  <si>
    <t>P205 market evolution &amp; OCP Market Shares</t>
  </si>
  <si>
    <t>Market evolution, kt P205</t>
  </si>
  <si>
    <t>Baseline scenario</t>
  </si>
  <si>
    <t>2023e</t>
  </si>
  <si>
    <t>2024e</t>
  </si>
  <si>
    <t>2025e</t>
  </si>
  <si>
    <t>Market size</t>
  </si>
  <si>
    <t>OCP Market Share</t>
  </si>
  <si>
    <t>Market Size</t>
  </si>
  <si>
    <t>Market evolution p. product</t>
  </si>
  <si>
    <t>Market evolution p. product, kt product</t>
  </si>
  <si>
    <t>OCP sales p. product</t>
  </si>
  <si>
    <t>OCP Sales, kt products</t>
  </si>
  <si>
    <t>Target mix p. crop</t>
  </si>
  <si>
    <t>2025 Target mix</t>
  </si>
  <si>
    <t>Levers impact p. product</t>
  </si>
  <si>
    <t>To be input as think cells on slides</t>
  </si>
  <si>
    <t>OCP sales p.lever, kt product</t>
  </si>
  <si>
    <t xml:space="preserve">Market Captured - Lever 1 </t>
  </si>
  <si>
    <t>Levers impact p. product (2025)</t>
  </si>
  <si>
    <t>Demand unlocking scenario growth</t>
  </si>
  <si>
    <t>Baseline scenario growth</t>
  </si>
  <si>
    <t>Series</t>
  </si>
  <si>
    <t>Incremental P205 - Baseline</t>
  </si>
  <si>
    <t>Weight in baseline incremental</t>
  </si>
  <si>
    <t>Incremental P205 - Demand unlocking</t>
  </si>
  <si>
    <t>Weight in demand unlocking incremental</t>
  </si>
  <si>
    <t>Total incremental accoutable to demand unlocking</t>
  </si>
  <si>
    <t>Deflator rate (% consumption of fertilizersl)</t>
  </si>
  <si>
    <t xml:space="preserve">Comments </t>
  </si>
  <si>
    <t xml:space="preserve">Conservative - no growth as staple crops for farmers  </t>
  </si>
  <si>
    <t xml:space="preserve">17-21 rate </t>
  </si>
  <si>
    <t>2022 OCP apparent market share</t>
  </si>
  <si>
    <t>Demand unlock</t>
  </si>
  <si>
    <t>Gap</t>
  </si>
  <si>
    <t>Données et ypothèses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</si>
</sst>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1" formatCode="_-* #,##0_-;\-* #,##0_-;_-* &quot;-&quot;_-;_-@_-"/>
    <numFmt numFmtId="43" formatCode="_-* #,##0.00_-;\-* #,##0.00_-;_-* &quot;-&quot;??_-;_-@_-"/>
    <numFmt numFmtId="164" formatCode="_-&quot;£&quot;* #,##0_-;\-&quot;£&quot;* #,##0_-;_-&quot;£&quot;* &quot;-&quot;_-;_-@_-"/>
    <numFmt numFmtId="165" formatCode="_-&quot;£&quot;* #,##0.00_-;\-&quot;£&quot;* #,##0.00_-;_-&quot;£&quot;* &quot;-&quot;??_-;_-@_-"/>
    <numFmt numFmtId="166" formatCode="#,##0.0_);\(#,##0.0\);0.0_);@_)"/>
    <numFmt numFmtId="167" formatCode="0.0%_);\(0.0%\)"/>
    <numFmt numFmtId="168" formatCode="dd\-mmm\-yy_)"/>
    <numFmt numFmtId="169" formatCode=";;;"/>
    <numFmt numFmtId="170" formatCode="#,##0_);\(#,##0\);0_);@_)"/>
    <numFmt numFmtId="171" formatCode="#.##0;\-#.##0;\-"/>
    <numFmt numFmtId="172" formatCode="#,##0.00_);\(#,##0.00\);0.00_);@_)"/>
    <numFmt numFmtId="173" formatCode="########0.00"/>
    <numFmt numFmtId="174" formatCode="0%_);\(0%\)"/>
    <numFmt numFmtId="175" formatCode="0.0"/>
    <numFmt numFmtId="176" formatCode="_-* #,##0_-;\-* #,##0_-;_-* &quot;-&quot;??_-;_-@_-"/>
    <numFmt numFmtId="177" formatCode="#,##0.0"/>
  </numFmts>
  <fonts count="65" x14ac:knownFonts="1">
    <font>
      <sz val="10"/>
      <name val="Arial"/>
    </font>
    <font>
      <sz val="11"/>
      <color theme="1"/>
      <name val="Trebuchet MS"/>
      <family val="2"/>
      <scheme val="minor"/>
    </font>
    <font>
      <sz val="11"/>
      <color theme="1"/>
      <name val="Trebuchet MS"/>
      <family val="2"/>
      <scheme val="minor"/>
    </font>
    <font>
      <sz val="11"/>
      <color theme="1"/>
      <name val="Trebuchet MS"/>
      <family val="2"/>
      <scheme val="minor"/>
    </font>
    <font>
      <sz val="11"/>
      <color theme="1"/>
      <name val="Trebuchet MS"/>
      <family val="2"/>
      <scheme val="minor"/>
    </font>
    <font>
      <sz val="11"/>
      <color theme="1"/>
      <name val="Trebuchet MS"/>
      <family val="2"/>
      <scheme val="minor"/>
    </font>
    <font>
      <sz val="11"/>
      <color theme="1"/>
      <name val="Trebuchet MS"/>
      <family val="2"/>
      <scheme val="minor"/>
    </font>
    <font>
      <sz val="11"/>
      <color theme="1"/>
      <name val="Trebuchet MS"/>
      <family val="2"/>
      <scheme val="minor"/>
    </font>
    <font>
      <sz val="11"/>
      <color theme="1"/>
      <name val="Trebuchet MS"/>
      <family val="2"/>
      <scheme val="minor"/>
    </font>
    <font>
      <sz val="10"/>
      <color indexed="12"/>
      <name val="Arial"/>
      <family val="2"/>
    </font>
    <font>
      <sz val="8"/>
      <name val="Arial"/>
      <family val="2"/>
    </font>
    <font>
      <b/>
      <sz val="18"/>
      <color theme="3"/>
      <name val="Trebuchet MS"/>
      <family val="2"/>
      <scheme val="major"/>
    </font>
    <font>
      <b/>
      <sz val="15"/>
      <color theme="3"/>
      <name val="Arial"/>
      <family val="2"/>
    </font>
    <font>
      <b/>
      <sz val="13"/>
      <color theme="3"/>
      <name val="Arial"/>
      <family val="2"/>
    </font>
    <font>
      <b/>
      <sz val="11"/>
      <color theme="3"/>
      <name val="Arial"/>
      <family val="2"/>
    </font>
    <font>
      <sz val="16"/>
      <color rgb="FF006100"/>
      <name val="Arial"/>
      <family val="2"/>
    </font>
    <font>
      <sz val="16"/>
      <color rgb="FF9C0006"/>
      <name val="Arial"/>
      <family val="2"/>
    </font>
    <font>
      <sz val="16"/>
      <color rgb="FF9C6500"/>
      <name val="Arial"/>
      <family val="2"/>
    </font>
    <font>
      <b/>
      <sz val="16"/>
      <color rgb="FF3F3F3F"/>
      <name val="Arial"/>
      <family val="2"/>
    </font>
    <font>
      <b/>
      <sz val="16"/>
      <color rgb="FFFA7D00"/>
      <name val="Arial"/>
      <family val="2"/>
    </font>
    <font>
      <sz val="16"/>
      <color rgb="FFFA7D00"/>
      <name val="Arial"/>
      <family val="2"/>
    </font>
    <font>
      <b/>
      <sz val="16"/>
      <color theme="0"/>
      <name val="Arial"/>
      <family val="2"/>
    </font>
    <font>
      <sz val="16"/>
      <color rgb="FFFF0000"/>
      <name val="Arial"/>
      <family val="2"/>
    </font>
    <font>
      <sz val="10"/>
      <name val="Arial"/>
      <family val="2"/>
    </font>
    <font>
      <i/>
      <sz val="16"/>
      <color rgb="FF7F7F7F"/>
      <name val="Arial"/>
      <family val="2"/>
    </font>
    <font>
      <b/>
      <sz val="16"/>
      <color theme="1"/>
      <name val="Arial"/>
      <family val="2"/>
    </font>
    <font>
      <sz val="16"/>
      <color theme="0"/>
      <name val="Arial"/>
      <family val="2"/>
    </font>
    <font>
      <sz val="16"/>
      <color theme="1"/>
      <name val="Arial"/>
      <family val="2"/>
    </font>
    <font>
      <sz val="10"/>
      <color rgb="FF0000FF"/>
      <name val="Arial"/>
      <family val="2"/>
    </font>
    <font>
      <sz val="10"/>
      <name val="Arial"/>
      <family val="2"/>
    </font>
    <font>
      <b/>
      <sz val="10"/>
      <color indexed="9"/>
      <name val="Arial"/>
      <family val="2"/>
    </font>
    <font>
      <b/>
      <sz val="18"/>
      <color indexed="9"/>
      <name val="Arial"/>
      <family val="2"/>
    </font>
    <font>
      <b/>
      <sz val="12"/>
      <color rgb="FF006600"/>
      <name val="Arial"/>
      <family val="2"/>
    </font>
    <font>
      <b/>
      <sz val="8"/>
      <name val="Arial"/>
      <family val="2"/>
    </font>
    <font>
      <b/>
      <sz val="10"/>
      <color theme="3"/>
      <name val="Arial"/>
      <family val="2"/>
    </font>
    <font>
      <sz val="10"/>
      <color theme="3"/>
      <name val="Arial"/>
      <family val="2"/>
    </font>
    <font>
      <b/>
      <sz val="12"/>
      <color theme="3"/>
      <name val="Arial"/>
      <family val="2"/>
    </font>
    <font>
      <b/>
      <sz val="12"/>
      <color theme="0"/>
      <name val="Arial"/>
      <family val="2"/>
    </font>
    <font>
      <sz val="11"/>
      <name val="Trebuchet MS"/>
      <family val="2"/>
      <scheme val="minor"/>
    </font>
    <font>
      <b/>
      <sz val="10"/>
      <color theme="0"/>
      <name val="Arial"/>
      <family val="2"/>
    </font>
    <font>
      <b/>
      <sz val="10"/>
      <name val="Arial"/>
      <family val="2"/>
    </font>
    <font>
      <u/>
      <sz val="10"/>
      <color theme="10"/>
      <name val="Arial"/>
      <family val="2"/>
    </font>
    <font>
      <sz val="11"/>
      <color indexed="8"/>
      <name val="Trebuchet MS"/>
      <family val="2"/>
      <scheme val="minor"/>
    </font>
    <font>
      <sz val="10"/>
      <color theme="1"/>
      <name val="Arial"/>
      <family val="2"/>
    </font>
    <font>
      <sz val="8"/>
      <name val="Arial"/>
      <family val="2"/>
    </font>
    <font>
      <b/>
      <sz val="10"/>
      <color rgb="FF0000FF"/>
      <name val="Arial"/>
      <family val="2"/>
    </font>
    <font>
      <b/>
      <sz val="10"/>
      <color theme="1"/>
      <name val="Arial"/>
      <family val="2"/>
    </font>
    <font>
      <sz val="10"/>
      <color theme="0"/>
      <name val="Arial"/>
      <family val="2"/>
    </font>
    <font>
      <sz val="12"/>
      <name val="Arial"/>
      <family val="2"/>
    </font>
    <font>
      <sz val="12"/>
      <color theme="1"/>
      <name val="Trebuchet MS"/>
      <family val="2"/>
      <scheme val="minor"/>
    </font>
    <font>
      <i/>
      <sz val="10"/>
      <name val="Arial"/>
      <family val="2"/>
    </font>
    <font>
      <sz val="10"/>
      <color theme="9" tint="0.79998168889431442"/>
      <name val="Arial"/>
      <family val="2"/>
    </font>
    <font>
      <b/>
      <i/>
      <sz val="10"/>
      <name val="Arial"/>
      <family val="2"/>
    </font>
    <font>
      <i/>
      <sz val="10"/>
      <color theme="0" tint="-0.499984740745262"/>
      <name val="Arial"/>
      <family val="2"/>
    </font>
    <font>
      <u/>
      <sz val="10"/>
      <color theme="10"/>
      <name val="Arial"/>
      <family val="2"/>
    </font>
    <font>
      <i/>
      <sz val="10"/>
      <color theme="0"/>
      <name val="Arial"/>
      <family val="2"/>
    </font>
    <font>
      <b/>
      <i/>
      <sz val="10"/>
      <color theme="9"/>
      <name val="Arial"/>
      <family val="2"/>
    </font>
    <font>
      <sz val="12"/>
      <color indexed="0"/>
      <name val="Arial"/>
      <family val="2"/>
    </font>
    <font>
      <i/>
      <sz val="10"/>
      <color rgb="FF0000FF"/>
      <name val="Arial"/>
      <family val="2"/>
    </font>
    <font>
      <sz val="10"/>
      <color rgb="FF0070C0"/>
      <name val="Arial"/>
      <family val="2"/>
    </font>
    <font>
      <b/>
      <sz val="12"/>
      <color theme="9"/>
      <name val="Arial"/>
      <family val="2"/>
    </font>
    <font>
      <i/>
      <sz val="10"/>
      <color theme="1"/>
      <name val="Arial"/>
      <family val="2"/>
    </font>
    <font>
      <sz val="11"/>
      <color theme="0"/>
      <name val="Trebuchet MS"/>
      <family val="2"/>
      <scheme val="minor"/>
    </font>
    <font>
      <sz val="11"/>
      <color rgb="FF000000"/>
      <name val="Calibri"/>
      <family val="2"/>
    </font>
    <font>
      <sz val="11"/>
      <color rgb="FFFF0000"/>
      <name val="Trebuchet MS"/>
      <family val="2"/>
      <scheme val="minor"/>
    </font>
  </fonts>
  <fills count="52">
    <fill>
      <patternFill patternType="none"/>
    </fill>
    <fill>
      <patternFill patternType="gray125"/>
    </fill>
    <fill>
      <patternFill patternType="solid">
        <fgColor indexed="26"/>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66"/>
        <bgColor indexed="64"/>
      </patternFill>
    </fill>
    <fill>
      <patternFill patternType="solid">
        <fgColor rgb="FFFFFFCC"/>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
      <patternFill patternType="solid">
        <fgColor theme="4"/>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rgb="FF0000FF"/>
        <bgColor indexed="64"/>
      </patternFill>
    </fill>
    <fill>
      <patternFill patternType="solid">
        <fgColor theme="9" tint="0.79998168889431442"/>
        <bgColor indexed="64"/>
      </patternFill>
    </fill>
    <fill>
      <patternFill patternType="solid">
        <fgColor theme="4" tint="0.89999084444715716"/>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rgb="FFFFFF00"/>
        <bgColor indexed="64"/>
      </patternFill>
    </fill>
    <fill>
      <patternFill patternType="solid">
        <fgColor theme="9"/>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5" tint="-0.249977111117893"/>
        <bgColor indexed="64"/>
      </patternFill>
    </fill>
    <fill>
      <patternFill patternType="solid">
        <fgColor theme="8"/>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style="thin">
        <color theme="0" tint="-0.499984740745262"/>
      </left>
      <right/>
      <top/>
      <bottom/>
      <diagonal/>
    </border>
    <border>
      <left/>
      <right/>
      <top/>
      <bottom style="thin">
        <color indexed="64"/>
      </bottom>
      <diagonal/>
    </border>
    <border>
      <left/>
      <right/>
      <top style="thin">
        <color indexed="64"/>
      </top>
      <bottom style="double">
        <color indexed="64"/>
      </bottom>
      <diagonal/>
    </border>
    <border>
      <left/>
      <right/>
      <top/>
      <bottom style="double">
        <color indexed="64"/>
      </bottom>
      <diagonal/>
    </border>
    <border>
      <left/>
      <right/>
      <top style="double">
        <color indexed="64"/>
      </top>
      <bottom style="double">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theme="9"/>
      </left>
      <right/>
      <top style="medium">
        <color theme="9"/>
      </top>
      <bottom/>
      <diagonal/>
    </border>
    <border>
      <left/>
      <right/>
      <top style="medium">
        <color theme="9"/>
      </top>
      <bottom style="thin">
        <color indexed="64"/>
      </bottom>
      <diagonal/>
    </border>
    <border>
      <left style="medium">
        <color theme="9"/>
      </left>
      <right/>
      <top/>
      <bottom/>
      <diagonal/>
    </border>
    <border>
      <left style="medium">
        <color theme="9"/>
      </left>
      <right/>
      <top/>
      <bottom style="medium">
        <color theme="9"/>
      </bottom>
      <diagonal/>
    </border>
    <border>
      <left/>
      <right/>
      <top/>
      <bottom style="medium">
        <color theme="9"/>
      </bottom>
      <diagonal/>
    </border>
    <border>
      <left/>
      <right style="thin">
        <color indexed="64"/>
      </right>
      <top style="medium">
        <color theme="9"/>
      </top>
      <bottom style="thin">
        <color indexed="64"/>
      </bottom>
      <diagonal/>
    </border>
    <border>
      <left/>
      <right style="thin">
        <color indexed="64"/>
      </right>
      <top/>
      <bottom/>
      <diagonal/>
    </border>
    <border>
      <left/>
      <right style="thin">
        <color indexed="64"/>
      </right>
      <top/>
      <bottom style="medium">
        <color theme="9"/>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s>
  <cellStyleXfs count="75">
    <xf numFmtId="0" fontId="0" fillId="0" borderId="0"/>
    <xf numFmtId="166" fontId="9" fillId="2" borderId="1" applyNumberFormat="0" applyAlignment="0" applyProtection="0"/>
    <xf numFmtId="0" fontId="11" fillId="0" borderId="0" applyNumberFormat="0" applyFill="0" applyBorder="0" applyAlignment="0" applyProtection="0"/>
    <xf numFmtId="0" fontId="12" fillId="0" borderId="2" applyNumberFormat="0" applyFill="0" applyAlignment="0" applyProtection="0"/>
    <xf numFmtId="0" fontId="13" fillId="0" borderId="3" applyNumberFormat="0" applyFill="0" applyAlignment="0" applyProtection="0"/>
    <xf numFmtId="0" fontId="14" fillId="0" borderId="4" applyNumberFormat="0" applyFill="0" applyAlignment="0" applyProtection="0"/>
    <xf numFmtId="0" fontId="14" fillId="0" borderId="0" applyNumberFormat="0" applyFill="0" applyBorder="0" applyAlignment="0" applyProtection="0"/>
    <xf numFmtId="0" fontId="15" fillId="3" borderId="0" applyNumberFormat="0" applyBorder="0" applyAlignment="0" applyProtection="0"/>
    <xf numFmtId="0" fontId="16" fillId="4" borderId="0" applyNumberFormat="0" applyBorder="0" applyAlignment="0" applyProtection="0"/>
    <xf numFmtId="0" fontId="17" fillId="5" borderId="0" applyNumberFormat="0" applyBorder="0" applyAlignment="0" applyProtection="0"/>
    <xf numFmtId="0" fontId="18" fillId="6" borderId="5" applyNumberFormat="0" applyAlignment="0" applyProtection="0"/>
    <xf numFmtId="0" fontId="19" fillId="6" borderId="6" applyNumberFormat="0" applyAlignment="0" applyProtection="0"/>
    <xf numFmtId="0" fontId="20" fillId="0" borderId="7" applyNumberFormat="0" applyFill="0" applyAlignment="0" applyProtection="0"/>
    <xf numFmtId="0" fontId="21" fillId="7" borderId="8" applyNumberFormat="0" applyAlignment="0" applyProtection="0"/>
    <xf numFmtId="0" fontId="22" fillId="0" borderId="0" applyNumberFormat="0" applyFill="0" applyBorder="0" applyAlignment="0" applyProtection="0"/>
    <xf numFmtId="0" fontId="23" fillId="8" borderId="9" applyNumberFormat="0" applyFont="0" applyAlignment="0" applyProtection="0"/>
    <xf numFmtId="0" fontId="24" fillId="0" borderId="0" applyNumberFormat="0" applyFill="0" applyBorder="0" applyAlignment="0" applyProtection="0"/>
    <xf numFmtId="0" fontId="25" fillId="0" borderId="10" applyNumberFormat="0" applyFill="0" applyAlignment="0" applyProtection="0"/>
    <xf numFmtId="0" fontId="26" fillId="9" borderId="0" applyNumberFormat="0" applyBorder="0" applyAlignment="0" applyProtection="0"/>
    <xf numFmtId="0" fontId="27" fillId="10" borderId="0" applyNumberFormat="0" applyBorder="0" applyAlignment="0" applyProtection="0"/>
    <xf numFmtId="0" fontId="27" fillId="11" borderId="0" applyNumberFormat="0" applyBorder="0" applyAlignment="0" applyProtection="0"/>
    <xf numFmtId="0" fontId="26" fillId="12" borderId="0" applyNumberFormat="0" applyBorder="0" applyAlignment="0" applyProtection="0"/>
    <xf numFmtId="0" fontId="26" fillId="13" borderId="0" applyNumberFormat="0" applyBorder="0" applyAlignment="0" applyProtection="0"/>
    <xf numFmtId="0" fontId="27" fillId="14" borderId="0" applyNumberFormat="0" applyBorder="0" applyAlignment="0" applyProtection="0"/>
    <xf numFmtId="0" fontId="27"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27" fillId="18" borderId="0" applyNumberFormat="0" applyBorder="0" applyAlignment="0" applyProtection="0"/>
    <xf numFmtId="0" fontId="27" fillId="19" borderId="0" applyNumberFormat="0" applyBorder="0" applyAlignment="0" applyProtection="0"/>
    <xf numFmtId="0" fontId="26" fillId="20" borderId="0" applyNumberFormat="0" applyBorder="0" applyAlignment="0" applyProtection="0"/>
    <xf numFmtId="0" fontId="26" fillId="21" borderId="0" applyNumberFormat="0" applyBorder="0" applyAlignment="0" applyProtection="0"/>
    <xf numFmtId="0" fontId="27" fillId="22" borderId="0" applyNumberFormat="0" applyBorder="0" applyAlignment="0" applyProtection="0"/>
    <xf numFmtId="0" fontId="27" fillId="23" borderId="0" applyNumberFormat="0" applyBorder="0" applyAlignment="0" applyProtection="0"/>
    <xf numFmtId="0" fontId="26" fillId="24" borderId="0" applyNumberFormat="0" applyBorder="0" applyAlignment="0" applyProtection="0"/>
    <xf numFmtId="0" fontId="26" fillId="25" borderId="0" applyNumberFormat="0" applyBorder="0" applyAlignment="0" applyProtection="0"/>
    <xf numFmtId="0" fontId="27" fillId="26" borderId="0" applyNumberFormat="0" applyBorder="0" applyAlignment="0" applyProtection="0"/>
    <xf numFmtId="0" fontId="27" fillId="27" borderId="0" applyNumberFormat="0" applyBorder="0" applyAlignment="0" applyProtection="0"/>
    <xf numFmtId="0" fontId="26" fillId="28" borderId="0" applyNumberFormat="0" applyBorder="0" applyAlignment="0" applyProtection="0"/>
    <xf numFmtId="0" fontId="26" fillId="29" borderId="0" applyNumberFormat="0" applyBorder="0" applyAlignment="0" applyProtection="0"/>
    <xf numFmtId="0" fontId="27" fillId="30" borderId="0" applyNumberFormat="0" applyBorder="0" applyAlignment="0" applyProtection="0"/>
    <xf numFmtId="0" fontId="27" fillId="31" borderId="0" applyNumberFormat="0" applyBorder="0" applyAlignment="0" applyProtection="0"/>
    <xf numFmtId="0" fontId="26" fillId="32" borderId="0" applyNumberFormat="0" applyBorder="0" applyAlignment="0" applyProtection="0"/>
    <xf numFmtId="167" fontId="28" fillId="33" borderId="1" applyNumberFormat="0" applyFill="0" applyBorder="0" applyAlignment="0" applyProtection="0"/>
    <xf numFmtId="168" fontId="23" fillId="0" borderId="0" applyFont="0" applyFill="0" applyBorder="0" applyAlignment="0" applyProtection="0"/>
    <xf numFmtId="169" fontId="23" fillId="0" borderId="0"/>
    <xf numFmtId="43" fontId="29" fillId="0" borderId="0" applyFont="0" applyFill="0" applyBorder="0" applyAlignment="0" applyProtection="0"/>
    <xf numFmtId="41" fontId="29" fillId="0" borderId="0" applyFont="0" applyFill="0" applyBorder="0" applyAlignment="0" applyProtection="0"/>
    <xf numFmtId="165" fontId="29" fillId="0" borderId="0" applyFont="0" applyFill="0" applyBorder="0" applyAlignment="0" applyProtection="0"/>
    <xf numFmtId="164" fontId="29" fillId="0" borderId="0" applyFont="0" applyFill="0" applyBorder="0" applyAlignment="0" applyProtection="0"/>
    <xf numFmtId="167" fontId="23" fillId="0" borderId="0" applyFont="0" applyFill="0" applyBorder="0" applyAlignment="0" applyProtection="0"/>
    <xf numFmtId="166" fontId="28" fillId="34" borderId="1" applyNumberFormat="0" applyAlignment="0" applyProtection="0"/>
    <xf numFmtId="166" fontId="23" fillId="37" borderId="0"/>
    <xf numFmtId="166" fontId="23" fillId="0" borderId="0"/>
    <xf numFmtId="166" fontId="23" fillId="0" borderId="0"/>
    <xf numFmtId="0" fontId="38" fillId="0" borderId="0"/>
    <xf numFmtId="0" fontId="8" fillId="0" borderId="0"/>
    <xf numFmtId="0" fontId="7" fillId="0" borderId="0"/>
    <xf numFmtId="0" fontId="38" fillId="0" borderId="0"/>
    <xf numFmtId="0" fontId="41" fillId="0" borderId="0" applyNumberFormat="0" applyFill="0" applyBorder="0" applyAlignment="0" applyProtection="0"/>
    <xf numFmtId="0" fontId="6" fillId="0" borderId="0"/>
    <xf numFmtId="9" fontId="6" fillId="0" borderId="0" applyFont="0" applyFill="0" applyBorder="0" applyAlignment="0" applyProtection="0"/>
    <xf numFmtId="0" fontId="42" fillId="0" borderId="0"/>
    <xf numFmtId="0" fontId="5" fillId="0" borderId="0"/>
    <xf numFmtId="43" fontId="5" fillId="0" borderId="0" applyFont="0" applyFill="0" applyBorder="0" applyAlignment="0" applyProtection="0"/>
    <xf numFmtId="43" fontId="5" fillId="0" borderId="0" applyFont="0" applyFill="0" applyBorder="0" applyAlignment="0" applyProtection="0"/>
    <xf numFmtId="0" fontId="4" fillId="0" borderId="0"/>
    <xf numFmtId="0" fontId="23" fillId="0" borderId="0"/>
    <xf numFmtId="0" fontId="49" fillId="0" borderId="0"/>
    <xf numFmtId="0" fontId="49" fillId="0" borderId="0"/>
    <xf numFmtId="0" fontId="3" fillId="0" borderId="0"/>
    <xf numFmtId="0" fontId="54" fillId="0" borderId="0" applyNumberFormat="0" applyFill="0" applyBorder="0" applyAlignment="0" applyProtection="0"/>
    <xf numFmtId="0" fontId="57" fillId="0" borderId="0">
      <alignment vertical="top"/>
      <protection locked="0"/>
    </xf>
    <xf numFmtId="0" fontId="1" fillId="0" borderId="0"/>
    <xf numFmtId="43" fontId="1" fillId="0" borderId="0" applyFont="0" applyFill="0" applyBorder="0" applyAlignment="0" applyProtection="0"/>
    <xf numFmtId="0" fontId="23" fillId="0" borderId="0"/>
  </cellStyleXfs>
  <cellXfs count="332">
    <xf numFmtId="0" fontId="0" fillId="0" borderId="0" xfId="0"/>
    <xf numFmtId="166" fontId="23" fillId="0" borderId="0" xfId="0" applyNumberFormat="1" applyFont="1"/>
    <xf numFmtId="166" fontId="0" fillId="0" borderId="0" xfId="0" applyNumberFormat="1"/>
    <xf numFmtId="166" fontId="28" fillId="0" borderId="0" xfId="42" applyNumberFormat="1" applyFill="1" applyBorder="1" applyAlignment="1">
      <alignment horizontal="center"/>
    </xf>
    <xf numFmtId="166" fontId="0" fillId="0" borderId="0" xfId="0" applyNumberFormat="1" applyAlignment="1">
      <alignment horizontal="center"/>
    </xf>
    <xf numFmtId="0" fontId="31" fillId="35" borderId="0" xfId="0" applyFont="1" applyFill="1" applyAlignment="1">
      <alignment horizontal="left" vertical="center"/>
    </xf>
    <xf numFmtId="0" fontId="30" fillId="35" borderId="0" xfId="0" applyFont="1" applyFill="1" applyAlignment="1">
      <alignment horizontal="right" vertical="center"/>
    </xf>
    <xf numFmtId="166" fontId="0" fillId="35" borderId="0" xfId="0" applyNumberFormat="1" applyFill="1"/>
    <xf numFmtId="0" fontId="12" fillId="36" borderId="0" xfId="0" applyFont="1" applyFill="1" applyAlignment="1">
      <alignment horizontal="left" vertical="center"/>
    </xf>
    <xf numFmtId="0" fontId="34" fillId="36" borderId="0" xfId="0" applyFont="1" applyFill="1" applyAlignment="1">
      <alignment horizontal="right" vertical="center"/>
    </xf>
    <xf numFmtId="166" fontId="34" fillId="36" borderId="0" xfId="0" applyNumberFormat="1" applyFont="1" applyFill="1" applyAlignment="1">
      <alignment horizontal="right"/>
    </xf>
    <xf numFmtId="166" fontId="35" fillId="36" borderId="0" xfId="0" applyNumberFormat="1" applyFont="1" applyFill="1"/>
    <xf numFmtId="166" fontId="36" fillId="0" borderId="11" xfId="0" applyNumberFormat="1" applyFont="1" applyBorder="1"/>
    <xf numFmtId="166" fontId="23" fillId="0" borderId="12" xfId="0" applyNumberFormat="1" applyFont="1" applyBorder="1"/>
    <xf numFmtId="166" fontId="0" fillId="0" borderId="12" xfId="0" applyNumberFormat="1" applyBorder="1"/>
    <xf numFmtId="166" fontId="0" fillId="0" borderId="13" xfId="0" applyNumberFormat="1" applyBorder="1"/>
    <xf numFmtId="166" fontId="23" fillId="0" borderId="14" xfId="0" applyNumberFormat="1" applyFont="1" applyBorder="1"/>
    <xf numFmtId="166" fontId="0" fillId="0" borderId="15" xfId="0" applyNumberFormat="1" applyBorder="1"/>
    <xf numFmtId="166" fontId="23" fillId="0" borderId="16" xfId="0" applyNumberFormat="1" applyFont="1" applyBorder="1"/>
    <xf numFmtId="166" fontId="23" fillId="0" borderId="17" xfId="0" applyNumberFormat="1" applyFont="1" applyBorder="1"/>
    <xf numFmtId="166" fontId="0" fillId="0" borderId="17" xfId="0" applyNumberFormat="1" applyBorder="1"/>
    <xf numFmtId="166" fontId="0" fillId="0" borderId="18" xfId="0" applyNumberFormat="1" applyBorder="1"/>
    <xf numFmtId="166" fontId="32" fillId="0" borderId="12" xfId="0" applyNumberFormat="1" applyFont="1" applyBorder="1"/>
    <xf numFmtId="166" fontId="0" fillId="0" borderId="14" xfId="0" applyNumberFormat="1" applyBorder="1"/>
    <xf numFmtId="166" fontId="0" fillId="0" borderId="16" xfId="0" applyNumberFormat="1" applyBorder="1"/>
    <xf numFmtId="0" fontId="30" fillId="35" borderId="19" xfId="0" applyFont="1" applyFill="1" applyBorder="1" applyAlignment="1">
      <alignment horizontal="right" vertical="center"/>
    </xf>
    <xf numFmtId="0" fontId="33" fillId="35" borderId="19" xfId="0" applyFont="1" applyFill="1" applyBorder="1" applyAlignment="1">
      <alignment horizontal="left" vertical="center"/>
    </xf>
    <xf numFmtId="0" fontId="10" fillId="35" borderId="19" xfId="52" applyNumberFormat="1" applyFont="1" applyFill="1" applyBorder="1" applyAlignment="1">
      <alignment horizontal="left" vertical="center"/>
    </xf>
    <xf numFmtId="166" fontId="36" fillId="0" borderId="0" xfId="0" applyNumberFormat="1" applyFont="1"/>
    <xf numFmtId="0" fontId="37" fillId="36" borderId="0" xfId="0" applyFont="1" applyFill="1" applyAlignment="1">
      <alignment horizontal="center"/>
    </xf>
    <xf numFmtId="166" fontId="39" fillId="36" borderId="0" xfId="0" applyNumberFormat="1" applyFont="1" applyFill="1"/>
    <xf numFmtId="170" fontId="0" fillId="0" borderId="0" xfId="0" applyNumberFormat="1"/>
    <xf numFmtId="166" fontId="39" fillId="38" borderId="0" xfId="0" applyNumberFormat="1" applyFont="1" applyFill="1"/>
    <xf numFmtId="166" fontId="40" fillId="39" borderId="0" xfId="0" applyNumberFormat="1" applyFont="1" applyFill="1"/>
    <xf numFmtId="0" fontId="39" fillId="36" borderId="0" xfId="0" applyFont="1" applyFill="1" applyAlignment="1">
      <alignment horizontal="center"/>
    </xf>
    <xf numFmtId="166" fontId="39" fillId="35" borderId="0" xfId="0" applyNumberFormat="1" applyFont="1" applyFill="1"/>
    <xf numFmtId="166" fontId="40" fillId="35" borderId="0" xfId="0" applyNumberFormat="1" applyFont="1" applyFill="1"/>
    <xf numFmtId="171" fontId="0" fillId="0" borderId="0" xfId="0" applyNumberFormat="1"/>
    <xf numFmtId="166" fontId="39" fillId="41" borderId="0" xfId="0" applyNumberFormat="1" applyFont="1" applyFill="1"/>
    <xf numFmtId="166" fontId="47" fillId="41" borderId="0" xfId="0" applyNumberFormat="1" applyFont="1" applyFill="1"/>
    <xf numFmtId="170" fontId="46" fillId="35" borderId="0" xfId="0" applyNumberFormat="1" applyFont="1" applyFill="1"/>
    <xf numFmtId="166" fontId="0" fillId="0" borderId="0" xfId="0" applyNumberFormat="1" applyAlignment="1">
      <alignment horizontal="left"/>
    </xf>
    <xf numFmtId="166" fontId="23" fillId="0" borderId="0" xfId="0" applyNumberFormat="1" applyFont="1" applyAlignment="1">
      <alignment horizontal="left"/>
    </xf>
    <xf numFmtId="170" fontId="0" fillId="0" borderId="0" xfId="0" applyNumberFormat="1" applyAlignment="1">
      <alignment horizontal="left"/>
    </xf>
    <xf numFmtId="166" fontId="39" fillId="36" borderId="0" xfId="0" applyNumberFormat="1" applyFont="1" applyFill="1" applyAlignment="1">
      <alignment horizontal="left"/>
    </xf>
    <xf numFmtId="0" fontId="39" fillId="36" borderId="0" xfId="0" applyFont="1" applyFill="1" applyAlignment="1">
      <alignment horizontal="left"/>
    </xf>
    <xf numFmtId="0" fontId="0" fillId="0" borderId="0" xfId="0" applyAlignment="1">
      <alignment horizontal="left"/>
    </xf>
    <xf numFmtId="166" fontId="47" fillId="35" borderId="0" xfId="0" applyNumberFormat="1" applyFont="1" applyFill="1"/>
    <xf numFmtId="166" fontId="39" fillId="35" borderId="0" xfId="0" applyNumberFormat="1" applyFont="1" applyFill="1" applyAlignment="1">
      <alignment horizontal="center"/>
    </xf>
    <xf numFmtId="166" fontId="47" fillId="35" borderId="0" xfId="0" applyNumberFormat="1" applyFont="1" applyFill="1" applyAlignment="1">
      <alignment horizontal="left"/>
    </xf>
    <xf numFmtId="0" fontId="39" fillId="35" borderId="0" xfId="0" applyFont="1" applyFill="1" applyAlignment="1">
      <alignment horizontal="left"/>
    </xf>
    <xf numFmtId="0" fontId="37" fillId="35" borderId="0" xfId="0" applyFont="1" applyFill="1" applyAlignment="1">
      <alignment horizontal="center"/>
    </xf>
    <xf numFmtId="166" fontId="36" fillId="35" borderId="0" xfId="0" applyNumberFormat="1" applyFont="1" applyFill="1"/>
    <xf numFmtId="171" fontId="0" fillId="35" borderId="0" xfId="0" applyNumberFormat="1" applyFill="1"/>
    <xf numFmtId="170" fontId="46" fillId="35" borderId="0" xfId="0" applyNumberFormat="1" applyFont="1" applyFill="1" applyAlignment="1">
      <alignment horizontal="left"/>
    </xf>
    <xf numFmtId="0" fontId="40" fillId="35" borderId="0" xfId="0" applyFont="1" applyFill="1" applyAlignment="1">
      <alignment horizontal="left"/>
    </xf>
    <xf numFmtId="166" fontId="43" fillId="35" borderId="0" xfId="0" applyNumberFormat="1" applyFont="1" applyFill="1" applyAlignment="1">
      <alignment horizontal="left"/>
    </xf>
    <xf numFmtId="0" fontId="0" fillId="0" borderId="0" xfId="0" applyAlignment="1" applyProtection="1">
      <alignment vertical="top"/>
      <protection locked="0"/>
    </xf>
    <xf numFmtId="173" fontId="0" fillId="0" borderId="0" xfId="0" applyNumberFormat="1" applyAlignment="1" applyProtection="1">
      <alignment vertical="top"/>
      <protection locked="0"/>
    </xf>
    <xf numFmtId="166" fontId="23" fillId="35" borderId="0" xfId="0" applyNumberFormat="1" applyFont="1" applyFill="1"/>
    <xf numFmtId="172" fontId="0" fillId="0" borderId="0" xfId="0" applyNumberFormat="1" applyAlignment="1">
      <alignment horizontal="left"/>
    </xf>
    <xf numFmtId="0" fontId="23" fillId="0" borderId="0" xfId="0" applyFont="1" applyAlignment="1" applyProtection="1">
      <alignment vertical="top"/>
      <protection locked="0"/>
    </xf>
    <xf numFmtId="0" fontId="0" fillId="0" borderId="0" xfId="0" pivotButton="1"/>
    <xf numFmtId="3" fontId="0" fillId="0" borderId="0" xfId="0" applyNumberFormat="1"/>
    <xf numFmtId="170" fontId="23" fillId="0" borderId="0" xfId="0" applyNumberFormat="1" applyFont="1" applyAlignment="1">
      <alignment horizontal="left"/>
    </xf>
    <xf numFmtId="170" fontId="47" fillId="35" borderId="0" xfId="0" applyNumberFormat="1" applyFont="1" applyFill="1"/>
    <xf numFmtId="0" fontId="0" fillId="35" borderId="0" xfId="0" applyFill="1" applyAlignment="1">
      <alignment horizontal="left"/>
    </xf>
    <xf numFmtId="0" fontId="48" fillId="35" borderId="0" xfId="0" applyFont="1" applyFill="1" applyAlignment="1" applyProtection="1">
      <alignment vertical="top"/>
      <protection locked="0"/>
    </xf>
    <xf numFmtId="10" fontId="0" fillId="0" borderId="0" xfId="0" applyNumberFormat="1"/>
    <xf numFmtId="2" fontId="0" fillId="0" borderId="0" xfId="49" applyNumberFormat="1" applyFont="1"/>
    <xf numFmtId="167" fontId="0" fillId="0" borderId="0" xfId="49" applyFont="1" applyAlignment="1">
      <alignment horizontal="left"/>
    </xf>
    <xf numFmtId="174" fontId="46" fillId="35" borderId="0" xfId="49" applyNumberFormat="1" applyFont="1" applyFill="1" applyAlignment="1">
      <alignment horizontal="left"/>
    </xf>
    <xf numFmtId="0" fontId="3" fillId="0" borderId="0" xfId="69"/>
    <xf numFmtId="0" fontId="3" fillId="0" borderId="0" xfId="69" applyAlignment="1">
      <alignment horizontal="left"/>
    </xf>
    <xf numFmtId="1" fontId="3" fillId="0" borderId="0" xfId="69" applyNumberFormat="1" applyAlignment="1">
      <alignment horizontal="left"/>
    </xf>
    <xf numFmtId="171" fontId="0" fillId="35" borderId="0" xfId="0" applyNumberFormat="1" applyFill="1" applyAlignment="1">
      <alignment horizontal="center"/>
    </xf>
    <xf numFmtId="171" fontId="23" fillId="35" borderId="0" xfId="0" applyNumberFormat="1" applyFont="1" applyFill="1"/>
    <xf numFmtId="1" fontId="0" fillId="35" borderId="0" xfId="0" applyNumberFormat="1" applyFill="1"/>
    <xf numFmtId="1" fontId="3" fillId="0" borderId="0" xfId="69" applyNumberFormat="1" applyAlignment="1">
      <alignment horizontal="center"/>
    </xf>
    <xf numFmtId="1" fontId="0" fillId="0" borderId="0" xfId="0" applyNumberFormat="1" applyAlignment="1">
      <alignment horizontal="center"/>
    </xf>
    <xf numFmtId="1" fontId="0" fillId="35" borderId="0" xfId="0" applyNumberFormat="1" applyFill="1" applyAlignment="1">
      <alignment horizontal="center"/>
    </xf>
    <xf numFmtId="2" fontId="23" fillId="0" borderId="0" xfId="0" applyNumberFormat="1" applyFont="1"/>
    <xf numFmtId="2" fontId="0" fillId="0" borderId="0" xfId="0" applyNumberFormat="1"/>
    <xf numFmtId="2" fontId="23" fillId="0" borderId="0" xfId="49" applyNumberFormat="1" applyFont="1" applyAlignment="1">
      <alignment horizontal="left"/>
    </xf>
    <xf numFmtId="9" fontId="46" fillId="35" borderId="0" xfId="49" applyNumberFormat="1" applyFont="1" applyFill="1" applyAlignment="1">
      <alignment horizontal="left"/>
    </xf>
    <xf numFmtId="166" fontId="0" fillId="43" borderId="0" xfId="0" applyNumberFormat="1" applyFill="1"/>
    <xf numFmtId="166" fontId="51" fillId="35" borderId="17" xfId="0" applyNumberFormat="1" applyFont="1" applyFill="1" applyBorder="1"/>
    <xf numFmtId="166" fontId="0" fillId="44" borderId="0" xfId="0" applyNumberFormat="1" applyFill="1"/>
    <xf numFmtId="166" fontId="23" fillId="44" borderId="21" xfId="0" applyNumberFormat="1" applyFont="1" applyFill="1" applyBorder="1"/>
    <xf numFmtId="167" fontId="23" fillId="0" borderId="0" xfId="49" applyFont="1"/>
    <xf numFmtId="167" fontId="45" fillId="35" borderId="0" xfId="49" applyFont="1" applyFill="1" applyAlignment="1">
      <alignment horizontal="left"/>
    </xf>
    <xf numFmtId="170" fontId="0" fillId="35" borderId="0" xfId="0" applyNumberFormat="1" applyFill="1" applyAlignment="1">
      <alignment horizontal="left"/>
    </xf>
    <xf numFmtId="166" fontId="23" fillId="44" borderId="0" xfId="0" applyNumberFormat="1" applyFont="1" applyFill="1"/>
    <xf numFmtId="0" fontId="50" fillId="0" borderId="20" xfId="0" applyFont="1" applyBorder="1" applyAlignment="1">
      <alignment horizontal="left"/>
    </xf>
    <xf numFmtId="170" fontId="39" fillId="35" borderId="0" xfId="0" applyNumberFormat="1" applyFont="1" applyFill="1"/>
    <xf numFmtId="1" fontId="47" fillId="35" borderId="0" xfId="0" applyNumberFormat="1" applyFont="1" applyFill="1"/>
    <xf numFmtId="1" fontId="47" fillId="35" borderId="0" xfId="49" applyNumberFormat="1" applyFont="1" applyFill="1"/>
    <xf numFmtId="167" fontId="39" fillId="35" borderId="0" xfId="49" applyFont="1" applyFill="1" applyAlignment="1">
      <alignment horizontal="left"/>
    </xf>
    <xf numFmtId="166" fontId="45" fillId="35" borderId="0" xfId="0" applyNumberFormat="1" applyFont="1" applyFill="1"/>
    <xf numFmtId="166" fontId="50" fillId="0" borderId="0" xfId="0" applyNumberFormat="1" applyFont="1"/>
    <xf numFmtId="0" fontId="53" fillId="0" borderId="0" xfId="0" applyFont="1" applyAlignment="1">
      <alignment horizontal="left"/>
    </xf>
    <xf numFmtId="166" fontId="53" fillId="0" borderId="0" xfId="0" applyNumberFormat="1" applyFont="1"/>
    <xf numFmtId="166" fontId="53" fillId="0" borderId="24" xfId="0" applyNumberFormat="1" applyFont="1" applyBorder="1"/>
    <xf numFmtId="0" fontId="39" fillId="41" borderId="0" xfId="0" applyFont="1" applyFill="1" applyAlignment="1">
      <alignment horizontal="left"/>
    </xf>
    <xf numFmtId="0" fontId="2" fillId="0" borderId="0" xfId="69" applyFont="1" applyAlignment="1">
      <alignment horizontal="left"/>
    </xf>
    <xf numFmtId="0" fontId="23" fillId="0" borderId="0" xfId="0" applyFont="1"/>
    <xf numFmtId="166" fontId="0" fillId="42" borderId="23" xfId="0" applyNumberFormat="1" applyFill="1" applyBorder="1"/>
    <xf numFmtId="166" fontId="0" fillId="40" borderId="0" xfId="0" applyNumberFormat="1" applyFill="1"/>
    <xf numFmtId="166" fontId="0" fillId="40" borderId="23" xfId="0" applyNumberFormat="1" applyFill="1" applyBorder="1"/>
    <xf numFmtId="166" fontId="23" fillId="40" borderId="22" xfId="0" applyNumberFormat="1" applyFont="1" applyFill="1" applyBorder="1"/>
    <xf numFmtId="2" fontId="0" fillId="0" borderId="0" xfId="0" applyNumberFormat="1" applyAlignment="1">
      <alignment horizontal="center" vertical="center"/>
    </xf>
    <xf numFmtId="2" fontId="0" fillId="43" borderId="0" xfId="0" applyNumberFormat="1" applyFill="1" applyAlignment="1">
      <alignment horizontal="center" vertical="center"/>
    </xf>
    <xf numFmtId="2" fontId="0" fillId="0" borderId="21" xfId="0" applyNumberFormat="1" applyBorder="1" applyAlignment="1">
      <alignment horizontal="center" vertical="center"/>
    </xf>
    <xf numFmtId="2" fontId="0" fillId="43" borderId="21" xfId="0" applyNumberFormat="1" applyFill="1" applyBorder="1" applyAlignment="1">
      <alignment horizontal="center" vertical="center"/>
    </xf>
    <xf numFmtId="2" fontId="52" fillId="0" borderId="22" xfId="0" applyNumberFormat="1" applyFont="1" applyBorder="1" applyAlignment="1">
      <alignment horizontal="center" vertical="center"/>
    </xf>
    <xf numFmtId="2" fontId="52" fillId="43" borderId="22" xfId="0" applyNumberFormat="1" applyFont="1" applyFill="1" applyBorder="1" applyAlignment="1">
      <alignment horizontal="center" vertical="center"/>
    </xf>
    <xf numFmtId="175" fontId="0" fillId="43" borderId="0" xfId="0" applyNumberFormat="1" applyFill="1" applyAlignment="1">
      <alignment horizontal="center" vertical="center"/>
    </xf>
    <xf numFmtId="2" fontId="52" fillId="43" borderId="21" xfId="0" applyNumberFormat="1" applyFont="1" applyFill="1" applyBorder="1" applyAlignment="1">
      <alignment horizontal="center" vertical="center"/>
    </xf>
    <xf numFmtId="170" fontId="0" fillId="43" borderId="0" xfId="0" applyNumberFormat="1" applyFill="1" applyAlignment="1">
      <alignment horizontal="center" vertical="center"/>
    </xf>
    <xf numFmtId="170" fontId="0" fillId="43" borderId="21" xfId="0" applyNumberFormat="1" applyFill="1" applyBorder="1" applyAlignment="1">
      <alignment horizontal="center" vertical="center"/>
    </xf>
    <xf numFmtId="167" fontId="46" fillId="35" borderId="0" xfId="49" applyFont="1" applyFill="1" applyAlignment="1">
      <alignment horizontal="center" vertical="center"/>
    </xf>
    <xf numFmtId="167" fontId="46" fillId="43" borderId="0" xfId="49" applyFont="1" applyFill="1" applyAlignment="1">
      <alignment horizontal="center" vertical="center"/>
    </xf>
    <xf numFmtId="167" fontId="46" fillId="35" borderId="21" xfId="49" applyFont="1" applyFill="1" applyBorder="1" applyAlignment="1">
      <alignment horizontal="center" vertical="center"/>
    </xf>
    <xf numFmtId="172" fontId="0" fillId="43" borderId="0" xfId="0" applyNumberFormat="1" applyFill="1" applyAlignment="1">
      <alignment horizontal="center" vertical="center"/>
    </xf>
    <xf numFmtId="174" fontId="46" fillId="35" borderId="0" xfId="49" applyNumberFormat="1" applyFont="1" applyFill="1" applyAlignment="1">
      <alignment horizontal="center" vertical="center"/>
    </xf>
    <xf numFmtId="9" fontId="46" fillId="35" borderId="0" xfId="49" applyNumberFormat="1" applyFont="1" applyFill="1" applyAlignment="1">
      <alignment horizontal="center" vertical="center"/>
    </xf>
    <xf numFmtId="0" fontId="39" fillId="36" borderId="0" xfId="0" applyFont="1" applyFill="1" applyAlignment="1">
      <alignment horizontal="center" vertical="center"/>
    </xf>
    <xf numFmtId="172" fontId="0" fillId="0" borderId="20" xfId="0" applyNumberFormat="1" applyBorder="1" applyAlignment="1">
      <alignment horizontal="center" vertical="center"/>
    </xf>
    <xf numFmtId="2" fontId="23" fillId="0" borderId="0" xfId="0" applyNumberFormat="1" applyFont="1" applyAlignment="1">
      <alignment horizontal="center" vertical="center"/>
    </xf>
    <xf numFmtId="2" fontId="0" fillId="0" borderId="0" xfId="49" applyNumberFormat="1" applyFont="1" applyAlignment="1">
      <alignment horizontal="center" vertical="center"/>
    </xf>
    <xf numFmtId="1" fontId="0" fillId="43" borderId="0" xfId="0" applyNumberFormat="1" applyFill="1" applyAlignment="1">
      <alignment horizontal="center" vertical="center"/>
    </xf>
    <xf numFmtId="166" fontId="0" fillId="0" borderId="0" xfId="0" applyNumberFormat="1" applyAlignment="1">
      <alignment horizontal="center" vertical="center"/>
    </xf>
    <xf numFmtId="166" fontId="28" fillId="0" borderId="0" xfId="0" applyNumberFormat="1" applyFont="1" applyAlignment="1">
      <alignment horizontal="center" vertical="center"/>
    </xf>
    <xf numFmtId="166" fontId="40" fillId="40" borderId="0" xfId="0" applyNumberFormat="1" applyFont="1" applyFill="1" applyAlignment="1">
      <alignment horizontal="center" vertical="center"/>
    </xf>
    <xf numFmtId="175" fontId="0" fillId="0" borderId="0" xfId="0" applyNumberFormat="1" applyAlignment="1">
      <alignment vertical="center"/>
    </xf>
    <xf numFmtId="175" fontId="0" fillId="43" borderId="0" xfId="0" applyNumberFormat="1" applyFill="1" applyAlignment="1">
      <alignment vertical="center"/>
    </xf>
    <xf numFmtId="175" fontId="0" fillId="43" borderId="22" xfId="0" applyNumberFormat="1" applyFill="1" applyBorder="1" applyAlignment="1">
      <alignment vertical="center"/>
    </xf>
    <xf numFmtId="166" fontId="0" fillId="0" borderId="23" xfId="0" applyNumberFormat="1" applyBorder="1" applyAlignment="1">
      <alignment vertical="center"/>
    </xf>
    <xf numFmtId="166" fontId="0" fillId="43" borderId="23" xfId="0" applyNumberFormat="1" applyFill="1" applyBorder="1" applyAlignment="1">
      <alignment vertical="center"/>
    </xf>
    <xf numFmtId="175" fontId="0" fillId="35" borderId="22" xfId="0" applyNumberFormat="1" applyFill="1" applyBorder="1" applyAlignment="1">
      <alignment vertical="center"/>
    </xf>
    <xf numFmtId="175" fontId="50" fillId="35" borderId="23" xfId="0" applyNumberFormat="1" applyFont="1" applyFill="1" applyBorder="1" applyAlignment="1">
      <alignment vertical="center"/>
    </xf>
    <xf numFmtId="175" fontId="50" fillId="35" borderId="22" xfId="0" applyNumberFormat="1" applyFont="1" applyFill="1" applyBorder="1" applyAlignment="1">
      <alignment vertical="center"/>
    </xf>
    <xf numFmtId="175" fontId="50" fillId="43" borderId="22" xfId="0" applyNumberFormat="1" applyFont="1" applyFill="1" applyBorder="1" applyAlignment="1">
      <alignment vertical="center"/>
    </xf>
    <xf numFmtId="171" fontId="0" fillId="0" borderId="0" xfId="0" applyNumberFormat="1" applyAlignment="1">
      <alignment horizontal="center" vertical="center"/>
    </xf>
    <xf numFmtId="167" fontId="46" fillId="43" borderId="21" xfId="49" applyFont="1" applyFill="1" applyBorder="1" applyAlignment="1">
      <alignment horizontal="center" vertical="center"/>
    </xf>
    <xf numFmtId="0" fontId="54" fillId="35" borderId="19" xfId="70" applyNumberFormat="1" applyFill="1" applyBorder="1" applyAlignment="1">
      <alignment horizontal="left" vertical="center"/>
    </xf>
    <xf numFmtId="2" fontId="0" fillId="35" borderId="0" xfId="0" applyNumberFormat="1" applyFill="1" applyAlignment="1">
      <alignment horizontal="center" vertical="center"/>
    </xf>
    <xf numFmtId="166" fontId="0" fillId="45" borderId="0" xfId="0" applyNumberFormat="1" applyFill="1"/>
    <xf numFmtId="166" fontId="50" fillId="44" borderId="23" xfId="0" applyNumberFormat="1" applyFont="1" applyFill="1" applyBorder="1"/>
    <xf numFmtId="166" fontId="23" fillId="0" borderId="25" xfId="0" applyNumberFormat="1" applyFont="1" applyBorder="1"/>
    <xf numFmtId="175" fontId="0" fillId="35" borderId="0" xfId="0" applyNumberFormat="1" applyFill="1" applyAlignment="1">
      <alignment horizontal="center" vertical="center"/>
    </xf>
    <xf numFmtId="2" fontId="0" fillId="35" borderId="21" xfId="0" applyNumberFormat="1" applyFill="1" applyBorder="1" applyAlignment="1">
      <alignment horizontal="center" vertical="center"/>
    </xf>
    <xf numFmtId="2" fontId="52" fillId="35" borderId="23" xfId="0" applyNumberFormat="1" applyFont="1" applyFill="1" applyBorder="1" applyAlignment="1">
      <alignment horizontal="center" vertical="center"/>
    </xf>
    <xf numFmtId="166" fontId="23" fillId="0" borderId="25" xfId="0" applyNumberFormat="1" applyFont="1" applyBorder="1" applyAlignment="1">
      <alignment horizontal="centerContinuous"/>
    </xf>
    <xf numFmtId="166" fontId="0" fillId="0" borderId="27" xfId="0" applyNumberFormat="1" applyBorder="1" applyAlignment="1">
      <alignment horizontal="centerContinuous"/>
    </xf>
    <xf numFmtId="166" fontId="0" fillId="0" borderId="26" xfId="0" applyNumberFormat="1" applyBorder="1" applyAlignment="1">
      <alignment horizontal="centerContinuous"/>
    </xf>
    <xf numFmtId="166" fontId="23" fillId="0" borderId="27" xfId="0" applyNumberFormat="1" applyFont="1" applyBorder="1" applyAlignment="1">
      <alignment horizontal="center"/>
    </xf>
    <xf numFmtId="167" fontId="40" fillId="35" borderId="1" xfId="49" applyFont="1" applyFill="1" applyBorder="1"/>
    <xf numFmtId="167" fontId="23" fillId="35" borderId="0" xfId="49" applyFont="1" applyFill="1" applyAlignment="1">
      <alignment horizontal="left"/>
    </xf>
    <xf numFmtId="166" fontId="23" fillId="35" borderId="0" xfId="0" applyNumberFormat="1" applyFont="1" applyFill="1" applyAlignment="1">
      <alignment horizontal="left"/>
    </xf>
    <xf numFmtId="166" fontId="54" fillId="35" borderId="0" xfId="70" applyNumberFormat="1" applyFill="1"/>
    <xf numFmtId="166" fontId="0" fillId="35" borderId="0" xfId="0" applyNumberFormat="1" applyFill="1" applyAlignment="1">
      <alignment horizontal="left"/>
    </xf>
    <xf numFmtId="167" fontId="54" fillId="35" borderId="0" xfId="70" applyNumberFormat="1" applyFill="1" applyAlignment="1">
      <alignment horizontal="left"/>
    </xf>
    <xf numFmtId="166" fontId="23" fillId="34" borderId="0" xfId="50" applyNumberFormat="1" applyFont="1" applyBorder="1" applyAlignment="1">
      <alignment horizontal="center"/>
    </xf>
    <xf numFmtId="2" fontId="23" fillId="35" borderId="0" xfId="49" applyNumberFormat="1" applyFont="1" applyFill="1" applyAlignment="1">
      <alignment horizontal="center" vertical="center"/>
    </xf>
    <xf numFmtId="167" fontId="45" fillId="46" borderId="0" xfId="49" applyFont="1" applyFill="1" applyAlignment="1">
      <alignment horizontal="left"/>
    </xf>
    <xf numFmtId="172" fontId="0" fillId="46" borderId="0" xfId="0" applyNumberFormat="1" applyFill="1" applyAlignment="1">
      <alignment horizontal="center" vertical="center"/>
    </xf>
    <xf numFmtId="2" fontId="23" fillId="46" borderId="0" xfId="49" applyNumberFormat="1" applyFont="1" applyFill="1" applyAlignment="1">
      <alignment horizontal="center" vertical="center"/>
    </xf>
    <xf numFmtId="170" fontId="0" fillId="46" borderId="0" xfId="0" applyNumberFormat="1" applyFill="1" applyAlignment="1">
      <alignment horizontal="center" vertical="center"/>
    </xf>
    <xf numFmtId="170" fontId="0" fillId="46" borderId="21" xfId="0" applyNumberFormat="1" applyFill="1" applyBorder="1" applyAlignment="1">
      <alignment horizontal="center" vertical="center"/>
    </xf>
    <xf numFmtId="166" fontId="0" fillId="46" borderId="0" xfId="0" applyNumberFormat="1" applyFill="1"/>
    <xf numFmtId="174" fontId="43" fillId="35" borderId="0" xfId="49" applyNumberFormat="1" applyFont="1" applyFill="1" applyAlignment="1">
      <alignment horizontal="center" vertical="center"/>
    </xf>
    <xf numFmtId="174" fontId="46" fillId="35" borderId="20" xfId="49" applyNumberFormat="1" applyFont="1" applyFill="1" applyBorder="1" applyAlignment="1">
      <alignment horizontal="center" vertical="center"/>
    </xf>
    <xf numFmtId="166" fontId="0" fillId="0" borderId="28" xfId="0" applyNumberFormat="1" applyBorder="1"/>
    <xf numFmtId="166" fontId="0" fillId="0" borderId="29" xfId="0" applyNumberFormat="1" applyBorder="1"/>
    <xf numFmtId="166" fontId="47" fillId="47" borderId="30" xfId="0" applyNumberFormat="1" applyFont="1" applyFill="1" applyBorder="1"/>
    <xf numFmtId="166" fontId="53" fillId="40" borderId="0" xfId="0" applyNumberFormat="1" applyFont="1" applyFill="1"/>
    <xf numFmtId="170" fontId="0" fillId="35" borderId="0" xfId="0" applyNumberFormat="1" applyFill="1"/>
    <xf numFmtId="166" fontId="55" fillId="47" borderId="31" xfId="0" applyNumberFormat="1" applyFont="1" applyFill="1" applyBorder="1"/>
    <xf numFmtId="166" fontId="53" fillId="40" borderId="32" xfId="0" applyNumberFormat="1" applyFont="1" applyFill="1" applyBorder="1"/>
    <xf numFmtId="170" fontId="0" fillId="35" borderId="32" xfId="0" applyNumberFormat="1" applyFill="1" applyBorder="1"/>
    <xf numFmtId="170" fontId="0" fillId="35" borderId="34" xfId="0" applyNumberFormat="1" applyFill="1" applyBorder="1"/>
    <xf numFmtId="170" fontId="0" fillId="35" borderId="35" xfId="0" applyNumberFormat="1" applyFill="1" applyBorder="1"/>
    <xf numFmtId="166" fontId="56" fillId="0" borderId="1" xfId="0" applyNumberFormat="1" applyFont="1" applyBorder="1"/>
    <xf numFmtId="174" fontId="0" fillId="0" borderId="34" xfId="49" applyNumberFormat="1" applyFont="1" applyBorder="1"/>
    <xf numFmtId="174" fontId="0" fillId="0" borderId="37" xfId="49" applyNumberFormat="1" applyFont="1" applyBorder="1"/>
    <xf numFmtId="166" fontId="0" fillId="0" borderId="38" xfId="0" applyNumberFormat="1" applyBorder="1"/>
    <xf numFmtId="166" fontId="0" fillId="0" borderId="36" xfId="0" applyNumberFormat="1" applyBorder="1"/>
    <xf numFmtId="0" fontId="38" fillId="0" borderId="0" xfId="57" applyAlignment="1" applyProtection="1">
      <alignment horizontal="center" vertical="top"/>
    </xf>
    <xf numFmtId="0" fontId="38" fillId="0" borderId="0" xfId="57" applyAlignment="1" applyProtection="1">
      <alignment horizontal="left"/>
    </xf>
    <xf numFmtId="0" fontId="57" fillId="0" borderId="0" xfId="71" applyAlignment="1" applyProtection="1"/>
    <xf numFmtId="0" fontId="57" fillId="0" borderId="0" xfId="71">
      <alignment vertical="top"/>
      <protection locked="0"/>
    </xf>
    <xf numFmtId="173" fontId="57" fillId="0" borderId="0" xfId="71" applyNumberFormat="1">
      <alignment vertical="top"/>
      <protection locked="0"/>
    </xf>
    <xf numFmtId="167" fontId="0" fillId="0" borderId="0" xfId="49" applyFont="1"/>
    <xf numFmtId="174" fontId="58" fillId="40" borderId="0" xfId="49" applyNumberFormat="1" applyFont="1" applyFill="1"/>
    <xf numFmtId="2" fontId="45" fillId="35" borderId="0" xfId="49" applyNumberFormat="1" applyFont="1" applyFill="1" applyAlignment="1">
      <alignment horizontal="left"/>
    </xf>
    <xf numFmtId="170" fontId="0" fillId="0" borderId="0" xfId="0" applyNumberFormat="1" applyFill="1"/>
    <xf numFmtId="166" fontId="0" fillId="0" borderId="0" xfId="0" applyNumberFormat="1" applyFill="1"/>
    <xf numFmtId="166" fontId="47" fillId="0" borderId="0" xfId="0" applyNumberFormat="1" applyFont="1" applyFill="1"/>
    <xf numFmtId="166" fontId="47" fillId="0" borderId="0" xfId="0" applyNumberFormat="1" applyFont="1" applyFill="1" applyAlignment="1">
      <alignment horizontal="center" vertical="center"/>
    </xf>
    <xf numFmtId="174" fontId="28" fillId="0" borderId="0" xfId="49" applyNumberFormat="1" applyFont="1" applyFill="1" applyAlignment="1">
      <alignment horizontal="center" vertical="center"/>
    </xf>
    <xf numFmtId="174" fontId="28" fillId="0" borderId="0" xfId="0" applyNumberFormat="1" applyFont="1" applyFill="1"/>
    <xf numFmtId="174" fontId="59" fillId="46" borderId="0" xfId="49" applyNumberFormat="1" applyFont="1" applyFill="1" applyAlignment="1">
      <alignment horizontal="center" vertical="center"/>
    </xf>
    <xf numFmtId="166" fontId="23" fillId="0" borderId="0" xfId="0" applyNumberFormat="1" applyFont="1" applyFill="1"/>
    <xf numFmtId="167" fontId="45" fillId="0" borderId="0" xfId="49" applyFont="1" applyFill="1" applyAlignment="1">
      <alignment horizontal="left"/>
    </xf>
    <xf numFmtId="0" fontId="12" fillId="35" borderId="0" xfId="0" applyFont="1" applyFill="1" applyAlignment="1">
      <alignment horizontal="left" vertical="center"/>
    </xf>
    <xf numFmtId="0" fontId="34" fillId="35" borderId="0" xfId="0" applyFont="1" applyFill="1" applyAlignment="1">
      <alignment horizontal="right" vertical="center"/>
    </xf>
    <xf numFmtId="166" fontId="34" fillId="35" borderId="0" xfId="0" applyNumberFormat="1" applyFont="1" applyFill="1" applyAlignment="1">
      <alignment horizontal="right"/>
    </xf>
    <xf numFmtId="166" fontId="35" fillId="35" borderId="0" xfId="0" applyNumberFormat="1" applyFont="1" applyFill="1"/>
    <xf numFmtId="166" fontId="39" fillId="47" borderId="0" xfId="0" applyNumberFormat="1" applyFont="1" applyFill="1"/>
    <xf numFmtId="0" fontId="12" fillId="0" borderId="0" xfId="0" applyFont="1" applyAlignment="1">
      <alignment horizontal="left" vertical="center"/>
    </xf>
    <xf numFmtId="166" fontId="35" fillId="0" borderId="0" xfId="0" applyNumberFormat="1" applyFont="1"/>
    <xf numFmtId="166" fontId="40" fillId="42" borderId="0" xfId="0" applyNumberFormat="1" applyFont="1" applyFill="1"/>
    <xf numFmtId="166" fontId="39" fillId="48" borderId="0" xfId="0" applyNumberFormat="1" applyFont="1" applyFill="1"/>
    <xf numFmtId="0" fontId="39" fillId="48" borderId="0" xfId="0" applyFont="1" applyFill="1" applyAlignment="1">
      <alignment horizontal="center"/>
    </xf>
    <xf numFmtId="166" fontId="23" fillId="43" borderId="23" xfId="0" applyNumberFormat="1" applyFont="1" applyFill="1" applyBorder="1" applyAlignment="1">
      <alignment vertical="center"/>
    </xf>
    <xf numFmtId="166" fontId="23" fillId="42" borderId="23" xfId="0" applyNumberFormat="1" applyFont="1" applyFill="1" applyBorder="1" applyAlignment="1">
      <alignment vertical="center"/>
    </xf>
    <xf numFmtId="174" fontId="23" fillId="0" borderId="0" xfId="49" applyNumberFormat="1" applyFont="1"/>
    <xf numFmtId="170" fontId="40" fillId="0" borderId="0" xfId="0" applyNumberFormat="1" applyFont="1"/>
    <xf numFmtId="170" fontId="23" fillId="0" borderId="0" xfId="0" applyNumberFormat="1" applyFont="1"/>
    <xf numFmtId="174" fontId="0" fillId="0" borderId="0" xfId="49" applyNumberFormat="1" applyFont="1"/>
    <xf numFmtId="170" fontId="23" fillId="43" borderId="23" xfId="0" applyNumberFormat="1" applyFont="1" applyFill="1" applyBorder="1" applyAlignment="1">
      <alignment vertical="center"/>
    </xf>
    <xf numFmtId="174" fontId="0" fillId="43" borderId="23" xfId="49" applyNumberFormat="1" applyFont="1" applyFill="1" applyBorder="1" applyAlignment="1">
      <alignment vertical="center"/>
    </xf>
    <xf numFmtId="166" fontId="23" fillId="43" borderId="0" xfId="0" applyNumberFormat="1" applyFont="1" applyFill="1" applyAlignment="1">
      <alignment vertical="center"/>
    </xf>
    <xf numFmtId="167" fontId="28" fillId="0" borderId="0" xfId="49" applyFont="1"/>
    <xf numFmtId="167" fontId="28" fillId="49" borderId="0" xfId="49" applyFont="1" applyFill="1"/>
    <xf numFmtId="174" fontId="28" fillId="40" borderId="0" xfId="49" applyNumberFormat="1" applyFont="1" applyFill="1"/>
    <xf numFmtId="175" fontId="0" fillId="0" borderId="0" xfId="49" applyNumberFormat="1" applyFont="1"/>
    <xf numFmtId="2" fontId="52" fillId="43" borderId="21" xfId="0" applyNumberFormat="1" applyFont="1" applyFill="1" applyBorder="1" applyAlignment="1">
      <alignment horizontal="right" vertical="center"/>
    </xf>
    <xf numFmtId="167" fontId="0" fillId="35" borderId="0" xfId="49" applyFont="1" applyFill="1"/>
    <xf numFmtId="0" fontId="37" fillId="47" borderId="0" xfId="0" applyFont="1" applyFill="1" applyAlignment="1">
      <alignment horizontal="center"/>
    </xf>
    <xf numFmtId="166" fontId="60" fillId="0" borderId="0" xfId="0" applyNumberFormat="1" applyFont="1"/>
    <xf numFmtId="2" fontId="0" fillId="42" borderId="0" xfId="0" applyNumberFormat="1" applyFill="1" applyAlignment="1">
      <alignment horizontal="center" vertical="center"/>
    </xf>
    <xf numFmtId="2" fontId="0" fillId="42" borderId="21" xfId="0" applyNumberFormat="1" applyFill="1" applyBorder="1" applyAlignment="1">
      <alignment horizontal="center" vertical="center"/>
    </xf>
    <xf numFmtId="2" fontId="52" fillId="42" borderId="21" xfId="0" applyNumberFormat="1" applyFont="1" applyFill="1" applyBorder="1" applyAlignment="1">
      <alignment horizontal="center" vertical="center"/>
    </xf>
    <xf numFmtId="174" fontId="0" fillId="43" borderId="0" xfId="49" applyNumberFormat="1" applyFont="1" applyFill="1" applyAlignment="1">
      <alignment horizontal="center" vertical="center"/>
    </xf>
    <xf numFmtId="167" fontId="0" fillId="43" borderId="21" xfId="49" applyFont="1" applyFill="1" applyBorder="1" applyAlignment="1">
      <alignment horizontal="center" vertical="center"/>
    </xf>
    <xf numFmtId="175" fontId="0" fillId="43" borderId="21" xfId="0" applyNumberFormat="1" applyFill="1" applyBorder="1" applyAlignment="1">
      <alignment horizontal="center" vertical="center"/>
    </xf>
    <xf numFmtId="0" fontId="0" fillId="35" borderId="0" xfId="0" applyFill="1"/>
    <xf numFmtId="2" fontId="0" fillId="35" borderId="39" xfId="0" applyNumberFormat="1" applyFill="1" applyBorder="1"/>
    <xf numFmtId="0" fontId="61" fillId="35" borderId="39" xfId="0" applyFont="1" applyFill="1" applyBorder="1"/>
    <xf numFmtId="0" fontId="0" fillId="35" borderId="40" xfId="0" applyFill="1" applyBorder="1"/>
    <xf numFmtId="0" fontId="0" fillId="35" borderId="39" xfId="0" applyFill="1" applyBorder="1"/>
    <xf numFmtId="175" fontId="0" fillId="35" borderId="0" xfId="0" applyNumberFormat="1" applyFill="1"/>
    <xf numFmtId="2" fontId="0" fillId="35" borderId="0" xfId="0" applyNumberFormat="1" applyFill="1"/>
    <xf numFmtId="167" fontId="0" fillId="49" borderId="41" xfId="49" applyFont="1" applyFill="1" applyBorder="1"/>
    <xf numFmtId="0" fontId="38" fillId="35" borderId="24" xfId="57" applyFill="1" applyBorder="1" applyAlignment="1">
      <alignment horizontal="left"/>
    </xf>
    <xf numFmtId="167" fontId="28" fillId="40" borderId="24" xfId="49" applyFont="1" applyFill="1" applyBorder="1"/>
    <xf numFmtId="0" fontId="50" fillId="35" borderId="0" xfId="0" applyFont="1" applyFill="1"/>
    <xf numFmtId="0" fontId="62" fillId="50" borderId="0" xfId="57" applyFont="1" applyFill="1" applyAlignment="1">
      <alignment horizontal="center" vertical="top"/>
    </xf>
    <xf numFmtId="174" fontId="23" fillId="35" borderId="39" xfId="49" applyNumberFormat="1" applyFont="1" applyFill="1" applyBorder="1" applyAlignment="1">
      <alignment horizontal="center" vertical="center"/>
    </xf>
    <xf numFmtId="174" fontId="23" fillId="42" borderId="39" xfId="49" applyNumberFormat="1" applyFont="1" applyFill="1" applyBorder="1" applyAlignment="1">
      <alignment horizontal="center" vertical="center"/>
    </xf>
    <xf numFmtId="0" fontId="23" fillId="35" borderId="39" xfId="0" applyFont="1" applyFill="1" applyBorder="1"/>
    <xf numFmtId="174" fontId="23" fillId="35" borderId="0" xfId="49" applyNumberFormat="1" applyFont="1" applyFill="1" applyAlignment="1">
      <alignment horizontal="center" vertical="center"/>
    </xf>
    <xf numFmtId="174" fontId="23" fillId="42" borderId="0" xfId="49" applyNumberFormat="1" applyFont="1" applyFill="1" applyAlignment="1">
      <alignment horizontal="center" vertical="center"/>
    </xf>
    <xf numFmtId="0" fontId="38" fillId="35" borderId="0" xfId="57" applyFill="1" applyAlignment="1">
      <alignment horizontal="left"/>
    </xf>
    <xf numFmtId="1" fontId="40" fillId="35" borderId="39" xfId="0" applyNumberFormat="1" applyFont="1" applyFill="1" applyBorder="1"/>
    <xf numFmtId="1" fontId="0" fillId="35" borderId="39" xfId="0" applyNumberFormat="1" applyFill="1" applyBorder="1"/>
    <xf numFmtId="0" fontId="38" fillId="35" borderId="0" xfId="57" applyFill="1" applyAlignment="1">
      <alignment horizontal="right"/>
    </xf>
    <xf numFmtId="0" fontId="23" fillId="35" borderId="0" xfId="0" applyFont="1" applyFill="1"/>
    <xf numFmtId="0" fontId="1" fillId="0" borderId="0" xfId="72"/>
    <xf numFmtId="14" fontId="1" fillId="0" borderId="0" xfId="72" applyNumberFormat="1"/>
    <xf numFmtId="0" fontId="63" fillId="0" borderId="0" xfId="72" applyFont="1"/>
    <xf numFmtId="0" fontId="64" fillId="0" borderId="0" xfId="72" applyFont="1"/>
    <xf numFmtId="14" fontId="64" fillId="0" borderId="0" xfId="72" applyNumberFormat="1" applyFont="1"/>
    <xf numFmtId="176" fontId="0" fillId="0" borderId="0" xfId="73" applyNumberFormat="1" applyFont="1"/>
    <xf numFmtId="0" fontId="0" fillId="0" borderId="0" xfId="0" applyNumberFormat="1"/>
    <xf numFmtId="0" fontId="39" fillId="35" borderId="0" xfId="0" applyFont="1" applyFill="1" applyAlignment="1">
      <alignment horizontal="center" vertical="center"/>
    </xf>
    <xf numFmtId="175" fontId="0" fillId="35" borderId="0" xfId="0" applyNumberFormat="1" applyFill="1" applyAlignment="1">
      <alignment vertical="center"/>
    </xf>
    <xf numFmtId="166" fontId="47" fillId="35" borderId="0" xfId="0" applyNumberFormat="1" applyFont="1" applyFill="1" applyAlignment="1">
      <alignment horizontal="center" vertical="center"/>
    </xf>
    <xf numFmtId="174" fontId="28" fillId="35" borderId="0" xfId="49" applyNumberFormat="1" applyFont="1" applyFill="1" applyAlignment="1">
      <alignment horizontal="center" vertical="center"/>
    </xf>
    <xf numFmtId="174" fontId="28" fillId="35" borderId="0" xfId="0" applyNumberFormat="1" applyFont="1" applyFill="1"/>
    <xf numFmtId="166" fontId="0" fillId="35" borderId="0" xfId="0" applyNumberFormat="1" applyFill="1" applyBorder="1"/>
    <xf numFmtId="175" fontId="0" fillId="35" borderId="0" xfId="0" applyNumberFormat="1" applyFill="1" applyBorder="1" applyAlignment="1">
      <alignment vertical="center"/>
    </xf>
    <xf numFmtId="166" fontId="39" fillId="35" borderId="0" xfId="0" applyNumberFormat="1" applyFont="1" applyFill="1" applyBorder="1"/>
    <xf numFmtId="0" fontId="39" fillId="35" borderId="0" xfId="0" applyFont="1" applyFill="1" applyBorder="1" applyAlignment="1">
      <alignment horizontal="center" vertical="center"/>
    </xf>
    <xf numFmtId="166" fontId="23" fillId="35" borderId="0" xfId="0" applyNumberFormat="1" applyFont="1" applyFill="1" applyBorder="1"/>
    <xf numFmtId="174" fontId="59" fillId="35" borderId="0" xfId="49" applyNumberFormat="1" applyFont="1" applyFill="1" applyBorder="1" applyAlignment="1">
      <alignment horizontal="center" vertical="center"/>
    </xf>
    <xf numFmtId="166" fontId="40" fillId="35" borderId="0" xfId="0" applyNumberFormat="1" applyFont="1" applyFill="1" applyAlignment="1">
      <alignment horizontal="center"/>
    </xf>
    <xf numFmtId="0" fontId="39" fillId="36" borderId="0" xfId="0" applyFont="1" applyFill="1" applyAlignment="1">
      <alignment horizontal="centerContinuous"/>
    </xf>
    <xf numFmtId="175" fontId="0" fillId="43" borderId="0" xfId="49" applyNumberFormat="1" applyFont="1" applyFill="1" applyAlignment="1">
      <alignment horizontal="center" vertical="center"/>
    </xf>
    <xf numFmtId="167" fontId="0" fillId="43" borderId="0" xfId="49" applyFont="1" applyFill="1" applyAlignment="1">
      <alignment horizontal="center" vertical="center"/>
    </xf>
    <xf numFmtId="2" fontId="0" fillId="43" borderId="21" xfId="49" applyNumberFormat="1" applyFont="1" applyFill="1" applyBorder="1" applyAlignment="1">
      <alignment horizontal="center" vertical="center"/>
    </xf>
    <xf numFmtId="2" fontId="0" fillId="35" borderId="0" xfId="49" applyNumberFormat="1" applyFont="1" applyFill="1" applyBorder="1" applyAlignment="1">
      <alignment horizontal="center" vertical="center"/>
    </xf>
    <xf numFmtId="0" fontId="39" fillId="35" borderId="0" xfId="0" applyFont="1" applyFill="1" applyBorder="1" applyAlignment="1">
      <alignment horizontal="centerContinuous"/>
    </xf>
    <xf numFmtId="175" fontId="0" fillId="35" borderId="0" xfId="49" applyNumberFormat="1" applyFont="1" applyFill="1" applyBorder="1" applyAlignment="1">
      <alignment horizontal="center" vertical="center"/>
    </xf>
    <xf numFmtId="167" fontId="0" fillId="35" borderId="0" xfId="49" applyFont="1" applyFill="1" applyBorder="1" applyAlignment="1">
      <alignment horizontal="center" vertical="center"/>
    </xf>
    <xf numFmtId="167" fontId="0" fillId="35" borderId="0" xfId="49" applyFont="1" applyFill="1" applyBorder="1"/>
    <xf numFmtId="0" fontId="0" fillId="35" borderId="0" xfId="0" applyFill="1" applyAlignment="1">
      <alignment horizontal="center"/>
    </xf>
    <xf numFmtId="1" fontId="0" fillId="35" borderId="0" xfId="49" applyNumberFormat="1" applyFont="1" applyFill="1"/>
    <xf numFmtId="166" fontId="23" fillId="0" borderId="0" xfId="0" applyNumberFormat="1" applyFont="1" applyAlignment="1">
      <alignment horizontal="right"/>
    </xf>
    <xf numFmtId="174" fontId="0" fillId="35" borderId="0" xfId="49" applyNumberFormat="1" applyFont="1" applyFill="1"/>
    <xf numFmtId="0" fontId="0" fillId="0" borderId="0" xfId="0" applyAlignment="1">
      <alignment horizontal="center"/>
    </xf>
    <xf numFmtId="166" fontId="28" fillId="0" borderId="0" xfId="0" applyNumberFormat="1" applyFont="1"/>
    <xf numFmtId="0" fontId="0" fillId="35" borderId="0" xfId="0" applyFill="1" applyAlignment="1" applyProtection="1">
      <alignment vertical="top"/>
      <protection locked="0"/>
    </xf>
    <xf numFmtId="0" fontId="38" fillId="35" borderId="0" xfId="57" applyFill="1"/>
    <xf numFmtId="0" fontId="0" fillId="35" borderId="0" xfId="0" applyFill="1" applyAlignment="1" applyProtection="1">
      <alignment horizontal="center" vertical="center"/>
      <protection locked="0"/>
    </xf>
    <xf numFmtId="0" fontId="0" fillId="0" borderId="0" xfId="0" applyAlignment="1" applyProtection="1">
      <alignment horizontal="center" vertical="center"/>
      <protection locked="0"/>
    </xf>
    <xf numFmtId="0" fontId="38" fillId="0" borderId="0" xfId="57" applyAlignment="1">
      <alignment horizontal="left"/>
    </xf>
    <xf numFmtId="0" fontId="38" fillId="0" borderId="0" xfId="57" applyAlignment="1">
      <alignment horizontal="center" vertical="top"/>
    </xf>
    <xf numFmtId="174" fontId="38" fillId="0" borderId="0" xfId="49" applyNumberFormat="1" applyFont="1" applyAlignment="1" applyProtection="1">
      <alignment horizontal="center" vertical="center"/>
    </xf>
    <xf numFmtId="9" fontId="38" fillId="0" borderId="0" xfId="57" applyNumberFormat="1"/>
    <xf numFmtId="0" fontId="38" fillId="0" borderId="0" xfId="57"/>
    <xf numFmtId="174" fontId="0" fillId="0" borderId="0" xfId="49" applyNumberFormat="1" applyFont="1" applyAlignment="1" applyProtection="1">
      <alignment horizontal="center" vertical="center"/>
      <protection locked="0"/>
    </xf>
    <xf numFmtId="166" fontId="23" fillId="0" borderId="0" xfId="74" applyNumberFormat="1"/>
    <xf numFmtId="177" fontId="38" fillId="0" borderId="0" xfId="57" applyNumberFormat="1"/>
    <xf numFmtId="2" fontId="38" fillId="0" borderId="0" xfId="57" applyNumberFormat="1"/>
    <xf numFmtId="0" fontId="23" fillId="0" borderId="0" xfId="0" applyFont="1" applyAlignment="1" applyProtection="1">
      <alignment horizontal="center" vertical="center"/>
      <protection locked="0"/>
    </xf>
    <xf numFmtId="166" fontId="23" fillId="40" borderId="42" xfId="0" applyNumberFormat="1" applyFont="1" applyFill="1" applyBorder="1"/>
    <xf numFmtId="166" fontId="0" fillId="40" borderId="43" xfId="0" applyNumberFormat="1" applyFill="1" applyBorder="1"/>
    <xf numFmtId="2" fontId="0" fillId="0" borderId="44" xfId="49" applyNumberFormat="1" applyFont="1" applyBorder="1"/>
    <xf numFmtId="167" fontId="0" fillId="46" borderId="45" xfId="49" applyFont="1" applyFill="1" applyBorder="1"/>
    <xf numFmtId="167" fontId="0" fillId="35" borderId="45" xfId="49" applyFont="1" applyFill="1" applyBorder="1"/>
    <xf numFmtId="2" fontId="0" fillId="0" borderId="46" xfId="49" applyNumberFormat="1" applyFont="1" applyBorder="1"/>
    <xf numFmtId="166" fontId="0" fillId="40" borderId="48" xfId="0" applyNumberFormat="1" applyFill="1" applyBorder="1"/>
    <xf numFmtId="166" fontId="0" fillId="0" borderId="45" xfId="0" applyNumberFormat="1" applyBorder="1"/>
    <xf numFmtId="167" fontId="0" fillId="35" borderId="40" xfId="49" applyFont="1" applyFill="1" applyBorder="1"/>
    <xf numFmtId="166" fontId="0" fillId="0" borderId="47" xfId="0" applyNumberFormat="1" applyBorder="1"/>
    <xf numFmtId="166" fontId="0" fillId="0" borderId="43" xfId="0" applyNumberFormat="1" applyBorder="1"/>
    <xf numFmtId="166" fontId="0" fillId="0" borderId="0" xfId="0" applyNumberFormat="1" applyBorder="1"/>
    <xf numFmtId="166" fontId="0" fillId="0" borderId="40" xfId="0" applyNumberFormat="1" applyBorder="1"/>
    <xf numFmtId="166" fontId="23" fillId="40" borderId="48" xfId="0" applyNumberFormat="1" applyFont="1" applyFill="1" applyBorder="1"/>
    <xf numFmtId="167" fontId="0" fillId="35" borderId="47" xfId="49" applyFont="1" applyFill="1" applyBorder="1"/>
    <xf numFmtId="174" fontId="45" fillId="40" borderId="0" xfId="49" applyNumberFormat="1" applyFont="1" applyFill="1" applyAlignment="1">
      <alignment horizontal="center" vertical="center"/>
    </xf>
    <xf numFmtId="166" fontId="39" fillId="51" borderId="0" xfId="0" applyNumberFormat="1" applyFont="1" applyFill="1"/>
    <xf numFmtId="1" fontId="0" fillId="43" borderId="21" xfId="0" applyNumberFormat="1" applyFill="1" applyBorder="1" applyAlignment="1">
      <alignment horizontal="center" vertical="center"/>
    </xf>
    <xf numFmtId="166" fontId="23" fillId="46" borderId="25" xfId="0" applyNumberFormat="1" applyFont="1" applyFill="1" applyBorder="1" applyAlignment="1">
      <alignment horizontal="center"/>
    </xf>
    <xf numFmtId="166" fontId="23" fillId="46" borderId="27" xfId="0" applyNumberFormat="1" applyFont="1" applyFill="1" applyBorder="1" applyAlignment="1">
      <alignment horizontal="center"/>
    </xf>
    <xf numFmtId="166" fontId="23" fillId="46" borderId="26" xfId="0" applyNumberFormat="1" applyFont="1" applyFill="1" applyBorder="1" applyAlignment="1">
      <alignment horizontal="center"/>
    </xf>
    <xf numFmtId="166" fontId="56" fillId="0" borderId="29" xfId="0" applyNumberFormat="1" applyFont="1" applyBorder="1" applyAlignment="1">
      <alignment horizontal="center"/>
    </xf>
    <xf numFmtId="166" fontId="56" fillId="0" borderId="33" xfId="0" applyNumberFormat="1" applyFont="1" applyBorder="1" applyAlignment="1">
      <alignment horizontal="center"/>
    </xf>
    <xf numFmtId="166" fontId="50" fillId="40" borderId="0" xfId="0" applyNumberFormat="1" applyFont="1" applyFill="1" applyAlignment="1">
      <alignment horizontal="center"/>
    </xf>
  </cellXfs>
  <cellStyles count="75">
    <cellStyle name="20% - Accent1" xfId="19" builtinId="30" hidden="1"/>
    <cellStyle name="20% - Accent2" xfId="23" builtinId="34" hidden="1"/>
    <cellStyle name="20% - Accent3" xfId="27" builtinId="38" hidden="1"/>
    <cellStyle name="20% - Accent4" xfId="31" builtinId="42" hidden="1"/>
    <cellStyle name="20% - Accent5" xfId="35" builtinId="46" hidden="1"/>
    <cellStyle name="20% - Accent6" xfId="39" builtinId="50" hidden="1"/>
    <cellStyle name="40% - Accent1" xfId="20" builtinId="31" hidden="1"/>
    <cellStyle name="40% - Accent2" xfId="24" builtinId="35" hidden="1"/>
    <cellStyle name="40% - Accent3" xfId="28" builtinId="39" hidden="1"/>
    <cellStyle name="40% - Accent4" xfId="32" builtinId="43" hidden="1"/>
    <cellStyle name="40% - Accent5" xfId="36" builtinId="47" hidden="1"/>
    <cellStyle name="40% - Accent6" xfId="40" builtinId="51" hidden="1"/>
    <cellStyle name="60% - Accent1" xfId="21" builtinId="32" hidden="1"/>
    <cellStyle name="60% - Accent2" xfId="25" builtinId="36" hidden="1"/>
    <cellStyle name="60% - Accent3" xfId="29" builtinId="40" hidden="1"/>
    <cellStyle name="60% - Accent4" xfId="33" builtinId="44" hidden="1"/>
    <cellStyle name="60% - Accent5" xfId="37" builtinId="48" hidden="1"/>
    <cellStyle name="60% - Accent6" xfId="41" builtinId="52" hidden="1"/>
    <cellStyle name="Accent1" xfId="18" builtinId="29" hidden="1"/>
    <cellStyle name="Accent2" xfId="22" builtinId="33" hidden="1"/>
    <cellStyle name="Accent3" xfId="26" builtinId="37" hidden="1"/>
    <cellStyle name="Accent4" xfId="30" builtinId="41" hidden="1"/>
    <cellStyle name="Accent5" xfId="34" builtinId="45" hidden="1"/>
    <cellStyle name="Accent6" xfId="38" builtinId="49" hidden="1"/>
    <cellStyle name="Assumptions" xfId="50" xr:uid="{00000000-0005-0000-0000-000018000000}"/>
    <cellStyle name="Bad" xfId="8" builtinId="27" hidden="1"/>
    <cellStyle name="Blank" xfId="44" xr:uid="{00000000-0005-0000-0000-00001A000000}"/>
    <cellStyle name="Calculation" xfId="11" builtinId="22" hidden="1"/>
    <cellStyle name="Check Cell" xfId="13" builtinId="23" hidden="1"/>
    <cellStyle name="Comma" xfId="45" builtinId="3" hidden="1"/>
    <cellStyle name="Comma" xfId="73" builtinId="3"/>
    <cellStyle name="Comma [0]" xfId="46" builtinId="6" hidden="1"/>
    <cellStyle name="Comma 2 2 2" xfId="64" xr:uid="{595C4EC5-16D5-491E-AAE1-BAC0AD8A0F32}"/>
    <cellStyle name="Comma 7" xfId="63" xr:uid="{C082EF36-3322-41A7-8935-5B2410F09ED6}"/>
    <cellStyle name="Currency" xfId="47" builtinId="4" hidden="1"/>
    <cellStyle name="Currency [0]" xfId="48" builtinId="7" hidden="1"/>
    <cellStyle name="Date" xfId="43" xr:uid="{00000000-0005-0000-0000-000021000000}"/>
    <cellStyle name="Explanatory Text" xfId="16" builtinId="53" hidden="1"/>
    <cellStyle name="Good" xfId="7" builtinId="26" hidden="1"/>
    <cellStyle name="Heading 1" xfId="3" builtinId="16" hidden="1"/>
    <cellStyle name="Heading 2" xfId="4" builtinId="17" hidden="1"/>
    <cellStyle name="Heading 3" xfId="5" builtinId="18" hidden="1"/>
    <cellStyle name="Heading 4" xfId="6" builtinId="19" hidden="1"/>
    <cellStyle name="Historical inputs" xfId="42" xr:uid="{00000000-0005-0000-0000-000028000000}"/>
    <cellStyle name="Hyperlink" xfId="70" builtinId="8"/>
    <cellStyle name="Hyperlink 2" xfId="58" xr:uid="{8D5DCA8D-5EE3-4136-98DA-9D89BF391220}"/>
    <cellStyle name="Important output" xfId="51" xr:uid="{00000000-0005-0000-0000-000029000000}"/>
    <cellStyle name="Input" xfId="1" builtinId="20" hidden="1" customBuiltin="1"/>
    <cellStyle name="Linked Cell" xfId="12" builtinId="24" hidden="1"/>
    <cellStyle name="Neutral" xfId="9" builtinId="28" hidden="1"/>
    <cellStyle name="Normal" xfId="0" builtinId="0"/>
    <cellStyle name="Normal 10" xfId="72" xr:uid="{D52B965B-F833-4052-AE19-048ED861E961}"/>
    <cellStyle name="Normal 12" xfId="74" xr:uid="{AB87272C-9600-4465-8E17-282EFF18A8E5}"/>
    <cellStyle name="Normal 2" xfId="52" xr:uid="{0A3F0A62-75A9-4DAB-918D-DFBAB435CB2C}"/>
    <cellStyle name="Normal 2 2" xfId="61" xr:uid="{4050F5A3-2918-4C05-931F-E28B0ED8ABE7}"/>
    <cellStyle name="Normal 2 2 2" xfId="68" xr:uid="{04414A1E-90EB-4ADA-A1AE-0F9016BC285B}"/>
    <cellStyle name="Normal 2 3" xfId="65" xr:uid="{133C52F7-3616-4FD4-87C5-35F3F3A86A55}"/>
    <cellStyle name="Normal 2 4" xfId="71" xr:uid="{A5A19755-B87B-4930-A01B-C4878E5D0F2E}"/>
    <cellStyle name="Normal 3" xfId="53" xr:uid="{98A70635-4B06-4781-AAD6-921251ECA9C4}"/>
    <cellStyle name="Normal 3 2" xfId="57" xr:uid="{8A94803A-5837-47B2-90C7-16CDDF95A78B}"/>
    <cellStyle name="Normal 3 3" xfId="59" xr:uid="{263D99AA-4161-44C0-B0FE-CA448C0B3B8F}"/>
    <cellStyle name="Normal 4" xfId="54" xr:uid="{7E549C3A-7DA1-4A79-8DBA-BD78BD344796}"/>
    <cellStyle name="Normal 4 2" xfId="56" xr:uid="{EED7265A-68A8-4F5C-9E1C-954DD9081CBC}"/>
    <cellStyle name="Normal 5" xfId="55" xr:uid="{3FF89FD9-5247-49AD-96F4-C658CD717EDD}"/>
    <cellStyle name="Normal 6" xfId="67" xr:uid="{795E2629-4BCD-4A21-9395-A2FC382EB578}"/>
    <cellStyle name="Normal 7" xfId="62" xr:uid="{7AEE2B66-36F0-4937-A431-7D64ABD7F7EF}"/>
    <cellStyle name="Normal 8" xfId="66" xr:uid="{EE612A93-0777-449A-A05B-AD03C6EA7FC3}"/>
    <cellStyle name="Normal 9" xfId="69" xr:uid="{E8217428-2BAD-4063-8F7B-81BA5E6470F4}"/>
    <cellStyle name="Note" xfId="15" builtinId="10" hidden="1"/>
    <cellStyle name="Output" xfId="10" builtinId="21" hidden="1"/>
    <cellStyle name="Percent" xfId="49" builtinId="5" customBuiltin="1"/>
    <cellStyle name="Percent 2" xfId="60" xr:uid="{FB3226F9-E178-456C-81FF-99E1F5A981BE}"/>
    <cellStyle name="Title" xfId="2" builtinId="15" hidden="1"/>
    <cellStyle name="Total" xfId="17" builtinId="25" hidden="1"/>
    <cellStyle name="Warning Text" xfId="14" builtinId="11" hidden="1"/>
  </cellStyles>
  <dxfs count="39">
    <dxf>
      <fill>
        <patternFill>
          <bgColor theme="0"/>
        </patternFill>
      </fill>
    </dxf>
    <dxf>
      <numFmt numFmtId="14" formatCode="0.00%"/>
    </dxf>
    <dxf>
      <fill>
        <patternFill>
          <bgColor theme="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3" formatCode="#,##0"/>
    </dxf>
    <dxf>
      <fill>
        <patternFill>
          <bgColor theme="0"/>
        </patternFill>
      </fill>
    </dxf>
    <dxf>
      <fill>
        <patternFill>
          <bgColor theme="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3" formatCode="#,##0"/>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808080"/>
      <rgbColor rgb="00FFFFFF"/>
      <rgbColor rgb="008EC6A1"/>
      <rgbColor rgb="00FFFFFF"/>
      <rgbColor rgb="00CEA09D"/>
      <rgbColor rgb="0006C245"/>
      <rgbColor rgb="00BCDEC2"/>
      <rgbColor rgb="00FFFFFF"/>
      <rgbColor rgb="005BC182"/>
      <rgbColor rgb="00E7D475"/>
      <rgbColor rgb="00B1726B"/>
      <rgbColor rgb="00BBAD87"/>
      <rgbColor rgb="00FEEC00"/>
      <rgbColor rgb="00F5C77B"/>
      <rgbColor rgb="00FFFFFF"/>
      <rgbColor rgb="00B2B2B2"/>
      <rgbColor rgb="005BAD82"/>
      <rgbColor rgb="008EC6A1"/>
      <rgbColor rgb="00BCDEC2"/>
      <rgbColor rgb="0079A2B3"/>
      <rgbColor rgb="00ACC6D0"/>
      <rgbColor rgb="00D2E0E6"/>
      <rgbColor rgb="00908052"/>
      <rgbColor rgb="00BBAD87"/>
      <rgbColor rgb="00177B57"/>
      <rgbColor rgb="003D6E81"/>
      <rgbColor rgb="00655939"/>
      <rgbColor rgb="004D4D4D"/>
      <rgbColor rgb="00CFA649"/>
      <rgbColor rgb="009C3328"/>
      <rgbColor rgb="00DC8700"/>
      <rgbColor rgb="00808080"/>
      <rgbColor rgb="00FFFFFF"/>
      <rgbColor rgb="00DC8700"/>
      <rgbColor rgb="00CFA649"/>
      <rgbColor rgb="00655939"/>
      <rgbColor rgb="009C3328"/>
      <rgbColor rgb="00177B57"/>
      <rgbColor rgb="004D4D4D"/>
      <rgbColor rgb="003D6E81"/>
      <rgbColor rgb="00E7C7C7"/>
      <rgbColor rgb="00F9DFB5"/>
      <rgbColor rgb="00D8CEB8"/>
      <rgbColor rgb="00008FC8"/>
      <rgbColor rgb="00D2E0E6"/>
      <rgbColor rgb="00ACC0D0"/>
      <rgbColor rgb="00DC6E00"/>
      <rgbColor rgb="00E2E2E2"/>
      <rgbColor rgb="00EEA632"/>
      <rgbColor rgb="00F9EFBD"/>
      <rgbColor rgb="00DCC05A"/>
      <rgbColor rgb="00908052"/>
      <rgbColor rgb="0079A2B3"/>
      <rgbColor rgb="007716B2"/>
      <rgbColor rgb="00C41300"/>
      <rgbColor rgb="00808080"/>
    </indexedColors>
    <mruColors>
      <color rgb="FF0000FF"/>
      <color rgb="FFFFFFCC"/>
      <color rgb="FFFFFF66"/>
      <color rgb="FF5BAD82"/>
      <color rgb="FFD4DF33"/>
      <color rgb="FF006600"/>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15</xdr:row>
      <xdr:rowOff>28574</xdr:rowOff>
    </xdr:from>
    <xdr:ext cx="10210800" cy="1457326"/>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114300" y="4238624"/>
          <a:ext cx="10210800" cy="1457326"/>
        </a:xfrm>
        <a:prstGeom prst="rect">
          <a:avLst/>
        </a:prstGeom>
        <a:noFill/>
        <a:ln>
          <a:solidFill>
            <a:schemeClr val="bg1">
              <a:lumMod val="85000"/>
            </a:schemeClr>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GB" sz="1000">
              <a:latin typeface="Arial" pitchFamily="34" charset="0"/>
              <a:cs typeface="Arial" pitchFamily="34" charset="0"/>
            </a:rPr>
            <a:t>Disclaimer:</a:t>
          </a:r>
          <a:r>
            <a:rPr lang="en-GB" sz="1000" baseline="0">
              <a:latin typeface="Arial" pitchFamily="34" charset="0"/>
              <a:cs typeface="Arial" pitchFamily="34" charset="0"/>
            </a:rPr>
            <a:t> </a:t>
          </a:r>
          <a:r>
            <a:rPr lang="en-US" sz="1000">
              <a:solidFill>
                <a:schemeClr val="tx1"/>
              </a:solidFill>
              <a:latin typeface="Arial" pitchFamily="34" charset="0"/>
              <a:ea typeface="+mn-ea"/>
              <a:cs typeface="Arial" pitchFamily="34" charset="0"/>
            </a:rPr>
            <a:t>Client is responsible for obtaining independent advice concerning these matters, which advice may affect the guidance given by BCG.  Further, BCG has made no undertaking to update these materials after the date hereof notwithstanding that such information may become outdated or inaccurate.</a:t>
          </a:r>
          <a:endParaRPr lang="de-DE" sz="1000">
            <a:solidFill>
              <a:schemeClr val="tx1"/>
            </a:solidFill>
            <a:latin typeface="Arial" pitchFamily="34" charset="0"/>
            <a:ea typeface="+mn-ea"/>
            <a:cs typeface="Arial" pitchFamily="34" charset="0"/>
          </a:endParaRPr>
        </a:p>
        <a:p>
          <a:r>
            <a:rPr lang="en-US" sz="1000">
              <a:solidFill>
                <a:schemeClr val="tx1"/>
              </a:solidFill>
              <a:latin typeface="Arial" pitchFamily="34" charset="0"/>
              <a:ea typeface="+mn-ea"/>
              <a:cs typeface="Arial" pitchFamily="34" charset="0"/>
            </a:rPr>
            <a:t>  To the fullest extent permitted by law (and except to the extent otherwise agreed in a signed writing by BCG), BCG shall have no liability whatsoever to any Third-Party, and any Third-Party hereby waives any rights and claims it may, have at any time against BCG with regard to the services, this presentation or other materials, including the accuracy or completeness thereof. </a:t>
          </a:r>
          <a:endParaRPr lang="de-DE" sz="1000">
            <a:solidFill>
              <a:schemeClr val="tx1"/>
            </a:solidFill>
            <a:latin typeface="Arial" pitchFamily="34" charset="0"/>
            <a:ea typeface="+mn-ea"/>
            <a:cs typeface="Arial" pitchFamily="34" charset="0"/>
          </a:endParaRPr>
        </a:p>
        <a:p>
          <a:r>
            <a:rPr lang="en-US" sz="1000">
              <a:solidFill>
                <a:schemeClr val="tx1"/>
              </a:solidFill>
              <a:latin typeface="Arial" pitchFamily="34" charset="0"/>
              <a:ea typeface="+mn-ea"/>
              <a:cs typeface="Arial" pitchFamily="34" charset="0"/>
            </a:rPr>
            <a:t>  Further, the financial evaluations, projected market and financial information, and conclusions contained in these materials are based upon standard valuation methodologies, are not definitive forecasts, and are not guaranteed by BCG. BCG has used public and/or confidential data and assumptions provided to BCG by the client which BCG has not independently verified the data and assumptions used in these analyses. Changes in the underlying data or operating assumptions will clearly impact the analyses and conclusions.</a:t>
          </a:r>
          <a:endParaRPr lang="en-GB" sz="1000">
            <a:latin typeface="Arial" pitchFamily="34" charset="0"/>
            <a:cs typeface="Arial" pitchFamily="34" charset="0"/>
          </a:endParaRPr>
        </a:p>
      </xdr:txBody>
    </xdr:sp>
    <xdr:clientData/>
  </xdr:oneCellAnchor>
  <xdr:twoCellAnchor editAs="oneCell">
    <xdr:from>
      <xdr:col>1</xdr:col>
      <xdr:colOff>0</xdr:colOff>
      <xdr:row>0</xdr:row>
      <xdr:rowOff>57150</xdr:rowOff>
    </xdr:from>
    <xdr:to>
      <xdr:col>1</xdr:col>
      <xdr:colOff>2056879</xdr:colOff>
      <xdr:row>3</xdr:row>
      <xdr:rowOff>106680</xdr:rowOff>
    </xdr:to>
    <xdr:pic>
      <xdr:nvPicPr>
        <xdr:cNvPr id="5" name="Picture 4">
          <a:extLst>
            <a:ext uri="{FF2B5EF4-FFF2-40B4-BE49-F238E27FC236}">
              <a16:creationId xmlns:a16="http://schemas.microsoft.com/office/drawing/2014/main" id="{19445CD8-873F-439C-B61E-F8989D8F4B72}"/>
            </a:ext>
          </a:extLst>
        </xdr:cNvPr>
        <xdr:cNvPicPr>
          <a:picLocks noChangeAspect="1"/>
        </xdr:cNvPicPr>
      </xdr:nvPicPr>
      <xdr:blipFill rotWithShape="1">
        <a:blip xmlns:r="http://schemas.openxmlformats.org/officeDocument/2006/relationships" r:embed="rId1"/>
        <a:srcRect t="25739" b="26749"/>
        <a:stretch/>
      </xdr:blipFill>
      <xdr:spPr>
        <a:xfrm>
          <a:off x="114300" y="57150"/>
          <a:ext cx="2056879" cy="54292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0</xdr:colOff>
      <xdr:row>0</xdr:row>
      <xdr:rowOff>83820</xdr:rowOff>
    </xdr:from>
    <xdr:to>
      <xdr:col>3</xdr:col>
      <xdr:colOff>2037829</xdr:colOff>
      <xdr:row>3</xdr:row>
      <xdr:rowOff>126365</xdr:rowOff>
    </xdr:to>
    <xdr:pic>
      <xdr:nvPicPr>
        <xdr:cNvPr id="2" name="Picture 1">
          <a:extLst>
            <a:ext uri="{FF2B5EF4-FFF2-40B4-BE49-F238E27FC236}">
              <a16:creationId xmlns:a16="http://schemas.microsoft.com/office/drawing/2014/main" id="{5BF76F58-29E9-4F31-A731-54A341A2C0BC}"/>
            </a:ext>
          </a:extLst>
        </xdr:cNvPr>
        <xdr:cNvPicPr>
          <a:picLocks noChangeAspect="1"/>
        </xdr:cNvPicPr>
      </xdr:nvPicPr>
      <xdr:blipFill rotWithShape="1">
        <a:blip xmlns:r="http://schemas.openxmlformats.org/officeDocument/2006/relationships" r:embed="rId1"/>
        <a:srcRect t="25739" b="26749"/>
        <a:stretch/>
      </xdr:blipFill>
      <xdr:spPr>
        <a:xfrm>
          <a:off x="428625" y="83820"/>
          <a:ext cx="2037829" cy="55689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3</xdr:col>
      <xdr:colOff>0</xdr:colOff>
      <xdr:row>0</xdr:row>
      <xdr:rowOff>83820</xdr:rowOff>
    </xdr:from>
    <xdr:to>
      <xdr:col>3</xdr:col>
      <xdr:colOff>2037829</xdr:colOff>
      <xdr:row>3</xdr:row>
      <xdr:rowOff>126365</xdr:rowOff>
    </xdr:to>
    <xdr:pic>
      <xdr:nvPicPr>
        <xdr:cNvPr id="2" name="Picture 1">
          <a:extLst>
            <a:ext uri="{FF2B5EF4-FFF2-40B4-BE49-F238E27FC236}">
              <a16:creationId xmlns:a16="http://schemas.microsoft.com/office/drawing/2014/main" id="{C2D90564-D834-4BC9-A220-5C343E29575E}"/>
            </a:ext>
          </a:extLst>
        </xdr:cNvPr>
        <xdr:cNvPicPr>
          <a:picLocks noChangeAspect="1"/>
        </xdr:cNvPicPr>
      </xdr:nvPicPr>
      <xdr:blipFill rotWithShape="1">
        <a:blip xmlns:r="http://schemas.openxmlformats.org/officeDocument/2006/relationships" r:embed="rId1"/>
        <a:srcRect t="25739" b="26749"/>
        <a:stretch/>
      </xdr:blipFill>
      <xdr:spPr>
        <a:xfrm>
          <a:off x="428625" y="83820"/>
          <a:ext cx="2037829" cy="55689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3</xdr:col>
      <xdr:colOff>0</xdr:colOff>
      <xdr:row>0</xdr:row>
      <xdr:rowOff>83820</xdr:rowOff>
    </xdr:from>
    <xdr:to>
      <xdr:col>3</xdr:col>
      <xdr:colOff>2037829</xdr:colOff>
      <xdr:row>3</xdr:row>
      <xdr:rowOff>126365</xdr:rowOff>
    </xdr:to>
    <xdr:pic>
      <xdr:nvPicPr>
        <xdr:cNvPr id="2" name="Picture 1">
          <a:extLst>
            <a:ext uri="{FF2B5EF4-FFF2-40B4-BE49-F238E27FC236}">
              <a16:creationId xmlns:a16="http://schemas.microsoft.com/office/drawing/2014/main" id="{BE33E2EB-93AF-49A8-942C-D4186C71A6F1}"/>
            </a:ext>
          </a:extLst>
        </xdr:cNvPr>
        <xdr:cNvPicPr>
          <a:picLocks noChangeAspect="1"/>
        </xdr:cNvPicPr>
      </xdr:nvPicPr>
      <xdr:blipFill rotWithShape="1">
        <a:blip xmlns:r="http://schemas.openxmlformats.org/officeDocument/2006/relationships" r:embed="rId1"/>
        <a:srcRect t="25739" b="26749"/>
        <a:stretch/>
      </xdr:blipFill>
      <xdr:spPr>
        <a:xfrm>
          <a:off x="428625" y="83820"/>
          <a:ext cx="2037829" cy="5568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0</xdr:row>
      <xdr:rowOff>83820</xdr:rowOff>
    </xdr:from>
    <xdr:to>
      <xdr:col>3</xdr:col>
      <xdr:colOff>2037829</xdr:colOff>
      <xdr:row>3</xdr:row>
      <xdr:rowOff>123190</xdr:rowOff>
    </xdr:to>
    <xdr:pic>
      <xdr:nvPicPr>
        <xdr:cNvPr id="2" name="Picture 1">
          <a:extLst>
            <a:ext uri="{FF2B5EF4-FFF2-40B4-BE49-F238E27FC236}">
              <a16:creationId xmlns:a16="http://schemas.microsoft.com/office/drawing/2014/main" id="{4D892EE8-00AC-49E7-A5BE-E3376F4DAA05}"/>
            </a:ext>
          </a:extLst>
        </xdr:cNvPr>
        <xdr:cNvPicPr>
          <a:picLocks noChangeAspect="1"/>
        </xdr:cNvPicPr>
      </xdr:nvPicPr>
      <xdr:blipFill rotWithShape="1">
        <a:blip xmlns:r="http://schemas.openxmlformats.org/officeDocument/2006/relationships" r:embed="rId1"/>
        <a:srcRect t="25739" b="26749"/>
        <a:stretch/>
      </xdr:blipFill>
      <xdr:spPr>
        <a:xfrm>
          <a:off x="428625" y="83820"/>
          <a:ext cx="2037829" cy="5537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0</xdr:row>
      <xdr:rowOff>83820</xdr:rowOff>
    </xdr:from>
    <xdr:to>
      <xdr:col>3</xdr:col>
      <xdr:colOff>2037829</xdr:colOff>
      <xdr:row>3</xdr:row>
      <xdr:rowOff>123190</xdr:rowOff>
    </xdr:to>
    <xdr:pic>
      <xdr:nvPicPr>
        <xdr:cNvPr id="2" name="Picture 1">
          <a:extLst>
            <a:ext uri="{FF2B5EF4-FFF2-40B4-BE49-F238E27FC236}">
              <a16:creationId xmlns:a16="http://schemas.microsoft.com/office/drawing/2014/main" id="{989E4088-3B2F-4361-9B83-102E65ACB5AF}"/>
            </a:ext>
          </a:extLst>
        </xdr:cNvPr>
        <xdr:cNvPicPr>
          <a:picLocks noChangeAspect="1"/>
        </xdr:cNvPicPr>
      </xdr:nvPicPr>
      <xdr:blipFill rotWithShape="1">
        <a:blip xmlns:r="http://schemas.openxmlformats.org/officeDocument/2006/relationships" r:embed="rId1"/>
        <a:srcRect t="25739" b="26749"/>
        <a:stretch/>
      </xdr:blipFill>
      <xdr:spPr>
        <a:xfrm>
          <a:off x="411480" y="83820"/>
          <a:ext cx="2047354" cy="54356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0</xdr:row>
      <xdr:rowOff>83820</xdr:rowOff>
    </xdr:from>
    <xdr:to>
      <xdr:col>3</xdr:col>
      <xdr:colOff>2037829</xdr:colOff>
      <xdr:row>3</xdr:row>
      <xdr:rowOff>123190</xdr:rowOff>
    </xdr:to>
    <xdr:pic>
      <xdr:nvPicPr>
        <xdr:cNvPr id="2" name="Picture 1">
          <a:extLst>
            <a:ext uri="{FF2B5EF4-FFF2-40B4-BE49-F238E27FC236}">
              <a16:creationId xmlns:a16="http://schemas.microsoft.com/office/drawing/2014/main" id="{F582B49C-4174-4CE5-B704-5371B5C954A8}"/>
            </a:ext>
          </a:extLst>
        </xdr:cNvPr>
        <xdr:cNvPicPr>
          <a:picLocks noChangeAspect="1"/>
        </xdr:cNvPicPr>
      </xdr:nvPicPr>
      <xdr:blipFill rotWithShape="1">
        <a:blip xmlns:r="http://schemas.openxmlformats.org/officeDocument/2006/relationships" r:embed="rId1"/>
        <a:srcRect t="25739" b="26749"/>
        <a:stretch/>
      </xdr:blipFill>
      <xdr:spPr>
        <a:xfrm>
          <a:off x="428625" y="83820"/>
          <a:ext cx="2037829" cy="5568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0</xdr:colOff>
      <xdr:row>0</xdr:row>
      <xdr:rowOff>83820</xdr:rowOff>
    </xdr:from>
    <xdr:to>
      <xdr:col>3</xdr:col>
      <xdr:colOff>2037829</xdr:colOff>
      <xdr:row>3</xdr:row>
      <xdr:rowOff>123190</xdr:rowOff>
    </xdr:to>
    <xdr:pic>
      <xdr:nvPicPr>
        <xdr:cNvPr id="2" name="Picture 1">
          <a:extLst>
            <a:ext uri="{FF2B5EF4-FFF2-40B4-BE49-F238E27FC236}">
              <a16:creationId xmlns:a16="http://schemas.microsoft.com/office/drawing/2014/main" id="{FE170062-0436-4DE3-B9CF-ADCB41D4C2D0}"/>
            </a:ext>
          </a:extLst>
        </xdr:cNvPr>
        <xdr:cNvPicPr>
          <a:picLocks noChangeAspect="1"/>
        </xdr:cNvPicPr>
      </xdr:nvPicPr>
      <xdr:blipFill rotWithShape="1">
        <a:blip xmlns:r="http://schemas.openxmlformats.org/officeDocument/2006/relationships" r:embed="rId1"/>
        <a:srcRect t="25739" b="26749"/>
        <a:stretch/>
      </xdr:blipFill>
      <xdr:spPr>
        <a:xfrm>
          <a:off x="428625" y="83820"/>
          <a:ext cx="2037829" cy="55372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0</xdr:colOff>
      <xdr:row>0</xdr:row>
      <xdr:rowOff>83820</xdr:rowOff>
    </xdr:from>
    <xdr:to>
      <xdr:col>3</xdr:col>
      <xdr:colOff>2041639</xdr:colOff>
      <xdr:row>3</xdr:row>
      <xdr:rowOff>130175</xdr:rowOff>
    </xdr:to>
    <xdr:pic>
      <xdr:nvPicPr>
        <xdr:cNvPr id="2" name="Picture 1">
          <a:extLst>
            <a:ext uri="{FF2B5EF4-FFF2-40B4-BE49-F238E27FC236}">
              <a16:creationId xmlns:a16="http://schemas.microsoft.com/office/drawing/2014/main" id="{81AFA5F6-0604-4971-BC3F-68A177588D74}"/>
            </a:ext>
          </a:extLst>
        </xdr:cNvPr>
        <xdr:cNvPicPr>
          <a:picLocks noChangeAspect="1"/>
        </xdr:cNvPicPr>
      </xdr:nvPicPr>
      <xdr:blipFill rotWithShape="1">
        <a:blip xmlns:r="http://schemas.openxmlformats.org/officeDocument/2006/relationships" r:embed="rId1"/>
        <a:srcRect t="25739" b="26749"/>
        <a:stretch/>
      </xdr:blipFill>
      <xdr:spPr>
        <a:xfrm>
          <a:off x="463550" y="83820"/>
          <a:ext cx="2041639" cy="56070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0</xdr:colOff>
      <xdr:row>0</xdr:row>
      <xdr:rowOff>83820</xdr:rowOff>
    </xdr:from>
    <xdr:to>
      <xdr:col>3</xdr:col>
      <xdr:colOff>2041004</xdr:colOff>
      <xdr:row>3</xdr:row>
      <xdr:rowOff>133985</xdr:rowOff>
    </xdr:to>
    <xdr:pic>
      <xdr:nvPicPr>
        <xdr:cNvPr id="2" name="Picture 1">
          <a:extLst>
            <a:ext uri="{FF2B5EF4-FFF2-40B4-BE49-F238E27FC236}">
              <a16:creationId xmlns:a16="http://schemas.microsoft.com/office/drawing/2014/main" id="{E5CA0980-1653-4EF9-8A71-BC3FF03752F2}"/>
            </a:ext>
          </a:extLst>
        </xdr:cNvPr>
        <xdr:cNvPicPr>
          <a:picLocks noChangeAspect="1"/>
        </xdr:cNvPicPr>
      </xdr:nvPicPr>
      <xdr:blipFill rotWithShape="1">
        <a:blip xmlns:r="http://schemas.openxmlformats.org/officeDocument/2006/relationships" r:embed="rId1"/>
        <a:srcRect t="25739" b="26749"/>
        <a:stretch/>
      </xdr:blipFill>
      <xdr:spPr>
        <a:xfrm>
          <a:off x="463550" y="83820"/>
          <a:ext cx="2041004" cy="56451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oneCellAnchor>
    <xdr:from>
      <xdr:col>0</xdr:col>
      <xdr:colOff>114300</xdr:colOff>
      <xdr:row>0</xdr:row>
      <xdr:rowOff>20320</xdr:rowOff>
    </xdr:from>
    <xdr:ext cx="2041004" cy="615315"/>
    <xdr:pic>
      <xdr:nvPicPr>
        <xdr:cNvPr id="2" name="Picture 1">
          <a:extLst>
            <a:ext uri="{FF2B5EF4-FFF2-40B4-BE49-F238E27FC236}">
              <a16:creationId xmlns:a16="http://schemas.microsoft.com/office/drawing/2014/main" id="{26139D07-86D7-418D-913B-F24DC5A5A536}"/>
            </a:ext>
          </a:extLst>
        </xdr:cNvPr>
        <xdr:cNvPicPr>
          <a:picLocks noChangeAspect="1"/>
        </xdr:cNvPicPr>
      </xdr:nvPicPr>
      <xdr:blipFill rotWithShape="1">
        <a:blip xmlns:r="http://schemas.openxmlformats.org/officeDocument/2006/relationships" r:embed="rId1"/>
        <a:srcRect t="25739" b="26749"/>
        <a:stretch/>
      </xdr:blipFill>
      <xdr:spPr>
        <a:xfrm>
          <a:off x="114300" y="20320"/>
          <a:ext cx="2041004" cy="615315"/>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twoCellAnchor editAs="oneCell">
    <xdr:from>
      <xdr:col>3</xdr:col>
      <xdr:colOff>0</xdr:colOff>
      <xdr:row>0</xdr:row>
      <xdr:rowOff>83820</xdr:rowOff>
    </xdr:from>
    <xdr:to>
      <xdr:col>3</xdr:col>
      <xdr:colOff>2037829</xdr:colOff>
      <xdr:row>3</xdr:row>
      <xdr:rowOff>126365</xdr:rowOff>
    </xdr:to>
    <xdr:pic>
      <xdr:nvPicPr>
        <xdr:cNvPr id="2" name="Picture 1">
          <a:extLst>
            <a:ext uri="{FF2B5EF4-FFF2-40B4-BE49-F238E27FC236}">
              <a16:creationId xmlns:a16="http://schemas.microsoft.com/office/drawing/2014/main" id="{50CBFA11-7C57-4FC7-B8A9-50C651F170B8}"/>
            </a:ext>
          </a:extLst>
        </xdr:cNvPr>
        <xdr:cNvPicPr>
          <a:picLocks noChangeAspect="1"/>
        </xdr:cNvPicPr>
      </xdr:nvPicPr>
      <xdr:blipFill rotWithShape="1">
        <a:blip xmlns:r="http://schemas.openxmlformats.org/officeDocument/2006/relationships" r:embed="rId1"/>
        <a:srcRect t="25739" b="26749"/>
        <a:stretch/>
      </xdr:blipFill>
      <xdr:spPr>
        <a:xfrm>
          <a:off x="428625" y="83820"/>
          <a:ext cx="2037829" cy="55689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bcgcloudeur-my.sharepoint.com/sites/265453-45/Externally%20accessible/OCP%20Africa%20Folder/230215%20DR/Reports/CRU/phosphate-fertilizer-market-outlook-november-2022-npk-flat-databas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bcgcloudeur-my.sharepoint.com/sites/265453-34/Shared%20Documents/2%20-%20Client%20data/CRU%20phosphate%20market%20outlook%20-%20August%202022_Amend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Data Dashboard"/>
      <sheetName val="Capacity"/>
      <sheetName val="Country Capacity - Total"/>
      <sheetName val="Country Capacity - Phos Acid"/>
      <sheetName val="Country Capacity - Nitrophos"/>
      <sheetName val="Country Capacity - Steam"/>
      <sheetName val="Country Capacity - Melt"/>
      <sheetName val="NPK"/>
      <sheetName val="NPK Production"/>
      <sheetName val="PK Production"/>
      <sheetName val="NPK App Demand"/>
      <sheetName val="NPK Imports"/>
      <sheetName val="NPK Exports"/>
      <sheetName val="NP"/>
      <sheetName val="NP Production"/>
      <sheetName val="NP App Demand"/>
      <sheetName val="NP Imports"/>
      <sheetName val="NP Exports"/>
      <sheetName val="PK"/>
      <sheetName val="PK App Demand"/>
      <sheetName val="PK Imports"/>
      <sheetName val="PK Exports"/>
      <sheetName val="NPK+NP+PK"/>
      <sheetName val="NPK+NP+PK Production"/>
      <sheetName val="NPK+NP+PK App Demand"/>
      <sheetName val="NPK+NP+PK Imports"/>
      <sheetName val="NPK+NP+PK Exports"/>
    </sheetNames>
    <sheetDataSet>
      <sheetData sheetId="0"/>
      <sheetData sheetId="1">
        <row r="19">
          <cell r="D19">
            <v>48.356453000000002</v>
          </cell>
          <cell r="E19">
            <v>77.101525000000009</v>
          </cell>
          <cell r="F19">
            <v>146.6422</v>
          </cell>
          <cell r="G19">
            <v>315.39183299999996</v>
          </cell>
          <cell r="H19">
            <v>175.23312000000001</v>
          </cell>
          <cell r="I19">
            <v>253.78091699999999</v>
          </cell>
          <cell r="J19">
            <v>611.14063799999997</v>
          </cell>
          <cell r="K19">
            <v>835.27263300000004</v>
          </cell>
          <cell r="L19">
            <v>458.58204212442399</v>
          </cell>
          <cell r="M19">
            <v>684.50591999999995</v>
          </cell>
          <cell r="N19">
            <v>906.47305000000006</v>
          </cell>
          <cell r="O19">
            <v>976.19905000002484</v>
          </cell>
          <cell r="P19">
            <v>990.01913084472369</v>
          </cell>
          <cell r="Q19">
            <v>1087.3219420780533</v>
          </cell>
        </row>
        <row r="20">
          <cell r="D20">
            <v>0</v>
          </cell>
          <cell r="E20">
            <v>0</v>
          </cell>
          <cell r="F20">
            <v>0</v>
          </cell>
          <cell r="G20">
            <v>0</v>
          </cell>
          <cell r="H20">
            <v>0</v>
          </cell>
          <cell r="I20">
            <v>0</v>
          </cell>
          <cell r="J20">
            <v>0</v>
          </cell>
          <cell r="K20">
            <v>0</v>
          </cell>
          <cell r="L20">
            <v>0</v>
          </cell>
          <cell r="M20">
            <v>0</v>
          </cell>
          <cell r="N20">
            <v>0</v>
          </cell>
          <cell r="O20">
            <v>0</v>
          </cell>
          <cell r="P20">
            <v>0</v>
          </cell>
          <cell r="Q20">
            <v>0</v>
          </cell>
        </row>
      </sheetData>
      <sheetData sheetId="2"/>
      <sheetData sheetId="3"/>
      <sheetData sheetId="4"/>
      <sheetData sheetId="5"/>
      <sheetData sheetId="6"/>
      <sheetData sheetId="7"/>
      <sheetData sheetId="8"/>
      <sheetData sheetId="9"/>
      <sheetData sheetId="10"/>
      <sheetData sheetId="11">
        <row r="4">
          <cell r="E4">
            <v>63121.263377337928</v>
          </cell>
        </row>
      </sheetData>
      <sheetData sheetId="12"/>
      <sheetData sheetId="13"/>
      <sheetData sheetId="14"/>
      <sheetData sheetId="15"/>
      <sheetData sheetId="16">
        <row r="4">
          <cell r="E4">
            <v>7183.2374317664198</v>
          </cell>
        </row>
      </sheetData>
      <sheetData sheetId="17"/>
      <sheetData sheetId="18"/>
      <sheetData sheetId="19"/>
      <sheetData sheetId="20">
        <row r="4">
          <cell r="E4">
            <v>3173.1806503090029</v>
          </cell>
        </row>
      </sheetData>
      <sheetData sheetId="21"/>
      <sheetData sheetId="22"/>
      <sheetData sheetId="23"/>
      <sheetData sheetId="24"/>
      <sheetData sheetId="25"/>
      <sheetData sheetId="26"/>
      <sheetData sheetId="2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CONTROL"/>
      <sheetName val="DASHBOARD"/>
      <sheetName val="DATABASE - MARKET"/>
      <sheetName val="DATABASE - PRICES"/>
      <sheetName val="Sheet2"/>
      <sheetName val="PIVOT COUNTRY - MARKET"/>
      <sheetName val="Sheet1"/>
      <sheetName val="PIVOT COUNTRY - PRODUCT"/>
      <sheetName val="DATABASE - NPK PRICES"/>
      <sheetName val="PIVOT COMPARISON - PRICES"/>
      <sheetName val="DATABASE - NPK NP PK"/>
      <sheetName val="PIVOT COUNTRY - NPK NP PK"/>
      <sheetName val="PIVOT COMPARISON - NPK PRICES"/>
    </sheetNames>
    <sheetDataSet>
      <sheetData sheetId="0"/>
      <sheetData sheetId="1">
        <row r="3">
          <cell r="J3" t="str">
            <v>World_Total</v>
          </cell>
        </row>
        <row r="4">
          <cell r="J4" t="str">
            <v>Europe_CIS_Total</v>
          </cell>
        </row>
        <row r="5">
          <cell r="J5" t="str">
            <v>West_Europe</v>
          </cell>
        </row>
        <row r="6">
          <cell r="J6" t="str">
            <v>East_Europe</v>
          </cell>
        </row>
        <row r="7">
          <cell r="J7" t="str">
            <v>CIS</v>
          </cell>
        </row>
        <row r="8">
          <cell r="J8" t="str">
            <v>Africa_Total</v>
          </cell>
        </row>
        <row r="9">
          <cell r="J9" t="str">
            <v>North_Africa</v>
          </cell>
        </row>
        <row r="10">
          <cell r="J10" t="str">
            <v>East_Africa</v>
          </cell>
        </row>
        <row r="11">
          <cell r="J11" t="str">
            <v>West_Africa</v>
          </cell>
        </row>
        <row r="12">
          <cell r="J12" t="str">
            <v>Central_Africa</v>
          </cell>
        </row>
        <row r="13">
          <cell r="J13" t="str">
            <v>Southern_Africa</v>
          </cell>
        </row>
        <row r="14">
          <cell r="J14" t="str">
            <v>North_America</v>
          </cell>
        </row>
        <row r="15">
          <cell r="J15" t="str">
            <v>Central_South_America_Total</v>
          </cell>
        </row>
        <row r="16">
          <cell r="J16" t="str">
            <v>Caribbean</v>
          </cell>
        </row>
        <row r="17">
          <cell r="J17" t="str">
            <v>Central_America</v>
          </cell>
        </row>
        <row r="18">
          <cell r="J18" t="str">
            <v>South_America</v>
          </cell>
        </row>
        <row r="19">
          <cell r="J19" t="str">
            <v>Asia_Total</v>
          </cell>
        </row>
        <row r="20">
          <cell r="J20" t="str">
            <v>Middle_East</v>
          </cell>
        </row>
        <row r="21">
          <cell r="J21" t="str">
            <v>South_Asia</v>
          </cell>
        </row>
        <row r="22">
          <cell r="J22" t="str">
            <v>South-East_Asia</v>
          </cell>
        </row>
        <row r="23">
          <cell r="J23" t="str">
            <v>East_Asia</v>
          </cell>
        </row>
        <row r="24">
          <cell r="J24" t="str">
            <v>Oceania</v>
          </cell>
        </row>
        <row r="25">
          <cell r="J25" t="str">
            <v>Unidentified</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dah, Younes" refreshedDate="45062.777744907406" createdVersion="8" refreshedVersion="8" minRefreshableVersion="3" recordCount="235" xr:uid="{724BA1A5-26A1-4D97-B34F-221D05E0CA36}">
  <cacheSource type="worksheet">
    <worksheetSource ref="E7:R242" sheet="HarvestedAreas"/>
  </cacheSource>
  <cacheFields count="14">
    <cacheField name="Domain Code" numFmtId="0">
      <sharedItems containsBlank="1"/>
    </cacheField>
    <cacheField name="Domain" numFmtId="0">
      <sharedItems containsBlank="1"/>
    </cacheField>
    <cacheField name="Area Code (M49)" numFmtId="0">
      <sharedItems containsNonDate="0" containsString="0" containsBlank="1"/>
    </cacheField>
    <cacheField name="Area" numFmtId="0">
      <sharedItems containsBlank="1"/>
    </cacheField>
    <cacheField name="Element Code" numFmtId="0">
      <sharedItems containsBlank="1"/>
    </cacheField>
    <cacheField name="Element" numFmtId="0">
      <sharedItems containsBlank="1"/>
    </cacheField>
    <cacheField name="Item Code (CPC)" numFmtId="0">
      <sharedItems containsBlank="1"/>
    </cacheField>
    <cacheField name="Item" numFmtId="0">
      <sharedItems containsBlank="1" count="51">
        <s v="Others"/>
        <s v="Cotton"/>
        <s v="Rice"/>
        <s v="Maize"/>
        <s v="Sorghum"/>
        <s v="Millet"/>
        <m/>
        <s v="Cow peas, dry" u="1"/>
        <s v="Other beans, green" u="1"/>
        <s v="Pepper (Piper spp.), raw" u="1"/>
        <s v="Carrots and turnips" u="1"/>
        <s v="Seed cotton, unginned" u="1"/>
        <s v="Sweet potatoes" u="1"/>
        <s v="Onions and shallots, green" u="1"/>
        <s v="Lettuce and chicory" u="1"/>
        <s v="Cereals n.e.c." u="1"/>
        <s v="Cabbages" u="1"/>
        <s v="Chick peas, dry" u="1"/>
        <s v="Other fruits, n.e.c." u="1"/>
        <s v="Groundnuts, excluding shelled" u="1"/>
        <s v="Peas, dry" u="1"/>
        <s v="Broad beans and horse beans, green" u="1"/>
        <s v="Peas, green" u="1"/>
        <s v="Watermelons" u="1"/>
        <s v="Bambara beans, dry" u="1"/>
        <s v="Leeks and other alliaceous vegetables" u="1"/>
        <s v="Pumpkins, squash and gourds" u="1"/>
        <s v="Green garlic" u="1"/>
        <s v="Cucumbers and gherkins" u="1"/>
        <s v="Mangoes, guavas and mangosteens" u="1"/>
        <s v="Eggplants (aubergines)" u="1"/>
        <s v="Other oil seeds, n.e.c." u="1"/>
        <s v="Sugar cane" u="1"/>
        <s v="Dates" u="1"/>
        <s v="Tomatoes" u="1"/>
        <s v="Okra" u="1"/>
        <s v="Maize (corn)" u="1"/>
        <s v="Cantaloupes and other melons" u="1"/>
        <s v="Fonio" u="1"/>
        <s v="Chillies and peppers, green (Capsicum spp. and Pimenta spp.)" u="1"/>
        <s v="Beans, dry" u="1"/>
        <s v="Sesame seed" u="1"/>
        <s v="Other pulses n.e.c." u="1"/>
        <s v="Chillies and peppers, dry (Capsicum spp., Pimenta spp.), raw" u="1"/>
        <s v="Cassava, fresh" u="1"/>
        <s v="Unmanufactured tobacco" u="1"/>
        <s v="Onions and shallots, dry (excluding dehydrated)" u="1"/>
        <s v="Wheat" u="1"/>
        <s v="Potatoes" u="1"/>
        <s v="Other vegetables, fresh n.e.c." u="1"/>
        <s v="Other stimulant, spice and aromatic crops, n.e.c." u="1"/>
      </sharedItems>
    </cacheField>
    <cacheField name="Year Code" numFmtId="0">
      <sharedItems containsBlank="1"/>
    </cacheField>
    <cacheField name="Year" numFmtId="0">
      <sharedItems containsBlank="1" count="6">
        <s v="2017"/>
        <s v="2018"/>
        <s v="2019"/>
        <s v="2020"/>
        <s v="2021"/>
        <m/>
      </sharedItems>
    </cacheField>
    <cacheField name="Unit" numFmtId="0">
      <sharedItems containsBlank="1"/>
    </cacheField>
    <cacheField name="Value" numFmtId="0">
      <sharedItems containsString="0" containsBlank="1" containsNumber="1" containsInteger="1" minValue="164833" maxValue="2164374"/>
    </cacheField>
    <cacheField name="Flag" numFmtId="0">
      <sharedItems containsNonDate="0" containsString="0" containsBlank="1"/>
    </cacheField>
    <cacheField name="Flag Description"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uguejja, Wassila" refreshedDate="45088.890996412039" createdVersion="8" refreshedVersion="8" minRefreshableVersion="3" recordCount="1582" xr:uid="{D836B788-65A6-40E5-AE54-B61915BEF0C1}">
  <cacheSource type="worksheet">
    <worksheetSource ref="A1:R1583" sheet="SAP_Sales_Data_20230206_1404"/>
  </cacheSource>
  <cacheFields count="18">
    <cacheField name="order_ID" numFmtId="0">
      <sharedItems containsSemiMixedTypes="0" containsString="0" containsNumber="1" containsInteger="1" minValue="91001587" maxValue="96000183"/>
    </cacheField>
    <cacheField name="Client Code" numFmtId="0">
      <sharedItems/>
    </cacheField>
    <cacheField name="Segment" numFmtId="0">
      <sharedItems containsBlank="1"/>
    </cacheField>
    <cacheField name="Sales Date" numFmtId="14">
      <sharedItems containsSemiMixedTypes="0" containsNonDate="0" containsDate="1" containsString="0" minDate="2022-01-10T00:00:00" maxDate="2023-01-01T00:00:00" count="187">
        <d v="2022-01-14T00:00:00"/>
        <d v="2022-01-15T00:00:00"/>
        <d v="2022-01-11T00:00:00"/>
        <d v="2022-02-22T00:00:00"/>
        <d v="2022-02-14T00:00:00"/>
        <d v="2022-03-01T00:00:00"/>
        <d v="2022-03-09T00:00:00"/>
        <d v="2022-03-14T00:00:00"/>
        <d v="2022-03-22T00:00:00"/>
        <d v="2022-03-24T00:00:00"/>
        <d v="2022-03-29T00:00:00"/>
        <d v="2022-03-18T00:00:00"/>
        <d v="2022-04-08T00:00:00"/>
        <d v="2022-04-01T00:00:00"/>
        <d v="2022-04-19T00:00:00"/>
        <d v="2022-04-04T00:00:00"/>
        <d v="2022-04-14T00:00:00"/>
        <d v="2022-04-20T00:00:00"/>
        <d v="2022-04-23T00:00:00"/>
        <d v="2022-04-12T00:00:00"/>
        <d v="2022-05-04T00:00:00"/>
        <d v="2022-05-01T00:00:00"/>
        <d v="2022-05-16T00:00:00"/>
        <d v="2022-05-14T00:00:00"/>
        <d v="2022-05-05T00:00:00"/>
        <d v="2022-05-17T00:00:00"/>
        <d v="2022-05-20T00:00:00"/>
        <d v="2022-05-28T00:00:00"/>
        <d v="2022-05-18T00:00:00"/>
        <d v="2022-05-27T00:00:00"/>
        <d v="2022-05-31T00:00:00"/>
        <d v="2022-06-04T00:00:00"/>
        <d v="2022-06-03T00:00:00"/>
        <d v="2022-06-09T00:00:00"/>
        <d v="2022-06-10T00:00:00"/>
        <d v="2022-06-07T00:00:00"/>
        <d v="2022-06-21T00:00:00"/>
        <d v="2022-06-20T00:00:00"/>
        <d v="2022-06-16T00:00:00"/>
        <d v="2022-06-22T00:00:00"/>
        <d v="2022-06-18T00:00:00"/>
        <d v="2022-06-14T00:00:00"/>
        <d v="2022-06-08T00:00:00"/>
        <d v="2022-06-23T00:00:00"/>
        <d v="2022-06-24T00:00:00"/>
        <d v="2022-06-25T00:00:00"/>
        <d v="2022-06-28T00:00:00"/>
        <d v="2022-07-11T00:00:00"/>
        <d v="2022-07-08T00:00:00"/>
        <d v="2022-07-03T00:00:00"/>
        <d v="2022-07-21T00:00:00"/>
        <d v="2022-07-06T00:00:00"/>
        <d v="2022-07-15T00:00:00"/>
        <d v="2022-07-05T00:00:00"/>
        <d v="2022-07-13T00:00:00"/>
        <d v="2022-07-12T00:00:00"/>
        <d v="2022-07-04T00:00:00"/>
        <d v="2022-07-29T00:00:00"/>
        <d v="2022-07-22T00:00:00"/>
        <d v="2022-07-26T00:00:00"/>
        <d v="2022-07-19T00:00:00"/>
        <d v="2022-07-28T00:00:00"/>
        <d v="2022-08-02T00:00:00"/>
        <d v="2022-08-01T00:00:00"/>
        <d v="2022-08-23T00:00:00"/>
        <d v="2022-08-26T00:00:00"/>
        <d v="2022-09-12T00:00:00"/>
        <d v="2022-09-06T00:00:00"/>
        <d v="2022-09-14T00:00:00"/>
        <d v="2022-09-30T00:00:00"/>
        <d v="2022-12-01T00:00:00"/>
        <d v="2022-12-31T00:00:00"/>
        <d v="2022-06-06T00:00:00"/>
        <d v="2022-08-10T00:00:00"/>
        <d v="2022-09-19T00:00:00"/>
        <d v="2022-10-28T00:00:00"/>
        <d v="2022-11-03T00:00:00"/>
        <d v="2022-11-07T00:00:00"/>
        <d v="2022-11-30T00:00:00"/>
        <d v="2022-12-16T00:00:00"/>
        <d v="2022-12-21T00:00:00"/>
        <d v="2022-12-29T00:00:00"/>
        <d v="2022-12-30T00:00:00"/>
        <d v="2022-01-10T00:00:00"/>
        <d v="2022-01-12T00:00:00"/>
        <d v="2022-01-13T00:00:00"/>
        <d v="2022-02-28T00:00:00"/>
        <d v="2022-03-23T00:00:00"/>
        <d v="2022-04-06T00:00:00"/>
        <d v="2022-04-21T00:00:00"/>
        <d v="2022-04-22T00:00:00"/>
        <d v="2022-04-26T00:00:00"/>
        <d v="2022-04-25T00:00:00"/>
        <d v="2022-04-27T00:00:00"/>
        <d v="2022-04-28T00:00:00"/>
        <d v="2022-04-29T00:00:00"/>
        <d v="2022-04-30T00:00:00"/>
        <d v="2022-05-09T00:00:00"/>
        <d v="2022-05-11T00:00:00"/>
        <d v="2022-05-12T00:00:00"/>
        <d v="2022-05-13T00:00:00"/>
        <d v="2022-05-25T00:00:00"/>
        <d v="2022-05-19T00:00:00"/>
        <d v="2022-07-18T00:00:00"/>
        <d v="2022-07-23T00:00:00"/>
        <d v="2022-08-17T00:00:00"/>
        <d v="2022-08-22T00:00:00"/>
        <d v="2022-08-24T00:00:00"/>
        <d v="2022-08-16T00:00:00"/>
        <d v="2022-09-10T00:00:00"/>
        <d v="2022-09-26T00:00:00"/>
        <d v="2022-10-07T00:00:00"/>
        <d v="2022-10-18T00:00:00"/>
        <d v="2022-10-20T00:00:00"/>
        <d v="2022-10-25T00:00:00"/>
        <d v="2022-11-09T00:00:00"/>
        <d v="2022-11-05T00:00:00"/>
        <d v="2022-11-10T00:00:00"/>
        <d v="2022-11-17T00:00:00"/>
        <d v="2022-12-15T00:00:00"/>
        <d v="2022-12-07T00:00:00"/>
        <d v="2022-12-27T00:00:00"/>
        <d v="2022-12-09T00:00:00"/>
        <d v="2022-12-20T00:00:00"/>
        <d v="2022-01-24T00:00:00"/>
        <d v="2022-01-21T00:00:00"/>
        <d v="2022-10-03T00:00:00"/>
        <d v="2022-10-06T00:00:00"/>
        <d v="2022-10-10T00:00:00"/>
        <d v="2022-11-19T00:00:00"/>
        <d v="2022-11-15T00:00:00"/>
        <d v="2022-10-12T00:00:00"/>
        <d v="2022-12-02T00:00:00"/>
        <d v="2022-12-05T00:00:00"/>
        <d v="2022-12-06T00:00:00"/>
        <d v="2022-12-08T00:00:00"/>
        <d v="2022-12-19T00:00:00"/>
        <d v="2022-12-23T00:00:00"/>
        <d v="2022-12-28T00:00:00"/>
        <d v="2022-01-19T00:00:00"/>
        <d v="2022-01-25T00:00:00"/>
        <d v="2022-01-18T00:00:00"/>
        <d v="2022-01-23T00:00:00"/>
        <d v="2022-01-27T00:00:00"/>
        <d v="2022-01-29T00:00:00"/>
        <d v="2022-01-20T00:00:00"/>
        <d v="2022-01-22T00:00:00"/>
        <d v="2022-02-24T00:00:00"/>
        <d v="2022-02-26T00:00:00"/>
        <d v="2022-03-04T00:00:00"/>
        <d v="2022-03-08T00:00:00"/>
        <d v="2022-03-11T00:00:00"/>
        <d v="2022-03-15T00:00:00"/>
        <d v="2022-03-16T00:00:00"/>
        <d v="2022-03-17T00:00:00"/>
        <d v="2022-03-19T00:00:00"/>
        <d v="2022-03-25T00:00:00"/>
        <d v="2022-03-28T00:00:00"/>
        <d v="2022-03-30T00:00:00"/>
        <d v="2022-03-31T00:00:00"/>
        <d v="2022-04-11T00:00:00"/>
        <d v="2022-04-13T00:00:00"/>
        <d v="2022-05-23T00:00:00"/>
        <d v="2022-05-24T00:00:00"/>
        <d v="2022-05-26T00:00:00"/>
        <d v="2022-05-29T00:00:00"/>
        <d v="2022-06-15T00:00:00"/>
        <d v="2022-06-17T00:00:00"/>
        <d v="2022-09-08T00:00:00"/>
        <d v="2022-10-11T00:00:00"/>
        <d v="2022-10-13T00:00:00"/>
        <d v="2022-10-17T00:00:00"/>
        <d v="2022-10-19T00:00:00"/>
        <d v="2022-10-21T00:00:00"/>
        <d v="2022-10-24T00:00:00"/>
        <d v="2022-10-27T00:00:00"/>
        <d v="2022-10-31T00:00:00"/>
        <d v="2022-11-01T00:00:00"/>
        <d v="2022-11-16T00:00:00"/>
        <d v="2022-11-23T00:00:00"/>
        <d v="2022-11-25T00:00:00"/>
        <d v="2022-12-22T00:00:00"/>
        <d v="2022-08-31T00:00:00"/>
        <d v="2022-08-12T00:00:00"/>
        <d v="2022-10-14T00:00:00"/>
        <d v="2022-11-08T00:00:00"/>
        <d v="2022-12-17T00:00:00"/>
      </sharedItems>
    </cacheField>
    <cacheField name="Quantity" numFmtId="0">
      <sharedItems containsSemiMixedTypes="0" containsString="0" containsNumber="1" minValue="-2500" maxValue="20416"/>
    </cacheField>
    <cacheField name="BUn" numFmtId="0">
      <sharedItems containsBlank="1"/>
    </cacheField>
    <cacheField name="Montant" numFmtId="0">
      <sharedItems containsSemiMixedTypes="0" containsString="0" containsNumber="1" minValue="-1875000" maxValue="8960602816"/>
    </cacheField>
    <cacheField name="Curr." numFmtId="0">
      <sharedItems/>
    </cacheField>
    <cacheField name="Source" numFmtId="0">
      <sharedItems/>
    </cacheField>
    <cacheField name="country of origin" numFmtId="0">
      <sharedItems/>
    </cacheField>
    <cacheField name="Country Destination" numFmtId="0">
      <sharedItems count="7">
        <s v="Cote d'Ivoire"/>
        <s v="Mali"/>
        <s v="Senegal"/>
        <s v="Nigeria"/>
        <s v="Cameroon"/>
        <s v="Kenya"/>
        <s v="Ghana"/>
      </sharedItems>
    </cacheField>
    <cacheField name="Product" numFmtId="0">
      <sharedItems containsBlank="1" count="40">
        <s v="NPKSB 14-18-18-6S-1B2O3 SAC 50KG"/>
        <s v="NPK 00 . 23 . 19 + 10CaO + 6S + 5 MgONP"/>
        <s v="DAP en sacs de 50 Kgs"/>
        <s v="DI-AMMONIUM PHOSPHATE (DAP) VRAC"/>
        <s v="KIESERITE BIG BAG 1,25 T"/>
        <s v="NPKSB 14-18-18-6S-1B2O3 VRAC"/>
        <s v="NPK 151515 6S 1B2O3 (T15 ENRICHI) VRAC"/>
        <s v="TRIPLE SUPER PHOSPHATE (TSP) VRAC"/>
        <s v="ROCHE PHOSPHATE BG4 SAC 50KG"/>
        <s v="UREE SAC 50KG"/>
        <s v="NPK 15-15-15 50KG BAG"/>
        <s v="NPK 20:10:05 50KG Bag"/>
        <s v="UREA 50KG BAG"/>
        <s v="NPK 12:12:17 + 2MgO 50KG BAG"/>
        <s v="Tolling service"/>
        <s v="NPS+ 14:31:00:2.63S:1Zn:0.2B"/>
        <s v="Granulated Ammonium Sulphate 50KG Bag"/>
        <s v="DI-AMMONIUM PHOSPHATE (DAP) 50KG BAG"/>
        <s v="NPK 20-10-10 50KG BAG"/>
        <s v="MONOCALCIUM PHOSPHATE (MCP) 25KG BAG"/>
        <s v="TR_MAP SOLUBLE SAC 25KG"/>
        <s v="DI-AMMONIUM PHOSPHATE (DAP) SAC 50KG"/>
        <s v="NPK 15-15-15 SAC 50KG"/>
        <s v="NPK 14-23-14-5S-1B203 SAC 50KG"/>
        <s v="NPK 10-20-10 SAC 50KG"/>
        <s v="NPK 11-22-21 + 5s + 0.7Zn + 0.5B"/>
        <s v="MONO-AMMONIUM PHOSPHATE (MAP) SAC 50KG"/>
        <s v="NPK 12-24-12 Sac 50KG"/>
        <s v="MONO-DICALCIUM PHOSPHATE (MDCP) SAC 25KG"/>
        <s v="NPK 14.23.14.6S.1B2O3"/>
        <s v="NPK 12 24 12"/>
        <s v="NPK 12-24-12 50KG BAG"/>
        <s v="DI-AMMONIUM PHOSPHATE (DAP) 25KG BAG"/>
        <s v="DI-AMMONIUM PHOSPHATE (DAP) BULK"/>
        <s v="TRIPLE SUPER PHOSPHATE (TSP) 50KG BAG"/>
        <s v="MONO-AMMONIUM PHOSPHATE (MAP) VRAC"/>
        <s v="MOP 1 T BAG"/>
        <s v="MONO-AMMONIUM PHOSPHATE (MAP) BULK"/>
        <m/>
        <s v="NPK 10-20-5+ 9S + 0.14Mg 50KG BAG"/>
      </sharedItems>
    </cacheField>
    <cacheField name="Product code" numFmtId="0">
      <sharedItems containsBlank="1" containsMixedTypes="1" containsNumber="1" containsInteger="1" minValue="100000" maxValue="800052"/>
    </cacheField>
    <cacheField name="sales doc type" numFmtId="0">
      <sharedItems/>
    </cacheField>
    <cacheField name="sales doc status" numFmtId="0">
      <sharedItems/>
    </cacheField>
    <cacheField name="Line item NO" numFmtId="0">
      <sharedItems containsSemiMixedTypes="0" containsString="0" containsNumber="1" containsInteger="1" minValue="10" maxValue="70"/>
    </cacheField>
    <cacheField name="Organisation Commerciale" numFmtId="0">
      <sharedItems containsSemiMixedTypes="0" containsString="0" containsNumber="1" containsInteger="1" minValue="1100" maxValue="1600"/>
    </cacheField>
    <cacheField name="Division de livraison" numFmtId="0">
      <sharedItems containsSemiMixedTypes="0" containsString="0" containsNumber="1" containsInteger="1" minValue="1105" maxValue="162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5">
  <r>
    <s v="QCL"/>
    <s v="Crops and livestock products"/>
    <m/>
    <s v="Mali"/>
    <s v="5312"/>
    <s v="Area harvested"/>
    <s v="01708"/>
    <x v="0"/>
    <s v="2017"/>
    <x v="0"/>
    <s v="ha"/>
    <n v="1461985"/>
    <m/>
    <m/>
  </r>
  <r>
    <s v="QCL"/>
    <s v="Crops and livestock products"/>
    <m/>
    <s v="Mali"/>
    <s v="5312"/>
    <s v="Area harvested"/>
    <s v="01708"/>
    <x v="0"/>
    <s v="2018"/>
    <x v="1"/>
    <s v="ha"/>
    <n v="1795389"/>
    <m/>
    <m/>
  </r>
  <r>
    <s v="QCL"/>
    <s v="Crops and livestock products"/>
    <m/>
    <s v="Mali"/>
    <s v="5312"/>
    <s v="Area harvested"/>
    <s v="01708"/>
    <x v="0"/>
    <s v="2019"/>
    <x v="2"/>
    <s v="ha"/>
    <n v="1670093"/>
    <m/>
    <m/>
  </r>
  <r>
    <s v="QCL"/>
    <s v="Crops and livestock products"/>
    <m/>
    <s v="Mali"/>
    <s v="5312"/>
    <s v="Area harvested"/>
    <s v="01708"/>
    <x v="0"/>
    <s v="2020"/>
    <x v="3"/>
    <s v="ha"/>
    <n v="1840333"/>
    <m/>
    <m/>
  </r>
  <r>
    <s v="QCL"/>
    <s v="Crops and livestock products"/>
    <m/>
    <s v="Mali"/>
    <s v="5312"/>
    <s v="Area harvested"/>
    <s v="01708"/>
    <x v="0"/>
    <s v="2021"/>
    <x v="4"/>
    <s v="ha"/>
    <n v="1812257"/>
    <m/>
    <m/>
  </r>
  <r>
    <s v="QCL"/>
    <s v="Crops and livestock products"/>
    <m/>
    <s v="Mali"/>
    <s v="5312"/>
    <s v="Area harvested"/>
    <s v="01701"/>
    <x v="1"/>
    <s v="2017"/>
    <x v="0"/>
    <s v="ha"/>
    <n v="703652"/>
    <m/>
    <m/>
  </r>
  <r>
    <s v="QCL"/>
    <s v="Crops and livestock products"/>
    <m/>
    <s v="Mali"/>
    <s v="5312"/>
    <s v="Area harvested"/>
    <s v="01701"/>
    <x v="1"/>
    <s v="2018"/>
    <x v="1"/>
    <s v="ha"/>
    <n v="698184"/>
    <m/>
    <m/>
  </r>
  <r>
    <s v="QCL"/>
    <s v="Crops and livestock products"/>
    <m/>
    <s v="Mali"/>
    <s v="5312"/>
    <s v="Area harvested"/>
    <s v="01701"/>
    <x v="1"/>
    <s v="2019"/>
    <x v="2"/>
    <s v="ha"/>
    <n v="738193"/>
    <m/>
    <m/>
  </r>
  <r>
    <s v="QCL"/>
    <s v="Crops and livestock products"/>
    <m/>
    <s v="Mali"/>
    <s v="5312"/>
    <s v="Area harvested"/>
    <s v="01701"/>
    <x v="1"/>
    <s v="2020"/>
    <x v="3"/>
    <s v="ha"/>
    <n v="164833"/>
    <m/>
    <m/>
  </r>
  <r>
    <s v="QCL"/>
    <s v="Crops and livestock products"/>
    <m/>
    <s v="Mali"/>
    <s v="5312"/>
    <s v="Area harvested"/>
    <s v="01701"/>
    <x v="1"/>
    <s v="2021"/>
    <x v="4"/>
    <s v="ha"/>
    <n v="720093"/>
    <m/>
    <m/>
  </r>
  <r>
    <s v="QCL"/>
    <s v="Crops and livestock products"/>
    <m/>
    <s v="Mali"/>
    <s v="5312"/>
    <s v="Area harvested"/>
    <s v="01243"/>
    <x v="2"/>
    <s v="2017"/>
    <x v="0"/>
    <s v="ha"/>
    <n v="767874"/>
    <m/>
    <m/>
  </r>
  <r>
    <s v="QCL"/>
    <s v="Crops and livestock products"/>
    <m/>
    <s v="Mali"/>
    <s v="5312"/>
    <s v="Area harvested"/>
    <s v="01243"/>
    <x v="2"/>
    <s v="2018"/>
    <x v="1"/>
    <s v="ha"/>
    <n v="969519"/>
    <m/>
    <m/>
  </r>
  <r>
    <s v="QCL"/>
    <s v="Crops and livestock products"/>
    <m/>
    <s v="Mali"/>
    <s v="5312"/>
    <s v="Area harvested"/>
    <s v="01243"/>
    <x v="2"/>
    <s v="2019"/>
    <x v="2"/>
    <s v="ha"/>
    <n v="924644"/>
    <m/>
    <m/>
  </r>
  <r>
    <s v="QCL"/>
    <s v="Crops and livestock products"/>
    <m/>
    <s v="Mali"/>
    <s v="5312"/>
    <s v="Area harvested"/>
    <s v="01243"/>
    <x v="2"/>
    <s v="2020"/>
    <x v="3"/>
    <s v="ha"/>
    <n v="898060"/>
    <m/>
    <m/>
  </r>
  <r>
    <s v="QCL"/>
    <s v="Crops and livestock products"/>
    <m/>
    <s v="Mali"/>
    <s v="5312"/>
    <s v="Area harvested"/>
    <s v="01243"/>
    <x v="2"/>
    <s v="2021"/>
    <x v="4"/>
    <s v="ha"/>
    <n v="874031"/>
    <m/>
    <m/>
  </r>
  <r>
    <s v="QCL"/>
    <s v="Crops and livestock products"/>
    <m/>
    <s v="Mali"/>
    <s v="5312"/>
    <s v="Area harvested"/>
    <s v="01212"/>
    <x v="3"/>
    <s v="2017"/>
    <x v="0"/>
    <s v="ha"/>
    <n v="1233008"/>
    <m/>
    <m/>
  </r>
  <r>
    <s v="QCL"/>
    <s v="Crops and livestock products"/>
    <m/>
    <s v="Mali"/>
    <s v="5312"/>
    <s v="Area harvested"/>
    <s v="01212"/>
    <x v="3"/>
    <s v="2018"/>
    <x v="1"/>
    <s v="ha"/>
    <n v="1258559"/>
    <m/>
    <m/>
  </r>
  <r>
    <s v="QCL"/>
    <s v="Crops and livestock products"/>
    <m/>
    <s v="Mali"/>
    <s v="5312"/>
    <s v="Area harvested"/>
    <s v="01212"/>
    <x v="3"/>
    <s v="2019"/>
    <x v="2"/>
    <s v="ha"/>
    <n v="1432151"/>
    <m/>
    <m/>
  </r>
  <r>
    <s v="QCL"/>
    <s v="Crops and livestock products"/>
    <m/>
    <s v="Mali"/>
    <s v="5312"/>
    <s v="Area harvested"/>
    <s v="01212"/>
    <x v="3"/>
    <s v="2020"/>
    <x v="3"/>
    <s v="ha"/>
    <n v="1170148"/>
    <m/>
    <m/>
  </r>
  <r>
    <s v="QCL"/>
    <s v="Crops and livestock products"/>
    <m/>
    <s v="Mali"/>
    <s v="5312"/>
    <s v="Area harvested"/>
    <s v="01212"/>
    <x v="3"/>
    <s v="2021"/>
    <x v="4"/>
    <s v="ha"/>
    <n v="1536189"/>
    <m/>
    <m/>
  </r>
  <r>
    <s v="QCL"/>
    <s v="Crops and livestock products"/>
    <m/>
    <s v="Mali"/>
    <s v="5312"/>
    <s v="Area harvested"/>
    <s v="01229"/>
    <x v="4"/>
    <s v="2017"/>
    <x v="0"/>
    <s v="ha"/>
    <n v="1585986"/>
    <m/>
    <m/>
  </r>
  <r>
    <s v="QCL"/>
    <s v="Crops and livestock products"/>
    <m/>
    <s v="Mali"/>
    <s v="5312"/>
    <s v="Area harvested"/>
    <s v="01229"/>
    <x v="4"/>
    <s v="2018"/>
    <x v="1"/>
    <s v="ha"/>
    <n v="1435122"/>
    <m/>
    <m/>
  </r>
  <r>
    <s v="QCL"/>
    <s v="Crops and livestock products"/>
    <m/>
    <s v="Mali"/>
    <s v="5312"/>
    <s v="Area harvested"/>
    <s v="01229"/>
    <x v="4"/>
    <s v="2019"/>
    <x v="2"/>
    <s v="ha"/>
    <n v="1500778"/>
    <m/>
    <m/>
  </r>
  <r>
    <s v="QCL"/>
    <s v="Crops and livestock products"/>
    <m/>
    <s v="Mali"/>
    <s v="5312"/>
    <s v="Area harvested"/>
    <s v="01229"/>
    <x v="4"/>
    <s v="2020"/>
    <x v="3"/>
    <s v="ha"/>
    <n v="1831825"/>
    <m/>
    <m/>
  </r>
  <r>
    <s v="QCL"/>
    <s v="Crops and livestock products"/>
    <m/>
    <s v="Mali"/>
    <s v="5312"/>
    <s v="Area harvested"/>
    <s v="01229"/>
    <x v="4"/>
    <s v="2021"/>
    <x v="4"/>
    <s v="ha"/>
    <n v="1546030"/>
    <m/>
    <m/>
  </r>
  <r>
    <s v="QCL"/>
    <s v="Crops and livestock products"/>
    <m/>
    <s v="Mali"/>
    <s v="5312"/>
    <s v="Area harvested"/>
    <s v="01251"/>
    <x v="5"/>
    <s v="2017"/>
    <x v="0"/>
    <s v="ha"/>
    <n v="2155729"/>
    <m/>
    <m/>
  </r>
  <r>
    <s v="QCL"/>
    <s v="Crops and livestock products"/>
    <m/>
    <s v="Mali"/>
    <s v="5312"/>
    <s v="Area harvested"/>
    <s v="01251"/>
    <x v="5"/>
    <s v="2018"/>
    <x v="1"/>
    <s v="ha"/>
    <n v="2158263"/>
    <m/>
    <m/>
  </r>
  <r>
    <s v="QCL"/>
    <s v="Crops and livestock products"/>
    <m/>
    <s v="Mali"/>
    <s v="5312"/>
    <s v="Area harvested"/>
    <s v="01251"/>
    <x v="5"/>
    <s v="2019"/>
    <x v="2"/>
    <s v="ha"/>
    <n v="1989953"/>
    <m/>
    <m/>
  </r>
  <r>
    <s v="QCL"/>
    <s v="Crops and livestock products"/>
    <m/>
    <s v="Mali"/>
    <s v="5312"/>
    <s v="Area harvested"/>
    <s v="01251"/>
    <x v="5"/>
    <s v="2020"/>
    <x v="3"/>
    <s v="ha"/>
    <n v="2164374"/>
    <m/>
    <m/>
  </r>
  <r>
    <s v="QCL"/>
    <s v="Crops and livestock products"/>
    <m/>
    <s v="Mali"/>
    <s v="5312"/>
    <s v="Area harvested"/>
    <s v="01251"/>
    <x v="5"/>
    <s v="2021"/>
    <x v="4"/>
    <s v="ha"/>
    <n v="2079082"/>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r>
    <m/>
    <m/>
    <m/>
    <m/>
    <m/>
    <m/>
    <m/>
    <x v="6"/>
    <m/>
    <x v="5"/>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82">
  <r>
    <n v="91001587"/>
    <s v="AGRIIS"/>
    <s v="Distributor"/>
    <x v="0"/>
    <n v="42"/>
    <s v="TO"/>
    <n v="12180000"/>
    <s v="XOF"/>
    <s v="OCP COTE D'IVOIRE"/>
    <s v="Cote d'Ivoire"/>
    <x v="0"/>
    <x v="0"/>
    <n v="700004"/>
    <s v="ZCS"/>
    <s v="C"/>
    <n v="10"/>
    <n v="1100"/>
    <n v="1132"/>
  </r>
  <r>
    <n v="91001588"/>
    <s v="RIFI DISTRIBUTION"/>
    <s v="Distributor"/>
    <x v="1"/>
    <n v="40"/>
    <s v="TO"/>
    <n v="14800000"/>
    <s v="XOF"/>
    <s v="OCP COTE D'IVOIRE"/>
    <s v="Cote d'Ivoire"/>
    <x v="0"/>
    <x v="1"/>
    <n v="700086"/>
    <s v="ZCS"/>
    <s v="C"/>
    <n v="10"/>
    <n v="1100"/>
    <n v="1132"/>
  </r>
  <r>
    <n v="91001589"/>
    <s v="RIFI DISTRIBUTION"/>
    <s v="Distributor"/>
    <x v="2"/>
    <n v="40"/>
    <s v="TO"/>
    <n v="14800000"/>
    <s v="XOF"/>
    <s v="OCP COTE D'IVOIRE"/>
    <s v="Cote d'Ivoire"/>
    <x v="0"/>
    <x v="1"/>
    <n v="700086"/>
    <s v="ZCS"/>
    <s v="C"/>
    <n v="10"/>
    <n v="1100"/>
    <n v="1132"/>
  </r>
  <r>
    <n v="91001593"/>
    <s v="AGRIIS"/>
    <s v="Distributor"/>
    <x v="3"/>
    <n v="12"/>
    <s v="TO"/>
    <n v="3480000"/>
    <s v="XOF"/>
    <s v="OCP COTE D'IVOIRE"/>
    <s v="Cote d'Ivoire"/>
    <x v="0"/>
    <x v="0"/>
    <n v="700004"/>
    <s v="ZCS"/>
    <s v="C"/>
    <n v="10"/>
    <n v="1100"/>
    <n v="1132"/>
  </r>
  <r>
    <n v="91001594"/>
    <s v="RIFI DISTRIBUTION"/>
    <s v="Distributor"/>
    <x v="4"/>
    <n v="110"/>
    <s v="TO"/>
    <n v="40700000"/>
    <s v="XOF"/>
    <s v="OCP COTE D'IVOIRE"/>
    <s v="Cote d'Ivoire"/>
    <x v="0"/>
    <x v="1"/>
    <n v="700086"/>
    <s v="ZCS"/>
    <s v="C"/>
    <n v="10"/>
    <n v="1100"/>
    <n v="1132"/>
  </r>
  <r>
    <n v="91001595"/>
    <s v="SCOOPS PAGO"/>
    <s v="Distributor"/>
    <x v="3"/>
    <n v="10"/>
    <s v="TO"/>
    <n v="3800000"/>
    <s v="XOF"/>
    <s v="OCP COTE D'IVOIRE"/>
    <s v="Cote d'Ivoire"/>
    <x v="0"/>
    <x v="1"/>
    <n v="700086"/>
    <s v="ZCS"/>
    <s v="C"/>
    <n v="10"/>
    <n v="1100"/>
    <n v="1132"/>
  </r>
  <r>
    <n v="91001596"/>
    <s v="SCB"/>
    <s v="Distributor"/>
    <x v="5"/>
    <n v="7"/>
    <s v="TO"/>
    <n v="4130000"/>
    <s v="XOF"/>
    <s v="OCP COTE D'IVOIRE"/>
    <s v="Cote d'Ivoire"/>
    <x v="0"/>
    <x v="2"/>
    <n v="100076"/>
    <s v="ZCS"/>
    <s v="C"/>
    <n v="10"/>
    <n v="1100"/>
    <n v="1133"/>
  </r>
  <r>
    <n v="91001597"/>
    <s v="SCB"/>
    <s v="Distributor"/>
    <x v="5"/>
    <n v="3"/>
    <s v="TO"/>
    <n v="1770000"/>
    <s v="XOF"/>
    <s v="OCP COTE D'IVOIRE"/>
    <s v="Cote d'Ivoire"/>
    <x v="0"/>
    <x v="2"/>
    <n v="100076"/>
    <s v="ZCS"/>
    <s v="C"/>
    <n v="10"/>
    <n v="1100"/>
    <n v="1133"/>
  </r>
  <r>
    <n v="91001598"/>
    <s v="SCB"/>
    <s v="Distributor"/>
    <x v="5"/>
    <n v="8"/>
    <s v="TO"/>
    <n v="4720000"/>
    <s v="XOF"/>
    <s v="OCP COTE D'IVOIRE"/>
    <s v="Cote d'Ivoire"/>
    <x v="0"/>
    <x v="2"/>
    <n v="100076"/>
    <s v="ZCS"/>
    <s v="C"/>
    <n v="10"/>
    <n v="1100"/>
    <n v="1133"/>
  </r>
  <r>
    <n v="91001599"/>
    <s v="SCB"/>
    <s v="Distributor"/>
    <x v="5"/>
    <n v="3.5"/>
    <s v="TO"/>
    <n v="2065000"/>
    <s v="XOF"/>
    <s v="OCP COTE D'IVOIRE"/>
    <s v="Cote d'Ivoire"/>
    <x v="0"/>
    <x v="2"/>
    <n v="100076"/>
    <s v="ZCS"/>
    <s v="C"/>
    <n v="10"/>
    <n v="1100"/>
    <n v="1133"/>
  </r>
  <r>
    <n v="91001600"/>
    <s v="COIC SA"/>
    <s v="Distributor"/>
    <x v="6"/>
    <n v="1000"/>
    <s v="TO"/>
    <n v="480000000"/>
    <s v="XOF"/>
    <s v="OCP COTE D'IVOIRE"/>
    <s v="Cote d'Ivoire"/>
    <x v="0"/>
    <x v="0"/>
    <n v="700004"/>
    <s v="ZCS"/>
    <s v="C"/>
    <n v="10"/>
    <n v="1100"/>
    <n v="1133"/>
  </r>
  <r>
    <n v="91001601"/>
    <s v="SCB"/>
    <s v="Distributor"/>
    <x v="7"/>
    <n v="1"/>
    <s v="TO"/>
    <n v="590000"/>
    <s v="XOF"/>
    <s v="OCP COTE D'IVOIRE"/>
    <s v="Cote d'Ivoire"/>
    <x v="0"/>
    <x v="2"/>
    <n v="100076"/>
    <s v="ZCS"/>
    <s v="C"/>
    <n v="10"/>
    <n v="1100"/>
    <n v="1133"/>
  </r>
  <r>
    <n v="91001602"/>
    <s v="SCB"/>
    <s v="Distributor"/>
    <x v="7"/>
    <n v="1"/>
    <s v="TO"/>
    <n v="590000"/>
    <s v="XOF"/>
    <s v="OCP COTE D'IVOIRE"/>
    <s v="Cote d'Ivoire"/>
    <x v="0"/>
    <x v="2"/>
    <n v="100076"/>
    <s v="ZCS"/>
    <s v="C"/>
    <n v="10"/>
    <n v="1100"/>
    <n v="1133"/>
  </r>
  <r>
    <n v="91001603"/>
    <s v="SCB"/>
    <s v="Distributor"/>
    <x v="7"/>
    <n v="15"/>
    <s v="TO"/>
    <n v="8850000"/>
    <s v="XOF"/>
    <s v="OCP COTE D'IVOIRE"/>
    <s v="Cote d'Ivoire"/>
    <x v="0"/>
    <x v="2"/>
    <n v="100076"/>
    <s v="ZCS"/>
    <s v="C"/>
    <n v="10"/>
    <n v="1100"/>
    <n v="1133"/>
  </r>
  <r>
    <n v="91001604"/>
    <s v="SCB"/>
    <s v="Distributor"/>
    <x v="7"/>
    <n v="2"/>
    <s v="TO"/>
    <n v="1180000"/>
    <s v="XOF"/>
    <s v="OCP COTE D'IVOIRE"/>
    <s v="Cote d'Ivoire"/>
    <x v="0"/>
    <x v="2"/>
    <n v="100076"/>
    <s v="ZCS"/>
    <s v="C"/>
    <n v="10"/>
    <n v="1100"/>
    <n v="1133"/>
  </r>
  <r>
    <n v="91001605"/>
    <s v="SCB"/>
    <s v="Distributor"/>
    <x v="7"/>
    <n v="15"/>
    <s v="TO"/>
    <n v="8850000"/>
    <s v="XOF"/>
    <s v="OCP COTE D'IVOIRE"/>
    <s v="Cote d'Ivoire"/>
    <x v="0"/>
    <x v="2"/>
    <n v="100076"/>
    <s v="ZCS"/>
    <s v="C"/>
    <n v="10"/>
    <n v="1100"/>
    <n v="1133"/>
  </r>
  <r>
    <n v="91001606"/>
    <s v="COIC SA"/>
    <s v="Distributor"/>
    <x v="7"/>
    <n v="780"/>
    <s v="TO"/>
    <n v="374400000"/>
    <s v="XOF"/>
    <s v="OCP COTE D'IVOIRE"/>
    <s v="Cote d'Ivoire"/>
    <x v="0"/>
    <x v="0"/>
    <n v="700004"/>
    <s v="ZCS"/>
    <s v="C"/>
    <n v="10"/>
    <n v="1100"/>
    <n v="1132"/>
  </r>
  <r>
    <n v="91001607"/>
    <s v="SIAS"/>
    <s v="Distributor"/>
    <x v="5"/>
    <n v="200"/>
    <s v="TO"/>
    <n v="117000000"/>
    <s v="XOF"/>
    <s v="OCP COTE D'IVOIRE"/>
    <s v="Cote d'Ivoire"/>
    <x v="0"/>
    <x v="3"/>
    <n v="100002"/>
    <s v="ZCS"/>
    <s v="C"/>
    <n v="10"/>
    <n v="1100"/>
    <n v="1133"/>
  </r>
  <r>
    <n v="91001608"/>
    <s v="SCB"/>
    <s v="Distributor"/>
    <x v="5"/>
    <n v="10"/>
    <s v="TO"/>
    <n v="5900000"/>
    <s v="XOF"/>
    <s v="OCP COTE D'IVOIRE"/>
    <s v="Cote d'Ivoire"/>
    <x v="0"/>
    <x v="2"/>
    <n v="100076"/>
    <s v="ZCS"/>
    <s v="C"/>
    <n v="10"/>
    <n v="1100"/>
    <n v="1133"/>
  </r>
  <r>
    <n v="91001609"/>
    <s v="SCB"/>
    <s v="Distributor"/>
    <x v="5"/>
    <n v="1"/>
    <s v="TO"/>
    <n v="590000"/>
    <s v="XOF"/>
    <s v="OCP COTE D'IVOIRE"/>
    <s v="Cote d'Ivoire"/>
    <x v="0"/>
    <x v="2"/>
    <n v="100076"/>
    <s v="ZCS"/>
    <s v="C"/>
    <n v="10"/>
    <n v="1100"/>
    <n v="1133"/>
  </r>
  <r>
    <n v="91001610"/>
    <s v="SCB"/>
    <s v="Distributor"/>
    <x v="5"/>
    <n v="1"/>
    <s v="TO"/>
    <n v="590000"/>
    <s v="XOF"/>
    <s v="OCP COTE D'IVOIRE"/>
    <s v="Cote d'Ivoire"/>
    <x v="0"/>
    <x v="2"/>
    <n v="100076"/>
    <s v="ZCS"/>
    <s v="C"/>
    <n v="10"/>
    <n v="1100"/>
    <n v="1133"/>
  </r>
  <r>
    <n v="91001611"/>
    <s v="COMPAGNIE GENERALE AFRICAINE"/>
    <s v="Distributor"/>
    <x v="8"/>
    <n v="49.48"/>
    <s v="TO"/>
    <n v="14844000"/>
    <s v="XOF"/>
    <s v="OCP COTE D'IVOIRE"/>
    <s v="Cote d'Ivoire"/>
    <x v="0"/>
    <x v="4"/>
    <n v="100041"/>
    <s v="ZCS"/>
    <s v="C"/>
    <n v="10"/>
    <n v="1100"/>
    <n v="1132"/>
  </r>
  <r>
    <n v="91001612"/>
    <s v="ETS KEITA SILAMAKAN"/>
    <s v="Distributor"/>
    <x v="9"/>
    <n v="29.5"/>
    <s v="TO"/>
    <n v="8850000"/>
    <s v="XOF"/>
    <s v="OCP COTE D'IVOIRE"/>
    <s v="Cote d'Ivoire"/>
    <x v="0"/>
    <x v="4"/>
    <n v="100041"/>
    <s v="ZCS"/>
    <s v="C"/>
    <n v="10"/>
    <n v="1100"/>
    <n v="1132"/>
  </r>
  <r>
    <n v="91001613"/>
    <s v="COMPAGNIE GENERALE AFRICAINE"/>
    <s v="Distributor"/>
    <x v="9"/>
    <n v="29.14"/>
    <s v="TO"/>
    <n v="8742000"/>
    <s v="XOF"/>
    <s v="OCP COTE D'IVOIRE"/>
    <s v="Cote d'Ivoire"/>
    <x v="0"/>
    <x v="4"/>
    <n v="100041"/>
    <s v="ZCS"/>
    <s v="C"/>
    <n v="10"/>
    <n v="1100"/>
    <n v="1132"/>
  </r>
  <r>
    <n v="91001614"/>
    <s v="ETS KEITA SILAMAKAN"/>
    <s v="Distributor"/>
    <x v="10"/>
    <n v="34.96"/>
    <s v="TO"/>
    <n v="10488000"/>
    <s v="XOF"/>
    <s v="OCP COTE D'IVOIRE"/>
    <s v="Cote d'Ivoire"/>
    <x v="0"/>
    <x v="4"/>
    <n v="100041"/>
    <s v="ZCS"/>
    <s v="C"/>
    <n v="10"/>
    <n v="1100"/>
    <n v="1132"/>
  </r>
  <r>
    <n v="91001615"/>
    <s v="COIC SA"/>
    <s v="Distributor"/>
    <x v="11"/>
    <n v="220"/>
    <s v="TO"/>
    <n v="105600000"/>
    <s v="XOF"/>
    <s v="OCP COTE D'IVOIRE"/>
    <s v="Cote d'Ivoire"/>
    <x v="0"/>
    <x v="0"/>
    <n v="700004"/>
    <s v="ZCS"/>
    <s v="C"/>
    <n v="10"/>
    <n v="1100"/>
    <n v="1133"/>
  </r>
  <r>
    <n v="91001616"/>
    <s v="ETS KEITA SILAMAKAN"/>
    <s v="Distributor"/>
    <x v="9"/>
    <n v="40"/>
    <s v="TO"/>
    <n v="12000000"/>
    <s v="XOF"/>
    <s v="OCP COTE D'IVOIRE"/>
    <s v="Cote d'Ivoire"/>
    <x v="0"/>
    <x v="4"/>
    <n v="100041"/>
    <s v="ZCS"/>
    <s v="C"/>
    <n v="10"/>
    <n v="1100"/>
    <n v="1132"/>
  </r>
  <r>
    <n v="91001617"/>
    <s v="MOUSSA MOCTAR"/>
    <s v="Distributor"/>
    <x v="12"/>
    <n v="0.67"/>
    <s v="TO"/>
    <n v="247900"/>
    <s v="XOF"/>
    <s v="OCP COTE D'IVOIRE"/>
    <s v="Cote d'Ivoire"/>
    <x v="0"/>
    <x v="1"/>
    <n v="700086"/>
    <s v="ZCS"/>
    <s v="C"/>
    <n v="70"/>
    <n v="1100"/>
    <n v="1132"/>
  </r>
  <r>
    <n v="91001617"/>
    <s v="MOUSSA MOCTAR"/>
    <s v="Distributor"/>
    <x v="12"/>
    <n v="3.5"/>
    <s v="TO"/>
    <n v="1295000"/>
    <s v="XOF"/>
    <s v="OCP COTE D'IVOIRE"/>
    <s v="Cote d'Ivoire"/>
    <x v="0"/>
    <x v="1"/>
    <n v="700086"/>
    <s v="ZCS"/>
    <s v="C"/>
    <n v="60"/>
    <n v="1100"/>
    <n v="1132"/>
  </r>
  <r>
    <n v="91001617"/>
    <s v="MOUSSA MOCTAR"/>
    <s v="Distributor"/>
    <x v="12"/>
    <n v="11.8"/>
    <s v="TO"/>
    <n v="4366000"/>
    <s v="XOF"/>
    <s v="OCP COTE D'IVOIRE"/>
    <s v="Cote d'Ivoire"/>
    <x v="0"/>
    <x v="1"/>
    <n v="700086"/>
    <s v="ZCS"/>
    <s v="C"/>
    <n v="50"/>
    <n v="1100"/>
    <n v="1132"/>
  </r>
  <r>
    <n v="91001617"/>
    <s v="MOUSSA MOCTAR"/>
    <s v="Distributor"/>
    <x v="12"/>
    <n v="0.35"/>
    <s v="TO"/>
    <n v="129500"/>
    <s v="XOF"/>
    <s v="OCP COTE D'IVOIRE"/>
    <s v="Cote d'Ivoire"/>
    <x v="0"/>
    <x v="1"/>
    <n v="700086"/>
    <s v="ZCS"/>
    <s v="C"/>
    <n v="40"/>
    <n v="1100"/>
    <n v="1132"/>
  </r>
  <r>
    <n v="91001617"/>
    <s v="MOUSSA MOCTAR"/>
    <s v="Distributor"/>
    <x v="12"/>
    <n v="2.27"/>
    <s v="TO"/>
    <n v="839900"/>
    <s v="XOF"/>
    <s v="OCP COTE D'IVOIRE"/>
    <s v="Cote d'Ivoire"/>
    <x v="0"/>
    <x v="1"/>
    <n v="700086"/>
    <s v="ZCS"/>
    <s v="C"/>
    <n v="30"/>
    <n v="1100"/>
    <n v="1132"/>
  </r>
  <r>
    <n v="91001617"/>
    <s v="MOUSSA MOCTAR"/>
    <s v="Distributor"/>
    <x v="12"/>
    <n v="1.21"/>
    <s v="TO"/>
    <n v="447700"/>
    <s v="XOF"/>
    <s v="OCP COTE D'IVOIRE"/>
    <s v="Cote d'Ivoire"/>
    <x v="0"/>
    <x v="1"/>
    <n v="700086"/>
    <s v="ZCS"/>
    <s v="C"/>
    <n v="20"/>
    <n v="1100"/>
    <n v="1132"/>
  </r>
  <r>
    <n v="91001617"/>
    <s v="MOUSSA MOCTAR"/>
    <s v="Distributor"/>
    <x v="12"/>
    <n v="0.2"/>
    <s v="TO"/>
    <n v="74000"/>
    <s v="XOF"/>
    <s v="OCP COTE D'IVOIRE"/>
    <s v="Cote d'Ivoire"/>
    <x v="0"/>
    <x v="1"/>
    <n v="700086"/>
    <s v="ZCS"/>
    <s v="C"/>
    <n v="10"/>
    <n v="1100"/>
    <n v="1132"/>
  </r>
  <r>
    <n v="91001618"/>
    <s v="ETS KEITA SILAMAKAN"/>
    <s v="Distributor"/>
    <x v="13"/>
    <n v="40"/>
    <s v="TO"/>
    <n v="12000000"/>
    <s v="XOF"/>
    <s v="OCP COTE D'IVOIRE"/>
    <s v="Cote d'Ivoire"/>
    <x v="0"/>
    <x v="4"/>
    <n v="100041"/>
    <s v="ZCS"/>
    <s v="C"/>
    <n v="10"/>
    <n v="1100"/>
    <n v="1132"/>
  </r>
  <r>
    <n v="91001619"/>
    <s v="SOLEVO CÔTE D'IVOIRE"/>
    <s v="Distributor"/>
    <x v="14"/>
    <n v="262.92"/>
    <s v="TO"/>
    <n v="177471000"/>
    <s v="XOF"/>
    <s v="OCP COTE D'IVOIRE"/>
    <s v="Cote d'Ivoire"/>
    <x v="0"/>
    <x v="3"/>
    <n v="100002"/>
    <s v="ZCS"/>
    <s v="C"/>
    <n v="10"/>
    <n v="1100"/>
    <n v="1133"/>
  </r>
  <r>
    <n v="91001620"/>
    <s v="ETS KEITA SILAMAKAN"/>
    <s v="Distributor"/>
    <x v="15"/>
    <n v="38.799999999999997"/>
    <s v="TO"/>
    <n v="11640000"/>
    <s v="XOF"/>
    <s v="OCP COTE D'IVOIRE"/>
    <s v="Cote d'Ivoire"/>
    <x v="0"/>
    <x v="4"/>
    <n v="100041"/>
    <s v="ZCS"/>
    <s v="C"/>
    <n v="10"/>
    <n v="1100"/>
    <n v="1132"/>
  </r>
  <r>
    <n v="91001621"/>
    <s v="COMPAGNIE GENERALE AFRICAINE"/>
    <s v="Distributor"/>
    <x v="16"/>
    <n v="149.5"/>
    <s v="TO"/>
    <n v="44850000"/>
    <s v="XOF"/>
    <s v="OCP COTE D'IVOIRE"/>
    <s v="Cote d'Ivoire"/>
    <x v="0"/>
    <x v="4"/>
    <n v="100041"/>
    <s v="ZCS"/>
    <s v="C"/>
    <n v="10"/>
    <n v="1100"/>
    <n v="1132"/>
  </r>
  <r>
    <n v="91001622"/>
    <s v="AGRIIS"/>
    <s v="Distributor"/>
    <x v="14"/>
    <n v="698.76"/>
    <s v="TO"/>
    <n v="335404800"/>
    <s v="XOF"/>
    <s v="OCP COTE D'IVOIRE"/>
    <s v="Cote d'Ivoire"/>
    <x v="0"/>
    <x v="5"/>
    <n v="100006"/>
    <s v="ZCS"/>
    <s v="C"/>
    <n v="10"/>
    <n v="1100"/>
    <n v="1133"/>
  </r>
  <r>
    <n v="91001623"/>
    <s v="OLIVE CI SARL"/>
    <s v="Distributor"/>
    <x v="14"/>
    <n v="196"/>
    <s v="TO"/>
    <n v="76440000"/>
    <s v="XOF"/>
    <s v="OCP COTE D'IVOIRE"/>
    <s v="Cote d'Ivoire"/>
    <x v="0"/>
    <x v="1"/>
    <n v="700086"/>
    <s v="ZCS"/>
    <s v="C"/>
    <n v="10"/>
    <n v="1100"/>
    <n v="1132"/>
  </r>
  <r>
    <n v="91001624"/>
    <s v="ETS KEITA SILAMAKAN"/>
    <s v="Distributor"/>
    <x v="13"/>
    <n v="5.04"/>
    <s v="TO"/>
    <n v="1512000"/>
    <s v="XOF"/>
    <s v="OCP COTE D'IVOIRE"/>
    <s v="Cote d'Ivoire"/>
    <x v="0"/>
    <x v="4"/>
    <n v="100041"/>
    <s v="ZCS"/>
    <s v="C"/>
    <n v="10"/>
    <n v="1100"/>
    <n v="1132"/>
  </r>
  <r>
    <n v="91001625"/>
    <s v="ETS KEITA SILAMAKAN"/>
    <s v="Distributor"/>
    <x v="17"/>
    <n v="101.88"/>
    <s v="TO"/>
    <n v="33620400"/>
    <s v="XOF"/>
    <s v="OCP COTE D'IVOIRE"/>
    <s v="Cote d'Ivoire"/>
    <x v="0"/>
    <x v="4"/>
    <n v="100041"/>
    <s v="ZCS"/>
    <s v="C"/>
    <n v="10"/>
    <n v="1100"/>
    <n v="1132"/>
  </r>
  <r>
    <n v="91001626"/>
    <s v="ETS KEITA SILAMAKAN"/>
    <s v="Distributor"/>
    <x v="13"/>
    <n v="0.5"/>
    <s v="TO"/>
    <n v="150000"/>
    <s v="XOF"/>
    <s v="OCP COTE D'IVOIRE"/>
    <s v="Cote d'Ivoire"/>
    <x v="0"/>
    <x v="4"/>
    <n v="100041"/>
    <s v="ZCS"/>
    <s v="C"/>
    <n v="10"/>
    <n v="1100"/>
    <n v="1132"/>
  </r>
  <r>
    <n v="91001627"/>
    <s v="OLIVE CI SARL"/>
    <s v="Distributor"/>
    <x v="18"/>
    <n v="294"/>
    <s v="TO"/>
    <n v="114660000"/>
    <s v="XOF"/>
    <s v="OCP COTE D'IVOIRE"/>
    <s v="Cote d'Ivoire"/>
    <x v="0"/>
    <x v="1"/>
    <n v="700086"/>
    <s v="ZCS"/>
    <s v="C"/>
    <n v="10"/>
    <n v="1100"/>
    <n v="1132"/>
  </r>
  <r>
    <n v="91001628"/>
    <s v="SUCAF CÔTE D'IVOIRE"/>
    <s v="Distributor"/>
    <x v="19"/>
    <n v="100"/>
    <s v="TO"/>
    <n v="60000000"/>
    <s v="XOF"/>
    <s v="OCP COTE D'IVOIRE"/>
    <s v="Cote d'Ivoire"/>
    <x v="0"/>
    <x v="2"/>
    <n v="100076"/>
    <s v="ZCS"/>
    <s v="C"/>
    <n v="10"/>
    <n v="1100"/>
    <n v="1133"/>
  </r>
  <r>
    <n v="91001629"/>
    <s v="COIC SA"/>
    <s v="Distributor"/>
    <x v="13"/>
    <n v="20416"/>
    <s v="TO"/>
    <n v="8960602816"/>
    <s v="XOF"/>
    <s v="OCP COTE D'IVOIRE"/>
    <s v="Cote d'Ivoire"/>
    <x v="0"/>
    <x v="6"/>
    <n v="100142"/>
    <s v="ZCS"/>
    <s v="C"/>
    <n v="10"/>
    <n v="1100"/>
    <n v="1105"/>
  </r>
  <r>
    <n v="91001630"/>
    <s v="SOLEVO CÔTE D'IVOIRE"/>
    <s v="Distributor"/>
    <x v="13"/>
    <n v="137.08000000000001"/>
    <s v="TO"/>
    <n v="92529000"/>
    <s v="XOF"/>
    <s v="OCP COTE D'IVOIRE"/>
    <s v="Cote d'Ivoire"/>
    <x v="0"/>
    <x v="3"/>
    <n v="100002"/>
    <s v="ZCS"/>
    <s v="C"/>
    <n v="10"/>
    <n v="1100"/>
    <n v="1133"/>
  </r>
  <r>
    <n v="91001631"/>
    <s v="SOLEVO CÔTE D'IVOIRE"/>
    <s v="Distributor"/>
    <x v="13"/>
    <n v="600.29999999999995"/>
    <s v="TO"/>
    <n v="405202500"/>
    <s v="XOF"/>
    <s v="OCP COTE D'IVOIRE"/>
    <s v="Cote d'Ivoire"/>
    <x v="0"/>
    <x v="3"/>
    <n v="100002"/>
    <s v="ZCS"/>
    <s v="C"/>
    <n v="10"/>
    <n v="1100"/>
    <n v="1133"/>
  </r>
  <r>
    <n v="91001632"/>
    <s v="AGRIIS"/>
    <s v="Distributor"/>
    <x v="20"/>
    <n v="200.02"/>
    <s v="TO"/>
    <n v="96009600"/>
    <s v="XOF"/>
    <s v="OCP COTE D'IVOIRE"/>
    <s v="Cote d'Ivoire"/>
    <x v="0"/>
    <x v="5"/>
    <n v="100006"/>
    <s v="ZCS"/>
    <s v="C"/>
    <n v="10"/>
    <n v="1100"/>
    <n v="1133"/>
  </r>
  <r>
    <n v="91001633"/>
    <s v="AGRIIS"/>
    <s v="Distributor"/>
    <x v="21"/>
    <n v="700"/>
    <s v="TO"/>
    <n v="409500000"/>
    <s v="XOF"/>
    <s v="OCP COTE D'IVOIRE"/>
    <s v="Cote d'Ivoire"/>
    <x v="0"/>
    <x v="3"/>
    <n v="100002"/>
    <s v="ZCS"/>
    <s v="C"/>
    <n v="10"/>
    <n v="1100"/>
    <n v="1133"/>
  </r>
  <r>
    <n v="91001634"/>
    <s v="AGRIIS"/>
    <s v="Distributor"/>
    <x v="20"/>
    <n v="480.1"/>
    <s v="TO"/>
    <n v="280858500"/>
    <s v="XOF"/>
    <s v="OCP COTE D'IVOIRE"/>
    <s v="Cote d'Ivoire"/>
    <x v="0"/>
    <x v="3"/>
    <n v="100002"/>
    <s v="ZCS"/>
    <s v="C"/>
    <n v="10"/>
    <n v="1100"/>
    <n v="1133"/>
  </r>
  <r>
    <n v="91001635"/>
    <s v="ETS KEITA SILAMAKAN"/>
    <s v="Distributor"/>
    <x v="22"/>
    <n v="100"/>
    <s v="TO"/>
    <n v="33000000"/>
    <s v="XOF"/>
    <s v="OCP COTE D'IVOIRE"/>
    <s v="Cote d'Ivoire"/>
    <x v="0"/>
    <x v="4"/>
    <n v="100041"/>
    <s v="ZCS"/>
    <s v="C"/>
    <n v="10"/>
    <n v="1100"/>
    <n v="1132"/>
  </r>
  <r>
    <n v="91001636"/>
    <s v="COMPAGNIE GENERALE AFRICAINE"/>
    <s v="Distributor"/>
    <x v="23"/>
    <n v="22.16"/>
    <s v="TO"/>
    <n v="7312800"/>
    <s v="XOF"/>
    <s v="OCP COTE D'IVOIRE"/>
    <s v="Cote d'Ivoire"/>
    <x v="0"/>
    <x v="4"/>
    <n v="100041"/>
    <s v="ZCS"/>
    <s v="C"/>
    <n v="10"/>
    <n v="1100"/>
    <n v="1132"/>
  </r>
  <r>
    <n v="91001637"/>
    <s v="ETS KEITA SILAMAKAN"/>
    <s v="Distributor"/>
    <x v="24"/>
    <n v="99.16"/>
    <s v="TO"/>
    <n v="32722800"/>
    <s v="XOF"/>
    <s v="OCP COTE D'IVOIRE"/>
    <s v="Cote d'Ivoire"/>
    <x v="0"/>
    <x v="4"/>
    <n v="100041"/>
    <s v="ZCS"/>
    <s v="C"/>
    <n v="10"/>
    <n v="1100"/>
    <n v="1132"/>
  </r>
  <r>
    <n v="91001638"/>
    <s v="MOUSSA MOCTAR"/>
    <s v="Distributor"/>
    <x v="25"/>
    <n v="25"/>
    <s v="TO"/>
    <n v="9250000"/>
    <s v="XOF"/>
    <s v="OCP COTE D'IVOIRE"/>
    <s v="Cote d'Ivoire"/>
    <x v="0"/>
    <x v="1"/>
    <n v="700086"/>
    <s v="ZCS"/>
    <s v="C"/>
    <n v="10"/>
    <n v="1100"/>
    <n v="1132"/>
  </r>
  <r>
    <n v="91001639"/>
    <s v="SABA HAMIDOU"/>
    <s v="Distributor"/>
    <x v="21"/>
    <n v="140"/>
    <s v="TO"/>
    <n v="51800000"/>
    <s v="XOF"/>
    <s v="OCP COTE D'IVOIRE"/>
    <s v="Cote d'Ivoire"/>
    <x v="0"/>
    <x v="1"/>
    <n v="700086"/>
    <s v="ZCS"/>
    <s v="C"/>
    <n v="10"/>
    <n v="1100"/>
    <n v="1132"/>
  </r>
  <r>
    <n v="91001640"/>
    <s v="AGRIIS"/>
    <s v="Distributor"/>
    <x v="21"/>
    <n v="700"/>
    <s v="TO"/>
    <n v="346500000"/>
    <s v="XOF"/>
    <s v="OCP COTE D'IVOIRE"/>
    <s v="Cote d'Ivoire"/>
    <x v="0"/>
    <x v="7"/>
    <n v="100000"/>
    <s v="ZCS"/>
    <s v="C"/>
    <n v="10"/>
    <n v="1100"/>
    <n v="1132"/>
  </r>
  <r>
    <n v="91001641"/>
    <s v="AGRIIS"/>
    <s v="Distributor"/>
    <x v="21"/>
    <n v="649.78"/>
    <s v="TO"/>
    <n v="321641100"/>
    <s v="XOF"/>
    <s v="OCP COTE D'IVOIRE"/>
    <s v="Cote d'Ivoire"/>
    <x v="0"/>
    <x v="7"/>
    <n v="100000"/>
    <s v="ZCS"/>
    <s v="C"/>
    <n v="10"/>
    <n v="1100"/>
    <n v="1132"/>
  </r>
  <r>
    <n v="91001643"/>
    <s v="COMPAGNIE GENERALE AFRICAINE"/>
    <s v="Distributor"/>
    <x v="26"/>
    <n v="30.4"/>
    <s v="TO"/>
    <n v="10032000"/>
    <s v="XOF"/>
    <s v="OCP COTE D'IVOIRE"/>
    <s v="Cote d'Ivoire"/>
    <x v="0"/>
    <x v="4"/>
    <n v="100041"/>
    <s v="ZCS"/>
    <s v="C"/>
    <n v="10"/>
    <n v="1100"/>
    <n v="1132"/>
  </r>
  <r>
    <n v="91001644"/>
    <s v="SOLEVO CÔTE D'IVOIRE"/>
    <s v="Distributor"/>
    <x v="27"/>
    <n v="128.32"/>
    <s v="TO"/>
    <n v="86616000"/>
    <s v="XOF"/>
    <s v="OCP COTE D'IVOIRE"/>
    <s v="Cote d'Ivoire"/>
    <x v="0"/>
    <x v="3"/>
    <n v="100002"/>
    <s v="ZCS"/>
    <s v="C"/>
    <n v="10"/>
    <n v="1100"/>
    <n v="1133"/>
  </r>
  <r>
    <n v="91001645"/>
    <s v="AGRIIS"/>
    <s v="Distributor"/>
    <x v="28"/>
    <n v="350.22"/>
    <s v="TO"/>
    <n v="173358900"/>
    <s v="XOF"/>
    <s v="OCP COTE D'IVOIRE"/>
    <s v="Cote d'Ivoire"/>
    <x v="0"/>
    <x v="7"/>
    <n v="100000"/>
    <s v="ZCS"/>
    <s v="C"/>
    <n v="10"/>
    <n v="1100"/>
    <n v="1132"/>
  </r>
  <r>
    <n v="91001646"/>
    <s v="AGRIIS"/>
    <s v="Distributor"/>
    <x v="29"/>
    <n v="794.66"/>
    <s v="TO"/>
    <n v="393356700"/>
    <s v="XOF"/>
    <s v="OCP COTE D'IVOIRE"/>
    <s v="Cote d'Ivoire"/>
    <x v="0"/>
    <x v="7"/>
    <n v="100000"/>
    <s v="ZCS"/>
    <s v="C"/>
    <n v="10"/>
    <n v="1100"/>
    <n v="1132"/>
  </r>
  <r>
    <n v="91001648"/>
    <s v="PARTENAIRE AGRICOLE"/>
    <s v="Distributor"/>
    <x v="27"/>
    <n v="301.8"/>
    <s v="TO"/>
    <n v="159954000"/>
    <s v="XOF"/>
    <s v="OCP COTE D'IVOIRE"/>
    <s v="Cote d'Ivoire"/>
    <x v="1"/>
    <x v="3"/>
    <n v="100002"/>
    <s v="ZCS"/>
    <s v="C"/>
    <n v="10"/>
    <n v="1100"/>
    <n v="1133"/>
  </r>
  <r>
    <n v="91001649"/>
    <s v="AGRIIS"/>
    <s v="Distributor"/>
    <x v="30"/>
    <n v="145.86000000000001"/>
    <s v="TO"/>
    <n v="85328100"/>
    <s v="XOF"/>
    <s v="OCP COTE D'IVOIRE"/>
    <s v="Cote d'Ivoire"/>
    <x v="0"/>
    <x v="3"/>
    <n v="100002"/>
    <s v="ZCS"/>
    <s v="C"/>
    <n v="10"/>
    <n v="1100"/>
    <n v="1133"/>
  </r>
  <r>
    <n v="91001650"/>
    <s v="AGRIIS"/>
    <s v="Distributor"/>
    <x v="30"/>
    <n v="132.24"/>
    <s v="TO"/>
    <n v="65458800"/>
    <s v="XOF"/>
    <s v="OCP COTE D'IVOIRE"/>
    <s v="Cote d'Ivoire"/>
    <x v="0"/>
    <x v="7"/>
    <n v="100000"/>
    <s v="ZCS"/>
    <s v="C"/>
    <n v="10"/>
    <n v="1100"/>
    <n v="1132"/>
  </r>
  <r>
    <n v="91001651"/>
    <s v="SOLEVO CÔTE D'IVOIRE"/>
    <s v="Distributor"/>
    <x v="30"/>
    <n v="179.96"/>
    <s v="TO"/>
    <n v="121473000"/>
    <s v="XOF"/>
    <s v="OCP COTE D'IVOIRE"/>
    <s v="Cote d'Ivoire"/>
    <x v="0"/>
    <x v="3"/>
    <n v="100002"/>
    <s v="ZCS"/>
    <s v="C"/>
    <n v="10"/>
    <n v="1100"/>
    <n v="1133"/>
  </r>
  <r>
    <n v="91001652"/>
    <s v="MOUSSA MOCTAR"/>
    <s v="Distributor"/>
    <x v="30"/>
    <n v="10"/>
    <s v="TO"/>
    <n v="3700000"/>
    <s v="XOF"/>
    <s v="OCP COTE D'IVOIRE"/>
    <s v="Cote d'Ivoire"/>
    <x v="0"/>
    <x v="1"/>
    <n v="700086"/>
    <s v="ZCS"/>
    <s v="C"/>
    <n v="10"/>
    <n v="1100"/>
    <n v="1132"/>
  </r>
  <r>
    <n v="91001653"/>
    <s v="SOLEVO CÔTE D'IVOIRE"/>
    <s v="Distributor"/>
    <x v="31"/>
    <n v="491.44"/>
    <s v="TO"/>
    <n v="331722000"/>
    <s v="XOF"/>
    <s v="OCP COTE D'IVOIRE"/>
    <s v="Cote d'Ivoire"/>
    <x v="0"/>
    <x v="3"/>
    <n v="100002"/>
    <s v="ZCS"/>
    <s v="C"/>
    <n v="10"/>
    <n v="1100"/>
    <n v="1133"/>
  </r>
  <r>
    <n v="91001654"/>
    <s v="AGRIIS"/>
    <s v="Distributor"/>
    <x v="32"/>
    <n v="654.15800000000002"/>
    <s v="TO"/>
    <n v="382682430"/>
    <s v="XOF"/>
    <s v="OCP COTE D'IVOIRE"/>
    <s v="Cote d'Ivoire"/>
    <x v="0"/>
    <x v="3"/>
    <n v="100002"/>
    <s v="ZCS"/>
    <s v="C"/>
    <n v="10"/>
    <n v="1100"/>
    <n v="1133"/>
  </r>
  <r>
    <n v="91001655"/>
    <s v="AGRIIS"/>
    <s v="Distributor"/>
    <x v="32"/>
    <n v="19.899999999999999"/>
    <s v="TO"/>
    <n v="11641500"/>
    <s v="XOF"/>
    <s v="OCP COTE D'IVOIRE"/>
    <s v="Cote d'Ivoire"/>
    <x v="0"/>
    <x v="3"/>
    <n v="100002"/>
    <s v="ZCS"/>
    <s v="C"/>
    <n v="10"/>
    <n v="1100"/>
    <n v="1133"/>
  </r>
  <r>
    <n v="91001656"/>
    <s v="MOUSSA MOCTAR"/>
    <s v="Distributor"/>
    <x v="33"/>
    <n v="7.03"/>
    <s v="TO"/>
    <n v="2601100"/>
    <s v="XOF"/>
    <s v="OCP COTE D'IVOIRE"/>
    <s v="Cote d'Ivoire"/>
    <x v="0"/>
    <x v="1"/>
    <n v="700086"/>
    <s v="ZCS"/>
    <s v="C"/>
    <n v="10"/>
    <n v="1100"/>
    <n v="1132"/>
  </r>
  <r>
    <n v="91001656"/>
    <s v="MOUSSA MOCTAR"/>
    <s v="Distributor"/>
    <x v="33"/>
    <n v="1.2"/>
    <s v="TO"/>
    <n v="444000"/>
    <s v="XOF"/>
    <s v="OCP COTE D'IVOIRE"/>
    <s v="Cote d'Ivoire"/>
    <x v="0"/>
    <x v="1"/>
    <n v="700086"/>
    <s v="ZCS"/>
    <s v="C"/>
    <n v="20"/>
    <n v="1100"/>
    <n v="1132"/>
  </r>
  <r>
    <n v="91001656"/>
    <s v="MOUSSA MOCTAR"/>
    <s v="Distributor"/>
    <x v="33"/>
    <n v="1.35"/>
    <s v="TO"/>
    <n v="499500"/>
    <s v="XOF"/>
    <s v="OCP COTE D'IVOIRE"/>
    <s v="Cote d'Ivoire"/>
    <x v="0"/>
    <x v="1"/>
    <n v="700086"/>
    <s v="ZCS"/>
    <s v="C"/>
    <n v="30"/>
    <n v="1100"/>
    <n v="1132"/>
  </r>
  <r>
    <n v="91001656"/>
    <s v="MOUSSA MOCTAR"/>
    <s v="Distributor"/>
    <x v="33"/>
    <n v="9.42"/>
    <s v="TO"/>
    <n v="3485400"/>
    <s v="XOF"/>
    <s v="OCP COTE D'IVOIRE"/>
    <s v="Cote d'Ivoire"/>
    <x v="0"/>
    <x v="1"/>
    <n v="700086"/>
    <s v="ZCS"/>
    <s v="C"/>
    <n v="40"/>
    <n v="1100"/>
    <n v="1132"/>
  </r>
  <r>
    <n v="91001657"/>
    <s v="NAMANE COOP CA"/>
    <s v="Distributor"/>
    <x v="34"/>
    <n v="820"/>
    <s v="TO"/>
    <n v="299300000"/>
    <s v="XOF"/>
    <s v="OCP COTE D'IVOIRE"/>
    <s v="Cote d'Ivoire"/>
    <x v="0"/>
    <x v="1"/>
    <n v="700086"/>
    <s v="ZCS"/>
    <s v="C"/>
    <n v="10"/>
    <n v="1100"/>
    <n v="1132"/>
  </r>
  <r>
    <n v="91001658"/>
    <s v="PARTENAIRE AGRICOLE"/>
    <s v="Distributor"/>
    <x v="35"/>
    <n v="452.9"/>
    <s v="TO"/>
    <n v="240037000"/>
    <s v="XOF"/>
    <s v="OCP COTE D'IVOIRE"/>
    <s v="Cote d'Ivoire"/>
    <x v="1"/>
    <x v="3"/>
    <n v="100002"/>
    <s v="ZCS"/>
    <s v="C"/>
    <n v="10"/>
    <n v="1100"/>
    <n v="1133"/>
  </r>
  <r>
    <n v="91001659"/>
    <s v="NAMANE COOP CA"/>
    <s v="Distributor"/>
    <x v="36"/>
    <n v="80"/>
    <s v="TO"/>
    <n v="29200000"/>
    <s v="XOF"/>
    <s v="OCP COTE D'IVOIRE"/>
    <s v="Cote d'Ivoire"/>
    <x v="0"/>
    <x v="1"/>
    <n v="700086"/>
    <s v="ZCS"/>
    <s v="C"/>
    <n v="10"/>
    <n v="1100"/>
    <n v="1132"/>
  </r>
  <r>
    <n v="91001660"/>
    <s v="SOLEVO CÔTE D'IVOIRE"/>
    <s v="Distributor"/>
    <x v="37"/>
    <n v="1193.8800000000001"/>
    <s v="TO"/>
    <n v="722297400"/>
    <s v="XOF"/>
    <s v="OCP COTE D'IVOIRE"/>
    <s v="Cote d'Ivoire"/>
    <x v="0"/>
    <x v="5"/>
    <n v="100006"/>
    <s v="ZCS"/>
    <s v="C"/>
    <n v="10"/>
    <n v="1100"/>
    <n v="1133"/>
  </r>
  <r>
    <n v="91001661"/>
    <s v="NAMANE COOP CA"/>
    <s v="Distributor"/>
    <x v="37"/>
    <n v="274"/>
    <s v="TO"/>
    <n v="100010000"/>
    <s v="XOF"/>
    <s v="OCP COTE D'IVOIRE"/>
    <s v="Cote d'Ivoire"/>
    <x v="0"/>
    <x v="1"/>
    <n v="700086"/>
    <s v="ZCS"/>
    <s v="C"/>
    <n v="10"/>
    <n v="1100"/>
    <n v="1132"/>
  </r>
  <r>
    <n v="91001662"/>
    <s v="GROUPE KABORE DISTRIBUTION"/>
    <s v="Distributor"/>
    <x v="36"/>
    <n v="40"/>
    <s v="TO"/>
    <n v="14600000"/>
    <s v="XOF"/>
    <s v="OCP COTE D'IVOIRE"/>
    <s v="Cote d'Ivoire"/>
    <x v="0"/>
    <x v="1"/>
    <n v="700086"/>
    <s v="ZCS"/>
    <s v="C"/>
    <n v="10"/>
    <n v="1100"/>
    <n v="1132"/>
  </r>
  <r>
    <n v="91001663"/>
    <s v="GROUPE KABORE DISTRIBUTION"/>
    <s v="Distributor"/>
    <x v="38"/>
    <n v="30"/>
    <s v="TO"/>
    <n v="10890000"/>
    <s v="XOF"/>
    <s v="OCP COTE D'IVOIRE"/>
    <s v="Cote d'Ivoire"/>
    <x v="0"/>
    <x v="1"/>
    <n v="700086"/>
    <s v="ZCS"/>
    <s v="C"/>
    <n v="10"/>
    <n v="1100"/>
    <n v="1132"/>
  </r>
  <r>
    <n v="91001664"/>
    <s v="GROUPE KABORE DISTRIBUTION"/>
    <s v="Distributor"/>
    <x v="39"/>
    <n v="14"/>
    <s v="TO"/>
    <n v="5110000"/>
    <s v="XOF"/>
    <s v="OCP COTE D'IVOIRE"/>
    <s v="Cote d'Ivoire"/>
    <x v="0"/>
    <x v="1"/>
    <n v="700086"/>
    <s v="ZCS"/>
    <s v="C"/>
    <n v="10"/>
    <n v="1100"/>
    <n v="1132"/>
  </r>
  <r>
    <n v="91001665"/>
    <s v="MOUSSA MOCTAR"/>
    <s v="Distributor"/>
    <x v="36"/>
    <n v="5"/>
    <s v="TO"/>
    <n v="1850000"/>
    <s v="XOF"/>
    <s v="OCP COTE D'IVOIRE"/>
    <s v="Cote d'Ivoire"/>
    <x v="0"/>
    <x v="1"/>
    <n v="700086"/>
    <s v="ZCS"/>
    <s v="C"/>
    <n v="10"/>
    <n v="1100"/>
    <n v="1132"/>
  </r>
  <r>
    <n v="91001666"/>
    <s v="SCOOPS PAGO"/>
    <s v="Distributor"/>
    <x v="39"/>
    <n v="20"/>
    <s v="TO"/>
    <n v="7300000"/>
    <s v="XOF"/>
    <s v="OCP COTE D'IVOIRE"/>
    <s v="Cote d'Ivoire"/>
    <x v="0"/>
    <x v="1"/>
    <n v="700086"/>
    <s v="ZCS"/>
    <s v="C"/>
    <n v="10"/>
    <n v="1100"/>
    <n v="1132"/>
  </r>
  <r>
    <n v="91001667"/>
    <s v="PARTENAIRE AGRICOLE"/>
    <s v="Distributor"/>
    <x v="40"/>
    <n v="245.28"/>
    <s v="TO"/>
    <n v="129998400"/>
    <s v="XOF"/>
    <s v="OCP COTE D'IVOIRE"/>
    <s v="Cote d'Ivoire"/>
    <x v="1"/>
    <x v="3"/>
    <n v="100002"/>
    <s v="ZCS"/>
    <s v="C"/>
    <n v="10"/>
    <n v="1100"/>
    <n v="1133"/>
  </r>
  <r>
    <n v="91001668"/>
    <s v="SOLEVO CÔTE D'IVOIRE"/>
    <s v="Distributor"/>
    <x v="41"/>
    <n v="300"/>
    <s v="TO"/>
    <n v="181500000"/>
    <s v="XOF"/>
    <s v="OCP COTE D'IVOIRE"/>
    <s v="Cote d'Ivoire"/>
    <x v="0"/>
    <x v="5"/>
    <n v="100006"/>
    <s v="ZCS"/>
    <s v="C"/>
    <n v="10"/>
    <n v="1100"/>
    <n v="1133"/>
  </r>
  <r>
    <n v="91001669"/>
    <s v="AGRIIS"/>
    <s v="Distributor"/>
    <x v="42"/>
    <n v="380.62"/>
    <s v="TO"/>
    <n v="188406900"/>
    <s v="XOF"/>
    <s v="OCP COTE D'IVOIRE"/>
    <s v="Cote d'Ivoire"/>
    <x v="0"/>
    <x v="7"/>
    <n v="100000"/>
    <s v="ZCS"/>
    <s v="C"/>
    <n v="10"/>
    <n v="1100"/>
    <n v="1132"/>
  </r>
  <r>
    <n v="91001670"/>
    <s v="ETS KEITA SILAMAKAN"/>
    <s v="Distributor"/>
    <x v="33"/>
    <n v="50"/>
    <s v="TO"/>
    <n v="16500000"/>
    <s v="XOF"/>
    <s v="OCP COTE D'IVOIRE"/>
    <s v="Cote d'Ivoire"/>
    <x v="0"/>
    <x v="4"/>
    <n v="100041"/>
    <s v="ZCS"/>
    <s v="C"/>
    <n v="10"/>
    <n v="1100"/>
    <n v="1132"/>
  </r>
  <r>
    <n v="91001671"/>
    <s v="SOLEVO CÔTE D'IVOIRE"/>
    <s v="Distributor"/>
    <x v="43"/>
    <n v="67.319999999999993"/>
    <s v="TO"/>
    <n v="40728600"/>
    <s v="XOF"/>
    <s v="OCP COTE D'IVOIRE"/>
    <s v="Cote d'Ivoire"/>
    <x v="0"/>
    <x v="5"/>
    <n v="100006"/>
    <s v="ZCS"/>
    <s v="C"/>
    <n v="10"/>
    <n v="1100"/>
    <n v="1133"/>
  </r>
  <r>
    <n v="91001672"/>
    <s v="ETS KEITA SILAMAKAN"/>
    <s v="Distributor"/>
    <x v="33"/>
    <n v="48.64"/>
    <s v="TO"/>
    <n v="16051200"/>
    <s v="XOF"/>
    <s v="OCP COTE D'IVOIRE"/>
    <s v="Cote d'Ivoire"/>
    <x v="0"/>
    <x v="4"/>
    <n v="100041"/>
    <s v="ZCS"/>
    <s v="C"/>
    <n v="10"/>
    <n v="1100"/>
    <n v="1132"/>
  </r>
  <r>
    <n v="91001673"/>
    <s v="GROUPE KABORE DISTRIBUTION"/>
    <s v="Distributor"/>
    <x v="43"/>
    <n v="80"/>
    <s v="TO"/>
    <n v="29200000"/>
    <s v="XOF"/>
    <s v="OCP COTE D'IVOIRE"/>
    <s v="Cote d'Ivoire"/>
    <x v="0"/>
    <x v="1"/>
    <n v="700086"/>
    <s v="ZCS"/>
    <s v="C"/>
    <n v="10"/>
    <n v="1100"/>
    <n v="1132"/>
  </r>
  <r>
    <n v="91001674"/>
    <s v="NAMANE COOP CA"/>
    <s v="Distributor"/>
    <x v="44"/>
    <n v="420"/>
    <s v="TO"/>
    <n v="153300000"/>
    <s v="XOF"/>
    <s v="OCP COTE D'IVOIRE"/>
    <s v="Cote d'Ivoire"/>
    <x v="0"/>
    <x v="1"/>
    <n v="700086"/>
    <s v="ZCS"/>
    <s v="C"/>
    <n v="10"/>
    <n v="1100"/>
    <n v="1132"/>
  </r>
  <r>
    <n v="91001675"/>
    <s v="SCOOPS PAGO"/>
    <s v="Distributor"/>
    <x v="39"/>
    <n v="28.6"/>
    <s v="TO"/>
    <n v="9438000"/>
    <s v="XOF"/>
    <s v="OCP COTE D'IVOIRE"/>
    <s v="Cote d'Ivoire"/>
    <x v="0"/>
    <x v="4"/>
    <n v="100041"/>
    <s v="ZCS"/>
    <s v="C"/>
    <n v="10"/>
    <n v="1100"/>
    <n v="1132"/>
  </r>
  <r>
    <n v="91001676"/>
    <s v="GROUPE KABORE DISTRIBUTION"/>
    <s v="Distributor"/>
    <x v="43"/>
    <n v="36.5"/>
    <s v="TO"/>
    <n v="13322500"/>
    <s v="XOF"/>
    <s v="OCP COTE D'IVOIRE"/>
    <s v="Cote d'Ivoire"/>
    <x v="0"/>
    <x v="1"/>
    <n v="700086"/>
    <s v="ZCS"/>
    <s v="C"/>
    <n v="10"/>
    <n v="1100"/>
    <n v="1132"/>
  </r>
  <r>
    <n v="91001677"/>
    <s v="ETS KEITA SILAMAKAN"/>
    <s v="Distributor"/>
    <x v="45"/>
    <n v="34.159999999999997"/>
    <s v="TO"/>
    <n v="11272800"/>
    <s v="XOF"/>
    <s v="OCP COTE D'IVOIRE"/>
    <s v="Cote d'Ivoire"/>
    <x v="0"/>
    <x v="4"/>
    <n v="100041"/>
    <s v="ZCS"/>
    <s v="C"/>
    <n v="10"/>
    <n v="1100"/>
    <n v="1132"/>
  </r>
  <r>
    <n v="91001678"/>
    <s v="GROUPE KABORE DISTRIBUTION"/>
    <s v="Distributor"/>
    <x v="45"/>
    <n v="4.25"/>
    <s v="TO"/>
    <n v="977500"/>
    <s v="XOF"/>
    <s v="OCP COTE D'IVOIRE"/>
    <s v="Cote d'Ivoire"/>
    <x v="0"/>
    <x v="8"/>
    <n v="700001"/>
    <s v="ZCS"/>
    <s v="C"/>
    <n v="10"/>
    <n v="1100"/>
    <n v="1132"/>
  </r>
  <r>
    <n v="91001679"/>
    <s v="AGRIIS"/>
    <s v="Distributor"/>
    <x v="46"/>
    <n v="305"/>
    <s v="TO"/>
    <n v="164700000"/>
    <s v="XOF"/>
    <s v="OCP COTE D'IVOIRE"/>
    <s v="Cote d'Ivoire"/>
    <x v="0"/>
    <x v="7"/>
    <n v="100000"/>
    <s v="ZCS"/>
    <s v="C"/>
    <n v="10"/>
    <n v="1100"/>
    <n v="1132"/>
  </r>
  <r>
    <n v="91001680"/>
    <s v="AGRIIS"/>
    <s v="Distributor"/>
    <x v="46"/>
    <n v="220"/>
    <s v="TO"/>
    <n v="80300000"/>
    <s v="XOF"/>
    <s v="OCP COTE D'IVOIRE"/>
    <s v="Cote d'Ivoire"/>
    <x v="0"/>
    <x v="1"/>
    <n v="700086"/>
    <s v="ZCS"/>
    <s v="C"/>
    <n v="10"/>
    <n v="1100"/>
    <n v="1132"/>
  </r>
  <r>
    <n v="91001681"/>
    <s v="ETS KEITA SILAMAKAN"/>
    <s v="Distributor"/>
    <x v="37"/>
    <n v="72.540000000000006"/>
    <s v="TO"/>
    <n v="23938200"/>
    <s v="XOF"/>
    <s v="OCP COTE D'IVOIRE"/>
    <s v="Cote d'Ivoire"/>
    <x v="0"/>
    <x v="4"/>
    <n v="100041"/>
    <s v="ZCS"/>
    <s v="C"/>
    <n v="10"/>
    <n v="1100"/>
    <n v="1132"/>
  </r>
  <r>
    <n v="91001682"/>
    <s v="NAMANE COOP CA"/>
    <s v="Distributor"/>
    <x v="47"/>
    <n v="364"/>
    <s v="TO"/>
    <n v="132860000"/>
    <s v="XOF"/>
    <s v="OCP COTE D'IVOIRE"/>
    <s v="Cote d'Ivoire"/>
    <x v="0"/>
    <x v="1"/>
    <n v="700086"/>
    <s v="ZCS"/>
    <s v="C"/>
    <n v="10"/>
    <n v="1100"/>
    <n v="1132"/>
  </r>
  <r>
    <n v="91001683"/>
    <s v="COMPAGNIE GENERALE AFRICAINE"/>
    <s v="Distributor"/>
    <x v="48"/>
    <n v="30"/>
    <s v="TO"/>
    <n v="10950000"/>
    <s v="XOF"/>
    <s v="OCP COTE D'IVOIRE"/>
    <s v="Cote d'Ivoire"/>
    <x v="0"/>
    <x v="1"/>
    <n v="700086"/>
    <s v="ZCS"/>
    <s v="C"/>
    <n v="10"/>
    <n v="1100"/>
    <n v="1132"/>
  </r>
  <r>
    <n v="91001684"/>
    <s v="AGRIIS"/>
    <s v="Distributor"/>
    <x v="49"/>
    <n v="780"/>
    <s v="TO"/>
    <n v="284700000"/>
    <s v="XOF"/>
    <s v="OCP COTE D'IVOIRE"/>
    <s v="Cote d'Ivoire"/>
    <x v="0"/>
    <x v="1"/>
    <n v="700086"/>
    <s v="ZCS"/>
    <s v="C"/>
    <n v="10"/>
    <n v="1100"/>
    <n v="1132"/>
  </r>
  <r>
    <n v="91001685"/>
    <s v="SCOOPS PAGO"/>
    <s v="Distributor"/>
    <x v="50"/>
    <n v="19.149999999999999"/>
    <s v="TO"/>
    <n v="6989750"/>
    <s v="XOF"/>
    <s v="OCP COTE D'IVOIRE"/>
    <s v="Cote d'Ivoire"/>
    <x v="0"/>
    <x v="1"/>
    <n v="700086"/>
    <s v="ZCS"/>
    <s v="C"/>
    <n v="10"/>
    <n v="1100"/>
    <n v="1132"/>
  </r>
  <r>
    <n v="91001686"/>
    <s v="GROUPE KABORE DISTRIBUTION"/>
    <s v="Distributor"/>
    <x v="51"/>
    <n v="125"/>
    <s v="TO"/>
    <n v="45625000"/>
    <s v="XOF"/>
    <s v="OCP COTE D'IVOIRE"/>
    <s v="Cote d'Ivoire"/>
    <x v="0"/>
    <x v="1"/>
    <n v="700086"/>
    <s v="ZCS"/>
    <s v="C"/>
    <n v="10"/>
    <n v="1100"/>
    <n v="1132"/>
  </r>
  <r>
    <n v="91001687"/>
    <s v="GROUPE KABORE DISTRIBUTION"/>
    <s v="Distributor"/>
    <x v="51"/>
    <n v="30"/>
    <s v="TO"/>
    <n v="10950000"/>
    <s v="XOF"/>
    <s v="OCP COTE D'IVOIRE"/>
    <s v="Cote d'Ivoire"/>
    <x v="0"/>
    <x v="1"/>
    <n v="700086"/>
    <s v="ZCS"/>
    <s v="C"/>
    <n v="10"/>
    <n v="1100"/>
    <n v="1132"/>
  </r>
  <r>
    <n v="91001688"/>
    <s v="GROUPE KABORE DISTRIBUTION"/>
    <s v="Distributor"/>
    <x v="52"/>
    <n v="86.5"/>
    <s v="TO"/>
    <n v="31572500"/>
    <s v="XOF"/>
    <s v="OCP COTE D'IVOIRE"/>
    <s v="Cote d'Ivoire"/>
    <x v="0"/>
    <x v="1"/>
    <n v="700086"/>
    <s v="ZCS"/>
    <s v="C"/>
    <n v="10"/>
    <n v="1100"/>
    <n v="1132"/>
  </r>
  <r>
    <n v="91001689"/>
    <s v="GROUPE KABORE DISTRIBUTION"/>
    <s v="Distributor"/>
    <x v="47"/>
    <n v="0.5"/>
    <s v="TO"/>
    <n v="182500"/>
    <s v="XOF"/>
    <s v="OCP COTE D'IVOIRE"/>
    <s v="Cote d'Ivoire"/>
    <x v="0"/>
    <x v="1"/>
    <n v="700086"/>
    <s v="ZCS"/>
    <s v="C"/>
    <n v="10"/>
    <n v="1100"/>
    <n v="1132"/>
  </r>
  <r>
    <n v="91001690"/>
    <s v="GROUPE KABORE DISTRIBUTION"/>
    <s v="Distributor"/>
    <x v="47"/>
    <n v="1.5"/>
    <s v="TO"/>
    <n v="547500"/>
    <s v="XOF"/>
    <s v="OCP COTE D'IVOIRE"/>
    <s v="Cote d'Ivoire"/>
    <x v="0"/>
    <x v="1"/>
    <n v="700086"/>
    <s v="ZCS"/>
    <s v="C"/>
    <n v="10"/>
    <n v="1100"/>
    <n v="1132"/>
  </r>
  <r>
    <n v="91001691"/>
    <s v="ETS KEITA SILAMAKAN"/>
    <s v="Distributor"/>
    <x v="53"/>
    <n v="66.06"/>
    <s v="TO"/>
    <n v="21799800"/>
    <s v="XOF"/>
    <s v="OCP COTE D'IVOIRE"/>
    <s v="Cote d'Ivoire"/>
    <x v="0"/>
    <x v="4"/>
    <n v="100041"/>
    <s v="ZCS"/>
    <s v="C"/>
    <n v="10"/>
    <n v="1100"/>
    <n v="1132"/>
  </r>
  <r>
    <n v="91001692"/>
    <s v="ETS KEITA SILAMAKAN"/>
    <s v="Distributor"/>
    <x v="54"/>
    <n v="101.28"/>
    <s v="TO"/>
    <n v="33422400"/>
    <s v="XOF"/>
    <s v="OCP COTE D'IVOIRE"/>
    <s v="Cote d'Ivoire"/>
    <x v="0"/>
    <x v="4"/>
    <n v="100041"/>
    <s v="ZCS"/>
    <s v="C"/>
    <n v="10"/>
    <n v="1100"/>
    <n v="1132"/>
  </r>
  <r>
    <n v="91001693"/>
    <s v="SCOOPS PAGO"/>
    <s v="Distributor"/>
    <x v="55"/>
    <n v="12.08"/>
    <s v="TO"/>
    <n v="3986400"/>
    <s v="XOF"/>
    <s v="OCP COTE D'IVOIRE"/>
    <s v="Cote d'Ivoire"/>
    <x v="0"/>
    <x v="4"/>
    <n v="100041"/>
    <s v="ZCS"/>
    <s v="C"/>
    <n v="10"/>
    <n v="1100"/>
    <n v="1132"/>
  </r>
  <r>
    <n v="91001694"/>
    <s v="SCOOPS PAGO"/>
    <s v="Distributor"/>
    <x v="55"/>
    <n v="99.7"/>
    <s v="TO"/>
    <n v="32901000"/>
    <s v="XOF"/>
    <s v="OCP COTE D'IVOIRE"/>
    <s v="Cote d'Ivoire"/>
    <x v="0"/>
    <x v="4"/>
    <n v="100041"/>
    <s v="ZCS"/>
    <s v="C"/>
    <n v="10"/>
    <n v="1100"/>
    <n v="1132"/>
  </r>
  <r>
    <n v="91001695"/>
    <s v="AGRIIS"/>
    <s v="Distributor"/>
    <x v="52"/>
    <n v="200"/>
    <s v="TO"/>
    <n v="46000000"/>
    <s v="XOF"/>
    <s v="OCP COTE D'IVOIRE"/>
    <s v="Cote d'Ivoire"/>
    <x v="0"/>
    <x v="8"/>
    <n v="700001"/>
    <s v="ZCS"/>
    <s v="C"/>
    <n v="10"/>
    <n v="1100"/>
    <n v="1132"/>
  </r>
  <r>
    <n v="91001696"/>
    <s v="AGRIIS"/>
    <s v="Distributor"/>
    <x v="56"/>
    <n v="45"/>
    <s v="TO"/>
    <n v="24300000"/>
    <s v="XOF"/>
    <s v="OCP COTE D'IVOIRE"/>
    <s v="Cote d'Ivoire"/>
    <x v="0"/>
    <x v="7"/>
    <n v="100000"/>
    <s v="ZCS"/>
    <s v="C"/>
    <n v="10"/>
    <n v="1100"/>
    <n v="1132"/>
  </r>
  <r>
    <n v="91001697"/>
    <s v="SOLEVO CÔTE D'IVOIRE"/>
    <s v="Distributor"/>
    <x v="57"/>
    <n v="435.06"/>
    <s v="TO"/>
    <n v="263211300"/>
    <s v="XOF"/>
    <s v="OCP COTE D'IVOIRE"/>
    <s v="Cote d'Ivoire"/>
    <x v="0"/>
    <x v="5"/>
    <n v="100006"/>
    <s v="ZCS"/>
    <s v="C"/>
    <n v="10"/>
    <n v="1100"/>
    <n v="1133"/>
  </r>
  <r>
    <n v="91001698"/>
    <s v="AGRIIS"/>
    <s v="Distributor"/>
    <x v="58"/>
    <n v="642.41999999999996"/>
    <s v="TO"/>
    <n v="346906800"/>
    <s v="XOF"/>
    <s v="OCP COTE D'IVOIRE"/>
    <s v="Cote d'Ivoire"/>
    <x v="0"/>
    <x v="7"/>
    <n v="100000"/>
    <s v="ZCS"/>
    <s v="C"/>
    <n v="10"/>
    <n v="1100"/>
    <n v="1132"/>
  </r>
  <r>
    <n v="91001699"/>
    <s v="AGRIIS"/>
    <s v="Distributor"/>
    <x v="59"/>
    <n v="498.08"/>
    <s v="TO"/>
    <n v="268963200"/>
    <s v="XOF"/>
    <s v="OCP COTE D'IVOIRE"/>
    <s v="Cote d'Ivoire"/>
    <x v="0"/>
    <x v="7"/>
    <n v="100000"/>
    <s v="ZCS"/>
    <s v="C"/>
    <n v="10"/>
    <n v="1100"/>
    <n v="1132"/>
  </r>
  <r>
    <n v="91001700"/>
    <s v="SCOOPS PAGO"/>
    <s v="Distributor"/>
    <x v="60"/>
    <n v="1.3"/>
    <s v="TO"/>
    <n v="429000"/>
    <s v="XOF"/>
    <s v="OCP COTE D'IVOIRE"/>
    <s v="Cote d'Ivoire"/>
    <x v="0"/>
    <x v="4"/>
    <n v="100041"/>
    <s v="ZCS"/>
    <s v="C"/>
    <n v="10"/>
    <n v="1100"/>
    <n v="1132"/>
  </r>
  <r>
    <n v="91001701"/>
    <s v="GUILGAL AGRO SERVICE"/>
    <s v="Distributor"/>
    <x v="54"/>
    <n v="7.5"/>
    <s v="TO"/>
    <n v="3975000"/>
    <s v="XOF"/>
    <s v="OCP COTE D'IVOIRE"/>
    <s v="Cote d'Ivoire"/>
    <x v="0"/>
    <x v="0"/>
    <n v="700004"/>
    <s v="ZCS"/>
    <s v="C"/>
    <n v="10"/>
    <n v="1100"/>
    <n v="1132"/>
  </r>
  <r>
    <n v="91001702"/>
    <s v="GUILGAL AGRO SERVICE"/>
    <s v="Distributor"/>
    <x v="54"/>
    <n v="5"/>
    <s v="TO"/>
    <n v="3500000"/>
    <s v="XOF"/>
    <s v="OCP COTE D'IVOIRE"/>
    <s v="Cote d'Ivoire"/>
    <x v="0"/>
    <x v="9"/>
    <n v="700007"/>
    <s v="ZCS"/>
    <s v="C"/>
    <n v="10"/>
    <n v="1100"/>
    <n v="1132"/>
  </r>
  <r>
    <n v="91001703"/>
    <s v="NAMANE COOP CA"/>
    <s v="Distributor"/>
    <x v="54"/>
    <n v="92"/>
    <s v="TO"/>
    <n v="33580000"/>
    <s v="XOF"/>
    <s v="OCP COTE D'IVOIRE"/>
    <s v="Cote d'Ivoire"/>
    <x v="0"/>
    <x v="1"/>
    <n v="700086"/>
    <s v="ZCS"/>
    <s v="C"/>
    <n v="10"/>
    <n v="1100"/>
    <n v="1132"/>
  </r>
  <r>
    <n v="91001704"/>
    <s v="Client Occasionnel"/>
    <s v="Distributor"/>
    <x v="50"/>
    <n v="3"/>
    <s v="TO"/>
    <n v="1950000"/>
    <s v="XOF"/>
    <s v="OCP COTE D'IVOIRE"/>
    <s v="Cote d'Ivoire"/>
    <x v="0"/>
    <x v="0"/>
    <n v="700004"/>
    <s v="ZCS"/>
    <s v="C"/>
    <n v="10"/>
    <n v="1100"/>
    <n v="1132"/>
  </r>
  <r>
    <n v="91001705"/>
    <s v="Client Occasionnel"/>
    <s v="Distributor"/>
    <x v="50"/>
    <n v="1"/>
    <s v="TO"/>
    <n v="600000"/>
    <s v="XOF"/>
    <s v="OCP COTE D'IVOIRE"/>
    <s v="Cote d'Ivoire"/>
    <x v="0"/>
    <x v="9"/>
    <n v="700007"/>
    <s v="ZCS"/>
    <s v="C"/>
    <n v="10"/>
    <n v="1100"/>
    <n v="1132"/>
  </r>
  <r>
    <n v="91001706"/>
    <s v="GROUPE KABORE DISTRIBUTION"/>
    <s v="Distributor"/>
    <x v="61"/>
    <n v="10.65"/>
    <s v="TO"/>
    <n v="2449500"/>
    <s v="XOF"/>
    <s v="OCP COTE D'IVOIRE"/>
    <s v="Cote d'Ivoire"/>
    <x v="0"/>
    <x v="8"/>
    <n v="700001"/>
    <s v="ZCS"/>
    <s v="C"/>
    <n v="10"/>
    <n v="1100"/>
    <n v="1132"/>
  </r>
  <r>
    <n v="91001707"/>
    <s v="AGRIIS"/>
    <s v="Distributor"/>
    <x v="62"/>
    <n v="100"/>
    <s v="TO"/>
    <n v="23000000"/>
    <s v="XOF"/>
    <s v="OCP COTE D'IVOIRE"/>
    <s v="Cote d'Ivoire"/>
    <x v="0"/>
    <x v="8"/>
    <n v="700001"/>
    <s v="ZCS"/>
    <s v="C"/>
    <n v="10"/>
    <n v="1100"/>
    <n v="1132"/>
  </r>
  <r>
    <n v="91001708"/>
    <s v="GROUPE KABORE DISTRIBUTION"/>
    <s v="Distributor"/>
    <x v="63"/>
    <n v="9.35"/>
    <s v="TO"/>
    <n v="3412750"/>
    <s v="XOF"/>
    <s v="OCP COTE D'IVOIRE"/>
    <s v="Cote d'Ivoire"/>
    <x v="0"/>
    <x v="1"/>
    <n v="700086"/>
    <s v="ZCS"/>
    <s v="C"/>
    <n v="10"/>
    <n v="1100"/>
    <n v="1132"/>
  </r>
  <r>
    <n v="91001709"/>
    <s v="Client Occasionnel"/>
    <s v="Distributor"/>
    <x v="64"/>
    <n v="2"/>
    <s v="TO"/>
    <n v="1080000"/>
    <s v="XOF"/>
    <s v="OCP COTE D'IVOIRE"/>
    <s v="Cote d'Ivoire"/>
    <x v="0"/>
    <x v="7"/>
    <n v="100000"/>
    <s v="ZCS"/>
    <s v="C"/>
    <n v="10"/>
    <n v="1100"/>
    <n v="1132"/>
  </r>
  <r>
    <n v="91001710"/>
    <s v="SOLEVO CÔTE D'IVOIRE"/>
    <s v="Distributor"/>
    <x v="65"/>
    <n v="500"/>
    <s v="TO"/>
    <n v="304500000"/>
    <s v="XOF"/>
    <s v="OCP COTE D'IVOIRE"/>
    <s v="Cote d'Ivoire"/>
    <x v="0"/>
    <x v="5"/>
    <n v="100006"/>
    <s v="ZCS"/>
    <s v="C"/>
    <n v="10"/>
    <n v="1100"/>
    <n v="1133"/>
  </r>
  <r>
    <n v="91001711"/>
    <s v="MOUSSA MOCTAR"/>
    <s v="Distributor"/>
    <x v="66"/>
    <n v="1.55"/>
    <s v="TO"/>
    <n v="573500"/>
    <s v="XOF"/>
    <s v="OCP COTE D'IVOIRE"/>
    <s v="Cote d'Ivoire"/>
    <x v="0"/>
    <x v="1"/>
    <n v="700086"/>
    <s v="ZCS"/>
    <s v="C"/>
    <n v="10"/>
    <n v="1100"/>
    <n v="1132"/>
  </r>
  <r>
    <n v="91001712"/>
    <s v="SOLEVO CÔTE D'IVOIRE"/>
    <s v="Distributor"/>
    <x v="67"/>
    <n v="3.82"/>
    <s v="TO"/>
    <n v="2311100"/>
    <s v="XOF"/>
    <s v="OCP COTE D'IVOIRE"/>
    <s v="Cote d'Ivoire"/>
    <x v="0"/>
    <x v="5"/>
    <n v="100006"/>
    <s v="ZCS"/>
    <s v="C"/>
    <n v="10"/>
    <n v="1100"/>
    <n v="1133"/>
  </r>
  <r>
    <n v="91001713"/>
    <s v="SOLEVO CÔTE D'IVOIRE"/>
    <s v="Distributor"/>
    <x v="68"/>
    <n v="500"/>
    <s v="TO"/>
    <n v="304500000"/>
    <s v="XOF"/>
    <s v="OCP COTE D'IVOIRE"/>
    <s v="Cote d'Ivoire"/>
    <x v="0"/>
    <x v="5"/>
    <n v="100006"/>
    <s v="ZCS"/>
    <s v="C"/>
    <n v="10"/>
    <n v="1100"/>
    <n v="1133"/>
  </r>
  <r>
    <n v="91001714"/>
    <s v="SOLEVO CÔTE D'IVOIRE"/>
    <s v="Distributor"/>
    <x v="69"/>
    <n v="493.34"/>
    <s v="TO"/>
    <n v="300444060"/>
    <s v="XOF"/>
    <s v="OCP COTE D'IVOIRE"/>
    <s v="Cote d'Ivoire"/>
    <x v="0"/>
    <x v="5"/>
    <n v="100006"/>
    <s v="ZCS"/>
    <s v="C"/>
    <n v="10"/>
    <n v="1100"/>
    <n v="1133"/>
  </r>
  <r>
    <n v="91001722"/>
    <s v="OCP SENEGAL SA"/>
    <s v="Bus dev project"/>
    <x v="70"/>
    <n v="100.14"/>
    <s v="TO"/>
    <n v="59082600"/>
    <s v="XOF"/>
    <s v="OCP COTE D'IVOIRE"/>
    <s v="Cote d'Ivoire"/>
    <x v="2"/>
    <x v="2"/>
    <n v="100076"/>
    <s v="ZCS"/>
    <s v="C"/>
    <n v="10"/>
    <n v="1100"/>
    <n v="1133"/>
  </r>
  <r>
    <n v="91001723"/>
    <s v="SOLEVO CÔTE D'IVOIRE"/>
    <s v="Distributor"/>
    <x v="70"/>
    <n v="250"/>
    <s v="TO"/>
    <n v="152250000"/>
    <s v="XOF"/>
    <s v="OCP COTE D'IVOIRE"/>
    <s v="Cote d'Ivoire"/>
    <x v="0"/>
    <x v="5"/>
    <n v="100006"/>
    <s v="ZCS"/>
    <s v="C"/>
    <n v="10"/>
    <n v="1100"/>
    <n v="1133"/>
  </r>
  <r>
    <n v="91001724"/>
    <s v="GROUPE KABORE DISTRIBUTION"/>
    <s v="Distributor"/>
    <x v="70"/>
    <n v="79.540000000000006"/>
    <s v="TO"/>
    <n v="7954000"/>
    <s v="XOF"/>
    <s v="OCP COTE D'IVOIRE"/>
    <s v="Cote d'Ivoire"/>
    <x v="0"/>
    <x v="5"/>
    <n v="100006"/>
    <s v="ZCS"/>
    <s v="C"/>
    <n v="10"/>
    <n v="1100"/>
    <n v="1133"/>
  </r>
  <r>
    <n v="91001725"/>
    <s v="DPA INDUSTRIES"/>
    <s v="Distributor"/>
    <x v="71"/>
    <n v="5500"/>
    <s v="TO"/>
    <n v="2732323000"/>
    <s v="XOF"/>
    <s v="OCP COTE D'IVOIRE"/>
    <s v="Cote d'Ivoire"/>
    <x v="1"/>
    <x v="3"/>
    <n v="100002"/>
    <s v="ZCS"/>
    <s v="C"/>
    <n v="10"/>
    <n v="1100"/>
    <n v="1105"/>
  </r>
  <r>
    <n v="91001726"/>
    <s v="DPA INDUSTRIES"/>
    <s v="Distributor"/>
    <x v="71"/>
    <n v="10690.46"/>
    <s v="TO"/>
    <n v="4834258083"/>
    <s v="XOF"/>
    <s v="OCP COTE D'IVOIRE"/>
    <s v="Cote d'Ivoire"/>
    <x v="1"/>
    <x v="5"/>
    <n v="100006"/>
    <s v="ZCS"/>
    <s v="C"/>
    <n v="10"/>
    <n v="1100"/>
    <n v="1105"/>
  </r>
  <r>
    <n v="91001727"/>
    <s v="DPA INDUSTRIES"/>
    <s v="Distributor"/>
    <x v="71"/>
    <n v="16500"/>
    <s v="TO"/>
    <n v="7303708500"/>
    <s v="XOF"/>
    <s v="OCP COTE D'IVOIRE"/>
    <s v="Cote d'Ivoire"/>
    <x v="1"/>
    <x v="6"/>
    <n v="100142"/>
    <s v="ZCS"/>
    <s v="C"/>
    <n v="10"/>
    <n v="1100"/>
    <n v="1105"/>
  </r>
  <r>
    <n v="92000278"/>
    <s v="OSS AGYARAGU NASARAWA"/>
    <s v="Retailer"/>
    <x v="30"/>
    <n v="13.95"/>
    <s v="BAG"/>
    <n v="4324500"/>
    <s v="NGN"/>
    <s v="OCP Nigeria"/>
    <s v="Nigeria"/>
    <x v="3"/>
    <x v="10"/>
    <n v="700006"/>
    <s v="ZCS"/>
    <s v="C"/>
    <n v="10"/>
    <n v="1200"/>
    <n v="1229"/>
  </r>
  <r>
    <n v="92000278"/>
    <s v="OSS AGYARAGU NASARAWA"/>
    <s v="Retailer"/>
    <x v="30"/>
    <n v="46.05"/>
    <s v="BAG"/>
    <n v="15196500"/>
    <s v="NGN"/>
    <s v="OCP Nigeria"/>
    <s v="Nigeria"/>
    <x v="3"/>
    <x v="10"/>
    <n v="700006"/>
    <s v="ZCS"/>
    <s v="C"/>
    <n v="20"/>
    <n v="1200"/>
    <n v="1229"/>
  </r>
  <r>
    <n v="92000278"/>
    <s v="OSS AGYARAGU NASARAWA"/>
    <s v="Retailer"/>
    <x v="30"/>
    <n v="10"/>
    <s v="BAG"/>
    <n v="3500000"/>
    <s v="NGN"/>
    <s v="OCP Nigeria"/>
    <s v="Nigeria"/>
    <x v="3"/>
    <x v="10"/>
    <n v="700006"/>
    <s v="ZCS"/>
    <s v="C"/>
    <n v="30"/>
    <n v="1200"/>
    <n v="1229"/>
  </r>
  <r>
    <n v="92000278"/>
    <s v="OSS AGYARAGU NASARAWA"/>
    <s v="Retailer"/>
    <x v="30"/>
    <n v="20"/>
    <s v="BAG"/>
    <n v="7200000"/>
    <s v="NGN"/>
    <s v="OCP Nigeria"/>
    <s v="Nigeria"/>
    <x v="3"/>
    <x v="10"/>
    <n v="700006"/>
    <s v="ZCS"/>
    <s v="C"/>
    <n v="40"/>
    <n v="1200"/>
    <n v="1229"/>
  </r>
  <r>
    <n v="92000279"/>
    <s v="OSS LAMBATA NIGER STATE"/>
    <s v="Retailer"/>
    <x v="72"/>
    <n v="30"/>
    <s v="BAG"/>
    <n v="9300000"/>
    <s v="NGN"/>
    <s v="OCP Nigeria"/>
    <s v="Nigeria"/>
    <x v="3"/>
    <x v="10"/>
    <n v="700006"/>
    <s v="ZCS"/>
    <s v="C"/>
    <n v="10"/>
    <n v="1200"/>
    <n v="1229"/>
  </r>
  <r>
    <n v="92000280"/>
    <s v="OSS LAMBATA NIGER STATE"/>
    <s v="Retailer"/>
    <x v="72"/>
    <n v="60"/>
    <s v="BAG"/>
    <n v="19800000"/>
    <s v="NGN"/>
    <s v="OCP Nigeria"/>
    <s v="Nigeria"/>
    <x v="3"/>
    <x v="10"/>
    <n v="700006"/>
    <s v="ZCS"/>
    <s v="C"/>
    <n v="10"/>
    <n v="1200"/>
    <n v="1229"/>
  </r>
  <r>
    <n v="92000281"/>
    <s v="OSS LAMBATA NIGER STATE"/>
    <s v="Retailer"/>
    <x v="72"/>
    <n v="35"/>
    <s v="BAG"/>
    <n v="12250000"/>
    <s v="NGN"/>
    <s v="OCP Nigeria"/>
    <s v="Nigeria"/>
    <x v="3"/>
    <x v="10"/>
    <n v="700006"/>
    <s v="ZCS"/>
    <s v="C"/>
    <n v="10"/>
    <n v="1200"/>
    <n v="1229"/>
  </r>
  <r>
    <n v="92000282"/>
    <s v="OSS LAMBATA NIGER STATE"/>
    <s v="Retailer"/>
    <x v="72"/>
    <n v="19.649999999999999"/>
    <s v="BAG"/>
    <n v="7074000"/>
    <s v="NGN"/>
    <s v="OCP Nigeria"/>
    <s v="Nigeria"/>
    <x v="3"/>
    <x v="10"/>
    <n v="700006"/>
    <s v="ZCS"/>
    <s v="C"/>
    <n v="10"/>
    <n v="1200"/>
    <n v="1229"/>
  </r>
  <r>
    <n v="92000283"/>
    <s v="OSS KARSHI FCT ABUJA"/>
    <s v="Retailer"/>
    <x v="72"/>
    <n v="30"/>
    <s v="BAG"/>
    <n v="9300000"/>
    <s v="NGN"/>
    <s v="OCP Nigeria"/>
    <s v="Nigeria"/>
    <x v="3"/>
    <x v="10"/>
    <n v="700006"/>
    <s v="ZCS"/>
    <s v="C"/>
    <n v="10"/>
    <n v="1200"/>
    <n v="1229"/>
  </r>
  <r>
    <n v="92000284"/>
    <s v="OSS KARSHI FCT ABUJA"/>
    <s v="Retailer"/>
    <x v="72"/>
    <n v="25"/>
    <s v="BAG"/>
    <n v="8250000"/>
    <s v="NGN"/>
    <s v="OCP Nigeria"/>
    <s v="Nigeria"/>
    <x v="3"/>
    <x v="10"/>
    <n v="700006"/>
    <s v="ZCS"/>
    <s v="C"/>
    <n v="10"/>
    <n v="1200"/>
    <n v="1229"/>
  </r>
  <r>
    <n v="92000285"/>
    <s v="OSS KARSHI FCT ABUJA"/>
    <s v="Retailer"/>
    <x v="72"/>
    <n v="5"/>
    <s v="BAG"/>
    <n v="1750000"/>
    <s v="NGN"/>
    <s v="OCP Nigeria"/>
    <s v="Nigeria"/>
    <x v="3"/>
    <x v="10"/>
    <n v="700006"/>
    <s v="ZCS"/>
    <s v="C"/>
    <n v="10"/>
    <n v="1200"/>
    <n v="1229"/>
  </r>
  <r>
    <n v="92000286"/>
    <s v="OSS GITATA KEFFI NASARAWA"/>
    <s v="Retailer"/>
    <x v="72"/>
    <n v="29.35"/>
    <s v="BAG"/>
    <n v="9098500"/>
    <s v="NGN"/>
    <s v="OCP Nigeria"/>
    <s v="Nigeria"/>
    <x v="3"/>
    <x v="10"/>
    <n v="700006"/>
    <s v="ZCS"/>
    <s v="C"/>
    <n v="10"/>
    <n v="1200"/>
    <n v="1229"/>
  </r>
  <r>
    <n v="92000287"/>
    <s v="OSS GITATA KEFFI NASARAWA"/>
    <s v="Retailer"/>
    <x v="72"/>
    <n v="30.65"/>
    <s v="BAG"/>
    <n v="10114500"/>
    <s v="NGN"/>
    <s v="OCP Nigeria"/>
    <s v="Nigeria"/>
    <x v="3"/>
    <x v="10"/>
    <n v="700006"/>
    <s v="ZCS"/>
    <s v="C"/>
    <n v="10"/>
    <n v="1200"/>
    <n v="1229"/>
  </r>
  <r>
    <n v="92000288"/>
    <s v="OSS GITATA KEFFI NASARAWA"/>
    <s v="Retailer"/>
    <x v="72"/>
    <n v="13.5"/>
    <s v="BAG"/>
    <n v="4725000"/>
    <s v="NGN"/>
    <s v="OCP Nigeria"/>
    <s v="Nigeria"/>
    <x v="3"/>
    <x v="10"/>
    <n v="700006"/>
    <s v="ZCS"/>
    <s v="C"/>
    <n v="10"/>
    <n v="1200"/>
    <n v="1229"/>
  </r>
  <r>
    <n v="92000289"/>
    <s v="OSS GITATA KEFFI NASARAWA"/>
    <s v="Retailer"/>
    <x v="72"/>
    <n v="16.5"/>
    <s v="BAG"/>
    <n v="5940000"/>
    <s v="NGN"/>
    <s v="OCP Nigeria"/>
    <s v="Nigeria"/>
    <x v="3"/>
    <x v="10"/>
    <n v="700006"/>
    <s v="ZCS"/>
    <s v="C"/>
    <n v="10"/>
    <n v="1200"/>
    <n v="1229"/>
  </r>
  <r>
    <n v="92000290"/>
    <s v="Nasco Group of Companies"/>
    <s v="Retailer"/>
    <x v="54"/>
    <n v="30"/>
    <s v="TO"/>
    <n v="15300000"/>
    <s v="NGN"/>
    <s v="OCP Nigeria"/>
    <s v="Nigeria"/>
    <x v="3"/>
    <x v="10"/>
    <n v="700006"/>
    <s v="ZCS"/>
    <s v="C"/>
    <n v="10"/>
    <n v="1200"/>
    <n v="1229"/>
  </r>
  <r>
    <n v="92000291"/>
    <s v="Olam Agric Farm"/>
    <s v="Cooperative"/>
    <x v="54"/>
    <n v="900"/>
    <s v="TO"/>
    <n v="437400000"/>
    <s v="NGN"/>
    <s v="OCP Nigeria"/>
    <s v="Nigeria"/>
    <x v="3"/>
    <x v="10"/>
    <n v="700006"/>
    <s v="ZCS"/>
    <s v="C"/>
    <n v="10"/>
    <n v="1200"/>
    <n v="1229"/>
  </r>
  <r>
    <n v="92000292"/>
    <s v="OSS LAMBATA NIGER STATE"/>
    <s v="Retailer"/>
    <x v="52"/>
    <n v="21.9"/>
    <s v="BAG"/>
    <n v="9198000"/>
    <s v="NGN"/>
    <s v="OCP Nigeria"/>
    <s v="Nigeria"/>
    <x v="3"/>
    <x v="11"/>
    <n v="700185"/>
    <s v="ZCS"/>
    <s v="C"/>
    <n v="40"/>
    <n v="1200"/>
    <n v="1229"/>
  </r>
  <r>
    <n v="92000292"/>
    <s v="OSS LAMBATA NIGER STATE"/>
    <s v="Retailer"/>
    <x v="52"/>
    <n v="8.1"/>
    <s v="BAG"/>
    <n v="3434400"/>
    <s v="NGN"/>
    <s v="OCP Nigeria"/>
    <s v="Nigeria"/>
    <x v="3"/>
    <x v="11"/>
    <n v="700185"/>
    <s v="ZCS"/>
    <s v="C"/>
    <n v="30"/>
    <n v="1200"/>
    <n v="1229"/>
  </r>
  <r>
    <n v="92000292"/>
    <s v="OSS LAMBATA NIGER STATE"/>
    <s v="Retailer"/>
    <x v="52"/>
    <n v="27.3"/>
    <s v="BAG"/>
    <n v="11083800"/>
    <s v="NGN"/>
    <s v="OCP Nigeria"/>
    <s v="Nigeria"/>
    <x v="3"/>
    <x v="12"/>
    <n v="700007"/>
    <s v="ZCS"/>
    <s v="C"/>
    <n v="20"/>
    <n v="1200"/>
    <n v="1229"/>
  </r>
  <r>
    <n v="92000292"/>
    <s v="OSS LAMBATA NIGER STATE"/>
    <s v="Retailer"/>
    <x v="52"/>
    <n v="7.7"/>
    <s v="BAG"/>
    <n v="3157000"/>
    <s v="NGN"/>
    <s v="OCP Nigeria"/>
    <s v="Nigeria"/>
    <x v="3"/>
    <x v="12"/>
    <n v="700007"/>
    <s v="ZCS"/>
    <s v="C"/>
    <n v="10"/>
    <n v="1200"/>
    <n v="1229"/>
  </r>
  <r>
    <n v="92000293"/>
    <s v="OSS RIZEK JOS PLATEAU"/>
    <s v="Retailer"/>
    <x v="52"/>
    <n v="29.5"/>
    <s v="BAG"/>
    <n v="12390000"/>
    <s v="NGN"/>
    <s v="OCP Nigeria"/>
    <s v="Nigeria"/>
    <x v="3"/>
    <x v="11"/>
    <n v="700185"/>
    <s v="ZCS"/>
    <s v="C"/>
    <n v="20"/>
    <n v="1200"/>
    <n v="1229"/>
  </r>
  <r>
    <n v="92000293"/>
    <s v="OSS RIZEK JOS PLATEAU"/>
    <s v="Retailer"/>
    <x v="52"/>
    <n v="0.5"/>
    <s v="BAG"/>
    <n v="212000"/>
    <s v="NGN"/>
    <s v="OCP Nigeria"/>
    <s v="Nigeria"/>
    <x v="3"/>
    <x v="11"/>
    <n v="700185"/>
    <s v="ZCS"/>
    <s v="C"/>
    <n v="10"/>
    <n v="1200"/>
    <n v="1229"/>
  </r>
  <r>
    <n v="92000294"/>
    <s v="OSS KARSHI FCT ABUJA"/>
    <s v="Retailer"/>
    <x v="52"/>
    <n v="33.25"/>
    <s v="BAG"/>
    <n v="13499500"/>
    <s v="NGN"/>
    <s v="OCP Nigeria"/>
    <s v="Nigeria"/>
    <x v="3"/>
    <x v="12"/>
    <n v="700007"/>
    <s v="ZCS"/>
    <s v="C"/>
    <n v="40"/>
    <n v="1200"/>
    <n v="1229"/>
  </r>
  <r>
    <n v="92000294"/>
    <s v="OSS KARSHI FCT ABUJA"/>
    <s v="Retailer"/>
    <x v="52"/>
    <n v="1.75"/>
    <s v="BAG"/>
    <n v="717500"/>
    <s v="NGN"/>
    <s v="OCP Nigeria"/>
    <s v="Nigeria"/>
    <x v="3"/>
    <x v="12"/>
    <n v="700007"/>
    <s v="ZCS"/>
    <s v="C"/>
    <n v="30"/>
    <n v="1200"/>
    <n v="1229"/>
  </r>
  <r>
    <n v="92000294"/>
    <s v="OSS KARSHI FCT ABUJA"/>
    <s v="Retailer"/>
    <x v="52"/>
    <n v="28.05"/>
    <s v="BAG"/>
    <n v="11781000"/>
    <s v="NGN"/>
    <s v="OCP Nigeria"/>
    <s v="Nigeria"/>
    <x v="3"/>
    <x v="11"/>
    <n v="700185"/>
    <s v="ZCS"/>
    <s v="C"/>
    <n v="20"/>
    <n v="1200"/>
    <n v="1229"/>
  </r>
  <r>
    <n v="92000294"/>
    <s v="OSS KARSHI FCT ABUJA"/>
    <s v="Retailer"/>
    <x v="52"/>
    <n v="1.95"/>
    <s v="BAG"/>
    <n v="826800"/>
    <s v="NGN"/>
    <s v="OCP Nigeria"/>
    <s v="Nigeria"/>
    <x v="3"/>
    <x v="11"/>
    <n v="700185"/>
    <s v="ZCS"/>
    <s v="C"/>
    <n v="10"/>
    <n v="1200"/>
    <n v="1229"/>
  </r>
  <r>
    <n v="92000295"/>
    <s v="OSS GITATA KEFFI NASARAWA"/>
    <s v="Retailer"/>
    <x v="52"/>
    <n v="28"/>
    <s v="BAG"/>
    <n v="11760000"/>
    <s v="NGN"/>
    <s v="OCP Nigeria"/>
    <s v="Nigeria"/>
    <x v="3"/>
    <x v="11"/>
    <n v="700185"/>
    <s v="ZCS"/>
    <s v="C"/>
    <n v="20"/>
    <n v="1200"/>
    <n v="1229"/>
  </r>
  <r>
    <n v="92000295"/>
    <s v="OSS GITATA KEFFI NASARAWA"/>
    <s v="Retailer"/>
    <x v="52"/>
    <n v="2"/>
    <s v="BAG"/>
    <n v="848000"/>
    <s v="NGN"/>
    <s v="OCP Nigeria"/>
    <s v="Nigeria"/>
    <x v="3"/>
    <x v="11"/>
    <n v="700185"/>
    <s v="ZCS"/>
    <s v="C"/>
    <n v="10"/>
    <n v="1200"/>
    <n v="1229"/>
  </r>
  <r>
    <n v="92000295"/>
    <s v="OSS GITATA KEFFI NASARAWA"/>
    <s v="Retailer"/>
    <x v="52"/>
    <n v="3.45"/>
    <s v="BAG"/>
    <n v="1414500"/>
    <s v="NGN"/>
    <s v="OCP Nigeria"/>
    <s v="Nigeria"/>
    <x v="3"/>
    <x v="12"/>
    <n v="700007"/>
    <s v="ZCS"/>
    <s v="C"/>
    <n v="30"/>
    <n v="1200"/>
    <n v="1229"/>
  </r>
  <r>
    <n v="92000295"/>
    <s v="OSS GITATA KEFFI NASARAWA"/>
    <s v="Retailer"/>
    <x v="52"/>
    <n v="31.55"/>
    <s v="BAG"/>
    <n v="12809300"/>
    <s v="NGN"/>
    <s v="OCP Nigeria"/>
    <s v="Nigeria"/>
    <x v="3"/>
    <x v="12"/>
    <n v="700007"/>
    <s v="ZCS"/>
    <s v="C"/>
    <n v="40"/>
    <n v="1200"/>
    <n v="1229"/>
  </r>
  <r>
    <n v="92000296"/>
    <s v="OSS AGYARAGU NASARAWA"/>
    <s v="Retailer"/>
    <x v="52"/>
    <n v="5"/>
    <s v="BAG"/>
    <n v="2120000"/>
    <s v="NGN"/>
    <s v="OCP Nigeria"/>
    <s v="Nigeria"/>
    <x v="3"/>
    <x v="11"/>
    <n v="700185"/>
    <s v="ZCS"/>
    <s v="C"/>
    <n v="10"/>
    <n v="1200"/>
    <n v="1229"/>
  </r>
  <r>
    <n v="92000296"/>
    <s v="OSS AGYARAGU NASARAWA"/>
    <s v="Retailer"/>
    <x v="52"/>
    <n v="25"/>
    <s v="BAG"/>
    <n v="10500000"/>
    <s v="NGN"/>
    <s v="OCP Nigeria"/>
    <s v="Nigeria"/>
    <x v="3"/>
    <x v="11"/>
    <n v="700185"/>
    <s v="ZCS"/>
    <s v="C"/>
    <n v="20"/>
    <n v="1200"/>
    <n v="1229"/>
  </r>
  <r>
    <n v="92000297"/>
    <s v="OSS AGAIE NIGER"/>
    <s v="Retailer"/>
    <x v="52"/>
    <n v="0.75"/>
    <s v="BAG"/>
    <n v="318000"/>
    <s v="NGN"/>
    <s v="OCP Nigeria"/>
    <s v="Nigeria"/>
    <x v="3"/>
    <x v="11"/>
    <n v="700185"/>
    <s v="ZCS"/>
    <s v="C"/>
    <n v="10"/>
    <n v="1200"/>
    <n v="1229"/>
  </r>
  <r>
    <n v="92000297"/>
    <s v="OSS AGAIE NIGER"/>
    <s v="Retailer"/>
    <x v="52"/>
    <n v="29.25"/>
    <s v="BAG"/>
    <n v="12285000"/>
    <s v="NGN"/>
    <s v="OCP Nigeria"/>
    <s v="Nigeria"/>
    <x v="3"/>
    <x v="11"/>
    <n v="700185"/>
    <s v="ZCS"/>
    <s v="C"/>
    <n v="20"/>
    <n v="1200"/>
    <n v="1229"/>
  </r>
  <r>
    <n v="92000297"/>
    <s v="OSS AGAIE NIGER"/>
    <s v="Retailer"/>
    <x v="52"/>
    <n v="0.35"/>
    <s v="BAG"/>
    <n v="143500"/>
    <s v="NGN"/>
    <s v="OCP Nigeria"/>
    <s v="Nigeria"/>
    <x v="3"/>
    <x v="12"/>
    <n v="700007"/>
    <s v="ZCS"/>
    <s v="C"/>
    <n v="30"/>
    <n v="1200"/>
    <n v="1229"/>
  </r>
  <r>
    <n v="92000297"/>
    <s v="OSS AGAIE NIGER"/>
    <s v="Retailer"/>
    <x v="52"/>
    <n v="34.65"/>
    <s v="BAG"/>
    <n v="14067900"/>
    <s v="NGN"/>
    <s v="OCP Nigeria"/>
    <s v="Nigeria"/>
    <x v="3"/>
    <x v="12"/>
    <n v="700007"/>
    <s v="ZCS"/>
    <s v="C"/>
    <n v="40"/>
    <n v="1200"/>
    <n v="1229"/>
  </r>
  <r>
    <n v="92000298"/>
    <s v="SPRINGFIELD AGRO LIMITED"/>
    <s v="Distributor"/>
    <x v="73"/>
    <n v="90"/>
    <s v="TO"/>
    <n v="0"/>
    <s v="NGN"/>
    <s v="OCP Nigeria"/>
    <s v="Nigeria"/>
    <x v="3"/>
    <x v="10"/>
    <s v="C-700145"/>
    <s v="ZCS"/>
    <s v="C"/>
    <n v="20"/>
    <n v="1200"/>
    <n v="1229"/>
  </r>
  <r>
    <n v="92000298"/>
    <s v="SPRINGFIELD AGRO LIMITED"/>
    <s v="Distributor"/>
    <x v="73"/>
    <n v="120"/>
    <s v="TO"/>
    <n v="0"/>
    <s v="NGN"/>
    <s v="OCP Nigeria"/>
    <s v="Nigeria"/>
    <x v="3"/>
    <x v="13"/>
    <s v="C-700203"/>
    <s v="ZCS"/>
    <s v="C"/>
    <n v="30"/>
    <n v="1200"/>
    <n v="1229"/>
  </r>
  <r>
    <n v="92000298"/>
    <s v="SPRINGFIELD AGRO LIMITED"/>
    <s v="Distributor"/>
    <x v="73"/>
    <n v="210"/>
    <s v="TO"/>
    <n v="3045000"/>
    <s v="NGN"/>
    <s v="OCP Nigeria"/>
    <s v="Nigeria"/>
    <x v="3"/>
    <x v="14"/>
    <n v="500115"/>
    <s v="ZCS"/>
    <s v="C"/>
    <n v="10"/>
    <n v="1200"/>
    <n v="1229"/>
  </r>
  <r>
    <n v="92000299"/>
    <s v="ABU Micro Finance Bank"/>
    <s v="Retailer"/>
    <x v="74"/>
    <n v="1.45"/>
    <s v="BAG"/>
    <n v="797500"/>
    <s v="NGN"/>
    <s v="OCP Nigeria"/>
    <s v="Nigeria"/>
    <x v="3"/>
    <x v="15"/>
    <n v="700175"/>
    <s v="ZCS"/>
    <s v="C"/>
    <n v="10"/>
    <n v="1200"/>
    <n v="1229"/>
  </r>
  <r>
    <n v="92000301"/>
    <s v="OCP Model farm"/>
    <s v="Bus dev project"/>
    <x v="75"/>
    <n v="0.2"/>
    <s v="BAG"/>
    <n v="0"/>
    <s v="NGN"/>
    <s v="OCP Nigeria"/>
    <s v="Nigeria"/>
    <x v="3"/>
    <x v="15"/>
    <n v="700175"/>
    <s v="ZCS"/>
    <s v="C"/>
    <n v="10"/>
    <n v="1200"/>
    <n v="1229"/>
  </r>
  <r>
    <n v="92000302"/>
    <s v="ABU Micro Finance Bank"/>
    <s v="Retailer"/>
    <x v="76"/>
    <n v="31.8"/>
    <s v="BAG"/>
    <n v="17490000"/>
    <s v="NGN"/>
    <s v="OCP Nigeria"/>
    <s v="Nigeria"/>
    <x v="3"/>
    <x v="15"/>
    <n v="700175"/>
    <s v="ZCS"/>
    <s v="C"/>
    <n v="10"/>
    <n v="1200"/>
    <n v="1229"/>
  </r>
  <r>
    <n v="92000303"/>
    <s v="IADR ZARIA INV. LTD"/>
    <s v="Retailer"/>
    <x v="77"/>
    <n v="600"/>
    <s v="TO"/>
    <n v="173577924"/>
    <s v="NGN"/>
    <s v="OCP Nigeria"/>
    <s v="Nigeria"/>
    <x v="3"/>
    <x v="16"/>
    <n v="100132"/>
    <s v="ZCS"/>
    <s v="C"/>
    <n v="10"/>
    <n v="1200"/>
    <n v="1229"/>
  </r>
  <r>
    <n v="92000303"/>
    <s v="IADR ZARIA INV. LTD"/>
    <s v="Retailer"/>
    <x v="77"/>
    <n v="120"/>
    <s v="TO"/>
    <n v="45441555.600000001"/>
    <s v="NGN"/>
    <s v="OCP Nigeria"/>
    <s v="Nigeria"/>
    <x v="3"/>
    <x v="12"/>
    <n v="100111"/>
    <s v="ZCS"/>
    <s v="C"/>
    <n v="20"/>
    <n v="1200"/>
    <n v="1229"/>
  </r>
  <r>
    <n v="92000304"/>
    <s v="IADR ZARIA INV. LTD"/>
    <s v="Retailer"/>
    <x v="78"/>
    <n v="265"/>
    <s v="TO"/>
    <n v="76663583.099999994"/>
    <s v="NGN"/>
    <s v="OCP Nigeria"/>
    <s v="Nigeria"/>
    <x v="3"/>
    <x v="16"/>
    <n v="100132"/>
    <s v="ZCS"/>
    <s v="C"/>
    <n v="10"/>
    <n v="1200"/>
    <n v="1229"/>
  </r>
  <r>
    <n v="92000305"/>
    <s v="IADR ZARIA INV. LTD"/>
    <s v="Retailer"/>
    <x v="79"/>
    <n v="191.9"/>
    <s v="TO"/>
    <n v="95182400"/>
    <s v="NGN"/>
    <s v="OCP Nigeria"/>
    <s v="Nigeria"/>
    <x v="3"/>
    <x v="17"/>
    <n v="100109"/>
    <s v="ZCS"/>
    <s v="C"/>
    <n v="10"/>
    <n v="1200"/>
    <n v="1229"/>
  </r>
  <r>
    <n v="92000307"/>
    <s v="M B Maccido"/>
    <s v="Retailer"/>
    <x v="79"/>
    <n v="330"/>
    <s v="TO"/>
    <n v="163680000"/>
    <s v="NGN"/>
    <s v="OCP Nigeria"/>
    <s v="Nigeria"/>
    <x v="3"/>
    <x v="17"/>
    <n v="100109"/>
    <s v="ZCS"/>
    <s v="C"/>
    <n v="10"/>
    <n v="1200"/>
    <n v="1229"/>
  </r>
  <r>
    <n v="92000307"/>
    <s v="M B Maccido"/>
    <s v="Retailer"/>
    <x v="79"/>
    <n v="120"/>
    <s v="TO"/>
    <n v="45441555.600000001"/>
    <s v="NGN"/>
    <s v="OCP Nigeria"/>
    <s v="Nigeria"/>
    <x v="3"/>
    <x v="12"/>
    <n v="100111"/>
    <s v="ZCS"/>
    <s v="C"/>
    <n v="20"/>
    <n v="1200"/>
    <n v="1229"/>
  </r>
  <r>
    <n v="92000309"/>
    <s v="IADR ZARIA INV. LTD"/>
    <s v="Retailer"/>
    <x v="80"/>
    <n v="80"/>
    <s v="TO"/>
    <n v="39680000"/>
    <s v="NGN"/>
    <s v="OCP Nigeria"/>
    <s v="Nigeria"/>
    <x v="3"/>
    <x v="17"/>
    <n v="100109"/>
    <s v="ZCS"/>
    <s v="C"/>
    <n v="10"/>
    <n v="1200"/>
    <n v="1229"/>
  </r>
  <r>
    <n v="92000313"/>
    <s v="SPRINGFIELD AGRO LIMITED"/>
    <s v="Distributor"/>
    <x v="81"/>
    <n v="2250"/>
    <s v="TO"/>
    <n v="32625000"/>
    <s v="NGN"/>
    <s v="OCP Nigeria"/>
    <s v="Nigeria"/>
    <x v="3"/>
    <x v="14"/>
    <n v="500115"/>
    <s v="ZCS"/>
    <s v="C"/>
    <n v="30"/>
    <n v="1200"/>
    <n v="1229"/>
  </r>
  <r>
    <n v="92000313"/>
    <s v="SPRINGFIELD AGRO LIMITED"/>
    <s v="Retailer"/>
    <x v="81"/>
    <n v="1950"/>
    <s v="TO"/>
    <n v="0"/>
    <s v="NGN"/>
    <s v="OCP Nigeria"/>
    <s v="Nigeria"/>
    <x v="3"/>
    <x v="10"/>
    <s v="C-700145"/>
    <s v="ZCS"/>
    <s v="C"/>
    <n v="20"/>
    <n v="1200"/>
    <n v="1229"/>
  </r>
  <r>
    <n v="92000313"/>
    <s v="SPRINGFIELD AGRO LIMITED"/>
    <s v="Retailer"/>
    <x v="81"/>
    <n v="300"/>
    <s v="TO"/>
    <n v="0"/>
    <s v="NGN"/>
    <s v="OCP Nigeria"/>
    <s v="Nigeria"/>
    <x v="3"/>
    <x v="18"/>
    <s v="C-700126"/>
    <s v="ZCS"/>
    <s v="C"/>
    <n v="10"/>
    <n v="1200"/>
    <n v="1229"/>
  </r>
  <r>
    <n v="92000314"/>
    <s v="IADR ZARIA INV. LTD"/>
    <s v="Retailer"/>
    <x v="81"/>
    <n v="240.6"/>
    <s v="TO"/>
    <n v="91110318.980000004"/>
    <s v="NGN"/>
    <s v="OCP Nigeria"/>
    <s v="Nigeria"/>
    <x v="3"/>
    <x v="12"/>
    <n v="100111"/>
    <s v="ZCS"/>
    <s v="C"/>
    <n v="11"/>
    <n v="1200"/>
    <n v="1229"/>
  </r>
  <r>
    <n v="92000314"/>
    <s v="IADR ZARIA INV. LTD"/>
    <s v="Retailer"/>
    <x v="81"/>
    <n v="149.4"/>
    <s v="TO"/>
    <n v="56574736.719999999"/>
    <s v="NGN"/>
    <s v="OCP Nigeria"/>
    <s v="Nigeria"/>
    <x v="3"/>
    <x v="12"/>
    <n v="100111"/>
    <s v="ZCS"/>
    <s v="C"/>
    <n v="10"/>
    <n v="1200"/>
    <n v="1229"/>
  </r>
  <r>
    <n v="92000315"/>
    <s v="Daysmantech"/>
    <s v="Retailer"/>
    <x v="82"/>
    <n v="25"/>
    <s v="TO"/>
    <n v="19500000"/>
    <s v="NGN"/>
    <s v="OCP Nigeria"/>
    <s v="Nigeria"/>
    <x v="3"/>
    <x v="19"/>
    <n v="700216"/>
    <s v="ZCS"/>
    <s v="C"/>
    <n v="10"/>
    <n v="1200"/>
    <n v="1222"/>
  </r>
  <r>
    <n v="92000316"/>
    <s v="SPRINGFIELD AGRO LIMITED"/>
    <s v="Distributor"/>
    <x v="82"/>
    <n v="660"/>
    <s v="TO"/>
    <n v="0"/>
    <s v="NGN"/>
    <s v="OCP Nigeria"/>
    <s v="Nigeria"/>
    <x v="3"/>
    <x v="10"/>
    <s v="C-700145"/>
    <s v="ZCS"/>
    <s v="C"/>
    <n v="10"/>
    <n v="1200"/>
    <n v="1229"/>
  </r>
  <r>
    <n v="92000316"/>
    <s v="SPRINGFIELD AGRO LIMITED"/>
    <s v="Distributor"/>
    <x v="82"/>
    <n v="660"/>
    <s v="TO"/>
    <n v="9570000"/>
    <s v="NGN"/>
    <s v="OCP Nigeria"/>
    <s v="Nigeria"/>
    <x v="3"/>
    <x v="14"/>
    <n v="500115"/>
    <s v="ZCS"/>
    <s v="C"/>
    <n v="20"/>
    <n v="1200"/>
    <n v="1229"/>
  </r>
  <r>
    <n v="92000317"/>
    <s v="OSS RIZEK JOS PLATEAU"/>
    <s v="Retailer"/>
    <x v="82"/>
    <n v="30"/>
    <s v="TO"/>
    <n v="13320000"/>
    <s v="NGN"/>
    <s v="OCP Nigeria"/>
    <s v="Nigeria"/>
    <x v="3"/>
    <x v="18"/>
    <n v="700126"/>
    <s v="ZCS"/>
    <s v="C"/>
    <n v="10"/>
    <n v="1200"/>
    <n v="1229"/>
  </r>
  <r>
    <n v="92000318"/>
    <s v="OSS LAMBATA NIGER STATE"/>
    <s v="Retailer"/>
    <x v="82"/>
    <n v="60"/>
    <s v="TO"/>
    <n v="26640000"/>
    <s v="NGN"/>
    <s v="OCP Nigeria"/>
    <s v="Nigeria"/>
    <x v="3"/>
    <x v="18"/>
    <n v="700126"/>
    <s v="ZCS"/>
    <s v="C"/>
    <n v="10"/>
    <n v="1200"/>
    <n v="1229"/>
  </r>
  <r>
    <n v="92000319"/>
    <s v="OSS AGYARAGU NASARAWA"/>
    <s v="Retailer"/>
    <x v="82"/>
    <n v="30"/>
    <s v="TO"/>
    <n v="13320000"/>
    <s v="NGN"/>
    <s v="OCP Nigeria"/>
    <s v="Nigeria"/>
    <x v="3"/>
    <x v="18"/>
    <n v="700126"/>
    <s v="ZCS"/>
    <s v="C"/>
    <n v="10"/>
    <n v="1200"/>
    <n v="1229"/>
  </r>
  <r>
    <n v="92000320"/>
    <s v="OSS GITATA KEFFI NASARAWA"/>
    <s v="Retailer"/>
    <x v="82"/>
    <n v="30"/>
    <s v="TO"/>
    <n v="13320000"/>
    <s v="NGN"/>
    <s v="OCP Nigeria"/>
    <s v="Nigeria"/>
    <x v="3"/>
    <x v="18"/>
    <n v="700126"/>
    <s v="ZCS"/>
    <s v="C"/>
    <n v="10"/>
    <n v="1200"/>
    <n v="1229"/>
  </r>
  <r>
    <n v="92000321"/>
    <s v="OSS AGAIE NIGER"/>
    <s v="Retailer"/>
    <x v="82"/>
    <n v="30"/>
    <s v="TO"/>
    <n v="13320000"/>
    <s v="NGN"/>
    <s v="OCP Nigeria"/>
    <s v="Nigeria"/>
    <x v="3"/>
    <x v="18"/>
    <n v="700126"/>
    <s v="ZCS"/>
    <s v="C"/>
    <n v="10"/>
    <n v="1200"/>
    <n v="1229"/>
  </r>
  <r>
    <n v="92000322"/>
    <s v="Markafi OSS"/>
    <s v="Retailer"/>
    <x v="82"/>
    <n v="30"/>
    <s v="TO"/>
    <n v="13320000"/>
    <s v="NGN"/>
    <s v="OCP Nigeria"/>
    <s v="Nigeria"/>
    <x v="3"/>
    <x v="18"/>
    <n v="700126"/>
    <s v="ZCS"/>
    <s v="C"/>
    <n v="10"/>
    <n v="1200"/>
    <n v="1229"/>
  </r>
  <r>
    <n v="92000323"/>
    <s v="Giwa OSS"/>
    <s v="Retailer"/>
    <x v="82"/>
    <n v="30"/>
    <s v="TO"/>
    <n v="13320000"/>
    <s v="NGN"/>
    <s v="OCP Nigeria"/>
    <s v="Nigeria"/>
    <x v="3"/>
    <x v="18"/>
    <n v="700126"/>
    <s v="ZCS"/>
    <s v="C"/>
    <n v="10"/>
    <n v="1200"/>
    <n v="1229"/>
  </r>
  <r>
    <n v="92000324"/>
    <s v="Kudan OSS"/>
    <s v="Retailer"/>
    <x v="82"/>
    <n v="30"/>
    <s v="TO"/>
    <n v="13320000"/>
    <s v="NGN"/>
    <s v="OCP Nigeria"/>
    <s v="Nigeria"/>
    <x v="3"/>
    <x v="18"/>
    <n v="700126"/>
    <s v="ZCS"/>
    <s v="C"/>
    <n v="10"/>
    <n v="1200"/>
    <n v="1229"/>
  </r>
  <r>
    <n v="92000325"/>
    <s v="OSS KARSHI FCT ABUJA"/>
    <s v="Retailer"/>
    <x v="82"/>
    <n v="30"/>
    <s v="TO"/>
    <n v="13320000"/>
    <s v="NGN"/>
    <s v="OCP Nigeria"/>
    <s v="Nigeria"/>
    <x v="3"/>
    <x v="18"/>
    <n v="700126"/>
    <s v="ZCS"/>
    <s v="C"/>
    <n v="10"/>
    <n v="1200"/>
    <n v="1229"/>
  </r>
  <r>
    <n v="93000832"/>
    <s v="ADAMA BA"/>
    <m/>
    <x v="83"/>
    <n v="1"/>
    <s v="TO"/>
    <n v="500000"/>
    <s v="XOF"/>
    <s v="OCP Sénégal SA"/>
    <s v="Senegal"/>
    <x v="2"/>
    <x v="20"/>
    <n v="800052"/>
    <s v="ZCS"/>
    <s v="C"/>
    <n v="10"/>
    <n v="1300"/>
    <n v="1331"/>
  </r>
  <r>
    <n v="93000833"/>
    <s v="ADAMA BA"/>
    <m/>
    <x v="83"/>
    <n v="1"/>
    <s v="TO"/>
    <n v="500000"/>
    <s v="XOF"/>
    <s v="OCP Sénégal SA"/>
    <s v="Senegal"/>
    <x v="2"/>
    <x v="20"/>
    <n v="800052"/>
    <s v="ZCS"/>
    <s v="C"/>
    <n v="10"/>
    <n v="1300"/>
    <n v="1331"/>
  </r>
  <r>
    <n v="93000834"/>
    <s v="DJIBY NDIAYE"/>
    <m/>
    <x v="2"/>
    <n v="5"/>
    <s v="TO"/>
    <n v="2975000"/>
    <s v="XOF"/>
    <s v="OCP Sénégal SA"/>
    <s v="Senegal"/>
    <x v="2"/>
    <x v="21"/>
    <n v="700009"/>
    <s v="ZCS"/>
    <s v="C"/>
    <n v="10"/>
    <n v="1300"/>
    <n v="1334"/>
  </r>
  <r>
    <n v="93000835"/>
    <s v="Thiébou Seck"/>
    <m/>
    <x v="84"/>
    <n v="0.85"/>
    <s v="TO"/>
    <n v="297500"/>
    <s v="XOF"/>
    <s v="OCP Sénégal SA"/>
    <s v="Senegal"/>
    <x v="2"/>
    <x v="22"/>
    <n v="700006"/>
    <s v="ZCS"/>
    <s v="C"/>
    <n v="40"/>
    <n v="1300"/>
    <n v="1331"/>
  </r>
  <r>
    <n v="93000835"/>
    <s v="Thiébou Seck"/>
    <m/>
    <x v="84"/>
    <n v="0.3"/>
    <s v="TO"/>
    <n v="105000"/>
    <s v="XOF"/>
    <s v="OCP Sénégal SA"/>
    <s v="Senegal"/>
    <x v="2"/>
    <x v="22"/>
    <n v="700006"/>
    <s v="ZCS"/>
    <s v="C"/>
    <n v="20"/>
    <n v="1300"/>
    <n v="1331"/>
  </r>
  <r>
    <n v="93000835"/>
    <s v="Thiébou Seck"/>
    <m/>
    <x v="84"/>
    <n v="1.75"/>
    <s v="TO"/>
    <n v="612500"/>
    <s v="XOF"/>
    <s v="OCP Sénégal SA"/>
    <s v="Senegal"/>
    <x v="2"/>
    <x v="23"/>
    <n v="700059"/>
    <s v="ZCS"/>
    <s v="C"/>
    <n v="10"/>
    <n v="1300"/>
    <n v="1331"/>
  </r>
  <r>
    <n v="93000835"/>
    <s v="Thiébou Seck"/>
    <m/>
    <x v="84"/>
    <n v="0.7"/>
    <s v="TO"/>
    <n v="245000"/>
    <s v="XOF"/>
    <s v="OCP Sénégal SA"/>
    <s v="Senegal"/>
    <x v="2"/>
    <x v="24"/>
    <n v="700062"/>
    <s v="ZCS"/>
    <s v="C"/>
    <n v="30"/>
    <n v="1300"/>
    <n v="1331"/>
  </r>
  <r>
    <n v="93000836"/>
    <s v="ADAMA BA"/>
    <m/>
    <x v="85"/>
    <n v="0.5"/>
    <s v="TO"/>
    <n v="250000"/>
    <s v="XOF"/>
    <s v="OCP Sénégal SA"/>
    <s v="Senegal"/>
    <x v="2"/>
    <x v="20"/>
    <n v="800052"/>
    <s v="ZCS"/>
    <s v="C"/>
    <n v="10"/>
    <n v="1300"/>
    <n v="1331"/>
  </r>
  <r>
    <n v="93000837"/>
    <s v="ADAMA BA"/>
    <m/>
    <x v="0"/>
    <n v="1"/>
    <s v="TO"/>
    <n v="400000"/>
    <s v="XOF"/>
    <s v="OCP Sénégal SA"/>
    <s v="Senegal"/>
    <x v="2"/>
    <x v="25"/>
    <n v="700145"/>
    <s v="ZCS"/>
    <s v="C"/>
    <n v="10"/>
    <n v="1300"/>
    <n v="1334"/>
  </r>
  <r>
    <n v="93000838"/>
    <s v="SEPA"/>
    <m/>
    <x v="86"/>
    <n v="10"/>
    <s v="TO"/>
    <n v="4000000"/>
    <s v="XOF"/>
    <s v="OCP Sénégal SA"/>
    <s v="Senegal"/>
    <x v="2"/>
    <x v="25"/>
    <n v="700145"/>
    <s v="ZCS"/>
    <s v="C"/>
    <n v="10"/>
    <n v="1300"/>
    <n v="1334"/>
  </r>
  <r>
    <n v="93000839"/>
    <s v="ADAMA BA"/>
    <m/>
    <x v="87"/>
    <n v="2"/>
    <s v="TO"/>
    <n v="1200000"/>
    <s v="XOF"/>
    <s v="OCP Sénégal SA"/>
    <s v="Senegal"/>
    <x v="2"/>
    <x v="21"/>
    <n v="700009"/>
    <s v="ZCS"/>
    <s v="C"/>
    <n v="10"/>
    <n v="1300"/>
    <n v="1331"/>
  </r>
  <r>
    <n v="93000840"/>
    <s v="SCL"/>
    <m/>
    <x v="88"/>
    <n v="35"/>
    <s v="TO"/>
    <n v="21000000"/>
    <s v="XOF"/>
    <s v="OCP Sénégal SA"/>
    <s v="Senegal"/>
    <x v="2"/>
    <x v="21"/>
    <n v="700009"/>
    <s v="ZCS"/>
    <s v="C"/>
    <n v="10"/>
    <n v="1300"/>
    <n v="1334"/>
  </r>
  <r>
    <n v="93000841"/>
    <s v="SCL"/>
    <m/>
    <x v="12"/>
    <n v="35"/>
    <s v="TO"/>
    <n v="21000000"/>
    <s v="XOF"/>
    <s v="OCP Sénégal SA"/>
    <s v="Senegal"/>
    <x v="2"/>
    <x v="21"/>
    <n v="700009"/>
    <s v="ZCS"/>
    <s v="C"/>
    <n v="10"/>
    <n v="1300"/>
    <n v="1334"/>
  </r>
  <r>
    <n v="93000842"/>
    <s v="SCL"/>
    <m/>
    <x v="12"/>
    <n v="35"/>
    <s v="TO"/>
    <n v="21000000"/>
    <s v="XOF"/>
    <s v="OCP Sénégal SA"/>
    <s v="Senegal"/>
    <x v="2"/>
    <x v="21"/>
    <n v="700009"/>
    <s v="ZCS"/>
    <s v="C"/>
    <n v="10"/>
    <n v="1300"/>
    <n v="1334"/>
  </r>
  <r>
    <n v="93000843"/>
    <s v="TOGUNA AGROINDUSTRIES SA"/>
    <s v="Distributor"/>
    <x v="17"/>
    <n v="49"/>
    <s v="TO"/>
    <n v="29890000"/>
    <s v="XOF"/>
    <s v="OCP Sénégal SA"/>
    <s v="Senegal"/>
    <x v="1"/>
    <x v="21"/>
    <n v="700009"/>
    <s v="ZCS"/>
    <s v="C"/>
    <n v="10"/>
    <n v="1300"/>
    <n v="1331"/>
  </r>
  <r>
    <n v="93000844"/>
    <s v="TOGUNA AGROINDUSTRIES SA"/>
    <s v="Distributor"/>
    <x v="17"/>
    <n v="48"/>
    <s v="TO"/>
    <n v="29280000"/>
    <s v="XOF"/>
    <s v="OCP Sénégal SA"/>
    <s v="Senegal"/>
    <x v="1"/>
    <x v="21"/>
    <n v="700009"/>
    <s v="ZCS"/>
    <s v="C"/>
    <n v="10"/>
    <n v="1300"/>
    <n v="1331"/>
  </r>
  <r>
    <n v="93000845"/>
    <s v="TOGUNA AGROINDUSTRIES SA"/>
    <s v="Distributor"/>
    <x v="17"/>
    <n v="48"/>
    <s v="TO"/>
    <n v="29280000"/>
    <s v="XOF"/>
    <s v="OCP Sénégal SA"/>
    <s v="Senegal"/>
    <x v="1"/>
    <x v="21"/>
    <n v="700009"/>
    <s v="ZCS"/>
    <s v="C"/>
    <n v="10"/>
    <n v="1300"/>
    <n v="1331"/>
  </r>
  <r>
    <n v="93000846"/>
    <s v="TOGUNA AGROINDUSTRIES SA"/>
    <s v="Distributor"/>
    <x v="17"/>
    <n v="48"/>
    <s v="TO"/>
    <n v="29280000"/>
    <s v="XOF"/>
    <s v="OCP Sénégal SA"/>
    <s v="Senegal"/>
    <x v="1"/>
    <x v="21"/>
    <n v="700009"/>
    <s v="ZCS"/>
    <s v="C"/>
    <n v="10"/>
    <n v="1300"/>
    <n v="1331"/>
  </r>
  <r>
    <n v="93000847"/>
    <s v="TOGUNA AGROINDUSTRIES SA"/>
    <s v="Distributor"/>
    <x v="17"/>
    <n v="47"/>
    <s v="TO"/>
    <n v="28670000"/>
    <s v="XOF"/>
    <s v="OCP Sénégal SA"/>
    <s v="Senegal"/>
    <x v="1"/>
    <x v="21"/>
    <n v="700009"/>
    <s v="ZCS"/>
    <s v="C"/>
    <n v="10"/>
    <n v="1300"/>
    <n v="1331"/>
  </r>
  <r>
    <n v="93000848"/>
    <s v="TOGUNA AGROINDUSTRIES SA"/>
    <s v="Distributor"/>
    <x v="17"/>
    <n v="49"/>
    <s v="TO"/>
    <n v="29890000"/>
    <s v="XOF"/>
    <s v="OCP Sénégal SA"/>
    <s v="Senegal"/>
    <x v="1"/>
    <x v="21"/>
    <n v="700009"/>
    <s v="ZCS"/>
    <s v="C"/>
    <n v="10"/>
    <n v="1300"/>
    <n v="1331"/>
  </r>
  <r>
    <n v="93000849"/>
    <s v="TOGUNA AGROINDUSTRIES SA"/>
    <s v="Distributor"/>
    <x v="17"/>
    <n v="48"/>
    <s v="TO"/>
    <n v="29280000"/>
    <s v="XOF"/>
    <s v="OCP Sénégal SA"/>
    <s v="Senegal"/>
    <x v="1"/>
    <x v="21"/>
    <n v="700009"/>
    <s v="ZCS"/>
    <s v="C"/>
    <n v="10"/>
    <n v="1300"/>
    <n v="1331"/>
  </r>
  <r>
    <n v="93000850"/>
    <s v="TOGUNA AGROINDUSTRIES SA"/>
    <s v="Distributor"/>
    <x v="17"/>
    <n v="50"/>
    <s v="TO"/>
    <n v="30500000"/>
    <s v="XOF"/>
    <s v="OCP Sénégal SA"/>
    <s v="Senegal"/>
    <x v="1"/>
    <x v="21"/>
    <n v="700009"/>
    <s v="ZCS"/>
    <s v="C"/>
    <n v="10"/>
    <n v="1300"/>
    <n v="1331"/>
  </r>
  <r>
    <n v="93000851"/>
    <s v="TOGUNA AGROINDUSTRIES SA"/>
    <s v="Distributor"/>
    <x v="17"/>
    <n v="48"/>
    <s v="TO"/>
    <n v="29280000"/>
    <s v="XOF"/>
    <s v="OCP Sénégal SA"/>
    <s v="Senegal"/>
    <x v="1"/>
    <x v="21"/>
    <n v="700009"/>
    <s v="ZCS"/>
    <s v="C"/>
    <n v="10"/>
    <n v="1300"/>
    <n v="1331"/>
  </r>
  <r>
    <n v="93000852"/>
    <s v="TOGUNA AGROINDUSTRIES SA"/>
    <s v="Distributor"/>
    <x v="89"/>
    <n v="49"/>
    <s v="TO"/>
    <n v="29890000"/>
    <s v="XOF"/>
    <s v="OCP Sénégal SA"/>
    <s v="Senegal"/>
    <x v="1"/>
    <x v="21"/>
    <n v="700009"/>
    <s v="ZCS"/>
    <s v="C"/>
    <n v="10"/>
    <n v="1300"/>
    <n v="1331"/>
  </r>
  <r>
    <n v="93000853"/>
    <s v="TOGUNA AGROINDUSTRIES SA"/>
    <s v="Distributor"/>
    <x v="89"/>
    <n v="47"/>
    <s v="TO"/>
    <n v="28670000"/>
    <s v="XOF"/>
    <s v="OCP Sénégal SA"/>
    <s v="Senegal"/>
    <x v="1"/>
    <x v="21"/>
    <n v="700009"/>
    <s v="ZCS"/>
    <s v="C"/>
    <n v="10"/>
    <n v="1300"/>
    <n v="1331"/>
  </r>
  <r>
    <n v="93000854"/>
    <s v="TOGUNA AGROINDUSTRIES SA"/>
    <s v="Distributor"/>
    <x v="89"/>
    <n v="50"/>
    <s v="TO"/>
    <n v="30500000"/>
    <s v="XOF"/>
    <s v="OCP Sénégal SA"/>
    <s v="Senegal"/>
    <x v="1"/>
    <x v="21"/>
    <n v="700009"/>
    <s v="ZCS"/>
    <s v="C"/>
    <n v="10"/>
    <n v="1300"/>
    <n v="1331"/>
  </r>
  <r>
    <n v="93000855"/>
    <s v="TOGUNA AGROINDUSTRIES SA"/>
    <s v="Distributor"/>
    <x v="89"/>
    <n v="49"/>
    <s v="TO"/>
    <n v="29890000"/>
    <s v="XOF"/>
    <s v="OCP Sénégal SA"/>
    <s v="Senegal"/>
    <x v="1"/>
    <x v="21"/>
    <n v="700009"/>
    <s v="ZCS"/>
    <s v="C"/>
    <n v="10"/>
    <n v="1300"/>
    <n v="1331"/>
  </r>
  <r>
    <n v="93000856"/>
    <s v="TOGUNA AGROINDUSTRIES SA"/>
    <s v="Distributor"/>
    <x v="89"/>
    <n v="48"/>
    <s v="TO"/>
    <n v="29280000"/>
    <s v="XOF"/>
    <s v="OCP Sénégal SA"/>
    <s v="Senegal"/>
    <x v="1"/>
    <x v="21"/>
    <n v="700009"/>
    <s v="ZCS"/>
    <s v="C"/>
    <n v="10"/>
    <n v="1300"/>
    <n v="1331"/>
  </r>
  <r>
    <n v="93000857"/>
    <s v="TOGUNA AGROINDUSTRIES SA"/>
    <s v="Distributor"/>
    <x v="89"/>
    <n v="48"/>
    <s v="TO"/>
    <n v="29280000"/>
    <s v="XOF"/>
    <s v="OCP Sénégal SA"/>
    <s v="Senegal"/>
    <x v="1"/>
    <x v="21"/>
    <n v="700009"/>
    <s v="ZCS"/>
    <s v="C"/>
    <n v="10"/>
    <n v="1300"/>
    <n v="1331"/>
  </r>
  <r>
    <n v="93000858"/>
    <s v="TOGUNA AGROINDUSTRIES SA"/>
    <s v="Distributor"/>
    <x v="89"/>
    <n v="48"/>
    <s v="TO"/>
    <n v="29280000"/>
    <s v="XOF"/>
    <s v="OCP Sénégal SA"/>
    <s v="Senegal"/>
    <x v="1"/>
    <x v="21"/>
    <n v="700009"/>
    <s v="ZCS"/>
    <s v="C"/>
    <n v="10"/>
    <n v="1300"/>
    <n v="1331"/>
  </r>
  <r>
    <n v="93000859"/>
    <s v="TOGUNA AGROINDUSTRIES SA"/>
    <s v="Distributor"/>
    <x v="89"/>
    <n v="50"/>
    <s v="TO"/>
    <n v="30500000"/>
    <s v="XOF"/>
    <s v="OCP Sénégal SA"/>
    <s v="Senegal"/>
    <x v="1"/>
    <x v="21"/>
    <n v="700009"/>
    <s v="ZCS"/>
    <s v="C"/>
    <n v="10"/>
    <n v="1300"/>
    <n v="1331"/>
  </r>
  <r>
    <n v="93000860"/>
    <s v="TOGUNA AGROINDUSTRIES SA"/>
    <s v="Distributor"/>
    <x v="89"/>
    <n v="50"/>
    <s v="TO"/>
    <n v="30500000"/>
    <s v="XOF"/>
    <s v="OCP Sénégal SA"/>
    <s v="Senegal"/>
    <x v="1"/>
    <x v="21"/>
    <n v="700009"/>
    <s v="ZCS"/>
    <s v="C"/>
    <n v="10"/>
    <n v="1300"/>
    <n v="1331"/>
  </r>
  <r>
    <n v="93000861"/>
    <s v="TOGUNA AGROINDUSTRIES SA"/>
    <s v="Distributor"/>
    <x v="89"/>
    <n v="51"/>
    <s v="TO"/>
    <n v="31110000"/>
    <s v="XOF"/>
    <s v="OCP Sénégal SA"/>
    <s v="Senegal"/>
    <x v="1"/>
    <x v="21"/>
    <n v="700009"/>
    <s v="ZCS"/>
    <s v="C"/>
    <n v="10"/>
    <n v="1300"/>
    <n v="1331"/>
  </r>
  <r>
    <n v="93000862"/>
    <s v="TOGUNA AGROINDUSTRIES SA"/>
    <s v="Distributor"/>
    <x v="89"/>
    <n v="48"/>
    <s v="TO"/>
    <n v="29280000"/>
    <s v="XOF"/>
    <s v="OCP Sénégal SA"/>
    <s v="Senegal"/>
    <x v="1"/>
    <x v="21"/>
    <n v="700009"/>
    <s v="ZCS"/>
    <s v="C"/>
    <n v="10"/>
    <n v="1300"/>
    <n v="1331"/>
  </r>
  <r>
    <n v="93000863"/>
    <s v="TOGUNA AGROINDUSTRIES SA"/>
    <s v="Distributor"/>
    <x v="89"/>
    <n v="48"/>
    <s v="TO"/>
    <n v="29280000"/>
    <s v="XOF"/>
    <s v="OCP Sénégal SA"/>
    <s v="Senegal"/>
    <x v="1"/>
    <x v="21"/>
    <n v="700009"/>
    <s v="ZCS"/>
    <s v="C"/>
    <n v="10"/>
    <n v="1300"/>
    <n v="1331"/>
  </r>
  <r>
    <n v="93000864"/>
    <s v="TOGUNA AGROINDUSTRIES SA"/>
    <s v="Distributor"/>
    <x v="89"/>
    <n v="47"/>
    <s v="TO"/>
    <n v="28670000"/>
    <s v="XOF"/>
    <s v="OCP Sénégal SA"/>
    <s v="Senegal"/>
    <x v="1"/>
    <x v="21"/>
    <n v="700009"/>
    <s v="ZCS"/>
    <s v="C"/>
    <n v="10"/>
    <n v="1300"/>
    <n v="1331"/>
  </r>
  <r>
    <n v="93000865"/>
    <s v="TOGUNA AGROINDUSTRIES SA"/>
    <s v="Distributor"/>
    <x v="89"/>
    <n v="48"/>
    <s v="TO"/>
    <n v="29280000"/>
    <s v="XOF"/>
    <s v="OCP Sénégal SA"/>
    <s v="Senegal"/>
    <x v="1"/>
    <x v="21"/>
    <n v="700009"/>
    <s v="ZCS"/>
    <s v="C"/>
    <n v="10"/>
    <n v="1300"/>
    <n v="1331"/>
  </r>
  <r>
    <n v="93000866"/>
    <s v="TOGUNA AGROINDUSTRIES SA"/>
    <s v="Distributor"/>
    <x v="89"/>
    <n v="49"/>
    <s v="TO"/>
    <n v="29890000"/>
    <s v="XOF"/>
    <s v="OCP Sénégal SA"/>
    <s v="Senegal"/>
    <x v="1"/>
    <x v="21"/>
    <n v="700009"/>
    <s v="ZCS"/>
    <s v="C"/>
    <n v="10"/>
    <n v="1300"/>
    <n v="1331"/>
  </r>
  <r>
    <n v="93000867"/>
    <s v="TOGUNA AGROINDUSTRIES SA"/>
    <s v="Distributor"/>
    <x v="89"/>
    <n v="47"/>
    <s v="TO"/>
    <n v="28670000"/>
    <s v="XOF"/>
    <s v="OCP Sénégal SA"/>
    <s v="Senegal"/>
    <x v="1"/>
    <x v="21"/>
    <n v="700009"/>
    <s v="ZCS"/>
    <s v="C"/>
    <n v="10"/>
    <n v="1300"/>
    <n v="1331"/>
  </r>
  <r>
    <n v="93000868"/>
    <s v="TOGUNA AGROINDUSTRIES SA"/>
    <s v="Distributor"/>
    <x v="89"/>
    <n v="48"/>
    <s v="TO"/>
    <n v="29280000"/>
    <s v="XOF"/>
    <s v="OCP Sénégal SA"/>
    <s v="Senegal"/>
    <x v="1"/>
    <x v="21"/>
    <n v="700009"/>
    <s v="ZCS"/>
    <s v="C"/>
    <n v="10"/>
    <n v="1300"/>
    <n v="1331"/>
  </r>
  <r>
    <n v="93000869"/>
    <s v="TOGUNA AGROINDUSTRIES SA"/>
    <s v="Distributor"/>
    <x v="90"/>
    <n v="49"/>
    <s v="TO"/>
    <n v="29890000"/>
    <s v="XOF"/>
    <s v="OCP Sénégal SA"/>
    <s v="Senegal"/>
    <x v="1"/>
    <x v="21"/>
    <n v="700009"/>
    <s v="ZCS"/>
    <s v="C"/>
    <n v="10"/>
    <n v="1300"/>
    <n v="1331"/>
  </r>
  <r>
    <n v="93000870"/>
    <s v="TOGUNA AGROINDUSTRIES SA"/>
    <s v="Distributor"/>
    <x v="90"/>
    <n v="49"/>
    <s v="TO"/>
    <n v="29890000"/>
    <s v="XOF"/>
    <s v="OCP Sénégal SA"/>
    <s v="Senegal"/>
    <x v="1"/>
    <x v="21"/>
    <n v="700009"/>
    <s v="ZCS"/>
    <s v="C"/>
    <n v="10"/>
    <n v="1300"/>
    <n v="1331"/>
  </r>
  <r>
    <n v="93000871"/>
    <s v="TOGUNA AGROINDUSTRIES SA"/>
    <s v="Distributor"/>
    <x v="90"/>
    <n v="49"/>
    <s v="TO"/>
    <n v="29890000"/>
    <s v="XOF"/>
    <s v="OCP Sénégal SA"/>
    <s v="Senegal"/>
    <x v="1"/>
    <x v="21"/>
    <n v="700009"/>
    <s v="ZCS"/>
    <s v="C"/>
    <n v="10"/>
    <n v="1300"/>
    <n v="1331"/>
  </r>
  <r>
    <n v="93000872"/>
    <s v="TOGUNA AGROINDUSTRIES SA"/>
    <s v="Distributor"/>
    <x v="90"/>
    <n v="49"/>
    <s v="TO"/>
    <n v="29890000"/>
    <s v="XOF"/>
    <s v="OCP Sénégal SA"/>
    <s v="Senegal"/>
    <x v="1"/>
    <x v="21"/>
    <n v="700009"/>
    <s v="ZCS"/>
    <s v="C"/>
    <n v="10"/>
    <n v="1300"/>
    <n v="1331"/>
  </r>
  <r>
    <n v="93000873"/>
    <s v="TOGUNA AGROINDUSTRIES SA"/>
    <s v="Distributor"/>
    <x v="90"/>
    <n v="49"/>
    <s v="TO"/>
    <n v="29890000"/>
    <s v="XOF"/>
    <s v="OCP Sénégal SA"/>
    <s v="Senegal"/>
    <x v="1"/>
    <x v="21"/>
    <n v="700009"/>
    <s v="ZCS"/>
    <s v="C"/>
    <n v="10"/>
    <n v="1300"/>
    <n v="1331"/>
  </r>
  <r>
    <n v="93000874"/>
    <s v="TOGUNA AGROINDUSTRIES SA"/>
    <s v="Distributor"/>
    <x v="90"/>
    <n v="50"/>
    <s v="TO"/>
    <n v="30500000"/>
    <s v="XOF"/>
    <s v="OCP Sénégal SA"/>
    <s v="Senegal"/>
    <x v="1"/>
    <x v="21"/>
    <n v="700009"/>
    <s v="ZCS"/>
    <s v="C"/>
    <n v="10"/>
    <n v="1300"/>
    <n v="1331"/>
  </r>
  <r>
    <n v="93000875"/>
    <s v="TOGUNA AGROINDUSTRIES SA"/>
    <s v="Distributor"/>
    <x v="90"/>
    <n v="47"/>
    <s v="TO"/>
    <n v="28670000"/>
    <s v="XOF"/>
    <s v="OCP Sénégal SA"/>
    <s v="Senegal"/>
    <x v="1"/>
    <x v="21"/>
    <n v="700009"/>
    <s v="ZCS"/>
    <s v="C"/>
    <n v="10"/>
    <n v="1300"/>
    <n v="1331"/>
  </r>
  <r>
    <n v="93000876"/>
    <s v="TOGUNA AGROINDUSTRIES SA"/>
    <s v="Distributor"/>
    <x v="90"/>
    <n v="49"/>
    <s v="TO"/>
    <n v="29890000"/>
    <s v="XOF"/>
    <s v="OCP Sénégal SA"/>
    <s v="Senegal"/>
    <x v="1"/>
    <x v="21"/>
    <n v="700009"/>
    <s v="ZCS"/>
    <s v="C"/>
    <n v="10"/>
    <n v="1300"/>
    <n v="1331"/>
  </r>
  <r>
    <n v="93000877"/>
    <s v="TOGUNA AGROINDUSTRIES SA"/>
    <s v="Distributor"/>
    <x v="90"/>
    <n v="49"/>
    <s v="TO"/>
    <n v="29890000"/>
    <s v="XOF"/>
    <s v="OCP Sénégal SA"/>
    <s v="Senegal"/>
    <x v="1"/>
    <x v="21"/>
    <n v="700009"/>
    <s v="ZCS"/>
    <s v="C"/>
    <n v="10"/>
    <n v="1300"/>
    <n v="1331"/>
  </r>
  <r>
    <n v="93000878"/>
    <s v="TOGUNA AGROINDUSTRIES SA"/>
    <s v="Distributor"/>
    <x v="90"/>
    <n v="49"/>
    <s v="TO"/>
    <n v="29890000"/>
    <s v="XOF"/>
    <s v="OCP Sénégal SA"/>
    <s v="Senegal"/>
    <x v="1"/>
    <x v="21"/>
    <n v="700009"/>
    <s v="ZCS"/>
    <s v="C"/>
    <n v="10"/>
    <n v="1300"/>
    <n v="1331"/>
  </r>
  <r>
    <n v="93000879"/>
    <s v="TOGUNA AGROINDUSTRIES SA"/>
    <s v="Distributor"/>
    <x v="90"/>
    <n v="48"/>
    <s v="TO"/>
    <n v="29280000"/>
    <s v="XOF"/>
    <s v="OCP Sénégal SA"/>
    <s v="Senegal"/>
    <x v="1"/>
    <x v="21"/>
    <n v="700009"/>
    <s v="ZCS"/>
    <s v="C"/>
    <n v="10"/>
    <n v="1300"/>
    <n v="1331"/>
  </r>
  <r>
    <n v="93000880"/>
    <s v="TOGUNA AGROINDUSTRIES SA"/>
    <s v="Distributor"/>
    <x v="91"/>
    <n v="48"/>
    <s v="TO"/>
    <n v="29280000"/>
    <s v="XOF"/>
    <s v="OCP Sénégal SA"/>
    <s v="Senegal"/>
    <x v="1"/>
    <x v="21"/>
    <n v="700009"/>
    <s v="ZCS"/>
    <s v="C"/>
    <n v="10"/>
    <n v="1300"/>
    <n v="1331"/>
  </r>
  <r>
    <n v="93000881"/>
    <s v="TOGUNA AGROINDUSTRIES SA"/>
    <s v="Distributor"/>
    <x v="90"/>
    <n v="48"/>
    <s v="TO"/>
    <n v="29280000"/>
    <s v="XOF"/>
    <s v="OCP Sénégal SA"/>
    <s v="Senegal"/>
    <x v="1"/>
    <x v="21"/>
    <n v="700009"/>
    <s v="ZCS"/>
    <s v="C"/>
    <n v="10"/>
    <n v="1300"/>
    <n v="1331"/>
  </r>
  <r>
    <n v="93000882"/>
    <s v="TOGUNA AGROINDUSTRIES SA"/>
    <s v="Distributor"/>
    <x v="90"/>
    <n v="48"/>
    <s v="TO"/>
    <n v="29280000"/>
    <s v="XOF"/>
    <s v="OCP Sénégal SA"/>
    <s v="Senegal"/>
    <x v="1"/>
    <x v="21"/>
    <n v="700009"/>
    <s v="ZCS"/>
    <s v="C"/>
    <n v="10"/>
    <n v="1300"/>
    <n v="1331"/>
  </r>
  <r>
    <n v="93000883"/>
    <s v="TOGUNA AGROINDUSTRIES SA"/>
    <s v="Distributor"/>
    <x v="90"/>
    <n v="48"/>
    <s v="TO"/>
    <n v="29280000"/>
    <s v="XOF"/>
    <s v="OCP Sénégal SA"/>
    <s v="Senegal"/>
    <x v="1"/>
    <x v="21"/>
    <n v="700009"/>
    <s v="ZCS"/>
    <s v="C"/>
    <n v="10"/>
    <n v="1300"/>
    <n v="1331"/>
  </r>
  <r>
    <n v="93000884"/>
    <s v="TOGUNA AGROINDUSTRIES SA"/>
    <s v="Distributor"/>
    <x v="18"/>
    <n v="50"/>
    <s v="TO"/>
    <n v="30500000"/>
    <s v="XOF"/>
    <s v="OCP Sénégal SA"/>
    <s v="Senegal"/>
    <x v="1"/>
    <x v="21"/>
    <n v="700009"/>
    <s v="ZCS"/>
    <s v="C"/>
    <n v="10"/>
    <n v="1300"/>
    <n v="1331"/>
  </r>
  <r>
    <n v="93000885"/>
    <s v="TOGUNA AGROINDUSTRIES SA"/>
    <s v="Distributor"/>
    <x v="18"/>
    <n v="48"/>
    <s v="TO"/>
    <n v="29280000"/>
    <s v="XOF"/>
    <s v="OCP Sénégal SA"/>
    <s v="Senegal"/>
    <x v="1"/>
    <x v="21"/>
    <n v="700009"/>
    <s v="ZCS"/>
    <s v="C"/>
    <n v="10"/>
    <n v="1300"/>
    <n v="1331"/>
  </r>
  <r>
    <n v="93000886"/>
    <s v="TOGUNA AGROINDUSTRIES SA"/>
    <s v="Distributor"/>
    <x v="18"/>
    <n v="48"/>
    <s v="TO"/>
    <n v="29280000"/>
    <s v="XOF"/>
    <s v="OCP Sénégal SA"/>
    <s v="Senegal"/>
    <x v="1"/>
    <x v="21"/>
    <n v="700009"/>
    <s v="ZCS"/>
    <s v="C"/>
    <n v="10"/>
    <n v="1300"/>
    <n v="1331"/>
  </r>
  <r>
    <n v="93000887"/>
    <s v="TOGUNA AGROINDUSTRIES SA"/>
    <s v="Distributor"/>
    <x v="18"/>
    <n v="48"/>
    <s v="TO"/>
    <n v="29280000"/>
    <s v="XOF"/>
    <s v="OCP Sénégal SA"/>
    <s v="Senegal"/>
    <x v="1"/>
    <x v="21"/>
    <n v="700009"/>
    <s v="ZCS"/>
    <s v="C"/>
    <n v="10"/>
    <n v="1300"/>
    <n v="1331"/>
  </r>
  <r>
    <n v="93000888"/>
    <s v="TOGUNA AGROINDUSTRIES SA"/>
    <s v="Distributor"/>
    <x v="18"/>
    <n v="48"/>
    <s v="TO"/>
    <n v="29280000"/>
    <s v="XOF"/>
    <s v="OCP Sénégal SA"/>
    <s v="Senegal"/>
    <x v="1"/>
    <x v="21"/>
    <n v="700009"/>
    <s v="ZCS"/>
    <s v="C"/>
    <n v="10"/>
    <n v="1300"/>
    <n v="1331"/>
  </r>
  <r>
    <n v="93000889"/>
    <s v="TOGUNA AGROINDUSTRIES SA"/>
    <s v="Distributor"/>
    <x v="18"/>
    <n v="49"/>
    <s v="TO"/>
    <n v="29890000"/>
    <s v="XOF"/>
    <s v="OCP Sénégal SA"/>
    <s v="Senegal"/>
    <x v="1"/>
    <x v="21"/>
    <n v="700009"/>
    <s v="ZCS"/>
    <s v="C"/>
    <n v="10"/>
    <n v="1300"/>
    <n v="1331"/>
  </r>
  <r>
    <n v="93000890"/>
    <s v="TOGUNA AGROINDUSTRIES SA"/>
    <s v="Distributor"/>
    <x v="18"/>
    <n v="49"/>
    <s v="TO"/>
    <n v="29890000"/>
    <s v="XOF"/>
    <s v="OCP Sénégal SA"/>
    <s v="Senegal"/>
    <x v="1"/>
    <x v="21"/>
    <n v="700009"/>
    <s v="ZCS"/>
    <s v="C"/>
    <n v="10"/>
    <n v="1300"/>
    <n v="1331"/>
  </r>
  <r>
    <n v="93000891"/>
    <s v="TOGUNA AGROINDUSTRIES SA"/>
    <s v="Distributor"/>
    <x v="18"/>
    <n v="48"/>
    <s v="TO"/>
    <n v="29280000"/>
    <s v="XOF"/>
    <s v="OCP Sénégal SA"/>
    <s v="Senegal"/>
    <x v="1"/>
    <x v="21"/>
    <n v="700009"/>
    <s v="ZCS"/>
    <s v="C"/>
    <n v="10"/>
    <n v="1300"/>
    <n v="1331"/>
  </r>
  <r>
    <n v="93000892"/>
    <s v="TOGUNA AGROINDUSTRIES SA"/>
    <s v="Distributor"/>
    <x v="18"/>
    <n v="48"/>
    <s v="TO"/>
    <n v="29280000"/>
    <s v="XOF"/>
    <s v="OCP Sénégal SA"/>
    <s v="Senegal"/>
    <x v="1"/>
    <x v="21"/>
    <n v="700009"/>
    <s v="ZCS"/>
    <s v="C"/>
    <n v="10"/>
    <n v="1300"/>
    <n v="1331"/>
  </r>
  <r>
    <n v="93000893"/>
    <s v="TOGUNA AGROINDUSTRIES SA"/>
    <s v="Distributor"/>
    <x v="18"/>
    <n v="47"/>
    <s v="TO"/>
    <n v="28670000"/>
    <s v="XOF"/>
    <s v="OCP Sénégal SA"/>
    <s v="Senegal"/>
    <x v="1"/>
    <x v="21"/>
    <n v="700009"/>
    <s v="ZCS"/>
    <s v="C"/>
    <n v="10"/>
    <n v="1300"/>
    <n v="1331"/>
  </r>
  <r>
    <n v="93000894"/>
    <s v="TOGUNA AGROINDUSTRIES SA"/>
    <s v="Distributor"/>
    <x v="18"/>
    <n v="48"/>
    <s v="TO"/>
    <n v="29280000"/>
    <s v="XOF"/>
    <s v="OCP Sénégal SA"/>
    <s v="Senegal"/>
    <x v="1"/>
    <x v="21"/>
    <n v="700009"/>
    <s v="ZCS"/>
    <s v="C"/>
    <n v="10"/>
    <n v="1300"/>
    <n v="1331"/>
  </r>
  <r>
    <n v="93000895"/>
    <s v="TOGUNA AGROINDUSTRIES SA"/>
    <s v="Distributor"/>
    <x v="18"/>
    <n v="48"/>
    <s v="TO"/>
    <n v="29280000"/>
    <s v="XOF"/>
    <s v="OCP Sénégal SA"/>
    <s v="Senegal"/>
    <x v="1"/>
    <x v="21"/>
    <n v="700009"/>
    <s v="ZCS"/>
    <s v="C"/>
    <n v="10"/>
    <n v="1300"/>
    <n v="1331"/>
  </r>
  <r>
    <n v="93000896"/>
    <s v="TOGUNA AGROINDUSTRIES SA"/>
    <s v="Distributor"/>
    <x v="18"/>
    <n v="49"/>
    <s v="TO"/>
    <n v="29890000"/>
    <s v="XOF"/>
    <s v="OCP Sénégal SA"/>
    <s v="Senegal"/>
    <x v="1"/>
    <x v="21"/>
    <n v="700009"/>
    <s v="ZCS"/>
    <s v="C"/>
    <n v="10"/>
    <n v="1300"/>
    <n v="1331"/>
  </r>
  <r>
    <n v="93000897"/>
    <s v="TOGUNA AGROINDUSTRIES SA"/>
    <s v="Distributor"/>
    <x v="18"/>
    <n v="49"/>
    <s v="TO"/>
    <n v="29890000"/>
    <s v="XOF"/>
    <s v="OCP Sénégal SA"/>
    <s v="Senegal"/>
    <x v="1"/>
    <x v="21"/>
    <n v="700009"/>
    <s v="ZCS"/>
    <s v="C"/>
    <n v="10"/>
    <n v="1300"/>
    <n v="1331"/>
  </r>
  <r>
    <n v="93000898"/>
    <s v="TOGUNA AGROINDUSTRIES SA"/>
    <s v="Distributor"/>
    <x v="18"/>
    <n v="48"/>
    <s v="TO"/>
    <n v="29280000"/>
    <s v="XOF"/>
    <s v="OCP Sénégal SA"/>
    <s v="Senegal"/>
    <x v="1"/>
    <x v="21"/>
    <n v="700009"/>
    <s v="ZCS"/>
    <s v="C"/>
    <n v="10"/>
    <n v="1300"/>
    <n v="1331"/>
  </r>
  <r>
    <n v="93000899"/>
    <s v="TOGUNA AGROINDUSTRIES SA"/>
    <s v="Distributor"/>
    <x v="18"/>
    <n v="49"/>
    <s v="TO"/>
    <n v="29890000"/>
    <s v="XOF"/>
    <s v="OCP Sénégal SA"/>
    <s v="Senegal"/>
    <x v="1"/>
    <x v="21"/>
    <n v="700009"/>
    <s v="ZCS"/>
    <s v="C"/>
    <n v="10"/>
    <n v="1300"/>
    <n v="1331"/>
  </r>
  <r>
    <n v="93000900"/>
    <s v="TOGUNA AGROINDUSTRIES SA"/>
    <s v="Distributor"/>
    <x v="92"/>
    <n v="48"/>
    <s v="TO"/>
    <n v="29280000"/>
    <s v="XOF"/>
    <s v="OCP Sénégal SA"/>
    <s v="Senegal"/>
    <x v="1"/>
    <x v="21"/>
    <n v="700009"/>
    <s v="ZCS"/>
    <s v="C"/>
    <n v="10"/>
    <n v="1300"/>
    <n v="1331"/>
  </r>
  <r>
    <n v="93000901"/>
    <s v="TOGUNA AGROINDUSTRIES SA"/>
    <s v="Distributor"/>
    <x v="92"/>
    <n v="48"/>
    <s v="TO"/>
    <n v="29280000"/>
    <s v="XOF"/>
    <s v="OCP Sénégal SA"/>
    <s v="Senegal"/>
    <x v="1"/>
    <x v="21"/>
    <n v="700009"/>
    <s v="ZCS"/>
    <s v="C"/>
    <n v="10"/>
    <n v="1300"/>
    <n v="1331"/>
  </r>
  <r>
    <n v="93000902"/>
    <s v="TOGUNA AGROINDUSTRIES SA"/>
    <s v="Distributor"/>
    <x v="92"/>
    <n v="49"/>
    <s v="TO"/>
    <n v="29890000"/>
    <s v="XOF"/>
    <s v="OCP Sénégal SA"/>
    <s v="Senegal"/>
    <x v="1"/>
    <x v="21"/>
    <n v="700009"/>
    <s v="ZCS"/>
    <s v="C"/>
    <n v="10"/>
    <n v="1300"/>
    <n v="1331"/>
  </r>
  <r>
    <n v="93000903"/>
    <s v="TOGUNA AGROINDUSTRIES SA"/>
    <s v="Distributor"/>
    <x v="92"/>
    <n v="48"/>
    <s v="TO"/>
    <n v="29280000"/>
    <s v="XOF"/>
    <s v="OCP Sénégal SA"/>
    <s v="Senegal"/>
    <x v="1"/>
    <x v="21"/>
    <n v="700009"/>
    <s v="ZCS"/>
    <s v="C"/>
    <n v="10"/>
    <n v="1300"/>
    <n v="1331"/>
  </r>
  <r>
    <n v="93000904"/>
    <s v="TOGUNA AGROINDUSTRIES SA"/>
    <s v="Distributor"/>
    <x v="92"/>
    <n v="49"/>
    <s v="TO"/>
    <n v="29890000"/>
    <s v="XOF"/>
    <s v="OCP Sénégal SA"/>
    <s v="Senegal"/>
    <x v="1"/>
    <x v="21"/>
    <n v="700009"/>
    <s v="ZCS"/>
    <s v="C"/>
    <n v="10"/>
    <n v="1300"/>
    <n v="1331"/>
  </r>
  <r>
    <n v="93000905"/>
    <s v="TOGUNA AGROINDUSTRIES SA"/>
    <s v="Distributor"/>
    <x v="92"/>
    <n v="48"/>
    <s v="TO"/>
    <n v="29280000"/>
    <s v="XOF"/>
    <s v="OCP Sénégal SA"/>
    <s v="Senegal"/>
    <x v="1"/>
    <x v="21"/>
    <n v="700009"/>
    <s v="ZCS"/>
    <s v="C"/>
    <n v="10"/>
    <n v="1300"/>
    <n v="1331"/>
  </r>
  <r>
    <n v="93000906"/>
    <s v="TOGUNA AGROINDUSTRIES SA"/>
    <s v="Distributor"/>
    <x v="92"/>
    <n v="48"/>
    <s v="TO"/>
    <n v="29280000"/>
    <s v="XOF"/>
    <s v="OCP Sénégal SA"/>
    <s v="Senegal"/>
    <x v="1"/>
    <x v="21"/>
    <n v="700009"/>
    <s v="ZCS"/>
    <s v="C"/>
    <n v="10"/>
    <n v="1300"/>
    <n v="1331"/>
  </r>
  <r>
    <n v="93000907"/>
    <s v="TOGUNA AGROINDUSTRIES SA"/>
    <s v="Distributor"/>
    <x v="92"/>
    <n v="49"/>
    <s v="TO"/>
    <n v="29890000"/>
    <s v="XOF"/>
    <s v="OCP Sénégal SA"/>
    <s v="Senegal"/>
    <x v="1"/>
    <x v="21"/>
    <n v="700009"/>
    <s v="ZCS"/>
    <s v="C"/>
    <n v="10"/>
    <n v="1300"/>
    <n v="1331"/>
  </r>
  <r>
    <n v="93000908"/>
    <s v="TOGUNA AGROINDUSTRIES SA"/>
    <s v="Distributor"/>
    <x v="92"/>
    <n v="48"/>
    <s v="TO"/>
    <n v="29280000"/>
    <s v="XOF"/>
    <s v="OCP Sénégal SA"/>
    <s v="Senegal"/>
    <x v="1"/>
    <x v="21"/>
    <n v="700009"/>
    <s v="ZCS"/>
    <s v="C"/>
    <n v="10"/>
    <n v="1300"/>
    <n v="1331"/>
  </r>
  <r>
    <n v="93000909"/>
    <s v="TOGUNA AGROINDUSTRIES SA"/>
    <s v="Distributor"/>
    <x v="92"/>
    <n v="49"/>
    <s v="TO"/>
    <n v="29890000"/>
    <s v="XOF"/>
    <s v="OCP Sénégal SA"/>
    <s v="Senegal"/>
    <x v="1"/>
    <x v="21"/>
    <n v="700009"/>
    <s v="ZCS"/>
    <s v="C"/>
    <n v="10"/>
    <n v="1300"/>
    <n v="1331"/>
  </r>
  <r>
    <n v="93000910"/>
    <s v="TOGUNA AGROINDUSTRIES SA"/>
    <s v="Distributor"/>
    <x v="92"/>
    <n v="49"/>
    <s v="TO"/>
    <n v="29890000"/>
    <s v="XOF"/>
    <s v="OCP Sénégal SA"/>
    <s v="Senegal"/>
    <x v="1"/>
    <x v="21"/>
    <n v="700009"/>
    <s v="ZCS"/>
    <s v="C"/>
    <n v="10"/>
    <n v="1300"/>
    <n v="1331"/>
  </r>
  <r>
    <n v="93000911"/>
    <s v="TOGUNA AGROINDUSTRIES SA"/>
    <s v="Distributor"/>
    <x v="92"/>
    <n v="47"/>
    <s v="TO"/>
    <n v="28670000"/>
    <s v="XOF"/>
    <s v="OCP Sénégal SA"/>
    <s v="Senegal"/>
    <x v="1"/>
    <x v="21"/>
    <n v="700009"/>
    <s v="ZCS"/>
    <s v="C"/>
    <n v="10"/>
    <n v="1300"/>
    <n v="1331"/>
  </r>
  <r>
    <n v="93000912"/>
    <s v="TOGUNA AGROINDUSTRIES SA"/>
    <s v="Distributor"/>
    <x v="92"/>
    <n v="48"/>
    <s v="TO"/>
    <n v="29280000"/>
    <s v="XOF"/>
    <s v="OCP Sénégal SA"/>
    <s v="Senegal"/>
    <x v="1"/>
    <x v="21"/>
    <n v="700009"/>
    <s v="ZCS"/>
    <s v="C"/>
    <n v="10"/>
    <n v="1300"/>
    <n v="1331"/>
  </r>
  <r>
    <n v="93000913"/>
    <s v="TOGUNA AGROINDUSTRIES SA"/>
    <s v="Distributor"/>
    <x v="92"/>
    <n v="48"/>
    <s v="TO"/>
    <n v="29280000"/>
    <s v="XOF"/>
    <s v="OCP Sénégal SA"/>
    <s v="Senegal"/>
    <x v="1"/>
    <x v="21"/>
    <n v="700009"/>
    <s v="ZCS"/>
    <s v="C"/>
    <n v="10"/>
    <n v="1300"/>
    <n v="1331"/>
  </r>
  <r>
    <n v="93000914"/>
    <s v="TOGUNA AGROINDUSTRIES SA"/>
    <s v="Distributor"/>
    <x v="92"/>
    <n v="50"/>
    <s v="TO"/>
    <n v="30500000"/>
    <s v="XOF"/>
    <s v="OCP Sénégal SA"/>
    <s v="Senegal"/>
    <x v="1"/>
    <x v="21"/>
    <n v="700009"/>
    <s v="ZCS"/>
    <s v="C"/>
    <n v="10"/>
    <n v="1300"/>
    <n v="1331"/>
  </r>
  <r>
    <n v="93000915"/>
    <s v="TOGUNA AGROINDUSTRIES SA"/>
    <s v="Distributor"/>
    <x v="92"/>
    <n v="49"/>
    <s v="TO"/>
    <n v="29890000"/>
    <s v="XOF"/>
    <s v="OCP Sénégal SA"/>
    <s v="Senegal"/>
    <x v="1"/>
    <x v="21"/>
    <n v="700009"/>
    <s v="ZCS"/>
    <s v="C"/>
    <n v="10"/>
    <n v="1300"/>
    <n v="1331"/>
  </r>
  <r>
    <n v="93000916"/>
    <s v="TOGUNA AGROINDUSTRIES SA"/>
    <s v="Distributor"/>
    <x v="92"/>
    <n v="49"/>
    <s v="TO"/>
    <n v="29890000"/>
    <s v="XOF"/>
    <s v="OCP Sénégal SA"/>
    <s v="Senegal"/>
    <x v="1"/>
    <x v="21"/>
    <n v="700009"/>
    <s v="ZCS"/>
    <s v="C"/>
    <n v="10"/>
    <n v="1300"/>
    <n v="1331"/>
  </r>
  <r>
    <n v="93000917"/>
    <s v="TOGUNA AGROINDUSTRIES SA"/>
    <s v="Distributor"/>
    <x v="92"/>
    <n v="50"/>
    <s v="TO"/>
    <n v="30500000"/>
    <s v="XOF"/>
    <s v="OCP Sénégal SA"/>
    <s v="Senegal"/>
    <x v="1"/>
    <x v="21"/>
    <n v="700009"/>
    <s v="ZCS"/>
    <s v="C"/>
    <n v="10"/>
    <n v="1300"/>
    <n v="1331"/>
  </r>
  <r>
    <n v="93000918"/>
    <s v="TOGUNA AGROINDUSTRIES SA"/>
    <s v="Distributor"/>
    <x v="92"/>
    <n v="49"/>
    <s v="TO"/>
    <n v="29890000"/>
    <s v="XOF"/>
    <s v="OCP Sénégal SA"/>
    <s v="Senegal"/>
    <x v="1"/>
    <x v="21"/>
    <n v="700009"/>
    <s v="ZCS"/>
    <s v="C"/>
    <n v="10"/>
    <n v="1300"/>
    <n v="1331"/>
  </r>
  <r>
    <n v="93000919"/>
    <s v="TOGUNA AGROINDUSTRIES SA"/>
    <s v="Distributor"/>
    <x v="18"/>
    <n v="48"/>
    <s v="TO"/>
    <n v="29280000"/>
    <s v="XOF"/>
    <s v="OCP Sénégal SA"/>
    <s v="Senegal"/>
    <x v="1"/>
    <x v="21"/>
    <n v="700009"/>
    <s v="ZCS"/>
    <s v="C"/>
    <n v="10"/>
    <n v="1300"/>
    <n v="1331"/>
  </r>
  <r>
    <n v="93000920"/>
    <s v="SCL"/>
    <m/>
    <x v="91"/>
    <n v="35"/>
    <s v="TO"/>
    <n v="21000000"/>
    <s v="XOF"/>
    <s v="OCP Sénégal SA"/>
    <s v="Senegal"/>
    <x v="2"/>
    <x v="21"/>
    <n v="700009"/>
    <s v="ZCS"/>
    <s v="C"/>
    <n v="10"/>
    <n v="1300"/>
    <n v="1334"/>
  </r>
  <r>
    <n v="93000921"/>
    <s v="TOGUNA AGROINDUSTRIES SA"/>
    <s v="Distributor"/>
    <x v="91"/>
    <n v="49"/>
    <s v="TO"/>
    <n v="29890000"/>
    <s v="XOF"/>
    <s v="OCP Sénégal SA"/>
    <s v="Senegal"/>
    <x v="1"/>
    <x v="21"/>
    <n v="700009"/>
    <s v="ZCS"/>
    <s v="C"/>
    <n v="10"/>
    <n v="1300"/>
    <n v="1331"/>
  </r>
  <r>
    <n v="93000922"/>
    <s v="TOGUNA AGROINDUSTRIES SA"/>
    <s v="Distributor"/>
    <x v="91"/>
    <n v="49"/>
    <s v="TO"/>
    <n v="29890000"/>
    <s v="XOF"/>
    <s v="OCP Sénégal SA"/>
    <s v="Senegal"/>
    <x v="1"/>
    <x v="21"/>
    <n v="700009"/>
    <s v="ZCS"/>
    <s v="C"/>
    <n v="10"/>
    <n v="1300"/>
    <n v="1331"/>
  </r>
  <r>
    <n v="93000923"/>
    <s v="TOGUNA AGROINDUSTRIES SA"/>
    <s v="Distributor"/>
    <x v="91"/>
    <n v="49"/>
    <s v="TO"/>
    <n v="29890000"/>
    <s v="XOF"/>
    <s v="OCP Sénégal SA"/>
    <s v="Senegal"/>
    <x v="1"/>
    <x v="21"/>
    <n v="700009"/>
    <s v="ZCS"/>
    <s v="C"/>
    <n v="10"/>
    <n v="1300"/>
    <n v="1331"/>
  </r>
  <r>
    <n v="93000924"/>
    <s v="TOGUNA AGROINDUSTRIES SA"/>
    <s v="Distributor"/>
    <x v="91"/>
    <n v="49"/>
    <s v="TO"/>
    <n v="29890000"/>
    <s v="XOF"/>
    <s v="OCP Sénégal SA"/>
    <s v="Senegal"/>
    <x v="1"/>
    <x v="21"/>
    <n v="700009"/>
    <s v="ZCS"/>
    <s v="C"/>
    <n v="10"/>
    <n v="1300"/>
    <n v="1331"/>
  </r>
  <r>
    <n v="93000925"/>
    <s v="TOGUNA AGROINDUSTRIES SA"/>
    <s v="Distributor"/>
    <x v="91"/>
    <n v="48"/>
    <s v="TO"/>
    <n v="29280000"/>
    <s v="XOF"/>
    <s v="OCP Sénégal SA"/>
    <s v="Senegal"/>
    <x v="1"/>
    <x v="21"/>
    <n v="700009"/>
    <s v="ZCS"/>
    <s v="C"/>
    <n v="10"/>
    <n v="1300"/>
    <n v="1331"/>
  </r>
  <r>
    <n v="93000926"/>
    <s v="TOGUNA AGROINDUSTRIES SA"/>
    <s v="Distributor"/>
    <x v="91"/>
    <n v="48"/>
    <s v="TO"/>
    <n v="29280000"/>
    <s v="XOF"/>
    <s v="OCP Sénégal SA"/>
    <s v="Senegal"/>
    <x v="1"/>
    <x v="21"/>
    <n v="700009"/>
    <s v="ZCS"/>
    <s v="C"/>
    <n v="10"/>
    <n v="1300"/>
    <n v="1331"/>
  </r>
  <r>
    <n v="93000927"/>
    <s v="TOGUNA AGROINDUSTRIES SA"/>
    <s v="Distributor"/>
    <x v="91"/>
    <n v="47"/>
    <s v="TO"/>
    <n v="28670000"/>
    <s v="XOF"/>
    <s v="OCP Sénégal SA"/>
    <s v="Senegal"/>
    <x v="1"/>
    <x v="21"/>
    <n v="700009"/>
    <s v="ZCS"/>
    <s v="C"/>
    <n v="10"/>
    <n v="1300"/>
    <n v="1331"/>
  </r>
  <r>
    <n v="93000928"/>
    <s v="TOGUNA AGROINDUSTRIES SA"/>
    <s v="Distributor"/>
    <x v="91"/>
    <n v="50"/>
    <s v="TO"/>
    <n v="30500000"/>
    <s v="XOF"/>
    <s v="OCP Sénégal SA"/>
    <s v="Senegal"/>
    <x v="1"/>
    <x v="21"/>
    <n v="700009"/>
    <s v="ZCS"/>
    <s v="C"/>
    <n v="10"/>
    <n v="1300"/>
    <n v="1331"/>
  </r>
  <r>
    <n v="93000929"/>
    <s v="TOGUNA AGROINDUSTRIES SA"/>
    <s v="Distributor"/>
    <x v="91"/>
    <n v="47"/>
    <s v="TO"/>
    <n v="28670000"/>
    <s v="XOF"/>
    <s v="OCP Sénégal SA"/>
    <s v="Senegal"/>
    <x v="1"/>
    <x v="21"/>
    <n v="700009"/>
    <s v="ZCS"/>
    <s v="C"/>
    <n v="10"/>
    <n v="1300"/>
    <n v="1331"/>
  </r>
  <r>
    <n v="93000930"/>
    <s v="TOGUNA AGROINDUSTRIES SA"/>
    <s v="Distributor"/>
    <x v="91"/>
    <n v="47"/>
    <s v="TO"/>
    <n v="28670000"/>
    <s v="XOF"/>
    <s v="OCP Sénégal SA"/>
    <s v="Senegal"/>
    <x v="1"/>
    <x v="21"/>
    <n v="700009"/>
    <s v="ZCS"/>
    <s v="C"/>
    <n v="10"/>
    <n v="1300"/>
    <n v="1331"/>
  </r>
  <r>
    <n v="93000931"/>
    <s v="TOGUNA AGROINDUSTRIES SA"/>
    <s v="Distributor"/>
    <x v="91"/>
    <n v="48"/>
    <s v="TO"/>
    <n v="29280000"/>
    <s v="XOF"/>
    <s v="OCP Sénégal SA"/>
    <s v="Senegal"/>
    <x v="1"/>
    <x v="21"/>
    <n v="700009"/>
    <s v="ZCS"/>
    <s v="C"/>
    <n v="10"/>
    <n v="1300"/>
    <n v="1331"/>
  </r>
  <r>
    <n v="93000932"/>
    <s v="TOGUNA AGROINDUSTRIES SA"/>
    <s v="Distributor"/>
    <x v="91"/>
    <n v="49"/>
    <s v="TO"/>
    <n v="29890000"/>
    <s v="XOF"/>
    <s v="OCP Sénégal SA"/>
    <s v="Senegal"/>
    <x v="1"/>
    <x v="21"/>
    <n v="700009"/>
    <s v="ZCS"/>
    <s v="C"/>
    <n v="10"/>
    <n v="1300"/>
    <n v="1331"/>
  </r>
  <r>
    <n v="93000933"/>
    <s v="TOGUNA AGROINDUSTRIES SA"/>
    <s v="Distributor"/>
    <x v="91"/>
    <n v="48"/>
    <s v="TO"/>
    <n v="29280000"/>
    <s v="XOF"/>
    <s v="OCP Sénégal SA"/>
    <s v="Senegal"/>
    <x v="1"/>
    <x v="21"/>
    <n v="700009"/>
    <s v="ZCS"/>
    <s v="C"/>
    <n v="10"/>
    <n v="1300"/>
    <n v="1331"/>
  </r>
  <r>
    <n v="93000934"/>
    <s v="TOGUNA AGROINDUSTRIES SA"/>
    <s v="Distributor"/>
    <x v="91"/>
    <n v="48"/>
    <s v="TO"/>
    <n v="29280000"/>
    <s v="XOF"/>
    <s v="OCP Sénégal SA"/>
    <s v="Senegal"/>
    <x v="1"/>
    <x v="21"/>
    <n v="700009"/>
    <s v="ZCS"/>
    <s v="C"/>
    <n v="10"/>
    <n v="1300"/>
    <n v="1331"/>
  </r>
  <r>
    <n v="93000935"/>
    <s v="TOGUNA AGROINDUSTRIES SA"/>
    <s v="Distributor"/>
    <x v="91"/>
    <n v="47"/>
    <s v="TO"/>
    <n v="28670000"/>
    <s v="XOF"/>
    <s v="OCP Sénégal SA"/>
    <s v="Senegal"/>
    <x v="1"/>
    <x v="21"/>
    <n v="700009"/>
    <s v="ZCS"/>
    <s v="C"/>
    <n v="10"/>
    <n v="1300"/>
    <n v="1331"/>
  </r>
  <r>
    <n v="93000936"/>
    <s v="TOGUNA AGROINDUSTRIES SA"/>
    <s v="Distributor"/>
    <x v="91"/>
    <n v="50"/>
    <s v="TO"/>
    <n v="30500000"/>
    <s v="XOF"/>
    <s v="OCP Sénégal SA"/>
    <s v="Senegal"/>
    <x v="1"/>
    <x v="21"/>
    <n v="700009"/>
    <s v="ZCS"/>
    <s v="C"/>
    <n v="10"/>
    <n v="1300"/>
    <n v="1331"/>
  </r>
  <r>
    <n v="93000937"/>
    <s v="TOGUNA AGROINDUSTRIES SA"/>
    <s v="Distributor"/>
    <x v="91"/>
    <n v="49"/>
    <s v="TO"/>
    <n v="29890000"/>
    <s v="XOF"/>
    <s v="OCP Sénégal SA"/>
    <s v="Senegal"/>
    <x v="1"/>
    <x v="21"/>
    <n v="700009"/>
    <s v="ZCS"/>
    <s v="C"/>
    <n v="10"/>
    <n v="1300"/>
    <n v="1331"/>
  </r>
  <r>
    <n v="93000938"/>
    <s v="TOGUNA AGROINDUSTRIES SA"/>
    <s v="Distributor"/>
    <x v="91"/>
    <n v="48"/>
    <s v="TO"/>
    <n v="29280000"/>
    <s v="XOF"/>
    <s v="OCP Sénégal SA"/>
    <s v="Senegal"/>
    <x v="1"/>
    <x v="21"/>
    <n v="700009"/>
    <s v="ZCS"/>
    <s v="C"/>
    <n v="10"/>
    <n v="1300"/>
    <n v="1331"/>
  </r>
  <r>
    <n v="93000939"/>
    <s v="TOGUNA AGROINDUSTRIES SA"/>
    <s v="Distributor"/>
    <x v="91"/>
    <n v="48"/>
    <s v="TO"/>
    <n v="29280000"/>
    <s v="XOF"/>
    <s v="OCP Sénégal SA"/>
    <s v="Senegal"/>
    <x v="1"/>
    <x v="21"/>
    <n v="700009"/>
    <s v="ZCS"/>
    <s v="C"/>
    <n v="10"/>
    <n v="1300"/>
    <n v="1331"/>
  </r>
  <r>
    <n v="93000940"/>
    <s v="TOGUNA AGROINDUSTRIES SA"/>
    <s v="Distributor"/>
    <x v="91"/>
    <n v="48"/>
    <s v="TO"/>
    <n v="29280000"/>
    <s v="XOF"/>
    <s v="OCP Sénégal SA"/>
    <s v="Senegal"/>
    <x v="1"/>
    <x v="21"/>
    <n v="700009"/>
    <s v="ZCS"/>
    <s v="C"/>
    <n v="10"/>
    <n v="1300"/>
    <n v="1331"/>
  </r>
  <r>
    <n v="93000941"/>
    <s v="TOGUNA AGROINDUSTRIES SA"/>
    <s v="Distributor"/>
    <x v="91"/>
    <n v="48"/>
    <s v="TO"/>
    <n v="29280000"/>
    <s v="XOF"/>
    <s v="OCP Sénégal SA"/>
    <s v="Senegal"/>
    <x v="1"/>
    <x v="21"/>
    <n v="700009"/>
    <s v="ZCS"/>
    <s v="C"/>
    <n v="10"/>
    <n v="1300"/>
    <n v="1331"/>
  </r>
  <r>
    <n v="93000942"/>
    <s v="TOGUNA AGROINDUSTRIES SA"/>
    <s v="Distributor"/>
    <x v="91"/>
    <n v="49"/>
    <s v="TO"/>
    <n v="29890000"/>
    <s v="XOF"/>
    <s v="OCP Sénégal SA"/>
    <s v="Senegal"/>
    <x v="1"/>
    <x v="21"/>
    <n v="700009"/>
    <s v="ZCS"/>
    <s v="C"/>
    <n v="10"/>
    <n v="1300"/>
    <n v="1331"/>
  </r>
  <r>
    <n v="93000943"/>
    <s v="TOGUNA AGROINDUSTRIES SA"/>
    <s v="Distributor"/>
    <x v="91"/>
    <n v="48"/>
    <s v="TO"/>
    <n v="29280000"/>
    <s v="XOF"/>
    <s v="OCP Sénégal SA"/>
    <s v="Senegal"/>
    <x v="1"/>
    <x v="21"/>
    <n v="700009"/>
    <s v="ZCS"/>
    <s v="C"/>
    <n v="10"/>
    <n v="1300"/>
    <n v="1331"/>
  </r>
  <r>
    <n v="93000944"/>
    <s v="TOGUNA AGROINDUSTRIES SA"/>
    <s v="Distributor"/>
    <x v="91"/>
    <n v="50"/>
    <s v="TO"/>
    <n v="30500000"/>
    <s v="XOF"/>
    <s v="OCP Sénégal SA"/>
    <s v="Senegal"/>
    <x v="1"/>
    <x v="21"/>
    <n v="700009"/>
    <s v="ZCS"/>
    <s v="C"/>
    <n v="10"/>
    <n v="1300"/>
    <n v="1331"/>
  </r>
  <r>
    <n v="93000945"/>
    <s v="TOGUNA AGROINDUSTRIES SA"/>
    <s v="Distributor"/>
    <x v="91"/>
    <n v="4105"/>
    <s v="TO"/>
    <n v="2504050000"/>
    <s v="XOF"/>
    <s v="OCP Sénégal SA"/>
    <s v="Senegal"/>
    <x v="1"/>
    <x v="21"/>
    <n v="700009"/>
    <s v="ZCS"/>
    <s v="C"/>
    <n v="10"/>
    <n v="1300"/>
    <n v="1331"/>
  </r>
  <r>
    <n v="93000946"/>
    <s v="SCL"/>
    <m/>
    <x v="93"/>
    <n v="35"/>
    <s v="TO"/>
    <n v="21000000"/>
    <s v="XOF"/>
    <s v="OCP Sénégal SA"/>
    <s v="Senegal"/>
    <x v="2"/>
    <x v="21"/>
    <n v="700009"/>
    <s v="ZCS"/>
    <s v="C"/>
    <n v="10"/>
    <n v="1300"/>
    <n v="1334"/>
  </r>
  <r>
    <n v="93000947"/>
    <s v="SCL"/>
    <m/>
    <x v="93"/>
    <n v="35"/>
    <s v="TO"/>
    <n v="21000000"/>
    <s v="XOF"/>
    <s v="OCP Sénégal SA"/>
    <s v="Senegal"/>
    <x v="2"/>
    <x v="21"/>
    <n v="700009"/>
    <s v="ZCS"/>
    <s v="C"/>
    <n v="10"/>
    <n v="1300"/>
    <n v="1334"/>
  </r>
  <r>
    <n v="93000948"/>
    <s v="SCL"/>
    <m/>
    <x v="94"/>
    <n v="35"/>
    <s v="TO"/>
    <n v="21000000"/>
    <s v="XOF"/>
    <s v="OCP Sénégal SA"/>
    <s v="Senegal"/>
    <x v="2"/>
    <x v="21"/>
    <n v="700009"/>
    <s v="ZCS"/>
    <s v="C"/>
    <n v="10"/>
    <n v="1300"/>
    <n v="1334"/>
  </r>
  <r>
    <n v="93000949"/>
    <s v="SCL"/>
    <m/>
    <x v="95"/>
    <n v="35"/>
    <s v="TO"/>
    <n v="21000000"/>
    <s v="XOF"/>
    <s v="OCP Sénégal SA"/>
    <s v="Senegal"/>
    <x v="2"/>
    <x v="21"/>
    <n v="700009"/>
    <s v="ZCS"/>
    <s v="C"/>
    <n v="10"/>
    <n v="1300"/>
    <n v="1334"/>
  </r>
  <r>
    <n v="93000950"/>
    <s v="SCL"/>
    <m/>
    <x v="95"/>
    <n v="35"/>
    <s v="TO"/>
    <n v="21000000"/>
    <s v="XOF"/>
    <s v="OCP Sénégal SA"/>
    <s v="Senegal"/>
    <x v="2"/>
    <x v="21"/>
    <n v="700009"/>
    <s v="ZCS"/>
    <s v="C"/>
    <n v="10"/>
    <n v="1300"/>
    <n v="1334"/>
  </r>
  <r>
    <n v="93000951"/>
    <s v="GNOUMANI SA"/>
    <s v="Distributor"/>
    <x v="96"/>
    <n v="230"/>
    <s v="TO"/>
    <n v="152950000"/>
    <s v="XOF"/>
    <s v="OCP Sénégal SA"/>
    <s v="Senegal"/>
    <x v="1"/>
    <x v="21"/>
    <n v="700009"/>
    <s v="ZCS"/>
    <s v="C"/>
    <n v="10"/>
    <n v="1300"/>
    <n v="1331"/>
  </r>
  <r>
    <n v="93000952"/>
    <s v="SCL"/>
    <m/>
    <x v="97"/>
    <n v="35"/>
    <s v="TO"/>
    <n v="21000000"/>
    <s v="XOF"/>
    <s v="OCP Sénégal SA"/>
    <s v="Senegal"/>
    <x v="2"/>
    <x v="21"/>
    <n v="700009"/>
    <s v="ZCS"/>
    <s v="C"/>
    <n v="10"/>
    <n v="1300"/>
    <n v="1334"/>
  </r>
  <r>
    <n v="93000953"/>
    <s v="SCL"/>
    <m/>
    <x v="97"/>
    <n v="35"/>
    <s v="TO"/>
    <n v="21000000"/>
    <s v="XOF"/>
    <s v="OCP Sénégal SA"/>
    <s v="Senegal"/>
    <x v="2"/>
    <x v="21"/>
    <n v="700009"/>
    <s v="ZCS"/>
    <s v="C"/>
    <n v="10"/>
    <n v="1300"/>
    <n v="1334"/>
  </r>
  <r>
    <n v="93000954"/>
    <s v="SCL"/>
    <m/>
    <x v="98"/>
    <n v="30"/>
    <s v="TO"/>
    <n v="18000000"/>
    <s v="XOF"/>
    <s v="OCP Sénégal SA"/>
    <s v="Senegal"/>
    <x v="2"/>
    <x v="21"/>
    <n v="700009"/>
    <s v="ZCS"/>
    <s v="C"/>
    <n v="10"/>
    <n v="1300"/>
    <n v="1334"/>
  </r>
  <r>
    <n v="93000955"/>
    <s v="SCL"/>
    <m/>
    <x v="98"/>
    <n v="35"/>
    <s v="TO"/>
    <n v="21000000"/>
    <s v="XOF"/>
    <s v="OCP Sénégal SA"/>
    <s v="Senegal"/>
    <x v="2"/>
    <x v="21"/>
    <n v="700009"/>
    <s v="ZCS"/>
    <s v="C"/>
    <n v="10"/>
    <n v="1300"/>
    <n v="1334"/>
  </r>
  <r>
    <n v="93000956"/>
    <s v="GNOUMANI SA"/>
    <s v="Distributor"/>
    <x v="99"/>
    <n v="414"/>
    <s v="TO"/>
    <n v="275310000"/>
    <s v="XOF"/>
    <s v="OCP Sénégal SA"/>
    <s v="Senegal"/>
    <x v="1"/>
    <x v="21"/>
    <n v="700009"/>
    <s v="ZCS"/>
    <s v="C"/>
    <n v="10"/>
    <n v="1300"/>
    <n v="1334"/>
  </r>
  <r>
    <n v="93000957"/>
    <s v="GNOUMANI SA"/>
    <s v="Distributor"/>
    <x v="100"/>
    <n v="368"/>
    <s v="TO"/>
    <n v="244720000"/>
    <s v="XOF"/>
    <s v="OCP Sénégal SA"/>
    <s v="Senegal"/>
    <x v="1"/>
    <x v="21"/>
    <n v="700009"/>
    <s v="ZCS"/>
    <s v="C"/>
    <n v="10"/>
    <n v="1300"/>
    <n v="1334"/>
  </r>
  <r>
    <n v="93000958"/>
    <s v="GNOUMANI SA"/>
    <s v="Distributor"/>
    <x v="22"/>
    <n v="92"/>
    <s v="TO"/>
    <n v="61180000"/>
    <s v="XOF"/>
    <s v="OCP Sénégal SA"/>
    <s v="Senegal"/>
    <x v="1"/>
    <x v="21"/>
    <n v="700009"/>
    <s v="ZCS"/>
    <s v="C"/>
    <n v="10"/>
    <n v="1300"/>
    <n v="1334"/>
  </r>
  <r>
    <n v="93000959"/>
    <s v="GNOUMANI SA"/>
    <s v="Distributor"/>
    <x v="25"/>
    <n v="93.6"/>
    <s v="TO"/>
    <n v="62244000"/>
    <s v="XOF"/>
    <s v="OCP Sénégal SA"/>
    <s v="Senegal"/>
    <x v="1"/>
    <x v="21"/>
    <n v="700009"/>
    <s v="ZCS"/>
    <s v="C"/>
    <n v="10"/>
    <n v="1300"/>
    <n v="1334"/>
  </r>
  <r>
    <n v="93000960"/>
    <s v="GNOUMANI SA"/>
    <s v="Distributor"/>
    <x v="28"/>
    <n v="93.6"/>
    <s v="TO"/>
    <n v="62244000"/>
    <s v="XOF"/>
    <s v="OCP Sénégal SA"/>
    <s v="Senegal"/>
    <x v="1"/>
    <x v="21"/>
    <n v="700009"/>
    <s v="ZCS"/>
    <s v="C"/>
    <n v="10"/>
    <n v="1300"/>
    <n v="1334"/>
  </r>
  <r>
    <n v="93000961"/>
    <s v="OCP CAMEROUN"/>
    <s v="TBD"/>
    <x v="101"/>
    <n v="100"/>
    <s v="TO"/>
    <n v="71295900"/>
    <s v="XOF"/>
    <s v="OCP Sénégal SA"/>
    <s v="Senegal"/>
    <x v="4"/>
    <x v="21"/>
    <n v="700009"/>
    <s v="ZCS"/>
    <s v="C"/>
    <n v="10"/>
    <n v="1300"/>
    <n v="1334"/>
  </r>
  <r>
    <n v="93000962"/>
    <s v="GNOUMANI SA"/>
    <s v="Distributor"/>
    <x v="102"/>
    <n v="46.8"/>
    <s v="TO"/>
    <n v="31122000"/>
    <s v="XOF"/>
    <s v="OCP Sénégal SA"/>
    <s v="Senegal"/>
    <x v="1"/>
    <x v="21"/>
    <n v="700009"/>
    <s v="ZCS"/>
    <s v="C"/>
    <n v="10"/>
    <n v="1300"/>
    <n v="1334"/>
  </r>
  <r>
    <n v="93000963"/>
    <s v="GNOUMANI SA"/>
    <s v="Distributor"/>
    <x v="38"/>
    <n v="62"/>
    <s v="TO"/>
    <n v="41230000"/>
    <s v="XOF"/>
    <s v="OCP Sénégal SA"/>
    <s v="Senegal"/>
    <x v="1"/>
    <x v="21"/>
    <n v="700009"/>
    <s v="ZCS"/>
    <s v="C"/>
    <n v="10"/>
    <n v="1300"/>
    <n v="1331"/>
  </r>
  <r>
    <n v="93000964"/>
    <s v="ADAMA BA"/>
    <m/>
    <x v="52"/>
    <n v="0.9"/>
    <s v="TO"/>
    <n v="450000"/>
    <s v="XOF"/>
    <s v="OCP Sénégal SA"/>
    <s v="Senegal"/>
    <x v="2"/>
    <x v="25"/>
    <n v="700145"/>
    <s v="ZCS"/>
    <s v="C"/>
    <n v="10"/>
    <n v="1300"/>
    <n v="1334"/>
  </r>
  <r>
    <n v="93000965"/>
    <s v="CAIT"/>
    <m/>
    <x v="103"/>
    <n v="1.5"/>
    <s v="TO"/>
    <n v="939645"/>
    <s v="XOF"/>
    <s v="OCP Sénégal SA"/>
    <s v="Senegal"/>
    <x v="2"/>
    <x v="24"/>
    <n v="700062"/>
    <s v="ZCS"/>
    <s v="C"/>
    <n v="10"/>
    <n v="1300"/>
    <n v="1329"/>
  </r>
  <r>
    <n v="93000966"/>
    <s v="OCP SENEGAL SA"/>
    <s v="Bus dev project"/>
    <x v="55"/>
    <n v="0.35"/>
    <s v="TO"/>
    <n v="198561"/>
    <s v="XOF"/>
    <s v="OCP Sénégal SA"/>
    <s v="Senegal"/>
    <x v="2"/>
    <x v="24"/>
    <n v="700062"/>
    <s v="ZCS"/>
    <s v="C"/>
    <n v="10"/>
    <n v="1300"/>
    <n v="1329"/>
  </r>
  <r>
    <n v="93000967"/>
    <s v="FNCASS Kaolack"/>
    <s v="Bus dev project"/>
    <x v="104"/>
    <n v="10"/>
    <s v="TO"/>
    <n v="6200000"/>
    <s v="XOF"/>
    <s v="OCP Sénégal SA"/>
    <s v="Senegal"/>
    <x v="2"/>
    <x v="24"/>
    <n v="700062"/>
    <s v="ZCS"/>
    <s v="C"/>
    <n v="10"/>
    <n v="1300"/>
    <n v="1329"/>
  </r>
  <r>
    <n v="93000985"/>
    <s v="OCP SENEGAL SA"/>
    <s v="Bus dev project"/>
    <x v="105"/>
    <n v="0.3"/>
    <s v="TO"/>
    <n v="190454"/>
    <s v="XOF"/>
    <s v="OCP Sénégal SA"/>
    <s v="Senegal"/>
    <x v="2"/>
    <x v="21"/>
    <n v="700009"/>
    <s v="ZCS"/>
    <s v="C"/>
    <n v="10"/>
    <n v="1300"/>
    <n v="1334"/>
  </r>
  <r>
    <n v="93000986"/>
    <s v="OCP SENEGAL SA"/>
    <s v="Bus dev project"/>
    <x v="106"/>
    <n v="8.0000000000000002E-3"/>
    <s v="BAG"/>
    <n v="2316"/>
    <s v="XOF"/>
    <s v="OCP Sénégal SA"/>
    <s v="Senegal"/>
    <x v="2"/>
    <x v="25"/>
    <n v="700145"/>
    <s v="ZCS"/>
    <s v="C"/>
    <n v="10"/>
    <n v="1300"/>
    <n v="1334"/>
  </r>
  <r>
    <n v="93000987"/>
    <s v="OCP SENEGAL SA"/>
    <s v="Bus dev project"/>
    <x v="105"/>
    <n v="0.9"/>
    <s v="TO"/>
    <n v="547330"/>
    <s v="XOF"/>
    <s v="OCP Sénégal SA"/>
    <s v="Senegal"/>
    <x v="2"/>
    <x v="22"/>
    <n v="700006"/>
    <s v="ZCS"/>
    <s v="C"/>
    <n v="10"/>
    <n v="1300"/>
    <n v="1334"/>
  </r>
  <r>
    <n v="93001005"/>
    <s v="TOGUNA AGROINDUSTRIES SA"/>
    <s v="Distributor"/>
    <x v="107"/>
    <n v="434"/>
    <s v="TO"/>
    <n v="299460000"/>
    <s v="XOF"/>
    <s v="OCP Sénégal SA"/>
    <s v="Senegal"/>
    <x v="1"/>
    <x v="21"/>
    <n v="700009"/>
    <s v="ZCS"/>
    <s v="C"/>
    <n v="10"/>
    <n v="1300"/>
    <n v="1331"/>
  </r>
  <r>
    <n v="93001006"/>
    <s v="SWAMI AGRI"/>
    <m/>
    <x v="108"/>
    <n v="507.75"/>
    <s v="TO"/>
    <n v="355425000"/>
    <s v="XOF"/>
    <s v="OCP Sénégal SA"/>
    <s v="Senegal"/>
    <x v="2"/>
    <x v="21"/>
    <n v="700009"/>
    <s v="ZCS"/>
    <s v="C"/>
    <n v="10"/>
    <n v="1300"/>
    <n v="1334"/>
  </r>
  <r>
    <n v="93001007"/>
    <s v="SEDAB"/>
    <s v="Distributor"/>
    <x v="109"/>
    <n v="500"/>
    <s v="TO"/>
    <n v="350000000"/>
    <s v="XOF"/>
    <s v="OCP Sénégal SA"/>
    <s v="Senegal"/>
    <x v="2"/>
    <x v="21"/>
    <n v="700009"/>
    <s v="ZCS"/>
    <s v="C"/>
    <n v="10"/>
    <n v="1300"/>
    <n v="1334"/>
  </r>
  <r>
    <n v="93001008"/>
    <s v="SWAMI AGRI"/>
    <m/>
    <x v="110"/>
    <n v="45"/>
    <s v="TO"/>
    <n v="31500000"/>
    <s v="XOF"/>
    <s v="OCP Sénégal SA"/>
    <s v="Senegal"/>
    <x v="2"/>
    <x v="21"/>
    <n v="700009"/>
    <s v="ZCS"/>
    <s v="C"/>
    <n v="10"/>
    <n v="1300"/>
    <n v="1334"/>
  </r>
  <r>
    <n v="93001009"/>
    <s v="SWAMI AGRI"/>
    <m/>
    <x v="111"/>
    <n v="265"/>
    <s v="TO"/>
    <n v="185500000"/>
    <s v="XOF"/>
    <s v="OCP Sénégal SA"/>
    <s v="Senegal"/>
    <x v="2"/>
    <x v="21"/>
    <n v="700009"/>
    <s v="ZCS"/>
    <s v="C"/>
    <n v="10"/>
    <n v="1300"/>
    <n v="1334"/>
  </r>
  <r>
    <n v="93001010"/>
    <s v="SEPA"/>
    <m/>
    <x v="112"/>
    <n v="22.35"/>
    <s v="TO"/>
    <n v="10728000"/>
    <s v="XOF"/>
    <s v="OCP Sénégal SA"/>
    <s v="Senegal"/>
    <x v="2"/>
    <x v="25"/>
    <n v="700145"/>
    <s v="ZCS"/>
    <s v="C"/>
    <n v="10"/>
    <n v="1300"/>
    <n v="1334"/>
  </r>
  <r>
    <n v="93001011"/>
    <s v="ADAMA BA"/>
    <m/>
    <x v="113"/>
    <n v="20"/>
    <s v="TO"/>
    <n v="12240000"/>
    <s v="XOF"/>
    <s v="OCP Sénégal SA"/>
    <s v="Senegal"/>
    <x v="2"/>
    <x v="22"/>
    <n v="700006"/>
    <s v="ZCS"/>
    <s v="C"/>
    <n v="10"/>
    <n v="1300"/>
    <n v="1334"/>
  </r>
  <r>
    <n v="93001012"/>
    <s v="ADAMA BA"/>
    <m/>
    <x v="113"/>
    <n v="10"/>
    <s v="TO"/>
    <n v="6400000"/>
    <s v="XOF"/>
    <s v="OCP Sénégal SA"/>
    <s v="Senegal"/>
    <x v="2"/>
    <x v="21"/>
    <n v="700009"/>
    <s v="ZCS"/>
    <s v="C"/>
    <n v="10"/>
    <n v="1300"/>
    <n v="1334"/>
  </r>
  <r>
    <n v="93001013"/>
    <s v="SADIDAL SARL"/>
    <m/>
    <x v="75"/>
    <n v="32.950000000000003"/>
    <s v="TO"/>
    <n v="20165400"/>
    <s v="XOF"/>
    <s v="OCP Sénégal SA"/>
    <s v="Senegal"/>
    <x v="2"/>
    <x v="22"/>
    <n v="700006"/>
    <s v="ZCS"/>
    <s v="C"/>
    <n v="10"/>
    <n v="1300"/>
    <n v="1334"/>
  </r>
  <r>
    <n v="93001014"/>
    <s v="ADAMA BA"/>
    <m/>
    <x v="114"/>
    <n v="2.15"/>
    <s v="TO"/>
    <n v="1315800"/>
    <s v="XOF"/>
    <s v="OCP Sénégal SA"/>
    <s v="Senegal"/>
    <x v="2"/>
    <x v="22"/>
    <n v="700006"/>
    <s v="ZCS"/>
    <s v="C"/>
    <n v="10"/>
    <n v="1300"/>
    <n v="1334"/>
  </r>
  <r>
    <n v="93001015"/>
    <s v="SWAMI AGRI"/>
    <m/>
    <x v="115"/>
    <n v="57.25"/>
    <s v="TO"/>
    <n v="40075000"/>
    <s v="XOF"/>
    <s v="OCP Sénégal SA"/>
    <s v="Senegal"/>
    <x v="2"/>
    <x v="17"/>
    <n v="700009"/>
    <s v="ZCS"/>
    <s v="C"/>
    <n v="10"/>
    <n v="1300"/>
    <n v="1334"/>
  </r>
  <r>
    <n v="93001016"/>
    <s v="SEDAB"/>
    <s v="Distributor"/>
    <x v="116"/>
    <n v="103"/>
    <s v="TO"/>
    <n v="63036000"/>
    <s v="XOF"/>
    <s v="OCP Sénégal SA"/>
    <s v="Senegal"/>
    <x v="2"/>
    <x v="22"/>
    <n v="700006"/>
    <s v="ZCS"/>
    <s v="C"/>
    <n v="10"/>
    <n v="1300"/>
    <n v="1334"/>
  </r>
  <r>
    <n v="93001017"/>
    <s v="SOMADIA"/>
    <s v="Distributor"/>
    <x v="117"/>
    <n v="100"/>
    <s v="TO"/>
    <n v="57000000"/>
    <s v="XOF"/>
    <s v="OCP Sénégal SA"/>
    <s v="Senegal"/>
    <x v="1"/>
    <x v="22"/>
    <n v="700006"/>
    <s v="ZCS"/>
    <s v="C"/>
    <n v="10"/>
    <n v="1300"/>
    <n v="1331"/>
  </r>
  <r>
    <n v="93001018"/>
    <s v="DJIBY NDIAYE"/>
    <s v="Distributor"/>
    <x v="118"/>
    <n v="4.4000000000000004"/>
    <s v="TO"/>
    <n v="2830190"/>
    <s v="XOF"/>
    <s v="OCP Sénégal SA"/>
    <s v="Senegal"/>
    <x v="2"/>
    <x v="17"/>
    <n v="700009"/>
    <s v="ZCS"/>
    <s v="C"/>
    <n v="10"/>
    <n v="1300"/>
    <n v="1334"/>
  </r>
  <r>
    <n v="93001019"/>
    <s v="SWAMI AGRI"/>
    <s v="Distributor"/>
    <x v="115"/>
    <n v="140"/>
    <s v="TO"/>
    <n v="98000000"/>
    <s v="XOF"/>
    <s v="OCP Sénégal SA"/>
    <s v="Senegal"/>
    <x v="2"/>
    <x v="22"/>
    <n v="700006"/>
    <s v="ZCS"/>
    <s v="C"/>
    <n v="10"/>
    <n v="1300"/>
    <n v="1334"/>
  </r>
  <r>
    <n v="93001023"/>
    <s v="ADAMA BA"/>
    <s v="Distributor"/>
    <x v="117"/>
    <n v="5"/>
    <s v="TO"/>
    <n v="3200000"/>
    <s v="XOF"/>
    <s v="OCP Sénégal SA"/>
    <s v="Senegal"/>
    <x v="2"/>
    <x v="17"/>
    <n v="700009"/>
    <s v="ZCS"/>
    <s v="C"/>
    <n v="10"/>
    <n v="1300"/>
    <n v="1334"/>
  </r>
  <r>
    <n v="93001025"/>
    <s v="DJIBY NDIAYE"/>
    <s v="Distributor"/>
    <x v="119"/>
    <n v="3.25"/>
    <s v="TO"/>
    <n v="2025481"/>
    <s v="XOF"/>
    <s v="OCP Sénégal SA"/>
    <s v="Senegal"/>
    <x v="2"/>
    <x v="17"/>
    <n v="700009"/>
    <s v="ZCS"/>
    <s v="C"/>
    <n v="10"/>
    <n v="1300"/>
    <n v="1334"/>
  </r>
  <r>
    <n v="93001026"/>
    <s v="SEPA"/>
    <s v="Distributor"/>
    <x v="120"/>
    <n v="22"/>
    <s v="TO"/>
    <n v="13640000"/>
    <s v="XOF"/>
    <s v="OCP Sénégal SA"/>
    <s v="Senegal"/>
    <x v="2"/>
    <x v="26"/>
    <n v="700008"/>
    <s v="ZCS"/>
    <s v="C"/>
    <n v="10"/>
    <n v="1300"/>
    <n v="1333"/>
  </r>
  <r>
    <n v="93001027"/>
    <s v="SEPA"/>
    <s v="Distributor"/>
    <x v="120"/>
    <n v="25"/>
    <s v="TO"/>
    <n v="15300000"/>
    <s v="XOF"/>
    <s v="OCP Sénégal SA"/>
    <s v="Senegal"/>
    <x v="2"/>
    <x v="22"/>
    <n v="700006"/>
    <s v="ZCS"/>
    <s v="C"/>
    <n v="10"/>
    <n v="1300"/>
    <n v="1334"/>
  </r>
  <r>
    <n v="93001028"/>
    <s v="AGROPASTEUR"/>
    <s v="Distributor"/>
    <x v="80"/>
    <n v="5"/>
    <s v="TO"/>
    <n v="2836800"/>
    <s v="XOF"/>
    <s v="OCP Sénégal SA"/>
    <s v="Senegal"/>
    <x v="2"/>
    <x v="26"/>
    <n v="700008"/>
    <s v="ZCS"/>
    <s v="C"/>
    <n v="10"/>
    <n v="1300"/>
    <n v="1333"/>
  </r>
  <r>
    <n v="93001029"/>
    <s v="SEDAB"/>
    <s v="Distributor"/>
    <x v="121"/>
    <n v="47"/>
    <s v="TO"/>
    <n v="28764000"/>
    <s v="XOF"/>
    <s v="OCP Sénégal SA"/>
    <s v="Senegal"/>
    <x v="2"/>
    <x v="22"/>
    <n v="700006"/>
    <s v="ZCS"/>
    <s v="C"/>
    <n v="10"/>
    <n v="1300"/>
    <n v="1334"/>
  </r>
  <r>
    <n v="93001030"/>
    <s v="SEDAB"/>
    <s v="Distributor"/>
    <x v="121"/>
    <n v="65.5"/>
    <s v="TO"/>
    <n v="40086000"/>
    <s v="XOF"/>
    <s v="OCP Sénégal SA"/>
    <s v="Senegal"/>
    <x v="2"/>
    <x v="22"/>
    <n v="700006"/>
    <s v="ZCS"/>
    <s v="C"/>
    <n v="10"/>
    <n v="1300"/>
    <n v="1334"/>
  </r>
  <r>
    <n v="93001033"/>
    <s v="TOGUNA AGROINDUSTRIES SA"/>
    <s v="Distributor"/>
    <x v="122"/>
    <n v="2000"/>
    <s v="TO"/>
    <n v="1130000000"/>
    <s v="XOF"/>
    <s v="OCP Sénégal SA"/>
    <s v="Senegal"/>
    <x v="1"/>
    <x v="17"/>
    <n v="700009"/>
    <s v="ZCS"/>
    <s v="C"/>
    <n v="10"/>
    <n v="1300"/>
    <n v="1331"/>
  </r>
  <r>
    <n v="93001034"/>
    <s v="TOGUNA AGROINDUSTRIES SA"/>
    <s v="Distributor"/>
    <x v="123"/>
    <n v="3000"/>
    <s v="TO"/>
    <n v="1560000000"/>
    <s v="XOF"/>
    <s v="OCP Sénégal SA"/>
    <s v="Senegal"/>
    <x v="1"/>
    <x v="26"/>
    <n v="700008"/>
    <s v="ZCS"/>
    <s v="C"/>
    <n v="10"/>
    <n v="1300"/>
    <n v="1332"/>
  </r>
  <r>
    <n v="94000946"/>
    <s v="AGRO INPUTS SOLUTIONS"/>
    <s v="Distributor"/>
    <x v="124"/>
    <n v="3.25"/>
    <s v="TO"/>
    <n v="1332500"/>
    <s v="XAF"/>
    <s v="OCP Cameroun SA"/>
    <s v="Cameroon"/>
    <x v="4"/>
    <x v="27"/>
    <n v="700058"/>
    <s v="ZCS"/>
    <s v="C"/>
    <n v="10"/>
    <n v="1400"/>
    <n v="1422"/>
  </r>
  <r>
    <n v="94000946"/>
    <s v="AGRO INPUTS SOLUTIONS"/>
    <s v="Distributor"/>
    <x v="124"/>
    <n v="1.25"/>
    <s v="TO"/>
    <n v="525000"/>
    <s v="XAF"/>
    <s v="OCP Cameroun SA"/>
    <s v="Cameroon"/>
    <x v="4"/>
    <x v="23"/>
    <n v="700059"/>
    <s v="ZCS"/>
    <s v="C"/>
    <n v="20"/>
    <n v="1400"/>
    <n v="1422"/>
  </r>
  <r>
    <n v="94000947"/>
    <s v="MINADER"/>
    <s v="Gov"/>
    <x v="83"/>
    <n v="0.25"/>
    <s v="TO"/>
    <n v="0"/>
    <s v="XAF"/>
    <s v="OCP Cameroun SA"/>
    <s v="Cameroon"/>
    <x v="4"/>
    <x v="23"/>
    <n v="700059"/>
    <s v="ZCS"/>
    <s v="C"/>
    <n v="10"/>
    <n v="1400"/>
    <n v="1422"/>
  </r>
  <r>
    <n v="94000947"/>
    <s v="MINADER"/>
    <s v="Gov"/>
    <x v="83"/>
    <n v="0.25"/>
    <s v="TO"/>
    <n v="0"/>
    <s v="XAF"/>
    <s v="OCP Cameroun SA"/>
    <s v="Cameroon"/>
    <x v="4"/>
    <x v="27"/>
    <n v="700058"/>
    <s v="ZCS"/>
    <s v="C"/>
    <n v="20"/>
    <n v="1400"/>
    <n v="1422"/>
  </r>
  <r>
    <n v="94000948"/>
    <s v="AGRO INPUTS SOLUTIONS"/>
    <s v="Distributor"/>
    <x v="125"/>
    <n v="25"/>
    <s v="TO"/>
    <n v="15750000"/>
    <s v="XAF"/>
    <s v="OCP Cameroun SA"/>
    <s v="Cameroon"/>
    <x v="4"/>
    <x v="28"/>
    <n v="700039"/>
    <s v="ZCS"/>
    <s v="C"/>
    <n v="10"/>
    <n v="1400"/>
    <n v="1410"/>
  </r>
  <r>
    <n v="94000951"/>
    <s v="AGRO INPUTS SOLUTIONS"/>
    <s v="Distributor"/>
    <x v="44"/>
    <n v="0.2"/>
    <s v="TO"/>
    <n v="-328000"/>
    <s v="XAF"/>
    <s v="OCP Cameroun SA"/>
    <s v="Cameroon"/>
    <x v="4"/>
    <x v="27"/>
    <n v="700058"/>
    <s v="ZCS"/>
    <s v="C"/>
    <n v="10"/>
    <n v="1400"/>
    <n v="1422"/>
  </r>
  <r>
    <n v="94000952"/>
    <s v="CAMVERT SARL"/>
    <s v="Distributor"/>
    <x v="44"/>
    <n v="100"/>
    <s v="TO"/>
    <n v="91190000"/>
    <s v="XAF"/>
    <s v="OCP Cameroun SA"/>
    <s v="Cameroon"/>
    <x v="4"/>
    <x v="21"/>
    <n v="700009"/>
    <s v="ZCS"/>
    <s v="C"/>
    <n v="10"/>
    <n v="1400"/>
    <n v="1410"/>
  </r>
  <r>
    <n v="94000965"/>
    <s v="ROYAL CHIMIE"/>
    <s v="Distributor"/>
    <x v="126"/>
    <n v="14"/>
    <s v="TO"/>
    <n v="10500000"/>
    <s v="XAF"/>
    <s v="OCP Cameroun SA"/>
    <s v="Cameroon"/>
    <x v="4"/>
    <x v="29"/>
    <n v="700196"/>
    <s v="ZCS"/>
    <s v="C"/>
    <n v="10"/>
    <n v="1400"/>
    <n v="1422"/>
  </r>
  <r>
    <n v="94000966"/>
    <s v="GRAPHICAM"/>
    <s v="Distributor"/>
    <x v="127"/>
    <n v="60"/>
    <s v="TO"/>
    <n v="44999993"/>
    <s v="XAF"/>
    <s v="OCP Cameroun SA"/>
    <s v="Cameroon"/>
    <x v="4"/>
    <x v="29"/>
    <n v="700196"/>
    <s v="ZCS"/>
    <s v="C"/>
    <n v="10"/>
    <n v="1400"/>
    <n v="1422"/>
  </r>
  <r>
    <n v="94000967"/>
    <s v="SOSUCAM"/>
    <s v="Distributor"/>
    <x v="128"/>
    <n v="200"/>
    <s v="TO"/>
    <n v="183000000"/>
    <s v="XAF"/>
    <s v="OCP Cameroun SA"/>
    <s v="Cameroon"/>
    <x v="4"/>
    <x v="21"/>
    <n v="700009"/>
    <s v="ZCS"/>
    <s v="C"/>
    <n v="10"/>
    <n v="1400"/>
    <n v="1422"/>
  </r>
  <r>
    <n v="94000968"/>
    <s v="SODEAC"/>
    <s v="Distributor"/>
    <x v="129"/>
    <n v="24"/>
    <s v="TO"/>
    <n v="21960000"/>
    <s v="XAF"/>
    <s v="OCP Cameroun SA"/>
    <s v="Cameroon"/>
    <x v="4"/>
    <x v="21"/>
    <n v="700009"/>
    <s v="ZCS"/>
    <s v="C"/>
    <n v="10"/>
    <n v="1400"/>
    <n v="1422"/>
  </r>
  <r>
    <n v="94000969"/>
    <s v="VELIA SARL"/>
    <s v="Distributor"/>
    <x v="130"/>
    <n v="25"/>
    <s v="TO"/>
    <n v="18250000"/>
    <s v="XAF"/>
    <s v="OCP Cameroun SA"/>
    <s v="Cameroon"/>
    <x v="4"/>
    <x v="21"/>
    <n v="700009"/>
    <s v="ZCS"/>
    <s v="C"/>
    <n v="10"/>
    <n v="1400"/>
    <n v="1422"/>
  </r>
  <r>
    <n v="94000970"/>
    <s v="DACAM"/>
    <s v="Distributor"/>
    <x v="131"/>
    <n v="4"/>
    <s v="TO"/>
    <n v="3000000"/>
    <s v="XAF"/>
    <s v="OCP Cameroun SA"/>
    <s v="Cameroon"/>
    <x v="4"/>
    <x v="29"/>
    <n v="700196"/>
    <s v="ZCS"/>
    <s v="C"/>
    <n v="10"/>
    <n v="1400"/>
    <n v="1422"/>
  </r>
  <r>
    <n v="94000971"/>
    <s v="SOSUCAM"/>
    <s v="Distributor"/>
    <x v="128"/>
    <n v="200"/>
    <s v="TO"/>
    <n v="183000000"/>
    <s v="XAF"/>
    <s v="OCP Cameroun SA"/>
    <s v="Cameroon"/>
    <x v="4"/>
    <x v="21"/>
    <n v="700009"/>
    <s v="ZCS"/>
    <s v="C"/>
    <n v="10"/>
    <n v="1400"/>
    <n v="1422"/>
  </r>
  <r>
    <n v="94000972"/>
    <s v="SOSUCAM"/>
    <s v="Distributor"/>
    <x v="128"/>
    <n v="200"/>
    <s v="TO"/>
    <n v="183000000"/>
    <s v="XAF"/>
    <s v="OCP Cameroun SA"/>
    <s v="Cameroon"/>
    <x v="4"/>
    <x v="21"/>
    <n v="700009"/>
    <s v="ZCS"/>
    <s v="C"/>
    <n v="10"/>
    <n v="1400"/>
    <n v="1422"/>
  </r>
  <r>
    <n v="94000973"/>
    <s v="VELIA SARL"/>
    <s v="Distributor"/>
    <x v="132"/>
    <n v="40"/>
    <s v="TO"/>
    <n v="29200000"/>
    <s v="XAF"/>
    <s v="OCP Cameroun SA"/>
    <s v="Cameroon"/>
    <x v="4"/>
    <x v="17"/>
    <n v="700009"/>
    <s v="ZCS"/>
    <s v="C"/>
    <n v="10"/>
    <n v="1400"/>
    <n v="1422"/>
  </r>
  <r>
    <n v="94000974"/>
    <s v="VELIA SARL"/>
    <s v="Distributor"/>
    <x v="133"/>
    <n v="35"/>
    <s v="TO"/>
    <n v="25550000"/>
    <s v="XAF"/>
    <s v="OCP Cameroun SA"/>
    <s v="Cameroon"/>
    <x v="4"/>
    <x v="17"/>
    <n v="700009"/>
    <s v="ZCS"/>
    <s v="C"/>
    <n v="10"/>
    <n v="1400"/>
    <n v="1422"/>
  </r>
  <r>
    <n v="94000975"/>
    <s v="MINADER"/>
    <s v="Gov"/>
    <x v="134"/>
    <n v="0.5"/>
    <s v="TO"/>
    <n v="365000"/>
    <s v="XAF"/>
    <s v="OCP Cameroun SA"/>
    <s v="Cameroon"/>
    <x v="4"/>
    <x v="17"/>
    <n v="700009"/>
    <s v="ZCS"/>
    <s v="C"/>
    <n v="10"/>
    <n v="1400"/>
    <n v="1422"/>
  </r>
  <r>
    <n v="94000976"/>
    <s v="MINADER"/>
    <s v="Gov"/>
    <x v="134"/>
    <n v="0.5"/>
    <s v="TO"/>
    <n v="360000"/>
    <s v="XAF"/>
    <s v="OCP Cameroun SA"/>
    <s v="Cameroon"/>
    <x v="4"/>
    <x v="29"/>
    <n v="700196"/>
    <s v="ZCS"/>
    <s v="C"/>
    <n v="10"/>
    <n v="1400"/>
    <n v="1422"/>
  </r>
  <r>
    <n v="94000977"/>
    <s v="MINADER"/>
    <s v="Gov"/>
    <x v="134"/>
    <n v="1"/>
    <s v="TO"/>
    <n v="720000"/>
    <s v="XAF"/>
    <s v="OCP Cameroun SA"/>
    <s v="Cameroon"/>
    <x v="4"/>
    <x v="30"/>
    <n v="700058"/>
    <s v="ZCS"/>
    <s v="C"/>
    <n v="10"/>
    <n v="1400"/>
    <n v="1422"/>
  </r>
  <r>
    <n v="94000978"/>
    <s v="GIC EMERGENCE"/>
    <s v="Distributor"/>
    <x v="120"/>
    <n v="0.6"/>
    <s v="TO"/>
    <n v="450000"/>
    <s v="XAF"/>
    <s v="OCP Cameroun SA"/>
    <s v="Cameroon"/>
    <x v="4"/>
    <x v="31"/>
    <n v="700058"/>
    <s v="ZCS"/>
    <s v="C"/>
    <n v="10"/>
    <n v="1400"/>
    <n v="1422"/>
  </r>
  <r>
    <n v="94000979"/>
    <s v="ETS MASSASSANG"/>
    <s v="Distributor"/>
    <x v="135"/>
    <n v="8"/>
    <s v="TO"/>
    <n v="5840000"/>
    <s v="XAF"/>
    <s v="OCP Cameroun SA"/>
    <s v="Cameroon"/>
    <x v="4"/>
    <x v="17"/>
    <n v="700009"/>
    <s v="ZCS"/>
    <s v="C"/>
    <n v="10"/>
    <n v="1400"/>
    <n v="1422"/>
  </r>
  <r>
    <n v="94000980"/>
    <s v="MINADER"/>
    <s v="Gov"/>
    <x v="79"/>
    <n v="0.5"/>
    <s v="TO"/>
    <n v="365000"/>
    <s v="XAF"/>
    <s v="OCP Cameroun SA"/>
    <s v="Cameroon"/>
    <x v="4"/>
    <x v="17"/>
    <n v="700009"/>
    <s v="ZCS"/>
    <s v="C"/>
    <n v="10"/>
    <n v="1400"/>
    <n v="1422"/>
  </r>
  <r>
    <n v="94000981"/>
    <s v="MINADER"/>
    <s v="Gov"/>
    <x v="79"/>
    <n v="1"/>
    <s v="TO"/>
    <n v="760000"/>
    <s v="XAF"/>
    <s v="OCP Cameroun SA"/>
    <s v="Cameroon"/>
    <x v="4"/>
    <x v="29"/>
    <n v="700196"/>
    <s v="ZCS"/>
    <s v="C"/>
    <n v="10"/>
    <n v="1400"/>
    <n v="1422"/>
  </r>
  <r>
    <n v="94000982"/>
    <s v="MINADER"/>
    <s v="Gov"/>
    <x v="79"/>
    <n v="0.5"/>
    <s v="TO"/>
    <n v="360000"/>
    <s v="XAF"/>
    <s v="OCP Cameroun SA"/>
    <s v="Cameroon"/>
    <x v="4"/>
    <x v="30"/>
    <n v="700058"/>
    <s v="ZCS"/>
    <s v="C"/>
    <n v="10"/>
    <n v="1400"/>
    <n v="1422"/>
  </r>
  <r>
    <n v="94000983"/>
    <s v="MINADER"/>
    <s v="Gov"/>
    <x v="136"/>
    <n v="0.5"/>
    <s v="TO"/>
    <n v="365000"/>
    <s v="XAF"/>
    <s v="OCP Cameroun SA"/>
    <s v="Cameroon"/>
    <x v="4"/>
    <x v="17"/>
    <n v="700009"/>
    <s v="ZCS"/>
    <s v="C"/>
    <n v="10"/>
    <n v="1400"/>
    <n v="1422"/>
  </r>
  <r>
    <n v="94000984"/>
    <s v="MINADER"/>
    <s v="Gov"/>
    <x v="136"/>
    <n v="0.5"/>
    <s v="TO"/>
    <n v="360000"/>
    <s v="XAF"/>
    <s v="OCP Cameroun SA"/>
    <s v="Cameroon"/>
    <x v="4"/>
    <x v="31"/>
    <n v="700058"/>
    <s v="ZCS"/>
    <s v="C"/>
    <n v="10"/>
    <n v="1400"/>
    <n v="1422"/>
  </r>
  <r>
    <n v="94000985"/>
    <s v="MINADER"/>
    <s v="Gov"/>
    <x v="136"/>
    <n v="0.5"/>
    <s v="TO"/>
    <n v="365000"/>
    <s v="XAF"/>
    <s v="OCP Cameroun SA"/>
    <s v="Cameroon"/>
    <x v="4"/>
    <x v="29"/>
    <n v="700196"/>
    <s v="ZCS"/>
    <s v="C"/>
    <n v="10"/>
    <n v="1400"/>
    <n v="1422"/>
  </r>
  <r>
    <n v="94000986"/>
    <s v="ETS DOUBLA BITANG BITANG"/>
    <s v="Distributor"/>
    <x v="137"/>
    <n v="0.3"/>
    <s v="TO"/>
    <n v="228000"/>
    <s v="XAF"/>
    <s v="OCP Cameroun SA"/>
    <s v="Cameroon"/>
    <x v="4"/>
    <x v="29"/>
    <n v="700196"/>
    <s v="ZCS"/>
    <s v="C"/>
    <n v="10"/>
    <n v="1400"/>
    <n v="1422"/>
  </r>
  <r>
    <n v="94000987"/>
    <s v="GIC EMERGENCE"/>
    <s v="Distributor"/>
    <x v="138"/>
    <n v="0.15"/>
    <s v="TO"/>
    <n v="112500"/>
    <s v="XAF"/>
    <s v="OCP Cameroun SA"/>
    <s v="Cameroon"/>
    <x v="4"/>
    <x v="31"/>
    <n v="700058"/>
    <s v="ZCS"/>
    <s v="C"/>
    <n v="10"/>
    <n v="1400"/>
    <n v="1422"/>
  </r>
  <r>
    <n v="95001465"/>
    <s v="JOSEMO DISTRIBUTORS KENYA Ltd."/>
    <m/>
    <x v="2"/>
    <n v="28"/>
    <s v="BAG"/>
    <n v="2828000"/>
    <s v="KES"/>
    <s v="OCP Kenya LTD"/>
    <s v="Kenya"/>
    <x v="5"/>
    <x v="32"/>
    <n v="700046"/>
    <s v="ZCS"/>
    <s v="C"/>
    <n v="10"/>
    <n v="1500"/>
    <n v="1520"/>
  </r>
  <r>
    <n v="95001466"/>
    <s v="JOSEMO DISTRIBUTORS KENYA Ltd."/>
    <m/>
    <x v="139"/>
    <n v="12"/>
    <s v="BAG"/>
    <n v="1212000"/>
    <s v="KES"/>
    <s v="OCP Kenya LTD"/>
    <s v="Kenya"/>
    <x v="5"/>
    <x v="32"/>
    <n v="700046"/>
    <s v="ZCS"/>
    <s v="C"/>
    <n v="10"/>
    <n v="1500"/>
    <n v="1520"/>
  </r>
  <r>
    <n v="95001467"/>
    <s v="CASH SALES"/>
    <m/>
    <x v="1"/>
    <n v="8.82"/>
    <s v="TO"/>
    <n v="7832.16"/>
    <s v="USD"/>
    <s v="OCP Kenya LTD"/>
    <s v="Kenya"/>
    <x v="5"/>
    <x v="17"/>
    <n v="700009"/>
    <s v="ZCS"/>
    <s v="C"/>
    <n v="10"/>
    <n v="1500"/>
    <n v="1520"/>
  </r>
  <r>
    <n v="95001468"/>
    <s v="Kenya National Trading Corp. Ltd"/>
    <s v="Gov"/>
    <x v="1"/>
    <n v="28"/>
    <s v="BAG"/>
    <n v="2772000"/>
    <s v="KES"/>
    <s v="OCP Kenya LTD"/>
    <s v="Kenya"/>
    <x v="5"/>
    <x v="17"/>
    <n v="700009"/>
    <s v="ZCS"/>
    <s v="C"/>
    <n v="10"/>
    <n v="1500"/>
    <n v="1520"/>
  </r>
  <r>
    <n v="95001469"/>
    <s v="Kenya National Trading Corp. Ltd"/>
    <s v="Gov"/>
    <x v="1"/>
    <n v="28"/>
    <s v="BAG"/>
    <n v="2772000"/>
    <s v="KES"/>
    <s v="OCP Kenya LTD"/>
    <s v="Kenya"/>
    <x v="5"/>
    <x v="17"/>
    <n v="700009"/>
    <s v="ZCS"/>
    <s v="C"/>
    <n v="10"/>
    <n v="1500"/>
    <n v="1520"/>
  </r>
  <r>
    <n v="95001470"/>
    <s v="Kenya National Trading Corp. Ltd"/>
    <s v="Gov"/>
    <x v="1"/>
    <n v="28"/>
    <s v="BAG"/>
    <n v="2772000"/>
    <s v="KES"/>
    <s v="OCP Kenya LTD"/>
    <s v="Kenya"/>
    <x v="5"/>
    <x v="17"/>
    <n v="700009"/>
    <s v="ZCS"/>
    <s v="C"/>
    <n v="10"/>
    <n v="1500"/>
    <n v="1520"/>
  </r>
  <r>
    <n v="95001471"/>
    <s v="Kenya National Trading Corp. Ltd"/>
    <s v="Gov"/>
    <x v="1"/>
    <n v="28"/>
    <s v="BAG"/>
    <n v="2772000"/>
    <s v="KES"/>
    <s v="OCP Kenya LTD"/>
    <s v="Kenya"/>
    <x v="5"/>
    <x v="17"/>
    <n v="700009"/>
    <s v="ZCS"/>
    <s v="C"/>
    <n v="10"/>
    <n v="1500"/>
    <n v="1520"/>
  </r>
  <r>
    <n v="95001472"/>
    <s v="Kenya National Trading Corp. Ltd"/>
    <s v="Gov"/>
    <x v="1"/>
    <n v="28"/>
    <s v="BAG"/>
    <n v="2772000"/>
    <s v="KES"/>
    <s v="OCP Kenya LTD"/>
    <s v="Kenya"/>
    <x v="5"/>
    <x v="17"/>
    <n v="700009"/>
    <s v="ZCS"/>
    <s v="C"/>
    <n v="10"/>
    <n v="1500"/>
    <n v="1520"/>
  </r>
  <r>
    <n v="95001474"/>
    <s v="MOLO CORNERMIX STORES"/>
    <m/>
    <x v="140"/>
    <n v="12"/>
    <s v="BAG"/>
    <n v="1188000"/>
    <s v="KES"/>
    <s v="OCP Kenya LTD"/>
    <s v="Kenya"/>
    <x v="5"/>
    <x v="17"/>
    <n v="700009"/>
    <s v="ZCS"/>
    <s v="C"/>
    <n v="14"/>
    <n v="1500"/>
    <n v="1520"/>
  </r>
  <r>
    <n v="95001474"/>
    <s v="MOLO CORNERMIX STORES"/>
    <m/>
    <x v="140"/>
    <n v="13"/>
    <s v="BAG"/>
    <n v="1287000"/>
    <s v="KES"/>
    <s v="OCP Kenya LTD"/>
    <s v="Kenya"/>
    <x v="5"/>
    <x v="17"/>
    <n v="700009"/>
    <s v="ZCS"/>
    <s v="C"/>
    <n v="13"/>
    <n v="1500"/>
    <n v="1520"/>
  </r>
  <r>
    <n v="95001474"/>
    <s v="MOLO CORNERMIX STORES"/>
    <m/>
    <x v="140"/>
    <n v="13"/>
    <s v="BAG"/>
    <n v="1287000"/>
    <s v="KES"/>
    <s v="OCP Kenya LTD"/>
    <s v="Kenya"/>
    <x v="5"/>
    <x v="17"/>
    <n v="700009"/>
    <s v="ZCS"/>
    <s v="C"/>
    <n v="12"/>
    <n v="1500"/>
    <n v="1520"/>
  </r>
  <r>
    <n v="95001474"/>
    <s v="MOLO CORNERMIX STORES"/>
    <m/>
    <x v="140"/>
    <n v="12"/>
    <s v="BAG"/>
    <n v="1188000"/>
    <s v="KES"/>
    <s v="OCP Kenya LTD"/>
    <s v="Kenya"/>
    <x v="5"/>
    <x v="17"/>
    <n v="700009"/>
    <s v="ZCS"/>
    <s v="C"/>
    <n v="18"/>
    <n v="1500"/>
    <n v="1520"/>
  </r>
  <r>
    <n v="95001474"/>
    <s v="MOLO CORNERMIX STORES"/>
    <m/>
    <x v="140"/>
    <n v="13"/>
    <s v="BAG"/>
    <n v="1287000"/>
    <s v="KES"/>
    <s v="OCP Kenya LTD"/>
    <s v="Kenya"/>
    <x v="5"/>
    <x v="17"/>
    <n v="700009"/>
    <s v="ZCS"/>
    <s v="C"/>
    <n v="17"/>
    <n v="1500"/>
    <n v="1520"/>
  </r>
  <r>
    <n v="95001474"/>
    <s v="MOLO CORNERMIX STORES"/>
    <m/>
    <x v="140"/>
    <n v="12"/>
    <s v="BAG"/>
    <n v="1188000"/>
    <s v="KES"/>
    <s v="OCP Kenya LTD"/>
    <s v="Kenya"/>
    <x v="5"/>
    <x v="17"/>
    <n v="700009"/>
    <s v="ZCS"/>
    <s v="C"/>
    <n v="16"/>
    <n v="1500"/>
    <n v="1520"/>
  </r>
  <r>
    <n v="95001474"/>
    <s v="MOLO CORNERMIX STORES"/>
    <m/>
    <x v="140"/>
    <n v="12"/>
    <s v="BAG"/>
    <n v="1188000"/>
    <s v="KES"/>
    <s v="OCP Kenya LTD"/>
    <s v="Kenya"/>
    <x v="5"/>
    <x v="17"/>
    <n v="700009"/>
    <s v="ZCS"/>
    <s v="C"/>
    <n v="15"/>
    <n v="1500"/>
    <n v="1520"/>
  </r>
  <r>
    <n v="95001474"/>
    <s v="MOLO CORNERMIX STORES"/>
    <m/>
    <x v="140"/>
    <n v="12"/>
    <s v="BAG"/>
    <n v="1188000"/>
    <s v="KES"/>
    <s v="OCP Kenya LTD"/>
    <s v="Kenya"/>
    <x v="5"/>
    <x v="17"/>
    <n v="700009"/>
    <s v="ZCS"/>
    <s v="C"/>
    <n v="11"/>
    <n v="1500"/>
    <n v="1520"/>
  </r>
  <r>
    <n v="95001474"/>
    <s v="MOLO CORNERMIX STORES"/>
    <m/>
    <x v="140"/>
    <n v="13"/>
    <s v="BAG"/>
    <n v="1287000"/>
    <s v="KES"/>
    <s v="OCP Kenya LTD"/>
    <s v="Kenya"/>
    <x v="5"/>
    <x v="17"/>
    <n v="700009"/>
    <s v="ZCS"/>
    <s v="C"/>
    <n v="10"/>
    <n v="1500"/>
    <n v="1520"/>
  </r>
  <r>
    <n v="95001475"/>
    <s v="MOLO CORNERMIX STORES"/>
    <m/>
    <x v="141"/>
    <n v="12"/>
    <s v="BAG"/>
    <n v="1224000"/>
    <s v="KES"/>
    <s v="OCP Kenya LTD"/>
    <s v="Kenya"/>
    <x v="5"/>
    <x v="17"/>
    <n v="700009"/>
    <s v="ZCS"/>
    <s v="C"/>
    <n v="10"/>
    <n v="1500"/>
    <n v="1520"/>
  </r>
  <r>
    <n v="95001476"/>
    <s v="MOLO CORNERMIX STORES"/>
    <m/>
    <x v="139"/>
    <n v="29.5"/>
    <s v="BAG"/>
    <n v="3009000"/>
    <s v="KES"/>
    <s v="OCP Kenya LTD"/>
    <s v="Kenya"/>
    <x v="5"/>
    <x v="17"/>
    <n v="700009"/>
    <s v="ZCS"/>
    <s v="C"/>
    <n v="10"/>
    <n v="1500"/>
    <n v="1520"/>
  </r>
  <r>
    <n v="95001476"/>
    <s v="MOLO CORNERMIX STORES"/>
    <m/>
    <x v="139"/>
    <n v="29.5"/>
    <s v="BAG"/>
    <n v="3009000"/>
    <s v="KES"/>
    <s v="OCP Kenya LTD"/>
    <s v="Kenya"/>
    <x v="5"/>
    <x v="17"/>
    <n v="700009"/>
    <s v="ZCS"/>
    <s v="C"/>
    <n v="11"/>
    <n v="1500"/>
    <n v="1520"/>
  </r>
  <r>
    <n v="95001476"/>
    <s v="MOLO CORNERMIX STORES"/>
    <m/>
    <x v="139"/>
    <n v="12"/>
    <s v="BAG"/>
    <n v="1224000"/>
    <s v="KES"/>
    <s v="OCP Kenya LTD"/>
    <s v="Kenya"/>
    <x v="5"/>
    <x v="17"/>
    <n v="700009"/>
    <s v="ZCS"/>
    <s v="C"/>
    <n v="12"/>
    <n v="1500"/>
    <n v="1520"/>
  </r>
  <r>
    <n v="95001479"/>
    <s v="MOLO CORNERMIX STORES"/>
    <m/>
    <x v="142"/>
    <n v="13"/>
    <s v="BAG"/>
    <n v="1326000"/>
    <s v="KES"/>
    <s v="OCP Kenya LTD"/>
    <s v="Kenya"/>
    <x v="5"/>
    <x v="17"/>
    <n v="700009"/>
    <s v="ZCS"/>
    <s v="C"/>
    <n v="10"/>
    <n v="1500"/>
    <n v="1520"/>
  </r>
  <r>
    <n v="95001480"/>
    <s v="MOLO CORNERMIX STORES"/>
    <m/>
    <x v="124"/>
    <n v="30"/>
    <s v="BAG"/>
    <n v="3060000"/>
    <s v="KES"/>
    <s v="OCP Kenya LTD"/>
    <s v="Kenya"/>
    <x v="5"/>
    <x v="17"/>
    <n v="700009"/>
    <s v="ZCS"/>
    <s v="C"/>
    <n v="10"/>
    <n v="1500"/>
    <n v="1520"/>
  </r>
  <r>
    <n v="95001481"/>
    <s v="MOLO CORNERMIX STORES"/>
    <m/>
    <x v="143"/>
    <n v="30"/>
    <s v="BAG"/>
    <n v="2970000"/>
    <s v="KES"/>
    <s v="OCP Kenya LTD"/>
    <s v="Kenya"/>
    <x v="5"/>
    <x v="17"/>
    <n v="700009"/>
    <s v="ZCS"/>
    <s v="C"/>
    <n v="15"/>
    <n v="1500"/>
    <n v="1520"/>
  </r>
  <r>
    <n v="95001481"/>
    <s v="MOLO CORNERMIX STORES"/>
    <m/>
    <x v="143"/>
    <n v="13"/>
    <s v="BAG"/>
    <n v="1287000"/>
    <s v="KES"/>
    <s v="OCP Kenya LTD"/>
    <s v="Kenya"/>
    <x v="5"/>
    <x v="17"/>
    <n v="700009"/>
    <s v="ZCS"/>
    <s v="C"/>
    <n v="16"/>
    <n v="1500"/>
    <n v="1520"/>
  </r>
  <r>
    <n v="95001481"/>
    <s v="MOLO CORNERMIX STORES"/>
    <m/>
    <x v="143"/>
    <n v="30"/>
    <s v="BAG"/>
    <n v="2970000"/>
    <s v="KES"/>
    <s v="OCP Kenya LTD"/>
    <s v="Kenya"/>
    <x v="5"/>
    <x v="17"/>
    <n v="700009"/>
    <s v="ZCS"/>
    <s v="C"/>
    <n v="14"/>
    <n v="1500"/>
    <n v="1520"/>
  </r>
  <r>
    <n v="95001481"/>
    <s v="MOLO CORNERMIX STORES"/>
    <m/>
    <x v="143"/>
    <n v="12"/>
    <s v="BAG"/>
    <n v="1188000"/>
    <s v="KES"/>
    <s v="OCP Kenya LTD"/>
    <s v="Kenya"/>
    <x v="5"/>
    <x v="17"/>
    <n v="700009"/>
    <s v="ZCS"/>
    <s v="C"/>
    <n v="13"/>
    <n v="1500"/>
    <n v="1520"/>
  </r>
  <r>
    <n v="95001481"/>
    <s v="MOLO CORNERMIX STORES"/>
    <m/>
    <x v="143"/>
    <n v="28"/>
    <s v="BAG"/>
    <n v="2772000"/>
    <s v="KES"/>
    <s v="OCP Kenya LTD"/>
    <s v="Kenya"/>
    <x v="5"/>
    <x v="17"/>
    <n v="700009"/>
    <s v="ZCS"/>
    <s v="C"/>
    <n v="12"/>
    <n v="1500"/>
    <n v="1520"/>
  </r>
  <r>
    <n v="95001481"/>
    <s v="MOLO CORNERMIX STORES"/>
    <m/>
    <x v="143"/>
    <n v="30"/>
    <s v="BAG"/>
    <n v="2970000"/>
    <s v="KES"/>
    <s v="OCP Kenya LTD"/>
    <s v="Kenya"/>
    <x v="5"/>
    <x v="17"/>
    <n v="700009"/>
    <s v="ZCS"/>
    <s v="C"/>
    <n v="11"/>
    <n v="1500"/>
    <n v="1520"/>
  </r>
  <r>
    <n v="95001481"/>
    <s v="MOLO CORNERMIX STORES"/>
    <m/>
    <x v="143"/>
    <n v="30"/>
    <s v="BAG"/>
    <n v="2970000"/>
    <s v="KES"/>
    <s v="OCP Kenya LTD"/>
    <s v="Kenya"/>
    <x v="5"/>
    <x v="17"/>
    <n v="700009"/>
    <s v="ZCS"/>
    <s v="C"/>
    <n v="10"/>
    <n v="1500"/>
    <n v="1520"/>
  </r>
  <r>
    <n v="95001482"/>
    <s v="MOLO CORNERMIX STORES"/>
    <m/>
    <x v="144"/>
    <n v="28"/>
    <s v="BAG"/>
    <n v="2772000"/>
    <s v="KES"/>
    <s v="OCP Kenya LTD"/>
    <s v="Kenya"/>
    <x v="5"/>
    <x v="17"/>
    <n v="700009"/>
    <s v="ZCS"/>
    <s v="C"/>
    <n v="11"/>
    <n v="1500"/>
    <n v="1520"/>
  </r>
  <r>
    <n v="95001482"/>
    <s v="MOLO CORNERMIX STORES"/>
    <m/>
    <x v="144"/>
    <n v="27"/>
    <s v="BAG"/>
    <n v="2673000"/>
    <s v="KES"/>
    <s v="OCP Kenya LTD"/>
    <s v="Kenya"/>
    <x v="5"/>
    <x v="17"/>
    <n v="700009"/>
    <s v="ZCS"/>
    <s v="C"/>
    <n v="10"/>
    <n v="1500"/>
    <n v="1520"/>
  </r>
  <r>
    <n v="95001483"/>
    <s v="HAITECH FARM ENTERPRISES"/>
    <m/>
    <x v="139"/>
    <n v="12"/>
    <s v="TO"/>
    <n v="1212000"/>
    <s v="KES"/>
    <s v="OCP Kenya LTD"/>
    <s v="Kenya"/>
    <x v="5"/>
    <x v="17"/>
    <n v="700009"/>
    <s v="ZCS"/>
    <s v="C"/>
    <n v="10"/>
    <n v="1500"/>
    <n v="1520"/>
  </r>
  <r>
    <n v="95001487"/>
    <s v="MOLO CORNERMIX STORES"/>
    <m/>
    <x v="141"/>
    <n v="12"/>
    <s v="BAG"/>
    <n v="1188000"/>
    <s v="KES"/>
    <s v="OCP Kenya LTD"/>
    <s v="Kenya"/>
    <x v="5"/>
    <x v="17"/>
    <n v="700009"/>
    <s v="ZCS"/>
    <s v="C"/>
    <n v="10"/>
    <n v="1500"/>
    <n v="1520"/>
  </r>
  <r>
    <n v="95001488"/>
    <s v="MOLO CORNERMIX STORES"/>
    <m/>
    <x v="145"/>
    <n v="0.5"/>
    <s v="BAG"/>
    <n v="49500"/>
    <s v="KES"/>
    <s v="OCP Kenya LTD"/>
    <s v="Kenya"/>
    <x v="5"/>
    <x v="17"/>
    <n v="700009"/>
    <s v="ZCS"/>
    <s v="C"/>
    <n v="10"/>
    <n v="1500"/>
    <n v="1520"/>
  </r>
  <r>
    <n v="95001491"/>
    <s v="MOLO CORNERMIX STORES"/>
    <m/>
    <x v="145"/>
    <n v="12"/>
    <s v="BAG"/>
    <n v="1224000"/>
    <s v="KES"/>
    <s v="OCP Kenya LTD"/>
    <s v="Kenya"/>
    <x v="5"/>
    <x v="17"/>
    <n v="700009"/>
    <s v="ZCS"/>
    <s v="C"/>
    <n v="10"/>
    <n v="1500"/>
    <n v="1520"/>
  </r>
  <r>
    <n v="95001495"/>
    <s v="IPROCURE LIMITED"/>
    <m/>
    <x v="146"/>
    <n v="664"/>
    <s v="TO"/>
    <n v="586312"/>
    <s v="USD"/>
    <s v="OCP Kenya LTD"/>
    <s v="Kenya"/>
    <x v="5"/>
    <x v="17"/>
    <n v="700009"/>
    <s v="ZCS"/>
    <s v="C"/>
    <n v="10"/>
    <n v="1500"/>
    <n v="1521"/>
  </r>
  <r>
    <n v="95001495"/>
    <s v="IPROCURE LIMITED"/>
    <m/>
    <x v="146"/>
    <n v="95"/>
    <s v="TO"/>
    <n v="83885"/>
    <s v="USD"/>
    <s v="OCP Kenya LTD"/>
    <s v="Kenya"/>
    <x v="5"/>
    <x v="32"/>
    <n v="700046"/>
    <s v="ZCS"/>
    <s v="C"/>
    <n v="20"/>
    <n v="1500"/>
    <n v="1521"/>
  </r>
  <r>
    <n v="95001498"/>
    <s v="MOLO CORNERMIX STORES"/>
    <m/>
    <x v="124"/>
    <n v="13"/>
    <s v="BAG"/>
    <n v="1287000"/>
    <s v="KES"/>
    <s v="OCP Kenya LTD"/>
    <s v="Kenya"/>
    <x v="5"/>
    <x v="17"/>
    <n v="700009"/>
    <s v="ZCS"/>
    <s v="C"/>
    <n v="10"/>
    <n v="1500"/>
    <n v="1520"/>
  </r>
  <r>
    <n v="95001498"/>
    <s v="MOLO CORNERMIX STORES"/>
    <m/>
    <x v="124"/>
    <n v="13"/>
    <s v="BAG"/>
    <n v="1287000"/>
    <s v="KES"/>
    <s v="OCP Kenya LTD"/>
    <s v="Kenya"/>
    <x v="5"/>
    <x v="17"/>
    <n v="700009"/>
    <s v="ZCS"/>
    <s v="C"/>
    <n v="11"/>
    <n v="1500"/>
    <n v="1520"/>
  </r>
  <r>
    <n v="95001498"/>
    <s v="MOLO CORNERMIX STORES"/>
    <m/>
    <x v="124"/>
    <n v="13"/>
    <s v="BAG"/>
    <n v="1287000"/>
    <s v="KES"/>
    <s v="OCP Kenya LTD"/>
    <s v="Kenya"/>
    <x v="5"/>
    <x v="17"/>
    <n v="700009"/>
    <s v="ZCS"/>
    <s v="C"/>
    <n v="12"/>
    <n v="1500"/>
    <n v="1520"/>
  </r>
  <r>
    <n v="95001498"/>
    <s v="MOLO CORNERMIX STORES"/>
    <m/>
    <x v="124"/>
    <n v="12"/>
    <s v="BAG"/>
    <n v="1188000"/>
    <s v="KES"/>
    <s v="OCP Kenya LTD"/>
    <s v="Kenya"/>
    <x v="5"/>
    <x v="17"/>
    <n v="700009"/>
    <s v="ZCS"/>
    <s v="C"/>
    <n v="13"/>
    <n v="1500"/>
    <n v="1520"/>
  </r>
  <r>
    <n v="95001498"/>
    <s v="MOLO CORNERMIX STORES"/>
    <m/>
    <x v="124"/>
    <n v="12"/>
    <s v="BAG"/>
    <n v="1188000"/>
    <s v="KES"/>
    <s v="OCP Kenya LTD"/>
    <s v="Kenya"/>
    <x v="5"/>
    <x v="17"/>
    <n v="700009"/>
    <s v="ZCS"/>
    <s v="C"/>
    <n v="14"/>
    <n v="1500"/>
    <n v="1520"/>
  </r>
  <r>
    <n v="95001498"/>
    <s v="MOLO CORNERMIX STORES"/>
    <m/>
    <x v="124"/>
    <n v="12"/>
    <s v="BAG"/>
    <n v="1188000"/>
    <s v="KES"/>
    <s v="OCP Kenya LTD"/>
    <s v="Kenya"/>
    <x v="5"/>
    <x v="17"/>
    <n v="700009"/>
    <s v="ZCS"/>
    <s v="C"/>
    <n v="15"/>
    <n v="1500"/>
    <n v="1520"/>
  </r>
  <r>
    <n v="95001498"/>
    <s v="MOLO CORNERMIX STORES"/>
    <m/>
    <x v="124"/>
    <n v="11"/>
    <s v="BAG"/>
    <n v="1089000"/>
    <s v="KES"/>
    <s v="OCP Kenya LTD"/>
    <s v="Kenya"/>
    <x v="5"/>
    <x v="17"/>
    <n v="700009"/>
    <s v="ZCS"/>
    <s v="C"/>
    <n v="16"/>
    <n v="1500"/>
    <n v="1520"/>
  </r>
  <r>
    <n v="95001498"/>
    <s v="MOLO CORNERMIX STORES"/>
    <m/>
    <x v="124"/>
    <n v="13"/>
    <s v="BAG"/>
    <n v="1287000"/>
    <s v="KES"/>
    <s v="OCP Kenya LTD"/>
    <s v="Kenya"/>
    <x v="5"/>
    <x v="17"/>
    <n v="700009"/>
    <s v="ZCS"/>
    <s v="C"/>
    <n v="17"/>
    <n v="1500"/>
    <n v="1520"/>
  </r>
  <r>
    <n v="95001498"/>
    <s v="MOLO CORNERMIX STORES"/>
    <m/>
    <x v="124"/>
    <n v="13"/>
    <s v="BAG"/>
    <n v="1287000"/>
    <s v="KES"/>
    <s v="OCP Kenya LTD"/>
    <s v="Kenya"/>
    <x v="5"/>
    <x v="17"/>
    <n v="700009"/>
    <s v="ZCS"/>
    <s v="C"/>
    <n v="18"/>
    <n v="1500"/>
    <n v="1520"/>
  </r>
  <r>
    <n v="95001498"/>
    <s v="MOLO CORNERMIX STORES"/>
    <m/>
    <x v="124"/>
    <n v="13"/>
    <s v="BAG"/>
    <n v="1287000"/>
    <s v="KES"/>
    <s v="OCP Kenya LTD"/>
    <s v="Kenya"/>
    <x v="5"/>
    <x v="17"/>
    <n v="700009"/>
    <s v="ZCS"/>
    <s v="C"/>
    <n v="19"/>
    <n v="1500"/>
    <n v="1520"/>
  </r>
  <r>
    <n v="95001499"/>
    <s v="MOLO CORNERMIX STORES"/>
    <m/>
    <x v="124"/>
    <n v="12"/>
    <s v="BAG"/>
    <n v="1188000"/>
    <s v="KES"/>
    <s v="OCP Kenya LTD"/>
    <s v="Kenya"/>
    <x v="5"/>
    <x v="17"/>
    <n v="700009"/>
    <s v="ZCS"/>
    <s v="C"/>
    <n v="10"/>
    <n v="1500"/>
    <n v="1520"/>
  </r>
  <r>
    <n v="95001501"/>
    <s v="MOLO CORNERMIX STORES"/>
    <m/>
    <x v="146"/>
    <n v="9"/>
    <s v="BAG"/>
    <n v="918000"/>
    <s v="KES"/>
    <s v="OCP Kenya LTD"/>
    <s v="Kenya"/>
    <x v="5"/>
    <x v="17"/>
    <n v="700009"/>
    <s v="ZCS"/>
    <s v="C"/>
    <n v="10"/>
    <n v="1500"/>
    <n v="1520"/>
  </r>
  <r>
    <n v="95001502"/>
    <s v="MOLO CORNERMIX STORES"/>
    <m/>
    <x v="146"/>
    <n v="3.5"/>
    <s v="BAG"/>
    <n v="346500"/>
    <s v="KES"/>
    <s v="OCP Kenya LTD"/>
    <s v="Kenya"/>
    <x v="5"/>
    <x v="17"/>
    <n v="700009"/>
    <s v="ZCS"/>
    <s v="C"/>
    <n v="10"/>
    <n v="1500"/>
    <n v="1520"/>
  </r>
  <r>
    <n v="95001503"/>
    <s v="CASH SALES"/>
    <m/>
    <x v="147"/>
    <n v="2.75"/>
    <s v="TO"/>
    <n v="280500"/>
    <s v="KES"/>
    <s v="OCP Kenya LTD"/>
    <s v="Kenya"/>
    <x v="5"/>
    <x v="17"/>
    <n v="700009"/>
    <s v="ZCS"/>
    <s v="C"/>
    <n v="10"/>
    <n v="1500"/>
    <n v="1520"/>
  </r>
  <r>
    <n v="95001504"/>
    <s v="SHAMBA INPUTS SUPPLIES MOLO"/>
    <m/>
    <x v="147"/>
    <n v="12"/>
    <s v="TO"/>
    <n v="1224000"/>
    <s v="KES"/>
    <s v="OCP Kenya LTD"/>
    <s v="Kenya"/>
    <x v="5"/>
    <x v="17"/>
    <n v="700009"/>
    <s v="ZCS"/>
    <s v="C"/>
    <n v="10"/>
    <n v="1500"/>
    <n v="1520"/>
  </r>
  <r>
    <n v="95001505"/>
    <s v="MEAS AGRICULTURAL CENTRE"/>
    <m/>
    <x v="147"/>
    <n v="12"/>
    <s v="TO"/>
    <n v="1224000"/>
    <s v="KES"/>
    <s v="OCP Kenya LTD"/>
    <s v="Kenya"/>
    <x v="5"/>
    <x v="17"/>
    <n v="700009"/>
    <s v="ZCS"/>
    <s v="C"/>
    <n v="10"/>
    <n v="1500"/>
    <n v="1520"/>
  </r>
  <r>
    <n v="95001506"/>
    <s v="NATIONAL CEREALS AND PRODUCE BOARD"/>
    <s v="Gov"/>
    <x v="147"/>
    <n v="28"/>
    <s v="TO"/>
    <n v="2772000"/>
    <s v="KES"/>
    <s v="OCP Kenya LTD"/>
    <s v="Kenya"/>
    <x v="5"/>
    <x v="17"/>
    <n v="700009"/>
    <s v="ZCS"/>
    <s v="C"/>
    <n v="10"/>
    <n v="1500"/>
    <n v="1521"/>
  </r>
  <r>
    <n v="95001507"/>
    <s v="NATIONAL CEREALS AND PRODUCE BOARD"/>
    <s v="Gov"/>
    <x v="147"/>
    <n v="28"/>
    <s v="TO"/>
    <n v="2772000"/>
    <s v="KES"/>
    <s v="OCP Kenya LTD"/>
    <s v="Kenya"/>
    <x v="5"/>
    <x v="17"/>
    <n v="700009"/>
    <s v="ZCS"/>
    <s v="C"/>
    <n v="10"/>
    <n v="1500"/>
    <n v="1521"/>
  </r>
  <r>
    <n v="95001508"/>
    <s v="NATIONAL CEREALS AND PRODUCE BOARD"/>
    <s v="Gov"/>
    <x v="147"/>
    <n v="28"/>
    <s v="TO"/>
    <n v="2772000"/>
    <s v="KES"/>
    <s v="OCP Kenya LTD"/>
    <s v="Kenya"/>
    <x v="5"/>
    <x v="17"/>
    <n v="700009"/>
    <s v="ZCS"/>
    <s v="C"/>
    <n v="10"/>
    <n v="1500"/>
    <n v="1521"/>
  </r>
  <r>
    <n v="95001509"/>
    <s v="NATIONAL CEREALS AND PRODUCE BOARD"/>
    <s v="Gov"/>
    <x v="147"/>
    <n v="27"/>
    <s v="TO"/>
    <n v="2673000"/>
    <s v="KES"/>
    <s v="OCP Kenya LTD"/>
    <s v="Kenya"/>
    <x v="5"/>
    <x v="17"/>
    <n v="700009"/>
    <s v="ZCS"/>
    <s v="C"/>
    <n v="10"/>
    <n v="1500"/>
    <n v="1521"/>
  </r>
  <r>
    <n v="95001510"/>
    <s v="NATIONAL CEREALS AND PRODUCE BOARD"/>
    <s v="Gov"/>
    <x v="147"/>
    <n v="28"/>
    <s v="TO"/>
    <n v="2772000"/>
    <s v="KES"/>
    <s v="OCP Kenya LTD"/>
    <s v="Kenya"/>
    <x v="5"/>
    <x v="17"/>
    <n v="700009"/>
    <s v="ZCS"/>
    <s v="C"/>
    <n v="10"/>
    <n v="1500"/>
    <n v="1521"/>
  </r>
  <r>
    <n v="95001511"/>
    <s v="NATIONAL CEREALS AND PRODUCE BOARD"/>
    <s v="Gov"/>
    <x v="147"/>
    <n v="5"/>
    <s v="TO"/>
    <n v="495000"/>
    <s v="KES"/>
    <s v="OCP Kenya LTD"/>
    <s v="Kenya"/>
    <x v="5"/>
    <x v="17"/>
    <n v="700009"/>
    <s v="ZCS"/>
    <s v="C"/>
    <n v="10"/>
    <n v="1500"/>
    <n v="1521"/>
  </r>
  <r>
    <n v="95001512"/>
    <s v="NATIONAL CEREALS AND PRODUCE BOARD"/>
    <s v="Gov"/>
    <x v="147"/>
    <n v="28"/>
    <s v="TO"/>
    <n v="2772000"/>
    <s v="KES"/>
    <s v="OCP Kenya LTD"/>
    <s v="Kenya"/>
    <x v="5"/>
    <x v="17"/>
    <n v="700009"/>
    <s v="ZCS"/>
    <s v="C"/>
    <n v="10"/>
    <n v="1500"/>
    <n v="1521"/>
  </r>
  <r>
    <n v="95001513"/>
    <s v="NATIONAL CEREALS AND PRODUCE BOARD"/>
    <s v="Gov"/>
    <x v="147"/>
    <n v="28"/>
    <s v="TO"/>
    <n v="2772000"/>
    <s v="KES"/>
    <s v="OCP Kenya LTD"/>
    <s v="Kenya"/>
    <x v="5"/>
    <x v="17"/>
    <n v="700009"/>
    <s v="ZCS"/>
    <s v="C"/>
    <n v="10"/>
    <n v="1500"/>
    <n v="1521"/>
  </r>
  <r>
    <n v="95001514"/>
    <s v="NATIONAL CEREALS AND PRODUCE BOARD"/>
    <s v="Gov"/>
    <x v="147"/>
    <n v="5"/>
    <s v="TO"/>
    <n v="495000"/>
    <s v="KES"/>
    <s v="OCP Kenya LTD"/>
    <s v="Kenya"/>
    <x v="5"/>
    <x v="17"/>
    <n v="700009"/>
    <s v="ZCS"/>
    <s v="C"/>
    <n v="10"/>
    <n v="1500"/>
    <n v="1521"/>
  </r>
  <r>
    <n v="95001515"/>
    <s v="NATIONAL CEREALS AND PRODUCE BOARD"/>
    <s v="Gov"/>
    <x v="147"/>
    <n v="29"/>
    <s v="TO"/>
    <n v="2871000"/>
    <s v="KES"/>
    <s v="OCP Kenya LTD"/>
    <s v="Kenya"/>
    <x v="5"/>
    <x v="17"/>
    <n v="700009"/>
    <s v="ZCS"/>
    <s v="C"/>
    <n v="10"/>
    <n v="1500"/>
    <n v="1521"/>
  </r>
  <r>
    <n v="95001516"/>
    <s v="NATIONAL CEREALS AND PRODUCE BOARD"/>
    <s v="Gov"/>
    <x v="147"/>
    <n v="28"/>
    <s v="TO"/>
    <n v="2772000"/>
    <s v="KES"/>
    <s v="OCP Kenya LTD"/>
    <s v="Kenya"/>
    <x v="5"/>
    <x v="17"/>
    <n v="700009"/>
    <s v="ZCS"/>
    <s v="C"/>
    <n v="10"/>
    <n v="1500"/>
    <n v="1521"/>
  </r>
  <r>
    <n v="95001517"/>
    <s v="NATIONAL CEREALS AND PRODUCE BOARD"/>
    <s v="Gov"/>
    <x v="147"/>
    <n v="5"/>
    <s v="TO"/>
    <n v="495000"/>
    <s v="KES"/>
    <s v="OCP Kenya LTD"/>
    <s v="Kenya"/>
    <x v="5"/>
    <x v="17"/>
    <n v="700009"/>
    <s v="ZCS"/>
    <s v="C"/>
    <n v="10"/>
    <n v="1500"/>
    <n v="1521"/>
  </r>
  <r>
    <n v="95001518"/>
    <s v="NATIONAL CEREALS AND PRODUCE BOARD"/>
    <s v="Gov"/>
    <x v="147"/>
    <n v="4"/>
    <s v="TO"/>
    <n v="396000"/>
    <s v="KES"/>
    <s v="OCP Kenya LTD"/>
    <s v="Kenya"/>
    <x v="5"/>
    <x v="17"/>
    <n v="700009"/>
    <s v="ZCS"/>
    <s v="C"/>
    <n v="10"/>
    <n v="1500"/>
    <n v="1521"/>
  </r>
  <r>
    <n v="95001519"/>
    <s v="NATIONAL CEREALS AND PRODUCE BOARD"/>
    <s v="Gov"/>
    <x v="147"/>
    <n v="29"/>
    <s v="TO"/>
    <n v="2871000"/>
    <s v="KES"/>
    <s v="OCP Kenya LTD"/>
    <s v="Kenya"/>
    <x v="5"/>
    <x v="17"/>
    <n v="700009"/>
    <s v="ZCS"/>
    <s v="C"/>
    <n v="10"/>
    <n v="1500"/>
    <n v="1521"/>
  </r>
  <r>
    <n v="95001520"/>
    <s v="MAZAO NA AFYA LIMITED"/>
    <m/>
    <x v="147"/>
    <n v="12"/>
    <s v="TO"/>
    <n v="1224000"/>
    <s v="KES"/>
    <s v="OCP Kenya LTD"/>
    <s v="Kenya"/>
    <x v="5"/>
    <x v="17"/>
    <n v="700009"/>
    <s v="ZCS"/>
    <s v="C"/>
    <n v="10"/>
    <n v="1500"/>
    <n v="1520"/>
  </r>
  <r>
    <n v="95001521"/>
    <s v="IPROCURE LIMITED"/>
    <m/>
    <x v="86"/>
    <n v="113"/>
    <s v="TO"/>
    <n v="99779"/>
    <s v="USD"/>
    <s v="OCP Kenya LTD"/>
    <s v="Kenya"/>
    <x v="5"/>
    <x v="17"/>
    <n v="700009"/>
    <s v="ZCS"/>
    <s v="C"/>
    <n v="10"/>
    <n v="1500"/>
    <n v="1521"/>
  </r>
  <r>
    <n v="95001521"/>
    <s v="IPROCURE LIMITED"/>
    <m/>
    <x v="86"/>
    <n v="26"/>
    <s v="TO"/>
    <n v="22958"/>
    <s v="USD"/>
    <s v="OCP Kenya LTD"/>
    <s v="Kenya"/>
    <x v="5"/>
    <x v="32"/>
    <n v="700046"/>
    <s v="ZCS"/>
    <s v="C"/>
    <n v="20"/>
    <n v="1500"/>
    <n v="1521"/>
  </r>
  <r>
    <n v="95001522"/>
    <s v="BUNGOMA CHEMIST LTD"/>
    <m/>
    <x v="148"/>
    <n v="28"/>
    <s v="TO"/>
    <n v="2856000"/>
    <s v="KES"/>
    <s v="OCP Kenya LTD"/>
    <s v="Kenya"/>
    <x v="5"/>
    <x v="17"/>
    <n v="700009"/>
    <s v="ZCS"/>
    <s v="C"/>
    <n v="11"/>
    <n v="1500"/>
    <n v="1520"/>
  </r>
  <r>
    <n v="95001522"/>
    <s v="BUNGOMA CHEMIST LTD"/>
    <m/>
    <x v="148"/>
    <n v="28"/>
    <s v="TO"/>
    <n v="2856000"/>
    <s v="KES"/>
    <s v="OCP Kenya LTD"/>
    <s v="Kenya"/>
    <x v="5"/>
    <x v="17"/>
    <n v="700009"/>
    <s v="ZCS"/>
    <s v="C"/>
    <n v="10"/>
    <n v="1500"/>
    <n v="1520"/>
  </r>
  <r>
    <n v="95001523"/>
    <s v="HAITECH FARM ENTERPRISES"/>
    <m/>
    <x v="148"/>
    <n v="13"/>
    <s v="TO"/>
    <n v="1326000"/>
    <s v="KES"/>
    <s v="OCP Kenya LTD"/>
    <s v="Kenya"/>
    <x v="5"/>
    <x v="17"/>
    <n v="700009"/>
    <s v="ZCS"/>
    <s v="C"/>
    <n v="10"/>
    <n v="1500"/>
    <n v="1520"/>
  </r>
  <r>
    <n v="95001524"/>
    <s v="TARAKWA UMOJA WHOLESALERS"/>
    <m/>
    <x v="148"/>
    <n v="7"/>
    <s v="TO"/>
    <n v="714000"/>
    <s v="KES"/>
    <s v="OCP Kenya LTD"/>
    <s v="Kenya"/>
    <x v="5"/>
    <x v="32"/>
    <n v="700046"/>
    <s v="ZCS"/>
    <s v="C"/>
    <n v="20"/>
    <n v="1500"/>
    <n v="1520"/>
  </r>
  <r>
    <n v="95001524"/>
    <s v="TARAKWA UMOJA WHOLESALERS"/>
    <m/>
    <x v="148"/>
    <n v="21"/>
    <s v="TO"/>
    <n v="2142000"/>
    <s v="KES"/>
    <s v="OCP Kenya LTD"/>
    <s v="Kenya"/>
    <x v="5"/>
    <x v="17"/>
    <n v="700009"/>
    <s v="ZCS"/>
    <s v="C"/>
    <n v="10"/>
    <n v="1500"/>
    <n v="1520"/>
  </r>
  <r>
    <n v="95001525"/>
    <s v="CENTRAL VET AGRO SUPPLIES"/>
    <m/>
    <x v="148"/>
    <n v="12"/>
    <s v="TO"/>
    <n v="1224000"/>
    <s v="KES"/>
    <s v="OCP Kenya LTD"/>
    <s v="Kenya"/>
    <x v="5"/>
    <x v="17"/>
    <n v="700009"/>
    <s v="ZCS"/>
    <s v="C"/>
    <n v="10"/>
    <n v="1500"/>
    <n v="1520"/>
  </r>
  <r>
    <n v="95001526"/>
    <s v="KERICHO MASHAMBANI STORES"/>
    <m/>
    <x v="148"/>
    <n v="28"/>
    <s v="TO"/>
    <n v="2856000"/>
    <s v="KES"/>
    <s v="OCP Kenya LTD"/>
    <s v="Kenya"/>
    <x v="5"/>
    <x v="17"/>
    <n v="700009"/>
    <s v="ZCS"/>
    <s v="C"/>
    <n v="10"/>
    <n v="1500"/>
    <n v="1520"/>
  </r>
  <r>
    <n v="95001527"/>
    <s v="CHIROMO FERTILIZERS LIMITED"/>
    <m/>
    <x v="148"/>
    <n v="29.5"/>
    <s v="TO"/>
    <n v="3009000"/>
    <s v="KES"/>
    <s v="OCP Kenya LTD"/>
    <s v="Kenya"/>
    <x v="5"/>
    <x v="17"/>
    <n v="700009"/>
    <s v="ZCS"/>
    <s v="C"/>
    <n v="10"/>
    <n v="1500"/>
    <n v="1520"/>
  </r>
  <r>
    <n v="95001527"/>
    <s v="CHIROMO FERTILIZERS LIMITED"/>
    <m/>
    <x v="148"/>
    <n v="29.5"/>
    <s v="TO"/>
    <n v="3009000"/>
    <s v="KES"/>
    <s v="OCP Kenya LTD"/>
    <s v="Kenya"/>
    <x v="5"/>
    <x v="17"/>
    <n v="700009"/>
    <s v="ZCS"/>
    <s v="C"/>
    <n v="11"/>
    <n v="1500"/>
    <n v="1520"/>
  </r>
  <r>
    <n v="95001528"/>
    <s v="ELDORET AGRICULTURAL INVESTMENTS"/>
    <m/>
    <x v="86"/>
    <n v="28"/>
    <s v="TO"/>
    <n v="2856000"/>
    <s v="KES"/>
    <s v="OCP Kenya LTD"/>
    <s v="Kenya"/>
    <x v="5"/>
    <x v="17"/>
    <n v="700009"/>
    <s v="ZCS"/>
    <s v="C"/>
    <n v="10"/>
    <n v="1500"/>
    <n v="1520"/>
  </r>
  <r>
    <n v="95001535"/>
    <s v="IPROCURE LIMITED"/>
    <m/>
    <x v="86"/>
    <n v="42.5"/>
    <s v="TO"/>
    <n v="37527.5"/>
    <s v="USD"/>
    <s v="OCP Kenya LTD"/>
    <s v="Kenya"/>
    <x v="5"/>
    <x v="17"/>
    <n v="700009"/>
    <s v="ZCS"/>
    <s v="C"/>
    <n v="10"/>
    <n v="1500"/>
    <n v="1521"/>
  </r>
  <r>
    <n v="95001535"/>
    <s v="IPROCURE LIMITED"/>
    <m/>
    <x v="86"/>
    <n v="13"/>
    <s v="TO"/>
    <n v="11479"/>
    <s v="USD"/>
    <s v="OCP Kenya LTD"/>
    <s v="Kenya"/>
    <x v="5"/>
    <x v="32"/>
    <n v="700046"/>
    <s v="ZCS"/>
    <s v="C"/>
    <n v="20"/>
    <n v="1500"/>
    <n v="1521"/>
  </r>
  <r>
    <n v="95001536"/>
    <s v="MOIBEN CONNECTIONS LIMITED"/>
    <m/>
    <x v="149"/>
    <n v="12"/>
    <s v="TO"/>
    <n v="1224000"/>
    <s v="KES"/>
    <s v="OCP Kenya LTD"/>
    <s v="Kenya"/>
    <x v="5"/>
    <x v="17"/>
    <n v="700009"/>
    <s v="ZCS"/>
    <s v="C"/>
    <n v="10"/>
    <n v="1500"/>
    <n v="1520"/>
  </r>
  <r>
    <n v="95001537"/>
    <s v="ROMBO FARM SUPPLIES LIMITED"/>
    <m/>
    <x v="149"/>
    <n v="1.5"/>
    <s v="TO"/>
    <n v="153000"/>
    <s v="KES"/>
    <s v="OCP Kenya LTD"/>
    <s v="Kenya"/>
    <x v="5"/>
    <x v="17"/>
    <n v="700009"/>
    <s v="ZCS"/>
    <s v="C"/>
    <n v="10"/>
    <n v="1500"/>
    <n v="1520"/>
  </r>
  <r>
    <n v="95001538"/>
    <s v="NYAHURURU CENTRAL HARDWARE"/>
    <m/>
    <x v="149"/>
    <n v="12"/>
    <s v="BAG"/>
    <n v="1224000"/>
    <s v="KES"/>
    <s v="OCP Kenya LTD"/>
    <s v="Kenya"/>
    <x v="5"/>
    <x v="17"/>
    <n v="700009"/>
    <s v="ZCS"/>
    <s v="C"/>
    <n v="10"/>
    <n v="1500"/>
    <n v="1520"/>
  </r>
  <r>
    <n v="95001539"/>
    <s v="RONAK AGROVET LIMITED"/>
    <m/>
    <x v="149"/>
    <n v="29"/>
    <s v="TO"/>
    <n v="2958000"/>
    <s v="KES"/>
    <s v="OCP Kenya LTD"/>
    <s v="Kenya"/>
    <x v="5"/>
    <x v="17"/>
    <n v="700009"/>
    <s v="ZCS"/>
    <s v="C"/>
    <n v="10"/>
    <n v="1500"/>
    <n v="1520"/>
  </r>
  <r>
    <n v="95001540"/>
    <s v="CASH SALES"/>
    <m/>
    <x v="150"/>
    <n v="28"/>
    <s v="TO"/>
    <n v="2856000"/>
    <s v="KES"/>
    <s v="OCP Kenya LTD"/>
    <s v="Kenya"/>
    <x v="5"/>
    <x v="17"/>
    <n v="700009"/>
    <s v="ZCS"/>
    <s v="C"/>
    <n v="10"/>
    <n v="1500"/>
    <n v="1520"/>
  </r>
  <r>
    <n v="95001541"/>
    <s v="CASH SALES"/>
    <m/>
    <x v="150"/>
    <n v="2.5"/>
    <s v="TO"/>
    <n v="255000"/>
    <s v="KES"/>
    <s v="OCP Kenya LTD"/>
    <s v="Kenya"/>
    <x v="5"/>
    <x v="17"/>
    <n v="700009"/>
    <s v="ZCS"/>
    <s v="C"/>
    <n v="10"/>
    <n v="1500"/>
    <n v="1520"/>
  </r>
  <r>
    <n v="95001542"/>
    <s v="ROMBO FARM SUPPLIES LIMITED"/>
    <m/>
    <x v="6"/>
    <n v="1.5"/>
    <s v="TO"/>
    <n v="153000"/>
    <s v="KES"/>
    <s v="OCP Kenya LTD"/>
    <s v="Kenya"/>
    <x v="5"/>
    <x v="17"/>
    <n v="700009"/>
    <s v="ZCS"/>
    <s v="C"/>
    <n v="10"/>
    <n v="1500"/>
    <n v="1520"/>
  </r>
  <r>
    <n v="95001543"/>
    <s v="MARABA INVESTMENTS LTD"/>
    <m/>
    <x v="151"/>
    <n v="29"/>
    <s v="TO"/>
    <n v="2958000"/>
    <s v="KES"/>
    <s v="OCP Kenya LTD"/>
    <s v="Kenya"/>
    <x v="5"/>
    <x v="17"/>
    <n v="700009"/>
    <s v="ZCS"/>
    <s v="C"/>
    <n v="10"/>
    <n v="1500"/>
    <n v="1520"/>
  </r>
  <r>
    <n v="95001544"/>
    <s v="Makamithi Enterprises"/>
    <m/>
    <x v="151"/>
    <n v="12"/>
    <s v="TO"/>
    <n v="1224000"/>
    <s v="KES"/>
    <s v="OCP Kenya LTD"/>
    <s v="Kenya"/>
    <x v="5"/>
    <x v="17"/>
    <n v="700009"/>
    <s v="ZCS"/>
    <s v="C"/>
    <n v="10"/>
    <n v="1500"/>
    <n v="1520"/>
  </r>
  <r>
    <n v="95001545"/>
    <s v="NATIONAL CEREALS AND PRODUCE BOARD"/>
    <s v="Gov"/>
    <x v="7"/>
    <n v="28"/>
    <s v="TO"/>
    <n v="2772000"/>
    <s v="KES"/>
    <s v="OCP Kenya LTD"/>
    <s v="Kenya"/>
    <x v="5"/>
    <x v="17"/>
    <n v="700009"/>
    <s v="ZCS"/>
    <s v="C"/>
    <n v="10"/>
    <n v="1500"/>
    <n v="1521"/>
  </r>
  <r>
    <n v="95001546"/>
    <s v="NATIONAL CEREALS AND PRODUCE BOARD"/>
    <s v="Gov"/>
    <x v="7"/>
    <n v="28"/>
    <s v="TO"/>
    <n v="2772000"/>
    <s v="KES"/>
    <s v="OCP Kenya LTD"/>
    <s v="Kenya"/>
    <x v="5"/>
    <x v="17"/>
    <n v="700009"/>
    <s v="ZCS"/>
    <s v="C"/>
    <n v="10"/>
    <n v="1500"/>
    <n v="1521"/>
  </r>
  <r>
    <n v="95001547"/>
    <s v="NATIONAL CEREALS AND PRODUCE BOARD"/>
    <s v="Gov"/>
    <x v="7"/>
    <n v="29"/>
    <s v="TO"/>
    <n v="2871000"/>
    <s v="KES"/>
    <s v="OCP Kenya LTD"/>
    <s v="Kenya"/>
    <x v="5"/>
    <x v="17"/>
    <n v="700009"/>
    <s v="ZCS"/>
    <s v="C"/>
    <n v="10"/>
    <n v="1500"/>
    <n v="1521"/>
  </r>
  <r>
    <n v="95001548"/>
    <s v="NATIONAL CEREALS AND PRODUCE BOARD"/>
    <s v="Gov"/>
    <x v="7"/>
    <n v="28"/>
    <s v="TO"/>
    <n v="2772000"/>
    <s v="KES"/>
    <s v="OCP Kenya LTD"/>
    <s v="Kenya"/>
    <x v="5"/>
    <x v="17"/>
    <n v="700009"/>
    <s v="ZCS"/>
    <s v="C"/>
    <n v="10"/>
    <n v="1500"/>
    <n v="1521"/>
  </r>
  <r>
    <n v="95001549"/>
    <s v="NATIONAL CEREALS AND PRODUCE BOARD"/>
    <s v="Gov"/>
    <x v="7"/>
    <n v="15"/>
    <s v="TO"/>
    <n v="1485000"/>
    <s v="KES"/>
    <s v="OCP Kenya LTD"/>
    <s v="Kenya"/>
    <x v="5"/>
    <x v="17"/>
    <n v="700009"/>
    <s v="ZCS"/>
    <s v="C"/>
    <n v="10"/>
    <n v="1500"/>
    <n v="1521"/>
  </r>
  <r>
    <n v="95001550"/>
    <s v="NATIONAL CEREALS AND PRODUCE BOARD"/>
    <s v="Gov"/>
    <x v="7"/>
    <n v="28"/>
    <s v="TO"/>
    <n v="2772000"/>
    <s v="KES"/>
    <s v="OCP Kenya LTD"/>
    <s v="Kenya"/>
    <x v="5"/>
    <x v="17"/>
    <n v="700009"/>
    <s v="ZCS"/>
    <s v="C"/>
    <n v="10"/>
    <n v="1500"/>
    <n v="1521"/>
  </r>
  <r>
    <n v="95001551"/>
    <s v="CASH SALES"/>
    <m/>
    <x v="152"/>
    <n v="2.5"/>
    <s v="TO"/>
    <n v="255000"/>
    <s v="KES"/>
    <s v="OCP Kenya LTD"/>
    <s v="Kenya"/>
    <x v="5"/>
    <x v="17"/>
    <n v="700009"/>
    <s v="ZCS"/>
    <s v="C"/>
    <n v="10"/>
    <n v="1500"/>
    <n v="1520"/>
  </r>
  <r>
    <n v="95001552"/>
    <s v="RONAK AGROVET LIMITED"/>
    <m/>
    <x v="152"/>
    <n v="30"/>
    <s v="TO"/>
    <n v="3060000"/>
    <s v="KES"/>
    <s v="OCP Kenya LTD"/>
    <s v="Kenya"/>
    <x v="5"/>
    <x v="17"/>
    <n v="700009"/>
    <s v="ZCS"/>
    <s v="C"/>
    <n v="10"/>
    <n v="1500"/>
    <n v="1520"/>
  </r>
  <r>
    <n v="95001553"/>
    <s v="Kenya National Trading Corp. Ltd"/>
    <s v="Gov"/>
    <x v="153"/>
    <n v="108"/>
    <s v="TO"/>
    <n v="10692000"/>
    <s v="KES"/>
    <s v="OCP Kenya LTD"/>
    <s v="Kenya"/>
    <x v="5"/>
    <x v="17"/>
    <n v="700009"/>
    <s v="ZCS"/>
    <s v="C"/>
    <n v="10"/>
    <n v="1500"/>
    <n v="1520"/>
  </r>
  <r>
    <n v="95001554"/>
    <s v="Kenya National Trading Corp. Ltd"/>
    <s v="Gov"/>
    <x v="11"/>
    <n v="186.3"/>
    <s v="BAG"/>
    <n v="18443700"/>
    <s v="KES"/>
    <s v="OCP Kenya LTD"/>
    <s v="Kenya"/>
    <x v="5"/>
    <x v="17"/>
    <n v="700009"/>
    <s v="ZCS"/>
    <s v="C"/>
    <n v="10"/>
    <n v="1500"/>
    <n v="1520"/>
  </r>
  <r>
    <n v="95001555"/>
    <s v="CASH SALES"/>
    <m/>
    <x v="11"/>
    <n v="3"/>
    <s v="TO"/>
    <n v="306000"/>
    <s v="KES"/>
    <s v="OCP Kenya LTD"/>
    <s v="Kenya"/>
    <x v="5"/>
    <x v="17"/>
    <n v="700009"/>
    <s v="ZCS"/>
    <s v="C"/>
    <n v="10"/>
    <n v="1500"/>
    <n v="1520"/>
  </r>
  <r>
    <n v="95001556"/>
    <s v="MARABA INVESTMENTS LTD"/>
    <m/>
    <x v="11"/>
    <n v="27"/>
    <s v="TO"/>
    <n v="2754000"/>
    <s v="KES"/>
    <s v="OCP Kenya LTD"/>
    <s v="Kenya"/>
    <x v="5"/>
    <x v="17"/>
    <n v="700009"/>
    <s v="ZCS"/>
    <s v="C"/>
    <n v="10"/>
    <n v="1500"/>
    <n v="1520"/>
  </r>
  <r>
    <n v="95001557"/>
    <s v="FARMERS CENTER LIMITED"/>
    <s v="Retailers"/>
    <x v="11"/>
    <n v="12"/>
    <s v="TO"/>
    <n v="1224000"/>
    <s v="KES"/>
    <s v="OCP Kenya LTD"/>
    <s v="Kenya"/>
    <x v="5"/>
    <x v="17"/>
    <n v="700009"/>
    <s v="ZCS"/>
    <s v="C"/>
    <n v="10"/>
    <n v="1500"/>
    <n v="1520"/>
  </r>
  <r>
    <n v="95001558"/>
    <s v="JK GENERAL STORES"/>
    <m/>
    <x v="11"/>
    <n v="12"/>
    <s v="TO"/>
    <n v="1224000"/>
    <s v="KES"/>
    <s v="OCP Kenya LTD"/>
    <s v="Kenya"/>
    <x v="5"/>
    <x v="17"/>
    <n v="700009"/>
    <s v="ZCS"/>
    <s v="C"/>
    <n v="10"/>
    <n v="1500"/>
    <n v="1520"/>
  </r>
  <r>
    <n v="95001559"/>
    <s v="NATIONAL CEREALS AND PRODUCE BOARD"/>
    <s v="Gov"/>
    <x v="11"/>
    <n v="27"/>
    <s v="TO"/>
    <n v="2673000"/>
    <s v="KES"/>
    <s v="OCP Kenya LTD"/>
    <s v="Kenya"/>
    <x v="5"/>
    <x v="17"/>
    <n v="700009"/>
    <s v="ZCS"/>
    <s v="C"/>
    <n v="10"/>
    <n v="1500"/>
    <n v="1521"/>
  </r>
  <r>
    <n v="95001560"/>
    <s v="NATIONAL CEREALS AND PRODUCE BOARD"/>
    <s v="Gov"/>
    <x v="11"/>
    <n v="28"/>
    <s v="TO"/>
    <n v="2772000"/>
    <s v="KES"/>
    <s v="OCP Kenya LTD"/>
    <s v="Kenya"/>
    <x v="5"/>
    <x v="17"/>
    <n v="700009"/>
    <s v="ZCS"/>
    <s v="C"/>
    <n v="10"/>
    <n v="1500"/>
    <n v="1521"/>
  </r>
  <r>
    <n v="95001561"/>
    <s v="JOSEMO DISTRIBUTORS KENYA Ltd."/>
    <m/>
    <x v="154"/>
    <n v="30"/>
    <s v="TO"/>
    <n v="3060000"/>
    <s v="KES"/>
    <s v="OCP Kenya LTD"/>
    <s v="Kenya"/>
    <x v="5"/>
    <x v="17"/>
    <n v="700009"/>
    <s v="ZCS"/>
    <s v="C"/>
    <n v="10"/>
    <n v="1500"/>
    <n v="1520"/>
  </r>
  <r>
    <n v="95001561"/>
    <s v="JOSEMO DISTRIBUTORS KENYA Ltd."/>
    <m/>
    <x v="154"/>
    <n v="27"/>
    <s v="TO"/>
    <n v="2754000"/>
    <s v="KES"/>
    <s v="OCP Kenya LTD"/>
    <s v="Kenya"/>
    <x v="5"/>
    <x v="17"/>
    <n v="700009"/>
    <s v="ZCS"/>
    <s v="C"/>
    <n v="11"/>
    <n v="1500"/>
    <n v="1520"/>
  </r>
  <r>
    <n v="95001562"/>
    <s v="CASH SALES"/>
    <m/>
    <x v="11"/>
    <n v="1.5"/>
    <s v="TO"/>
    <n v="153000"/>
    <s v="KES"/>
    <s v="OCP Kenya LTD"/>
    <s v="Kenya"/>
    <x v="5"/>
    <x v="17"/>
    <n v="700009"/>
    <s v="ZCS"/>
    <s v="C"/>
    <n v="10"/>
    <n v="1500"/>
    <n v="1520"/>
  </r>
  <r>
    <n v="95001563"/>
    <s v="NATIONAL CEREALS AND PRODUCE BOARD"/>
    <s v="Gov"/>
    <x v="11"/>
    <n v="27"/>
    <s v="TO"/>
    <n v="2673000"/>
    <s v="KES"/>
    <s v="OCP Kenya LTD"/>
    <s v="Kenya"/>
    <x v="5"/>
    <x v="17"/>
    <n v="700009"/>
    <s v="ZCS"/>
    <s v="C"/>
    <n v="10"/>
    <n v="1500"/>
    <n v="1521"/>
  </r>
  <r>
    <n v="95001564"/>
    <s v="NATIONAL CEREALS AND PRODUCE BOARD"/>
    <s v="Gov"/>
    <x v="11"/>
    <n v="28"/>
    <s v="TO"/>
    <n v="2772000"/>
    <s v="KES"/>
    <s v="OCP Kenya LTD"/>
    <s v="Kenya"/>
    <x v="5"/>
    <x v="17"/>
    <n v="700009"/>
    <s v="ZCS"/>
    <s v="C"/>
    <n v="10"/>
    <n v="1500"/>
    <n v="1521"/>
  </r>
  <r>
    <n v="95001565"/>
    <s v="CASH SALES"/>
    <m/>
    <x v="155"/>
    <n v="6"/>
    <s v="TO"/>
    <n v="612000"/>
    <s v="KES"/>
    <s v="OCP Kenya LTD"/>
    <s v="Kenya"/>
    <x v="5"/>
    <x v="17"/>
    <n v="700009"/>
    <s v="ZCS"/>
    <s v="C"/>
    <n v="10"/>
    <n v="1500"/>
    <n v="1520"/>
  </r>
  <r>
    <n v="95001566"/>
    <s v="CASH SALES"/>
    <m/>
    <x v="155"/>
    <n v="2.5"/>
    <s v="TO"/>
    <n v="255000"/>
    <s v="KES"/>
    <s v="OCP Kenya LTD"/>
    <s v="Kenya"/>
    <x v="5"/>
    <x v="17"/>
    <n v="700009"/>
    <s v="ZCS"/>
    <s v="C"/>
    <n v="10"/>
    <n v="1500"/>
    <n v="1520"/>
  </r>
  <r>
    <n v="95001567"/>
    <s v="CASH SALES"/>
    <m/>
    <x v="155"/>
    <n v="8"/>
    <s v="TO"/>
    <n v="816000"/>
    <s v="KES"/>
    <s v="OCP Kenya LTD"/>
    <s v="Kenya"/>
    <x v="5"/>
    <x v="17"/>
    <n v="700009"/>
    <s v="ZCS"/>
    <s v="C"/>
    <n v="10"/>
    <n v="1500"/>
    <n v="1520"/>
  </r>
  <r>
    <n v="95001568"/>
    <s v="MASHAMBANI FARM INPUTS ELDORET LTD"/>
    <m/>
    <x v="155"/>
    <n v="29"/>
    <s v="TO"/>
    <n v="2958000"/>
    <s v="KES"/>
    <s v="OCP Kenya LTD"/>
    <s v="Kenya"/>
    <x v="5"/>
    <x v="17"/>
    <n v="700009"/>
    <s v="ZCS"/>
    <s v="C"/>
    <n v="10"/>
    <n v="1500"/>
    <n v="1520"/>
  </r>
  <r>
    <n v="95001569"/>
    <s v="GEISHA SHOP"/>
    <m/>
    <x v="155"/>
    <n v="12"/>
    <s v="TO"/>
    <n v="1224000"/>
    <s v="KES"/>
    <s v="OCP Kenya LTD"/>
    <s v="Kenya"/>
    <x v="5"/>
    <x v="17"/>
    <n v="700009"/>
    <s v="ZCS"/>
    <s v="C"/>
    <n v="10"/>
    <n v="1500"/>
    <n v="1520"/>
  </r>
  <r>
    <n v="95001570"/>
    <s v="NATIONAL CEREALS AND PRODUCE BOARD"/>
    <s v="Gov"/>
    <x v="155"/>
    <n v="6"/>
    <s v="TO"/>
    <n v="594000"/>
    <s v="KES"/>
    <s v="OCP Kenya LTD"/>
    <s v="Kenya"/>
    <x v="5"/>
    <x v="17"/>
    <n v="700009"/>
    <s v="ZCS"/>
    <s v="C"/>
    <n v="10"/>
    <n v="1500"/>
    <n v="1521"/>
  </r>
  <r>
    <n v="95001571"/>
    <s v="NATIONAL CEREALS AND PRODUCE BOARD"/>
    <s v="Gov"/>
    <x v="155"/>
    <n v="28"/>
    <s v="TO"/>
    <n v="2772000"/>
    <s v="KES"/>
    <s v="OCP Kenya LTD"/>
    <s v="Kenya"/>
    <x v="5"/>
    <x v="17"/>
    <n v="700009"/>
    <s v="ZCS"/>
    <s v="C"/>
    <n v="10"/>
    <n v="1500"/>
    <n v="1521"/>
  </r>
  <r>
    <n v="95001572"/>
    <s v="AFEX FAIR TRADE LIMITED"/>
    <s v="Bus dev project"/>
    <x v="154"/>
    <n v="30"/>
    <s v="TO"/>
    <n v="3030000"/>
    <s v="KES"/>
    <s v="OCP Kenya LTD"/>
    <s v="Kenya"/>
    <x v="5"/>
    <x v="17"/>
    <n v="700009"/>
    <s v="ZCS"/>
    <s v="C"/>
    <n v="20"/>
    <n v="1500"/>
    <n v="1521"/>
  </r>
  <r>
    <n v="95001572"/>
    <s v="AFEX FAIR TRADE LIMITED"/>
    <s v="Bus dev project"/>
    <x v="154"/>
    <n v="30"/>
    <s v="TO"/>
    <n v="3030000"/>
    <s v="KES"/>
    <s v="OCP Kenya LTD"/>
    <s v="Kenya"/>
    <x v="5"/>
    <x v="17"/>
    <n v="700009"/>
    <s v="ZCS"/>
    <s v="C"/>
    <n v="18"/>
    <n v="1500"/>
    <n v="1521"/>
  </r>
  <r>
    <n v="95001572"/>
    <s v="AFEX FAIR TRADE LIMITED"/>
    <s v="Bus dev project"/>
    <x v="154"/>
    <n v="30"/>
    <s v="TO"/>
    <n v="3030000"/>
    <s v="KES"/>
    <s v="OCP Kenya LTD"/>
    <s v="Kenya"/>
    <x v="5"/>
    <x v="17"/>
    <n v="700009"/>
    <s v="ZCS"/>
    <s v="C"/>
    <n v="19"/>
    <n v="1500"/>
    <n v="1521"/>
  </r>
  <r>
    <n v="95001572"/>
    <s v="AFEX FAIR TRADE LIMITED"/>
    <s v="Bus dev project"/>
    <x v="154"/>
    <n v="30"/>
    <s v="TO"/>
    <n v="3030000"/>
    <s v="KES"/>
    <s v="OCP Kenya LTD"/>
    <s v="Kenya"/>
    <x v="5"/>
    <x v="17"/>
    <n v="700009"/>
    <s v="ZCS"/>
    <s v="C"/>
    <n v="17"/>
    <n v="1500"/>
    <n v="1521"/>
  </r>
  <r>
    <n v="95001572"/>
    <s v="AFEX FAIR TRADE LIMITED"/>
    <s v="Bus dev project"/>
    <x v="154"/>
    <n v="28.5"/>
    <s v="TO"/>
    <n v="2878500"/>
    <s v="KES"/>
    <s v="OCP Kenya LTD"/>
    <s v="Kenya"/>
    <x v="5"/>
    <x v="17"/>
    <n v="700009"/>
    <s v="ZCS"/>
    <s v="C"/>
    <n v="16"/>
    <n v="1500"/>
    <n v="1521"/>
  </r>
  <r>
    <n v="95001572"/>
    <s v="AFEX FAIR TRADE LIMITED"/>
    <s v="Bus dev project"/>
    <x v="154"/>
    <n v="30"/>
    <s v="TO"/>
    <n v="3030000"/>
    <s v="KES"/>
    <s v="OCP Kenya LTD"/>
    <s v="Kenya"/>
    <x v="5"/>
    <x v="17"/>
    <n v="700009"/>
    <s v="ZCS"/>
    <s v="C"/>
    <n v="14"/>
    <n v="1500"/>
    <n v="1521"/>
  </r>
  <r>
    <n v="95001572"/>
    <s v="AFEX FAIR TRADE LIMITED"/>
    <s v="Bus dev project"/>
    <x v="154"/>
    <n v="30"/>
    <s v="TO"/>
    <n v="3030000"/>
    <s v="KES"/>
    <s v="OCP Kenya LTD"/>
    <s v="Kenya"/>
    <x v="5"/>
    <x v="17"/>
    <n v="700009"/>
    <s v="ZCS"/>
    <s v="C"/>
    <n v="13"/>
    <n v="1500"/>
    <n v="1521"/>
  </r>
  <r>
    <n v="95001572"/>
    <s v="AFEX FAIR TRADE LIMITED"/>
    <s v="Bus dev project"/>
    <x v="154"/>
    <n v="30"/>
    <s v="TO"/>
    <n v="3030000"/>
    <s v="KES"/>
    <s v="OCP Kenya LTD"/>
    <s v="Kenya"/>
    <x v="5"/>
    <x v="17"/>
    <n v="700009"/>
    <s v="ZCS"/>
    <s v="C"/>
    <n v="12"/>
    <n v="1500"/>
    <n v="1521"/>
  </r>
  <r>
    <n v="95001572"/>
    <s v="AFEX FAIR TRADE LIMITED"/>
    <s v="Bus dev project"/>
    <x v="154"/>
    <n v="29"/>
    <s v="TO"/>
    <n v="2929000"/>
    <s v="KES"/>
    <s v="OCP Kenya LTD"/>
    <s v="Kenya"/>
    <x v="5"/>
    <x v="17"/>
    <n v="700009"/>
    <s v="ZCS"/>
    <s v="C"/>
    <n v="11"/>
    <n v="1500"/>
    <n v="1521"/>
  </r>
  <r>
    <n v="95001572"/>
    <s v="AFEX FAIR TRADE LIMITED"/>
    <s v="Bus dev project"/>
    <x v="154"/>
    <n v="30"/>
    <s v="TO"/>
    <n v="3030000"/>
    <s v="KES"/>
    <s v="OCP Kenya LTD"/>
    <s v="Kenya"/>
    <x v="5"/>
    <x v="17"/>
    <n v="700009"/>
    <s v="ZCS"/>
    <s v="C"/>
    <n v="10"/>
    <n v="1500"/>
    <n v="1521"/>
  </r>
  <r>
    <n v="95001572"/>
    <s v="AFEX FAIR TRADE LIMITED"/>
    <s v="Bus dev project"/>
    <x v="154"/>
    <n v="30"/>
    <s v="TO"/>
    <n v="3030000"/>
    <s v="KES"/>
    <s v="OCP Kenya LTD"/>
    <s v="Kenya"/>
    <x v="5"/>
    <x v="17"/>
    <n v="700009"/>
    <s v="ZCS"/>
    <s v="C"/>
    <n v="15"/>
    <n v="1500"/>
    <n v="1521"/>
  </r>
  <r>
    <n v="95001573"/>
    <s v="AFEX FAIR TRADE LIMITED"/>
    <s v="Bus dev project"/>
    <x v="8"/>
    <n v="30"/>
    <s v="TO"/>
    <n v="3030000"/>
    <s v="KES"/>
    <s v="OCP Kenya LTD"/>
    <s v="Kenya"/>
    <x v="5"/>
    <x v="17"/>
    <n v="700009"/>
    <s v="ZCS"/>
    <s v="C"/>
    <n v="10"/>
    <n v="1500"/>
    <n v="1521"/>
  </r>
  <r>
    <n v="95001573"/>
    <s v="AFEX FAIR TRADE LIMITED"/>
    <s v="Bus dev project"/>
    <x v="8"/>
    <n v="30"/>
    <s v="TO"/>
    <n v="3030000"/>
    <s v="KES"/>
    <s v="OCP Kenya LTD"/>
    <s v="Kenya"/>
    <x v="5"/>
    <x v="17"/>
    <n v="700009"/>
    <s v="ZCS"/>
    <s v="C"/>
    <n v="11"/>
    <n v="1500"/>
    <n v="1521"/>
  </r>
  <r>
    <n v="95001573"/>
    <s v="AFEX FAIR TRADE LIMITED"/>
    <s v="Bus dev project"/>
    <x v="8"/>
    <n v="30"/>
    <s v="TO"/>
    <n v="3030000"/>
    <s v="KES"/>
    <s v="OCP Kenya LTD"/>
    <s v="Kenya"/>
    <x v="5"/>
    <x v="17"/>
    <n v="700009"/>
    <s v="ZCS"/>
    <s v="C"/>
    <n v="12"/>
    <n v="1500"/>
    <n v="1521"/>
  </r>
  <r>
    <n v="95001573"/>
    <s v="AFEX FAIR TRADE LIMITED"/>
    <s v="Bus dev project"/>
    <x v="8"/>
    <n v="30"/>
    <s v="TO"/>
    <n v="3030000"/>
    <s v="KES"/>
    <s v="OCP Kenya LTD"/>
    <s v="Kenya"/>
    <x v="5"/>
    <x v="17"/>
    <n v="700009"/>
    <s v="ZCS"/>
    <s v="C"/>
    <n v="13"/>
    <n v="1500"/>
    <n v="1521"/>
  </r>
  <r>
    <n v="95001573"/>
    <s v="AFEX FAIR TRADE LIMITED"/>
    <s v="Bus dev project"/>
    <x v="8"/>
    <n v="30"/>
    <s v="TO"/>
    <n v="3030000"/>
    <s v="KES"/>
    <s v="OCP Kenya LTD"/>
    <s v="Kenya"/>
    <x v="5"/>
    <x v="17"/>
    <n v="700009"/>
    <s v="ZCS"/>
    <s v="C"/>
    <n v="14"/>
    <n v="1500"/>
    <n v="1521"/>
  </r>
  <r>
    <n v="95001573"/>
    <s v="AFEX FAIR TRADE LIMITED"/>
    <s v="Bus dev project"/>
    <x v="8"/>
    <n v="30"/>
    <s v="TO"/>
    <n v="3030000"/>
    <s v="KES"/>
    <s v="OCP Kenya LTD"/>
    <s v="Kenya"/>
    <x v="5"/>
    <x v="17"/>
    <n v="700009"/>
    <s v="ZCS"/>
    <s v="C"/>
    <n v="15"/>
    <n v="1500"/>
    <n v="1521"/>
  </r>
  <r>
    <n v="95001574"/>
    <s v="AFEX FAIR TRADE LIMITED"/>
    <s v="Bus dev project"/>
    <x v="8"/>
    <n v="30"/>
    <s v="TO"/>
    <n v="3030000"/>
    <s v="KES"/>
    <s v="OCP Kenya LTD"/>
    <s v="Kenya"/>
    <x v="5"/>
    <x v="17"/>
    <n v="700009"/>
    <s v="ZCS"/>
    <s v="C"/>
    <n v="21"/>
    <n v="1500"/>
    <n v="1521"/>
  </r>
  <r>
    <n v="95001574"/>
    <s v="AFEX FAIR TRADE LIMITED"/>
    <s v="Bus dev project"/>
    <x v="8"/>
    <n v="30"/>
    <s v="TO"/>
    <n v="3030000"/>
    <s v="KES"/>
    <s v="OCP Kenya LTD"/>
    <s v="Kenya"/>
    <x v="5"/>
    <x v="17"/>
    <n v="700009"/>
    <s v="ZCS"/>
    <s v="C"/>
    <n v="20"/>
    <n v="1500"/>
    <n v="1521"/>
  </r>
  <r>
    <n v="95001574"/>
    <s v="AFEX FAIR TRADE LIMITED"/>
    <s v="Bus dev project"/>
    <x v="8"/>
    <n v="30"/>
    <s v="TO"/>
    <n v="3030000"/>
    <s v="KES"/>
    <s v="OCP Kenya LTD"/>
    <s v="Kenya"/>
    <x v="5"/>
    <x v="17"/>
    <n v="700009"/>
    <s v="ZCS"/>
    <s v="C"/>
    <n v="19"/>
    <n v="1500"/>
    <n v="1521"/>
  </r>
  <r>
    <n v="95001574"/>
    <s v="AFEX FAIR TRADE LIMITED"/>
    <s v="Bus dev project"/>
    <x v="8"/>
    <n v="30"/>
    <s v="TO"/>
    <n v="3030000"/>
    <s v="KES"/>
    <s v="OCP Kenya LTD"/>
    <s v="Kenya"/>
    <x v="5"/>
    <x v="17"/>
    <n v="700009"/>
    <s v="ZCS"/>
    <s v="C"/>
    <n v="18"/>
    <n v="1500"/>
    <n v="1521"/>
  </r>
  <r>
    <n v="95001574"/>
    <s v="AFEX FAIR TRADE LIMITED"/>
    <s v="Bus dev project"/>
    <x v="8"/>
    <n v="30"/>
    <s v="TO"/>
    <n v="3030000"/>
    <s v="KES"/>
    <s v="OCP Kenya LTD"/>
    <s v="Kenya"/>
    <x v="5"/>
    <x v="17"/>
    <n v="700009"/>
    <s v="ZCS"/>
    <s v="C"/>
    <n v="17"/>
    <n v="1500"/>
    <n v="1521"/>
  </r>
  <r>
    <n v="95001574"/>
    <s v="AFEX FAIR TRADE LIMITED"/>
    <s v="Bus dev project"/>
    <x v="8"/>
    <n v="30"/>
    <s v="TO"/>
    <n v="3030000"/>
    <s v="KES"/>
    <s v="OCP Kenya LTD"/>
    <s v="Kenya"/>
    <x v="5"/>
    <x v="17"/>
    <n v="700009"/>
    <s v="ZCS"/>
    <s v="C"/>
    <n v="16"/>
    <n v="1500"/>
    <n v="1521"/>
  </r>
  <r>
    <n v="95001574"/>
    <s v="AFEX FAIR TRADE LIMITED"/>
    <s v="Bus dev project"/>
    <x v="8"/>
    <n v="30"/>
    <s v="TO"/>
    <n v="3030000"/>
    <s v="KES"/>
    <s v="OCP Kenya LTD"/>
    <s v="Kenya"/>
    <x v="5"/>
    <x v="17"/>
    <n v="700009"/>
    <s v="ZCS"/>
    <s v="C"/>
    <n v="15"/>
    <n v="1500"/>
    <n v="1521"/>
  </r>
  <r>
    <n v="95001574"/>
    <s v="AFEX FAIR TRADE LIMITED"/>
    <s v="Bus dev project"/>
    <x v="8"/>
    <n v="30"/>
    <s v="TO"/>
    <n v="3030000"/>
    <s v="KES"/>
    <s v="OCP Kenya LTD"/>
    <s v="Kenya"/>
    <x v="5"/>
    <x v="17"/>
    <n v="700009"/>
    <s v="ZCS"/>
    <s v="C"/>
    <n v="14"/>
    <n v="1500"/>
    <n v="1521"/>
  </r>
  <r>
    <n v="95001574"/>
    <s v="AFEX FAIR TRADE LIMITED"/>
    <s v="Bus dev project"/>
    <x v="8"/>
    <n v="30"/>
    <s v="TO"/>
    <n v="3030000"/>
    <s v="KES"/>
    <s v="OCP Kenya LTD"/>
    <s v="Kenya"/>
    <x v="5"/>
    <x v="17"/>
    <n v="700009"/>
    <s v="ZCS"/>
    <s v="C"/>
    <n v="13"/>
    <n v="1500"/>
    <n v="1521"/>
  </r>
  <r>
    <n v="95001574"/>
    <s v="AFEX FAIR TRADE LIMITED"/>
    <s v="Bus dev project"/>
    <x v="8"/>
    <n v="30"/>
    <s v="TO"/>
    <n v="3030000"/>
    <s v="KES"/>
    <s v="OCP Kenya LTD"/>
    <s v="Kenya"/>
    <x v="5"/>
    <x v="17"/>
    <n v="700009"/>
    <s v="ZCS"/>
    <s v="C"/>
    <n v="12"/>
    <n v="1500"/>
    <n v="1521"/>
  </r>
  <r>
    <n v="95001574"/>
    <s v="AFEX FAIR TRADE LIMITED"/>
    <s v="Bus dev project"/>
    <x v="8"/>
    <n v="30"/>
    <s v="TO"/>
    <n v="3030000"/>
    <s v="KES"/>
    <s v="OCP Kenya LTD"/>
    <s v="Kenya"/>
    <x v="5"/>
    <x v="17"/>
    <n v="700009"/>
    <s v="ZCS"/>
    <s v="C"/>
    <n v="11"/>
    <n v="1500"/>
    <n v="1521"/>
  </r>
  <r>
    <n v="95001574"/>
    <s v="AFEX FAIR TRADE LIMITED"/>
    <s v="Bus dev project"/>
    <x v="8"/>
    <n v="30"/>
    <s v="TO"/>
    <n v="3030000"/>
    <s v="KES"/>
    <s v="OCP Kenya LTD"/>
    <s v="Kenya"/>
    <x v="5"/>
    <x v="17"/>
    <n v="700009"/>
    <s v="ZCS"/>
    <s v="C"/>
    <n v="10"/>
    <n v="1500"/>
    <n v="1521"/>
  </r>
  <r>
    <n v="95001575"/>
    <s v="AFEX FAIR TRADE LIMITED"/>
    <s v="Bus dev project"/>
    <x v="155"/>
    <n v="30"/>
    <s v="TO"/>
    <n v="3030000"/>
    <s v="KES"/>
    <s v="OCP Kenya LTD"/>
    <s v="Kenya"/>
    <x v="5"/>
    <x v="17"/>
    <n v="700009"/>
    <s v="ZCS"/>
    <s v="C"/>
    <n v="10"/>
    <n v="1500"/>
    <n v="1521"/>
  </r>
  <r>
    <n v="95001576"/>
    <s v="Kenya National Trading Corp. Ltd"/>
    <s v="Gov"/>
    <x v="8"/>
    <n v="322.64999999999998"/>
    <s v="BAG"/>
    <n v="31942350"/>
    <s v="KES"/>
    <s v="OCP Kenya LTD"/>
    <s v="Kenya"/>
    <x v="5"/>
    <x v="17"/>
    <n v="700009"/>
    <s v="ZCS"/>
    <s v="C"/>
    <n v="10"/>
    <n v="1500"/>
    <n v="1520"/>
  </r>
  <r>
    <n v="95001577"/>
    <s v="MASHAMBANI FARM INPUTS ELDORET LTD"/>
    <m/>
    <x v="8"/>
    <n v="29"/>
    <s v="TO"/>
    <n v="2958000"/>
    <s v="KES"/>
    <s v="OCP Kenya LTD"/>
    <s v="Kenya"/>
    <x v="5"/>
    <x v="17"/>
    <n v="700009"/>
    <s v="ZCS"/>
    <s v="C"/>
    <n v="10"/>
    <n v="1500"/>
    <n v="1520"/>
  </r>
  <r>
    <n v="95001578"/>
    <s v="JOSEMO DISTRIBUTORS KENYA Ltd."/>
    <m/>
    <x v="87"/>
    <n v="27.5"/>
    <s v="TO"/>
    <n v="2805000"/>
    <s v="KES"/>
    <s v="OCP Kenya LTD"/>
    <s v="Kenya"/>
    <x v="5"/>
    <x v="17"/>
    <n v="700009"/>
    <s v="ZCS"/>
    <s v="C"/>
    <n v="10"/>
    <n v="1500"/>
    <n v="1520"/>
  </r>
  <r>
    <n v="95001579"/>
    <s v="MASHAMBANI FARM INPUTS ELDORET LTD"/>
    <m/>
    <x v="87"/>
    <n v="28"/>
    <s v="TO"/>
    <n v="2856000"/>
    <s v="KES"/>
    <s v="OCP Kenya LTD"/>
    <s v="Kenya"/>
    <x v="5"/>
    <x v="17"/>
    <n v="700009"/>
    <s v="ZCS"/>
    <s v="C"/>
    <n v="10"/>
    <n v="1500"/>
    <n v="1520"/>
  </r>
  <r>
    <n v="95001580"/>
    <s v="Apollo Agriculture Ltd"/>
    <s v="Distributor"/>
    <x v="87"/>
    <n v="28"/>
    <s v="TO"/>
    <n v="24836"/>
    <s v="USD"/>
    <s v="OCP Kenya LTD"/>
    <s v="Kenya"/>
    <x v="5"/>
    <x v="32"/>
    <n v="700046"/>
    <s v="ZCS"/>
    <s v="C"/>
    <n v="10"/>
    <n v="1500"/>
    <n v="1520"/>
  </r>
  <r>
    <n v="95001580"/>
    <s v="Apollo Agriculture Ltd"/>
    <s v="Distributor"/>
    <x v="87"/>
    <n v="28"/>
    <s v="TO"/>
    <n v="24836"/>
    <s v="USD"/>
    <s v="OCP Kenya LTD"/>
    <s v="Kenya"/>
    <x v="5"/>
    <x v="32"/>
    <n v="700046"/>
    <s v="ZCS"/>
    <s v="C"/>
    <n v="11"/>
    <n v="1500"/>
    <n v="1520"/>
  </r>
  <r>
    <n v="95001580"/>
    <s v="Apollo Agriculture Ltd"/>
    <s v="Distributor"/>
    <x v="87"/>
    <n v="28"/>
    <s v="TO"/>
    <n v="24836"/>
    <s v="USD"/>
    <s v="OCP Kenya LTD"/>
    <s v="Kenya"/>
    <x v="5"/>
    <x v="32"/>
    <n v="700046"/>
    <s v="ZCS"/>
    <s v="C"/>
    <n v="12"/>
    <n v="1500"/>
    <n v="1520"/>
  </r>
  <r>
    <n v="95001580"/>
    <s v="Apollo Agriculture Ltd"/>
    <s v="Distributor"/>
    <x v="87"/>
    <n v="28"/>
    <s v="TO"/>
    <n v="24836"/>
    <s v="USD"/>
    <s v="OCP Kenya LTD"/>
    <s v="Kenya"/>
    <x v="5"/>
    <x v="32"/>
    <n v="700046"/>
    <s v="ZCS"/>
    <s v="C"/>
    <n v="13"/>
    <n v="1500"/>
    <n v="1520"/>
  </r>
  <r>
    <n v="95001580"/>
    <s v="Apollo Agriculture Ltd"/>
    <s v="Distributor"/>
    <x v="87"/>
    <n v="28"/>
    <s v="TO"/>
    <n v="24836"/>
    <s v="USD"/>
    <s v="OCP Kenya LTD"/>
    <s v="Kenya"/>
    <x v="5"/>
    <x v="32"/>
    <n v="700046"/>
    <s v="ZCS"/>
    <s v="C"/>
    <n v="14"/>
    <n v="1500"/>
    <n v="1520"/>
  </r>
  <r>
    <n v="95001580"/>
    <s v="Apollo Agriculture Ltd"/>
    <s v="Distributor"/>
    <x v="87"/>
    <n v="28"/>
    <s v="TO"/>
    <n v="24836"/>
    <s v="USD"/>
    <s v="OCP Kenya LTD"/>
    <s v="Kenya"/>
    <x v="5"/>
    <x v="32"/>
    <n v="700046"/>
    <s v="ZCS"/>
    <s v="C"/>
    <n v="15"/>
    <n v="1500"/>
    <n v="1520"/>
  </r>
  <r>
    <n v="95001580"/>
    <s v="Apollo Agriculture Ltd"/>
    <s v="Distributor"/>
    <x v="87"/>
    <n v="28"/>
    <s v="TO"/>
    <n v="24836"/>
    <s v="USD"/>
    <s v="OCP Kenya LTD"/>
    <s v="Kenya"/>
    <x v="5"/>
    <x v="32"/>
    <n v="700046"/>
    <s v="ZCS"/>
    <s v="C"/>
    <n v="16"/>
    <n v="1500"/>
    <n v="1520"/>
  </r>
  <r>
    <n v="95001580"/>
    <s v="Apollo Agriculture Ltd"/>
    <s v="Distributor"/>
    <x v="87"/>
    <n v="28"/>
    <s v="TO"/>
    <n v="24836"/>
    <s v="USD"/>
    <s v="OCP Kenya LTD"/>
    <s v="Kenya"/>
    <x v="5"/>
    <x v="32"/>
    <n v="700046"/>
    <s v="ZCS"/>
    <s v="C"/>
    <n v="17"/>
    <n v="1500"/>
    <n v="1520"/>
  </r>
  <r>
    <n v="95001580"/>
    <s v="Apollo Agriculture Ltd"/>
    <s v="Distributor"/>
    <x v="87"/>
    <n v="28"/>
    <s v="TO"/>
    <n v="24836"/>
    <s v="USD"/>
    <s v="OCP Kenya LTD"/>
    <s v="Kenya"/>
    <x v="5"/>
    <x v="32"/>
    <n v="700046"/>
    <s v="ZCS"/>
    <s v="C"/>
    <n v="18"/>
    <n v="1500"/>
    <n v="1520"/>
  </r>
  <r>
    <n v="95001581"/>
    <s v="Apollo Agriculture Ltd"/>
    <s v="Distributor"/>
    <x v="87"/>
    <n v="28"/>
    <s v="TO"/>
    <n v="24836"/>
    <s v="USD"/>
    <s v="OCP Kenya LTD"/>
    <s v="Kenya"/>
    <x v="5"/>
    <x v="32"/>
    <n v="700046"/>
    <s v="ZCS"/>
    <s v="C"/>
    <n v="20"/>
    <n v="1500"/>
    <n v="1520"/>
  </r>
  <r>
    <n v="95001581"/>
    <s v="Apollo Agriculture Ltd"/>
    <s v="Distributor"/>
    <x v="87"/>
    <n v="28"/>
    <s v="TO"/>
    <n v="24836"/>
    <s v="USD"/>
    <s v="OCP Kenya LTD"/>
    <s v="Kenya"/>
    <x v="5"/>
    <x v="32"/>
    <n v="700046"/>
    <s v="ZCS"/>
    <s v="C"/>
    <n v="21"/>
    <n v="1500"/>
    <n v="1520"/>
  </r>
  <r>
    <n v="95001581"/>
    <s v="Apollo Agriculture Ltd"/>
    <s v="Distributor"/>
    <x v="87"/>
    <n v="28"/>
    <s v="TO"/>
    <n v="24836"/>
    <s v="USD"/>
    <s v="OCP Kenya LTD"/>
    <s v="Kenya"/>
    <x v="5"/>
    <x v="32"/>
    <n v="700046"/>
    <s v="ZCS"/>
    <s v="C"/>
    <n v="19"/>
    <n v="1500"/>
    <n v="1520"/>
  </r>
  <r>
    <n v="95001581"/>
    <s v="Apollo Agriculture Ltd"/>
    <s v="Distributor"/>
    <x v="87"/>
    <n v="28"/>
    <s v="TO"/>
    <n v="24836"/>
    <s v="USD"/>
    <s v="OCP Kenya LTD"/>
    <s v="Kenya"/>
    <x v="5"/>
    <x v="32"/>
    <n v="700046"/>
    <s v="ZCS"/>
    <s v="C"/>
    <n v="18"/>
    <n v="1500"/>
    <n v="1520"/>
  </r>
  <r>
    <n v="95001581"/>
    <s v="Apollo Agriculture Ltd"/>
    <s v="Distributor"/>
    <x v="87"/>
    <n v="28"/>
    <s v="TO"/>
    <n v="24836"/>
    <s v="USD"/>
    <s v="OCP Kenya LTD"/>
    <s v="Kenya"/>
    <x v="5"/>
    <x v="32"/>
    <n v="700046"/>
    <s v="ZCS"/>
    <s v="C"/>
    <n v="17"/>
    <n v="1500"/>
    <n v="1520"/>
  </r>
  <r>
    <n v="95001581"/>
    <s v="Apollo Agriculture Ltd"/>
    <s v="Distributor"/>
    <x v="87"/>
    <n v="28"/>
    <s v="TO"/>
    <n v="24836"/>
    <s v="USD"/>
    <s v="OCP Kenya LTD"/>
    <s v="Kenya"/>
    <x v="5"/>
    <x v="32"/>
    <n v="700046"/>
    <s v="ZCS"/>
    <s v="C"/>
    <n v="16"/>
    <n v="1500"/>
    <n v="1520"/>
  </r>
  <r>
    <n v="95001581"/>
    <s v="Apollo Agriculture Ltd"/>
    <s v="Distributor"/>
    <x v="87"/>
    <n v="28"/>
    <s v="TO"/>
    <n v="24836"/>
    <s v="USD"/>
    <s v="OCP Kenya LTD"/>
    <s v="Kenya"/>
    <x v="5"/>
    <x v="32"/>
    <n v="700046"/>
    <s v="ZCS"/>
    <s v="C"/>
    <n v="15"/>
    <n v="1500"/>
    <n v="1520"/>
  </r>
  <r>
    <n v="95001581"/>
    <s v="Apollo Agriculture Ltd"/>
    <s v="Distributor"/>
    <x v="87"/>
    <n v="28"/>
    <s v="TO"/>
    <n v="24836"/>
    <s v="USD"/>
    <s v="OCP Kenya LTD"/>
    <s v="Kenya"/>
    <x v="5"/>
    <x v="32"/>
    <n v="700046"/>
    <s v="ZCS"/>
    <s v="C"/>
    <n v="14"/>
    <n v="1500"/>
    <n v="1520"/>
  </r>
  <r>
    <n v="95001581"/>
    <s v="Apollo Agriculture Ltd"/>
    <s v="Distributor"/>
    <x v="87"/>
    <n v="28"/>
    <s v="TO"/>
    <n v="24836"/>
    <s v="USD"/>
    <s v="OCP Kenya LTD"/>
    <s v="Kenya"/>
    <x v="5"/>
    <x v="32"/>
    <n v="700046"/>
    <s v="ZCS"/>
    <s v="C"/>
    <n v="10"/>
    <n v="1500"/>
    <n v="1520"/>
  </r>
  <r>
    <n v="95001581"/>
    <s v="Apollo Agriculture Ltd"/>
    <s v="Distributor"/>
    <x v="87"/>
    <n v="28"/>
    <s v="TO"/>
    <n v="24836"/>
    <s v="USD"/>
    <s v="OCP Kenya LTD"/>
    <s v="Kenya"/>
    <x v="5"/>
    <x v="32"/>
    <n v="700046"/>
    <s v="ZCS"/>
    <s v="C"/>
    <n v="11"/>
    <n v="1500"/>
    <n v="1520"/>
  </r>
  <r>
    <n v="95001581"/>
    <s v="Apollo Agriculture Ltd"/>
    <s v="Distributor"/>
    <x v="87"/>
    <n v="28"/>
    <s v="TO"/>
    <n v="24836"/>
    <s v="USD"/>
    <s v="OCP Kenya LTD"/>
    <s v="Kenya"/>
    <x v="5"/>
    <x v="32"/>
    <n v="700046"/>
    <s v="ZCS"/>
    <s v="C"/>
    <n v="12"/>
    <n v="1500"/>
    <n v="1520"/>
  </r>
  <r>
    <n v="95001581"/>
    <s v="Apollo Agriculture Ltd"/>
    <s v="Distributor"/>
    <x v="87"/>
    <n v="28"/>
    <s v="TO"/>
    <n v="24836"/>
    <s v="USD"/>
    <s v="OCP Kenya LTD"/>
    <s v="Kenya"/>
    <x v="5"/>
    <x v="32"/>
    <n v="700046"/>
    <s v="ZCS"/>
    <s v="C"/>
    <n v="13"/>
    <n v="1500"/>
    <n v="1520"/>
  </r>
  <r>
    <n v="95001582"/>
    <s v="MEAS AGRICULTURAL CENTRE"/>
    <m/>
    <x v="87"/>
    <n v="12"/>
    <s v="TO"/>
    <n v="1224000"/>
    <s v="KES"/>
    <s v="OCP Kenya LTD"/>
    <s v="Kenya"/>
    <x v="5"/>
    <x v="17"/>
    <n v="700009"/>
    <s v="ZCS"/>
    <s v="C"/>
    <n v="10"/>
    <n v="1500"/>
    <n v="1520"/>
  </r>
  <r>
    <n v="95001583"/>
    <s v="Apollo Agriculture Ltd"/>
    <s v="Distributor"/>
    <x v="9"/>
    <n v="28"/>
    <s v="TO"/>
    <n v="24836"/>
    <s v="USD"/>
    <s v="OCP Kenya LTD"/>
    <s v="Kenya"/>
    <x v="5"/>
    <x v="32"/>
    <n v="700046"/>
    <s v="ZCS"/>
    <s v="C"/>
    <n v="10"/>
    <n v="1500"/>
    <n v="1520"/>
  </r>
  <r>
    <n v="95001583"/>
    <s v="Apollo Agriculture Ltd"/>
    <s v="Distributor"/>
    <x v="9"/>
    <n v="28"/>
    <s v="TO"/>
    <n v="24836"/>
    <s v="USD"/>
    <s v="OCP Kenya LTD"/>
    <s v="Kenya"/>
    <x v="5"/>
    <x v="32"/>
    <n v="700046"/>
    <s v="ZCS"/>
    <s v="C"/>
    <n v="11"/>
    <n v="1500"/>
    <n v="1520"/>
  </r>
  <r>
    <n v="95001583"/>
    <s v="Apollo Agriculture Ltd"/>
    <s v="Distributor"/>
    <x v="9"/>
    <n v="28"/>
    <s v="TO"/>
    <n v="24836"/>
    <s v="USD"/>
    <s v="OCP Kenya LTD"/>
    <s v="Kenya"/>
    <x v="5"/>
    <x v="32"/>
    <n v="700046"/>
    <s v="ZCS"/>
    <s v="C"/>
    <n v="12"/>
    <n v="1500"/>
    <n v="1520"/>
  </r>
  <r>
    <n v="95001583"/>
    <s v="Apollo Agriculture Ltd"/>
    <s v="Distributor"/>
    <x v="9"/>
    <n v="28"/>
    <s v="TO"/>
    <n v="24836"/>
    <s v="USD"/>
    <s v="OCP Kenya LTD"/>
    <s v="Kenya"/>
    <x v="5"/>
    <x v="32"/>
    <n v="700046"/>
    <s v="ZCS"/>
    <s v="C"/>
    <n v="13"/>
    <n v="1500"/>
    <n v="1520"/>
  </r>
  <r>
    <n v="95001583"/>
    <s v="Apollo Agriculture Ltd"/>
    <s v="Distributor"/>
    <x v="9"/>
    <n v="28"/>
    <s v="TO"/>
    <n v="24836"/>
    <s v="USD"/>
    <s v="OCP Kenya LTD"/>
    <s v="Kenya"/>
    <x v="5"/>
    <x v="32"/>
    <n v="700046"/>
    <s v="ZCS"/>
    <s v="C"/>
    <n v="14"/>
    <n v="1500"/>
    <n v="1520"/>
  </r>
  <r>
    <n v="95001583"/>
    <s v="Apollo Agriculture Ltd"/>
    <s v="Distributor"/>
    <x v="9"/>
    <n v="28"/>
    <s v="TO"/>
    <n v="24836"/>
    <s v="USD"/>
    <s v="OCP Kenya LTD"/>
    <s v="Kenya"/>
    <x v="5"/>
    <x v="32"/>
    <n v="700046"/>
    <s v="ZCS"/>
    <s v="C"/>
    <n v="15"/>
    <n v="1500"/>
    <n v="1520"/>
  </r>
  <r>
    <n v="95001583"/>
    <s v="Apollo Agriculture Ltd"/>
    <s v="Distributor"/>
    <x v="9"/>
    <n v="28"/>
    <s v="TO"/>
    <n v="24836"/>
    <s v="USD"/>
    <s v="OCP Kenya LTD"/>
    <s v="Kenya"/>
    <x v="5"/>
    <x v="32"/>
    <n v="700046"/>
    <s v="ZCS"/>
    <s v="C"/>
    <n v="16"/>
    <n v="1500"/>
    <n v="1520"/>
  </r>
  <r>
    <n v="95001584"/>
    <s v="CASH SALES"/>
    <m/>
    <x v="156"/>
    <n v="17.5"/>
    <s v="TO"/>
    <n v="1785000"/>
    <s v="KES"/>
    <s v="OCP Kenya LTD"/>
    <s v="Kenya"/>
    <x v="5"/>
    <x v="17"/>
    <n v="700009"/>
    <s v="ZCS"/>
    <s v="C"/>
    <n v="10"/>
    <n v="1500"/>
    <n v="1520"/>
  </r>
  <r>
    <n v="95001585"/>
    <s v="MASHAMBANI FARM INPUTS ELDORET LTD"/>
    <m/>
    <x v="156"/>
    <n v="29"/>
    <s v="TO"/>
    <n v="2958000"/>
    <s v="KES"/>
    <s v="OCP Kenya LTD"/>
    <s v="Kenya"/>
    <x v="5"/>
    <x v="17"/>
    <n v="700009"/>
    <s v="ZCS"/>
    <s v="C"/>
    <n v="10"/>
    <n v="1500"/>
    <n v="1520"/>
  </r>
  <r>
    <n v="95001586"/>
    <s v="Apollo Agriculture Ltd"/>
    <s v="Distributor"/>
    <x v="156"/>
    <n v="28"/>
    <s v="TO"/>
    <n v="24836"/>
    <s v="USD"/>
    <s v="OCP Kenya LTD"/>
    <s v="Kenya"/>
    <x v="5"/>
    <x v="32"/>
    <n v="700046"/>
    <s v="ZCS"/>
    <s v="C"/>
    <n v="10"/>
    <n v="1500"/>
    <n v="1520"/>
  </r>
  <r>
    <n v="95001586"/>
    <s v="Apollo Agriculture Ltd"/>
    <s v="Distributor"/>
    <x v="156"/>
    <n v="28"/>
    <s v="TO"/>
    <n v="24836"/>
    <s v="USD"/>
    <s v="OCP Kenya LTD"/>
    <s v="Kenya"/>
    <x v="5"/>
    <x v="32"/>
    <n v="700046"/>
    <s v="ZCS"/>
    <s v="C"/>
    <n v="11"/>
    <n v="1500"/>
    <n v="1520"/>
  </r>
  <r>
    <n v="95001586"/>
    <s v="Apollo Agriculture Ltd"/>
    <s v="Distributor"/>
    <x v="156"/>
    <n v="28"/>
    <s v="TO"/>
    <n v="24836"/>
    <s v="USD"/>
    <s v="OCP Kenya LTD"/>
    <s v="Kenya"/>
    <x v="5"/>
    <x v="32"/>
    <n v="700046"/>
    <s v="ZCS"/>
    <s v="C"/>
    <n v="12"/>
    <n v="1500"/>
    <n v="1520"/>
  </r>
  <r>
    <n v="95001586"/>
    <s v="Apollo Agriculture Ltd"/>
    <s v="Distributor"/>
    <x v="156"/>
    <n v="28"/>
    <s v="TO"/>
    <n v="24836"/>
    <s v="USD"/>
    <s v="OCP Kenya LTD"/>
    <s v="Kenya"/>
    <x v="5"/>
    <x v="32"/>
    <n v="700046"/>
    <s v="ZCS"/>
    <s v="C"/>
    <n v="13"/>
    <n v="1500"/>
    <n v="1520"/>
  </r>
  <r>
    <n v="95001586"/>
    <s v="Apollo Agriculture Ltd"/>
    <s v="Distributor"/>
    <x v="156"/>
    <n v="28"/>
    <s v="TO"/>
    <n v="24836"/>
    <s v="USD"/>
    <s v="OCP Kenya LTD"/>
    <s v="Kenya"/>
    <x v="5"/>
    <x v="32"/>
    <n v="700046"/>
    <s v="ZCS"/>
    <s v="C"/>
    <n v="14"/>
    <n v="1500"/>
    <n v="1520"/>
  </r>
  <r>
    <n v="95001586"/>
    <s v="Apollo Agriculture Ltd"/>
    <s v="Distributor"/>
    <x v="156"/>
    <n v="28"/>
    <s v="TO"/>
    <n v="24836"/>
    <s v="USD"/>
    <s v="OCP Kenya LTD"/>
    <s v="Kenya"/>
    <x v="5"/>
    <x v="32"/>
    <n v="700046"/>
    <s v="ZCS"/>
    <s v="C"/>
    <n v="15"/>
    <n v="1500"/>
    <n v="1520"/>
  </r>
  <r>
    <n v="95001586"/>
    <s v="Apollo Agriculture Ltd"/>
    <s v="Distributor"/>
    <x v="156"/>
    <n v="28"/>
    <s v="TO"/>
    <n v="24836"/>
    <s v="USD"/>
    <s v="OCP Kenya LTD"/>
    <s v="Kenya"/>
    <x v="5"/>
    <x v="32"/>
    <n v="700046"/>
    <s v="ZCS"/>
    <s v="C"/>
    <n v="16"/>
    <n v="1500"/>
    <n v="1520"/>
  </r>
  <r>
    <n v="95001586"/>
    <s v="Apollo Agriculture Ltd"/>
    <s v="Distributor"/>
    <x v="156"/>
    <n v="28"/>
    <s v="TO"/>
    <n v="24836"/>
    <s v="USD"/>
    <s v="OCP Kenya LTD"/>
    <s v="Kenya"/>
    <x v="5"/>
    <x v="32"/>
    <n v="700046"/>
    <s v="ZCS"/>
    <s v="C"/>
    <n v="17"/>
    <n v="1500"/>
    <n v="1520"/>
  </r>
  <r>
    <n v="95001586"/>
    <s v="Apollo Agriculture Ltd"/>
    <s v="Distributor"/>
    <x v="156"/>
    <n v="28"/>
    <s v="TO"/>
    <n v="24836"/>
    <s v="USD"/>
    <s v="OCP Kenya LTD"/>
    <s v="Kenya"/>
    <x v="5"/>
    <x v="32"/>
    <n v="700046"/>
    <s v="ZCS"/>
    <s v="C"/>
    <n v="18"/>
    <n v="1500"/>
    <n v="1520"/>
  </r>
  <r>
    <n v="95001586"/>
    <s v="Apollo Agriculture Ltd"/>
    <s v="Distributor"/>
    <x v="156"/>
    <n v="28"/>
    <s v="TO"/>
    <n v="24836"/>
    <s v="USD"/>
    <s v="OCP Kenya LTD"/>
    <s v="Kenya"/>
    <x v="5"/>
    <x v="32"/>
    <n v="700046"/>
    <s v="ZCS"/>
    <s v="C"/>
    <n v="19"/>
    <n v="1500"/>
    <n v="1520"/>
  </r>
  <r>
    <n v="95001586"/>
    <s v="Apollo Agriculture Ltd"/>
    <s v="Distributor"/>
    <x v="156"/>
    <n v="28"/>
    <s v="TO"/>
    <n v="24836"/>
    <s v="USD"/>
    <s v="OCP Kenya LTD"/>
    <s v="Kenya"/>
    <x v="5"/>
    <x v="32"/>
    <n v="700046"/>
    <s v="ZCS"/>
    <s v="C"/>
    <n v="20"/>
    <n v="1500"/>
    <n v="1520"/>
  </r>
  <r>
    <n v="95001586"/>
    <s v="Apollo Agriculture Ltd"/>
    <s v="Distributor"/>
    <x v="156"/>
    <n v="28"/>
    <s v="TO"/>
    <n v="24836"/>
    <s v="USD"/>
    <s v="OCP Kenya LTD"/>
    <s v="Kenya"/>
    <x v="5"/>
    <x v="32"/>
    <n v="700046"/>
    <s v="ZCS"/>
    <s v="C"/>
    <n v="21"/>
    <n v="1500"/>
    <n v="1520"/>
  </r>
  <r>
    <n v="95001587"/>
    <s v="MASHAMBANI FARM INPUTS ELDORET LTD"/>
    <m/>
    <x v="157"/>
    <n v="27"/>
    <s v="TO"/>
    <n v="2754000"/>
    <s v="KES"/>
    <s v="OCP Kenya LTD"/>
    <s v="Kenya"/>
    <x v="5"/>
    <x v="17"/>
    <n v="700009"/>
    <s v="ZCS"/>
    <s v="C"/>
    <n v="10"/>
    <n v="1500"/>
    <n v="1520"/>
  </r>
  <r>
    <n v="95001590"/>
    <s v="CHIROMO FERTILIZERS LIMITED"/>
    <m/>
    <x v="157"/>
    <n v="29"/>
    <s v="TO"/>
    <n v="2958000"/>
    <s v="KES"/>
    <s v="OCP Kenya LTD"/>
    <s v="Kenya"/>
    <x v="5"/>
    <x v="17"/>
    <n v="700009"/>
    <s v="ZCS"/>
    <s v="C"/>
    <n v="10"/>
    <n v="1500"/>
    <n v="1520"/>
  </r>
  <r>
    <n v="95001591"/>
    <s v="Apollo Agriculture Ltd"/>
    <s v="Distributor"/>
    <x v="157"/>
    <n v="28"/>
    <s v="TO"/>
    <n v="24836"/>
    <s v="USD"/>
    <s v="OCP Kenya LTD"/>
    <s v="Kenya"/>
    <x v="5"/>
    <x v="32"/>
    <n v="700046"/>
    <s v="ZCS"/>
    <s v="C"/>
    <n v="10"/>
    <n v="1500"/>
    <n v="1520"/>
  </r>
  <r>
    <n v="95001591"/>
    <s v="Apollo Agriculture Ltd"/>
    <s v="Distributor"/>
    <x v="157"/>
    <n v="28"/>
    <s v="TO"/>
    <n v="24836"/>
    <s v="USD"/>
    <s v="OCP Kenya LTD"/>
    <s v="Kenya"/>
    <x v="5"/>
    <x v="32"/>
    <n v="700046"/>
    <s v="ZCS"/>
    <s v="C"/>
    <n v="11"/>
    <n v="1500"/>
    <n v="1520"/>
  </r>
  <r>
    <n v="95001591"/>
    <s v="Apollo Agriculture Ltd"/>
    <s v="Distributor"/>
    <x v="157"/>
    <n v="28"/>
    <s v="TO"/>
    <n v="24836"/>
    <s v="USD"/>
    <s v="OCP Kenya LTD"/>
    <s v="Kenya"/>
    <x v="5"/>
    <x v="32"/>
    <n v="700046"/>
    <s v="ZCS"/>
    <s v="C"/>
    <n v="19"/>
    <n v="1500"/>
    <n v="1520"/>
  </r>
  <r>
    <n v="95001591"/>
    <s v="Apollo Agriculture Ltd"/>
    <s v="Distributor"/>
    <x v="157"/>
    <n v="28"/>
    <s v="TO"/>
    <n v="24836"/>
    <s v="USD"/>
    <s v="OCP Kenya LTD"/>
    <s v="Kenya"/>
    <x v="5"/>
    <x v="32"/>
    <n v="700046"/>
    <s v="ZCS"/>
    <s v="C"/>
    <n v="18"/>
    <n v="1500"/>
    <n v="1520"/>
  </r>
  <r>
    <n v="95001591"/>
    <s v="Apollo Agriculture Ltd"/>
    <s v="Distributor"/>
    <x v="157"/>
    <n v="28"/>
    <s v="TO"/>
    <n v="24836"/>
    <s v="USD"/>
    <s v="OCP Kenya LTD"/>
    <s v="Kenya"/>
    <x v="5"/>
    <x v="32"/>
    <n v="700046"/>
    <s v="ZCS"/>
    <s v="C"/>
    <n v="17"/>
    <n v="1500"/>
    <n v="1520"/>
  </r>
  <r>
    <n v="95001591"/>
    <s v="Apollo Agriculture Ltd"/>
    <s v="Distributor"/>
    <x v="157"/>
    <n v="28"/>
    <s v="TO"/>
    <n v="24836"/>
    <s v="USD"/>
    <s v="OCP Kenya LTD"/>
    <s v="Kenya"/>
    <x v="5"/>
    <x v="32"/>
    <n v="700046"/>
    <s v="ZCS"/>
    <s v="C"/>
    <n v="16"/>
    <n v="1500"/>
    <n v="1520"/>
  </r>
  <r>
    <n v="95001591"/>
    <s v="Apollo Agriculture Ltd"/>
    <s v="Distributor"/>
    <x v="157"/>
    <n v="28"/>
    <s v="TO"/>
    <n v="24836"/>
    <s v="USD"/>
    <s v="OCP Kenya LTD"/>
    <s v="Kenya"/>
    <x v="5"/>
    <x v="32"/>
    <n v="700046"/>
    <s v="ZCS"/>
    <s v="C"/>
    <n v="15"/>
    <n v="1500"/>
    <n v="1520"/>
  </r>
  <r>
    <n v="95001591"/>
    <s v="Apollo Agriculture Ltd"/>
    <s v="Distributor"/>
    <x v="157"/>
    <n v="28"/>
    <s v="TO"/>
    <n v="24836"/>
    <s v="USD"/>
    <s v="OCP Kenya LTD"/>
    <s v="Kenya"/>
    <x v="5"/>
    <x v="32"/>
    <n v="700046"/>
    <s v="ZCS"/>
    <s v="C"/>
    <n v="14"/>
    <n v="1500"/>
    <n v="1520"/>
  </r>
  <r>
    <n v="95001591"/>
    <s v="Apollo Agriculture Ltd"/>
    <s v="Distributor"/>
    <x v="157"/>
    <n v="28"/>
    <s v="TO"/>
    <n v="24836"/>
    <s v="USD"/>
    <s v="OCP Kenya LTD"/>
    <s v="Kenya"/>
    <x v="5"/>
    <x v="32"/>
    <n v="700046"/>
    <s v="ZCS"/>
    <s v="C"/>
    <n v="13"/>
    <n v="1500"/>
    <n v="1520"/>
  </r>
  <r>
    <n v="95001591"/>
    <s v="Apollo Agriculture Ltd"/>
    <s v="Distributor"/>
    <x v="157"/>
    <n v="28"/>
    <s v="TO"/>
    <n v="24836"/>
    <s v="USD"/>
    <s v="OCP Kenya LTD"/>
    <s v="Kenya"/>
    <x v="5"/>
    <x v="32"/>
    <n v="700046"/>
    <s v="ZCS"/>
    <s v="C"/>
    <n v="12"/>
    <n v="1500"/>
    <n v="1520"/>
  </r>
  <r>
    <n v="95001592"/>
    <s v="CASH SALES"/>
    <m/>
    <x v="157"/>
    <n v="12"/>
    <s v="TO"/>
    <n v="1224000"/>
    <s v="KES"/>
    <s v="OCP Kenya LTD"/>
    <s v="Kenya"/>
    <x v="5"/>
    <x v="17"/>
    <n v="700009"/>
    <s v="ZCS"/>
    <s v="C"/>
    <n v="10"/>
    <n v="1500"/>
    <n v="1520"/>
  </r>
  <r>
    <n v="95001593"/>
    <s v="ANIFARM VET AGRO CENTER"/>
    <m/>
    <x v="157"/>
    <n v="6.5"/>
    <s v="TO"/>
    <n v="663000"/>
    <s v="KES"/>
    <s v="OCP Kenya LTD"/>
    <s v="Kenya"/>
    <x v="5"/>
    <x v="17"/>
    <n v="700009"/>
    <s v="ZCS"/>
    <s v="C"/>
    <n v="10"/>
    <n v="1500"/>
    <n v="1520"/>
  </r>
  <r>
    <n v="95001594"/>
    <s v="RONAK AGROVET LIMITED"/>
    <m/>
    <x v="157"/>
    <n v="30"/>
    <s v="TO"/>
    <n v="3060000"/>
    <s v="KES"/>
    <s v="OCP Kenya LTD"/>
    <s v="Kenya"/>
    <x v="5"/>
    <x v="17"/>
    <n v="700009"/>
    <s v="ZCS"/>
    <s v="C"/>
    <n v="10"/>
    <n v="1500"/>
    <n v="1520"/>
  </r>
  <r>
    <n v="95001595"/>
    <s v="JOSEMO DISTRIBUTORS KENYA Ltd."/>
    <m/>
    <x v="157"/>
    <n v="13"/>
    <s v="TO"/>
    <n v="1326000"/>
    <s v="KES"/>
    <s v="OCP Kenya LTD"/>
    <s v="Kenya"/>
    <x v="5"/>
    <x v="17"/>
    <n v="700009"/>
    <s v="ZCS"/>
    <s v="C"/>
    <n v="10"/>
    <n v="1500"/>
    <n v="1520"/>
  </r>
  <r>
    <n v="95001596"/>
    <s v="JOSEMO DISTRIBUTORS KENYA Ltd."/>
    <m/>
    <x v="157"/>
    <n v="12"/>
    <s v="TO"/>
    <n v="1224000"/>
    <s v="KES"/>
    <s v="OCP Kenya LTD"/>
    <s v="Kenya"/>
    <x v="5"/>
    <x v="17"/>
    <n v="700009"/>
    <s v="ZCS"/>
    <s v="C"/>
    <n v="10"/>
    <n v="1500"/>
    <n v="1520"/>
  </r>
  <r>
    <n v="95001597"/>
    <s v="MASHAMBANI FARM INPUTS ELDORET LTD"/>
    <m/>
    <x v="157"/>
    <n v="2"/>
    <s v="TO"/>
    <n v="204000"/>
    <s v="KES"/>
    <s v="OCP Kenya LTD"/>
    <s v="Kenya"/>
    <x v="5"/>
    <x v="17"/>
    <n v="700009"/>
    <s v="ZCS"/>
    <s v="C"/>
    <n v="10"/>
    <n v="1500"/>
    <n v="1520"/>
  </r>
  <r>
    <n v="95001598"/>
    <s v="Apollo Agriculture Ltd"/>
    <s v="Distributor"/>
    <x v="10"/>
    <n v="28"/>
    <s v="TO"/>
    <n v="24836"/>
    <s v="USD"/>
    <s v="OCP Kenya LTD"/>
    <s v="Kenya"/>
    <x v="5"/>
    <x v="32"/>
    <n v="700046"/>
    <s v="ZCS"/>
    <s v="C"/>
    <n v="10"/>
    <n v="1500"/>
    <n v="1520"/>
  </r>
  <r>
    <n v="95001598"/>
    <s v="Apollo Agriculture Ltd"/>
    <s v="Distributor"/>
    <x v="10"/>
    <n v="28"/>
    <s v="TO"/>
    <n v="24836"/>
    <s v="USD"/>
    <s v="OCP Kenya LTD"/>
    <s v="Kenya"/>
    <x v="5"/>
    <x v="32"/>
    <n v="700046"/>
    <s v="ZCS"/>
    <s v="C"/>
    <n v="11"/>
    <n v="1500"/>
    <n v="1520"/>
  </r>
  <r>
    <n v="95001598"/>
    <s v="Apollo Agriculture Ltd"/>
    <s v="Distributor"/>
    <x v="10"/>
    <n v="28"/>
    <s v="TO"/>
    <n v="24836"/>
    <s v="USD"/>
    <s v="OCP Kenya LTD"/>
    <s v="Kenya"/>
    <x v="5"/>
    <x v="32"/>
    <n v="700046"/>
    <s v="ZCS"/>
    <s v="C"/>
    <n v="12"/>
    <n v="1500"/>
    <n v="1520"/>
  </r>
  <r>
    <n v="95001598"/>
    <s v="Apollo Agriculture Ltd"/>
    <s v="Distributor"/>
    <x v="10"/>
    <n v="28"/>
    <s v="TO"/>
    <n v="24836"/>
    <s v="USD"/>
    <s v="OCP Kenya LTD"/>
    <s v="Kenya"/>
    <x v="5"/>
    <x v="32"/>
    <n v="700046"/>
    <s v="ZCS"/>
    <s v="C"/>
    <n v="13"/>
    <n v="1500"/>
    <n v="1520"/>
  </r>
  <r>
    <n v="95001598"/>
    <s v="Apollo Agriculture Ltd"/>
    <s v="Distributor"/>
    <x v="10"/>
    <n v="28"/>
    <s v="TO"/>
    <n v="24836"/>
    <s v="USD"/>
    <s v="OCP Kenya LTD"/>
    <s v="Kenya"/>
    <x v="5"/>
    <x v="32"/>
    <n v="700046"/>
    <s v="ZCS"/>
    <s v="C"/>
    <n v="14"/>
    <n v="1500"/>
    <n v="1520"/>
  </r>
  <r>
    <n v="95001598"/>
    <s v="Apollo Agriculture Ltd"/>
    <s v="Distributor"/>
    <x v="10"/>
    <n v="28"/>
    <s v="TO"/>
    <n v="24836"/>
    <s v="USD"/>
    <s v="OCP Kenya LTD"/>
    <s v="Kenya"/>
    <x v="5"/>
    <x v="32"/>
    <n v="700046"/>
    <s v="ZCS"/>
    <s v="C"/>
    <n v="15"/>
    <n v="1500"/>
    <n v="1520"/>
  </r>
  <r>
    <n v="95001599"/>
    <s v="CASH SALES"/>
    <m/>
    <x v="10"/>
    <n v="17.5"/>
    <s v="TO"/>
    <n v="1785000"/>
    <s v="KES"/>
    <s v="OCP Kenya LTD"/>
    <s v="Kenya"/>
    <x v="5"/>
    <x v="17"/>
    <n v="700009"/>
    <s v="ZCS"/>
    <s v="C"/>
    <n v="10"/>
    <n v="1500"/>
    <n v="1520"/>
  </r>
  <r>
    <n v="95001600"/>
    <s v="EUNIQUE TIMBERLAND ENTERPRISES LTD"/>
    <m/>
    <x v="158"/>
    <n v="27"/>
    <s v="TO"/>
    <n v="2754000"/>
    <s v="KES"/>
    <s v="OCP Kenya LTD"/>
    <s v="Kenya"/>
    <x v="5"/>
    <x v="17"/>
    <n v="700009"/>
    <s v="ZCS"/>
    <s v="C"/>
    <n v="12"/>
    <n v="1500"/>
    <n v="1520"/>
  </r>
  <r>
    <n v="95001600"/>
    <s v="EUNIQUE TIMBERLAND ENTERPRISES LTD"/>
    <m/>
    <x v="158"/>
    <n v="28"/>
    <s v="TO"/>
    <n v="2856000"/>
    <s v="KES"/>
    <s v="OCP Kenya LTD"/>
    <s v="Kenya"/>
    <x v="5"/>
    <x v="17"/>
    <n v="700009"/>
    <s v="ZCS"/>
    <s v="C"/>
    <n v="11"/>
    <n v="1500"/>
    <n v="1520"/>
  </r>
  <r>
    <n v="95001600"/>
    <s v="EUNIQUE TIMBERLAND ENTERPRISES LTD"/>
    <m/>
    <x v="158"/>
    <n v="27"/>
    <s v="TO"/>
    <n v="2754000"/>
    <s v="KES"/>
    <s v="OCP Kenya LTD"/>
    <s v="Kenya"/>
    <x v="5"/>
    <x v="17"/>
    <n v="700009"/>
    <s v="ZCS"/>
    <s v="C"/>
    <n v="10"/>
    <n v="1500"/>
    <n v="1520"/>
  </r>
  <r>
    <n v="95001601"/>
    <s v="HAITECH FARM ENTERPRISES"/>
    <m/>
    <x v="158"/>
    <n v="13"/>
    <s v="TO"/>
    <n v="1326000"/>
    <s v="KES"/>
    <s v="OCP Kenya LTD"/>
    <s v="Kenya"/>
    <x v="5"/>
    <x v="17"/>
    <n v="700009"/>
    <s v="ZCS"/>
    <s v="C"/>
    <n v="10"/>
    <n v="1500"/>
    <n v="1520"/>
  </r>
  <r>
    <n v="95001602"/>
    <s v="MARABA INVESTMENTS LTD"/>
    <m/>
    <x v="158"/>
    <n v="29"/>
    <s v="TO"/>
    <n v="2958000"/>
    <s v="KES"/>
    <s v="OCP Kenya LTD"/>
    <s v="Kenya"/>
    <x v="5"/>
    <x v="17"/>
    <n v="700009"/>
    <s v="ZCS"/>
    <s v="C"/>
    <n v="10"/>
    <n v="1500"/>
    <n v="1520"/>
  </r>
  <r>
    <n v="95001603"/>
    <s v="JOSEMO DISTRIBUTORS KENYA Ltd."/>
    <m/>
    <x v="158"/>
    <n v="12"/>
    <s v="TO"/>
    <n v="1224000"/>
    <s v="KES"/>
    <s v="OCP Kenya LTD"/>
    <s v="Kenya"/>
    <x v="5"/>
    <x v="17"/>
    <n v="700009"/>
    <s v="ZCS"/>
    <s v="C"/>
    <n v="10"/>
    <n v="1500"/>
    <n v="1520"/>
  </r>
  <r>
    <n v="95001604"/>
    <s v="Apollo Agriculture Ltd"/>
    <s v="Distributor"/>
    <x v="158"/>
    <n v="28"/>
    <s v="TO"/>
    <n v="24836"/>
    <s v="USD"/>
    <s v="OCP Kenya LTD"/>
    <s v="Kenya"/>
    <x v="5"/>
    <x v="32"/>
    <n v="700046"/>
    <s v="ZCS"/>
    <s v="C"/>
    <n v="12"/>
    <n v="1500"/>
    <n v="1520"/>
  </r>
  <r>
    <n v="95001604"/>
    <s v="Apollo Agriculture Ltd"/>
    <s v="Distributor"/>
    <x v="158"/>
    <n v="28"/>
    <s v="TO"/>
    <n v="24836"/>
    <s v="USD"/>
    <s v="OCP Kenya LTD"/>
    <s v="Kenya"/>
    <x v="5"/>
    <x v="32"/>
    <n v="700046"/>
    <s v="ZCS"/>
    <s v="C"/>
    <n v="11"/>
    <n v="1500"/>
    <n v="1520"/>
  </r>
  <r>
    <n v="95001604"/>
    <s v="Apollo Agriculture Ltd"/>
    <s v="Distributor"/>
    <x v="158"/>
    <n v="28"/>
    <s v="TO"/>
    <n v="24836"/>
    <s v="USD"/>
    <s v="OCP Kenya LTD"/>
    <s v="Kenya"/>
    <x v="5"/>
    <x v="32"/>
    <n v="700046"/>
    <s v="ZCS"/>
    <s v="C"/>
    <n v="10"/>
    <n v="1500"/>
    <n v="1520"/>
  </r>
  <r>
    <n v="95001605"/>
    <s v="Apollo Agriculture Ltd"/>
    <s v="Distributor"/>
    <x v="158"/>
    <n v="28"/>
    <s v="TO"/>
    <n v="24836"/>
    <s v="USD"/>
    <s v="OCP Kenya LTD"/>
    <s v="Kenya"/>
    <x v="5"/>
    <x v="32"/>
    <n v="700046"/>
    <s v="ZCS"/>
    <s v="C"/>
    <n v="10"/>
    <n v="1500"/>
    <n v="1520"/>
  </r>
  <r>
    <n v="95001606"/>
    <s v="Apollo Agriculture Ltd"/>
    <s v="Distributor"/>
    <x v="158"/>
    <n v="28"/>
    <s v="TO"/>
    <n v="24836"/>
    <s v="USD"/>
    <s v="OCP Kenya LTD"/>
    <s v="Kenya"/>
    <x v="5"/>
    <x v="32"/>
    <n v="700046"/>
    <s v="ZCS"/>
    <s v="C"/>
    <n v="19"/>
    <n v="1500"/>
    <n v="1520"/>
  </r>
  <r>
    <n v="95001606"/>
    <s v="Apollo Agriculture Ltd"/>
    <s v="Distributor"/>
    <x v="158"/>
    <n v="28"/>
    <s v="TO"/>
    <n v="24836"/>
    <s v="USD"/>
    <s v="OCP Kenya LTD"/>
    <s v="Kenya"/>
    <x v="5"/>
    <x v="32"/>
    <n v="700046"/>
    <s v="ZCS"/>
    <s v="C"/>
    <n v="18"/>
    <n v="1500"/>
    <n v="1520"/>
  </r>
  <r>
    <n v="95001606"/>
    <s v="Apollo Agriculture Ltd"/>
    <s v="Distributor"/>
    <x v="158"/>
    <n v="28"/>
    <s v="TO"/>
    <n v="24836"/>
    <s v="USD"/>
    <s v="OCP Kenya LTD"/>
    <s v="Kenya"/>
    <x v="5"/>
    <x v="32"/>
    <n v="700046"/>
    <s v="ZCS"/>
    <s v="C"/>
    <n v="17"/>
    <n v="1500"/>
    <n v="1520"/>
  </r>
  <r>
    <n v="95001606"/>
    <s v="Apollo Agriculture Ltd"/>
    <s v="Distributor"/>
    <x v="158"/>
    <n v="28"/>
    <s v="TO"/>
    <n v="24836"/>
    <s v="USD"/>
    <s v="OCP Kenya LTD"/>
    <s v="Kenya"/>
    <x v="5"/>
    <x v="32"/>
    <n v="700046"/>
    <s v="ZCS"/>
    <s v="C"/>
    <n v="16"/>
    <n v="1500"/>
    <n v="1520"/>
  </r>
  <r>
    <n v="95001606"/>
    <s v="Apollo Agriculture Ltd"/>
    <s v="Distributor"/>
    <x v="158"/>
    <n v="28"/>
    <s v="TO"/>
    <n v="24836"/>
    <s v="USD"/>
    <s v="OCP Kenya LTD"/>
    <s v="Kenya"/>
    <x v="5"/>
    <x v="32"/>
    <n v="700046"/>
    <s v="ZCS"/>
    <s v="C"/>
    <n v="15"/>
    <n v="1500"/>
    <n v="1520"/>
  </r>
  <r>
    <n v="95001606"/>
    <s v="Apollo Agriculture Ltd"/>
    <s v="Distributor"/>
    <x v="158"/>
    <n v="28"/>
    <s v="TO"/>
    <n v="24836"/>
    <s v="USD"/>
    <s v="OCP Kenya LTD"/>
    <s v="Kenya"/>
    <x v="5"/>
    <x v="32"/>
    <n v="700046"/>
    <s v="ZCS"/>
    <s v="C"/>
    <n v="14"/>
    <n v="1500"/>
    <n v="1520"/>
  </r>
  <r>
    <n v="95001606"/>
    <s v="Apollo Agriculture Ltd"/>
    <s v="Distributor"/>
    <x v="158"/>
    <n v="28"/>
    <s v="TO"/>
    <n v="24836"/>
    <s v="USD"/>
    <s v="OCP Kenya LTD"/>
    <s v="Kenya"/>
    <x v="5"/>
    <x v="32"/>
    <n v="700046"/>
    <s v="ZCS"/>
    <s v="C"/>
    <n v="13"/>
    <n v="1500"/>
    <n v="1520"/>
  </r>
  <r>
    <n v="95001606"/>
    <s v="Apollo Agriculture Ltd"/>
    <s v="Distributor"/>
    <x v="158"/>
    <n v="28"/>
    <s v="TO"/>
    <n v="24836"/>
    <s v="USD"/>
    <s v="OCP Kenya LTD"/>
    <s v="Kenya"/>
    <x v="5"/>
    <x v="32"/>
    <n v="700046"/>
    <s v="ZCS"/>
    <s v="C"/>
    <n v="12"/>
    <n v="1500"/>
    <n v="1520"/>
  </r>
  <r>
    <n v="95001606"/>
    <s v="Apollo Agriculture Ltd"/>
    <s v="Distributor"/>
    <x v="158"/>
    <n v="28"/>
    <s v="TO"/>
    <n v="24836"/>
    <s v="USD"/>
    <s v="OCP Kenya LTD"/>
    <s v="Kenya"/>
    <x v="5"/>
    <x v="32"/>
    <n v="700046"/>
    <s v="ZCS"/>
    <s v="C"/>
    <n v="11"/>
    <n v="1500"/>
    <n v="1520"/>
  </r>
  <r>
    <n v="95001606"/>
    <s v="Apollo Agriculture Ltd"/>
    <s v="Distributor"/>
    <x v="158"/>
    <n v="28"/>
    <s v="TO"/>
    <n v="24836"/>
    <s v="USD"/>
    <s v="OCP Kenya LTD"/>
    <s v="Kenya"/>
    <x v="5"/>
    <x v="32"/>
    <n v="700046"/>
    <s v="ZCS"/>
    <s v="C"/>
    <n v="10"/>
    <n v="1500"/>
    <n v="1520"/>
  </r>
  <r>
    <n v="95001607"/>
    <s v="AFEX FAIR TRADE LIMITED"/>
    <s v="Bus dev project"/>
    <x v="158"/>
    <n v="29.5"/>
    <s v="TO"/>
    <n v="2979500"/>
    <s v="KES"/>
    <s v="OCP Kenya LTD"/>
    <s v="Kenya"/>
    <x v="5"/>
    <x v="17"/>
    <n v="700009"/>
    <s v="ZCS"/>
    <s v="C"/>
    <n v="16"/>
    <n v="1500"/>
    <n v="1521"/>
  </r>
  <r>
    <n v="95001607"/>
    <s v="AFEX FAIR TRADE LIMITED"/>
    <s v="Bus dev project"/>
    <x v="158"/>
    <n v="28.4"/>
    <s v="TO"/>
    <n v="2868400"/>
    <s v="KES"/>
    <s v="OCP Kenya LTD"/>
    <s v="Kenya"/>
    <x v="5"/>
    <x v="17"/>
    <n v="700009"/>
    <s v="ZCS"/>
    <s v="C"/>
    <n v="13"/>
    <n v="1500"/>
    <n v="1521"/>
  </r>
  <r>
    <n v="95001607"/>
    <s v="AFEX FAIR TRADE LIMITED"/>
    <s v="Bus dev project"/>
    <x v="158"/>
    <n v="28.3"/>
    <s v="TO"/>
    <n v="2858300"/>
    <s v="KES"/>
    <s v="OCP Kenya LTD"/>
    <s v="Kenya"/>
    <x v="5"/>
    <x v="17"/>
    <n v="700009"/>
    <s v="ZCS"/>
    <s v="C"/>
    <n v="12"/>
    <n v="1500"/>
    <n v="1521"/>
  </r>
  <r>
    <n v="95001607"/>
    <s v="AFEX FAIR TRADE LIMITED"/>
    <s v="Bus dev project"/>
    <x v="158"/>
    <n v="28.5"/>
    <s v="TO"/>
    <n v="2878500"/>
    <s v="KES"/>
    <s v="OCP Kenya LTD"/>
    <s v="Kenya"/>
    <x v="5"/>
    <x v="17"/>
    <n v="700009"/>
    <s v="ZCS"/>
    <s v="C"/>
    <n v="11"/>
    <n v="1500"/>
    <n v="1521"/>
  </r>
  <r>
    <n v="95001607"/>
    <s v="AFEX FAIR TRADE LIMITED"/>
    <s v="Bus dev project"/>
    <x v="158"/>
    <n v="29.5"/>
    <s v="TO"/>
    <n v="2979500"/>
    <s v="KES"/>
    <s v="OCP Kenya LTD"/>
    <s v="Kenya"/>
    <x v="5"/>
    <x v="17"/>
    <n v="700009"/>
    <s v="ZCS"/>
    <s v="C"/>
    <n v="10"/>
    <n v="1500"/>
    <n v="1521"/>
  </r>
  <r>
    <n v="95001607"/>
    <s v="AFEX FAIR TRADE LIMITED"/>
    <s v="Bus dev project"/>
    <x v="158"/>
    <n v="28"/>
    <s v="TO"/>
    <n v="2828000"/>
    <s v="KES"/>
    <s v="OCP Kenya LTD"/>
    <s v="Kenya"/>
    <x v="5"/>
    <x v="17"/>
    <n v="700009"/>
    <s v="ZCS"/>
    <s v="C"/>
    <n v="14"/>
    <n v="1500"/>
    <n v="1521"/>
  </r>
  <r>
    <n v="95001607"/>
    <s v="AFEX FAIR TRADE LIMITED"/>
    <s v="Bus dev project"/>
    <x v="158"/>
    <n v="28"/>
    <s v="TO"/>
    <n v="2828000"/>
    <s v="KES"/>
    <s v="OCP Kenya LTD"/>
    <s v="Kenya"/>
    <x v="5"/>
    <x v="17"/>
    <n v="700009"/>
    <s v="ZCS"/>
    <s v="C"/>
    <n v="15"/>
    <n v="1500"/>
    <n v="1521"/>
  </r>
  <r>
    <n v="95001607"/>
    <s v="AFEX FAIR TRADE LIMITED"/>
    <s v="Bus dev project"/>
    <x v="158"/>
    <n v="28"/>
    <s v="TO"/>
    <n v="2828000"/>
    <s v="KES"/>
    <s v="OCP Kenya LTD"/>
    <s v="Kenya"/>
    <x v="5"/>
    <x v="17"/>
    <n v="700009"/>
    <s v="ZCS"/>
    <s v="C"/>
    <n v="17"/>
    <n v="1500"/>
    <n v="1521"/>
  </r>
  <r>
    <n v="95001608"/>
    <s v="NATIONAL CEREALS AND PRODUCE BOARD"/>
    <s v="Gov"/>
    <x v="158"/>
    <n v="28"/>
    <s v="TO"/>
    <n v="2772000"/>
    <s v="KES"/>
    <s v="OCP Kenya LTD"/>
    <s v="Kenya"/>
    <x v="5"/>
    <x v="17"/>
    <n v="700009"/>
    <s v="ZCS"/>
    <s v="C"/>
    <n v="10"/>
    <n v="1500"/>
    <n v="1521"/>
  </r>
  <r>
    <n v="95001609"/>
    <s v="NATIONAL CEREALS AND PRODUCE BOARD"/>
    <s v="Gov"/>
    <x v="158"/>
    <n v="28"/>
    <s v="TO"/>
    <n v="2772000"/>
    <s v="KES"/>
    <s v="OCP Kenya LTD"/>
    <s v="Kenya"/>
    <x v="5"/>
    <x v="17"/>
    <n v="700009"/>
    <s v="ZCS"/>
    <s v="C"/>
    <n v="10"/>
    <n v="1500"/>
    <n v="1521"/>
  </r>
  <r>
    <n v="95001610"/>
    <s v="NATIONAL CEREALS AND PRODUCE BOARD"/>
    <s v="Gov"/>
    <x v="158"/>
    <n v="28"/>
    <s v="TO"/>
    <n v="2772000"/>
    <s v="KES"/>
    <s v="OCP Kenya LTD"/>
    <s v="Kenya"/>
    <x v="5"/>
    <x v="17"/>
    <n v="700009"/>
    <s v="ZCS"/>
    <s v="C"/>
    <n v="10"/>
    <n v="1500"/>
    <n v="1521"/>
  </r>
  <r>
    <n v="95001611"/>
    <s v="MARABA INVESTMENTS LTD"/>
    <m/>
    <x v="159"/>
    <n v="28.5"/>
    <s v="TO"/>
    <n v="2907000"/>
    <s v="KES"/>
    <s v="OCP Kenya LTD"/>
    <s v="Kenya"/>
    <x v="5"/>
    <x v="17"/>
    <n v="700009"/>
    <s v="ZCS"/>
    <s v="C"/>
    <n v="10"/>
    <n v="1500"/>
    <n v="1520"/>
  </r>
  <r>
    <n v="95001612"/>
    <s v="NGARUA CEREALS &amp; PRODUCE CO-OP SOC."/>
    <m/>
    <x v="159"/>
    <n v="12"/>
    <s v="TO"/>
    <n v="1224000"/>
    <s v="KES"/>
    <s v="OCP Kenya LTD"/>
    <s v="Kenya"/>
    <x v="5"/>
    <x v="17"/>
    <n v="700009"/>
    <s v="ZCS"/>
    <s v="C"/>
    <n v="10"/>
    <n v="1500"/>
    <n v="1520"/>
  </r>
  <r>
    <n v="95001613"/>
    <s v="CHIROMO FERTILIZERS LIMITED"/>
    <m/>
    <x v="159"/>
    <n v="28"/>
    <s v="TO"/>
    <n v="2856000"/>
    <s v="KES"/>
    <s v="OCP Kenya LTD"/>
    <s v="Kenya"/>
    <x v="5"/>
    <x v="17"/>
    <n v="700009"/>
    <s v="ZCS"/>
    <s v="C"/>
    <n v="12"/>
    <n v="1500"/>
    <n v="1520"/>
  </r>
  <r>
    <n v="95001613"/>
    <s v="CHIROMO FERTILIZERS LIMITED"/>
    <m/>
    <x v="159"/>
    <n v="29"/>
    <s v="TO"/>
    <n v="2958000"/>
    <s v="KES"/>
    <s v="OCP Kenya LTD"/>
    <s v="Kenya"/>
    <x v="5"/>
    <x v="17"/>
    <n v="700009"/>
    <s v="ZCS"/>
    <s v="C"/>
    <n v="11"/>
    <n v="1500"/>
    <n v="1520"/>
  </r>
  <r>
    <n v="95001613"/>
    <s v="CHIROMO FERTILIZERS LIMITED"/>
    <m/>
    <x v="159"/>
    <n v="28"/>
    <s v="TO"/>
    <n v="2856000"/>
    <s v="KES"/>
    <s v="OCP Kenya LTD"/>
    <s v="Kenya"/>
    <x v="5"/>
    <x v="17"/>
    <n v="700009"/>
    <s v="ZCS"/>
    <s v="C"/>
    <n v="10"/>
    <n v="1500"/>
    <n v="1520"/>
  </r>
  <r>
    <n v="95001614"/>
    <s v="NATIONAL CEREALS AND PRODUCE BOARD"/>
    <s v="Gov"/>
    <x v="159"/>
    <n v="28"/>
    <s v="TO"/>
    <n v="2772000"/>
    <s v="KES"/>
    <s v="OCP Kenya LTD"/>
    <s v="Kenya"/>
    <x v="5"/>
    <x v="17"/>
    <n v="700009"/>
    <s v="ZCS"/>
    <s v="C"/>
    <n v="10"/>
    <n v="1500"/>
    <n v="1521"/>
  </r>
  <r>
    <n v="95001615"/>
    <s v="IPROCURE LIMITED"/>
    <m/>
    <x v="159"/>
    <n v="78.5"/>
    <s v="TO"/>
    <n v="69315.5"/>
    <s v="USD"/>
    <s v="OCP Kenya LTD"/>
    <s v="Kenya"/>
    <x v="5"/>
    <x v="32"/>
    <n v="700046"/>
    <s v="ZCS"/>
    <s v="C"/>
    <n v="20"/>
    <n v="1500"/>
    <n v="1521"/>
  </r>
  <r>
    <n v="95001615"/>
    <s v="IPROCURE LIMITED"/>
    <m/>
    <x v="159"/>
    <n v="187.5"/>
    <s v="TO"/>
    <n v="165562.5"/>
    <s v="USD"/>
    <s v="OCP Kenya LTD"/>
    <s v="Kenya"/>
    <x v="5"/>
    <x v="17"/>
    <n v="700009"/>
    <s v="ZCS"/>
    <s v="C"/>
    <n v="10"/>
    <n v="1500"/>
    <n v="1521"/>
  </r>
  <r>
    <n v="95001616"/>
    <s v="EUNIQUE TIMBERLAND ENTERPRISES LTD"/>
    <m/>
    <x v="159"/>
    <n v="27"/>
    <s v="TO"/>
    <n v="2754000"/>
    <s v="KES"/>
    <s v="OCP Kenya LTD"/>
    <s v="Kenya"/>
    <x v="5"/>
    <x v="17"/>
    <n v="700009"/>
    <s v="ZCS"/>
    <s v="C"/>
    <n v="10"/>
    <n v="1500"/>
    <n v="1520"/>
  </r>
  <r>
    <n v="95001616"/>
    <s v="EUNIQUE TIMBERLAND ENTERPRISES LTD"/>
    <m/>
    <x v="159"/>
    <n v="27"/>
    <s v="TO"/>
    <n v="2754000"/>
    <s v="KES"/>
    <s v="OCP Kenya LTD"/>
    <s v="Kenya"/>
    <x v="5"/>
    <x v="17"/>
    <n v="700009"/>
    <s v="ZCS"/>
    <s v="C"/>
    <n v="11"/>
    <n v="1500"/>
    <n v="1520"/>
  </r>
  <r>
    <n v="95001616"/>
    <s v="EUNIQUE TIMBERLAND ENTERPRISES LTD"/>
    <m/>
    <x v="159"/>
    <n v="27"/>
    <s v="TO"/>
    <n v="2754000"/>
    <s v="KES"/>
    <s v="OCP Kenya LTD"/>
    <s v="Kenya"/>
    <x v="5"/>
    <x v="17"/>
    <n v="700009"/>
    <s v="ZCS"/>
    <s v="C"/>
    <n v="12"/>
    <n v="1500"/>
    <n v="1520"/>
  </r>
  <r>
    <n v="95001617"/>
    <s v="AFEX FAIR TRADE LIMITED"/>
    <s v="Bus dev project"/>
    <x v="159"/>
    <n v="31"/>
    <s v="TO"/>
    <n v="3131000"/>
    <s v="KES"/>
    <s v="OCP Kenya LTD"/>
    <s v="Kenya"/>
    <x v="5"/>
    <x v="17"/>
    <n v="700009"/>
    <s v="ZCS"/>
    <s v="C"/>
    <n v="10"/>
    <n v="1500"/>
    <n v="1521"/>
  </r>
  <r>
    <n v="95001617"/>
    <s v="AFEX FAIR TRADE LIMITED"/>
    <s v="Bus dev project"/>
    <x v="159"/>
    <n v="31"/>
    <s v="TO"/>
    <n v="3131000"/>
    <s v="KES"/>
    <s v="OCP Kenya LTD"/>
    <s v="Kenya"/>
    <x v="5"/>
    <x v="17"/>
    <n v="700009"/>
    <s v="ZCS"/>
    <s v="C"/>
    <n v="11"/>
    <n v="1500"/>
    <n v="1521"/>
  </r>
  <r>
    <n v="95001618"/>
    <s v="Apollo Agriculture Ltd"/>
    <s v="Distributor"/>
    <x v="159"/>
    <n v="28"/>
    <s v="TO"/>
    <n v="24836"/>
    <s v="USD"/>
    <s v="OCP Kenya LTD"/>
    <s v="Kenya"/>
    <x v="5"/>
    <x v="32"/>
    <n v="700046"/>
    <s v="ZCS"/>
    <s v="C"/>
    <n v="10"/>
    <n v="1500"/>
    <n v="1521"/>
  </r>
  <r>
    <n v="95001618"/>
    <s v="Apollo Agriculture Ltd"/>
    <s v="Distributor"/>
    <x v="159"/>
    <n v="28"/>
    <s v="TO"/>
    <n v="24836"/>
    <s v="USD"/>
    <s v="OCP Kenya LTD"/>
    <s v="Kenya"/>
    <x v="5"/>
    <x v="32"/>
    <n v="700046"/>
    <s v="ZCS"/>
    <s v="C"/>
    <n v="11"/>
    <n v="1500"/>
    <n v="1521"/>
  </r>
  <r>
    <n v="95001618"/>
    <s v="Apollo Agriculture Ltd"/>
    <s v="Distributor"/>
    <x v="159"/>
    <n v="28"/>
    <s v="TO"/>
    <n v="24836"/>
    <s v="USD"/>
    <s v="OCP Kenya LTD"/>
    <s v="Kenya"/>
    <x v="5"/>
    <x v="32"/>
    <n v="700046"/>
    <s v="ZCS"/>
    <s v="C"/>
    <n v="12"/>
    <n v="1500"/>
    <n v="1521"/>
  </r>
  <r>
    <n v="95001618"/>
    <s v="Apollo Agriculture Ltd"/>
    <s v="Distributor"/>
    <x v="159"/>
    <n v="28"/>
    <s v="TO"/>
    <n v="24836"/>
    <s v="USD"/>
    <s v="OCP Kenya LTD"/>
    <s v="Kenya"/>
    <x v="5"/>
    <x v="32"/>
    <n v="700046"/>
    <s v="ZCS"/>
    <s v="C"/>
    <n v="13"/>
    <n v="1500"/>
    <n v="1521"/>
  </r>
  <r>
    <n v="95001619"/>
    <s v="CASH SALES"/>
    <m/>
    <x v="160"/>
    <n v="3.5"/>
    <s v="TO"/>
    <n v="357000"/>
    <s v="KES"/>
    <s v="OCP Kenya LTD"/>
    <s v="Kenya"/>
    <x v="5"/>
    <x v="17"/>
    <n v="700009"/>
    <s v="ZCS"/>
    <s v="C"/>
    <n v="10"/>
    <n v="1500"/>
    <n v="1520"/>
  </r>
  <r>
    <n v="95001620"/>
    <s v="JOSEMO DISTRIBUTORS KENYA Ltd."/>
    <m/>
    <x v="160"/>
    <n v="12"/>
    <s v="TO"/>
    <n v="1224000"/>
    <s v="KES"/>
    <s v="OCP Kenya LTD"/>
    <s v="Kenya"/>
    <x v="5"/>
    <x v="17"/>
    <n v="700009"/>
    <s v="ZCS"/>
    <s v="C"/>
    <n v="10"/>
    <n v="1500"/>
    <n v="1520"/>
  </r>
  <r>
    <n v="95001620"/>
    <s v="JOSEMO DISTRIBUTORS KENYA Ltd."/>
    <m/>
    <x v="160"/>
    <n v="12"/>
    <s v="TO"/>
    <n v="1224000"/>
    <s v="KES"/>
    <s v="OCP Kenya LTD"/>
    <s v="Kenya"/>
    <x v="5"/>
    <x v="17"/>
    <n v="700009"/>
    <s v="ZCS"/>
    <s v="C"/>
    <n v="11"/>
    <n v="1500"/>
    <n v="1520"/>
  </r>
  <r>
    <n v="95001621"/>
    <s v="CENTRAL VET AGRO SUPPLIES"/>
    <m/>
    <x v="160"/>
    <n v="12"/>
    <s v="TO"/>
    <n v="1224000"/>
    <s v="KES"/>
    <s v="OCP Kenya LTD"/>
    <s v="Kenya"/>
    <x v="5"/>
    <x v="17"/>
    <n v="700009"/>
    <s v="ZCS"/>
    <s v="C"/>
    <n v="10"/>
    <n v="1500"/>
    <n v="1520"/>
  </r>
  <r>
    <n v="95001623"/>
    <s v="GEISHA SHOP"/>
    <m/>
    <x v="160"/>
    <n v="12"/>
    <s v="TO"/>
    <n v="1224000"/>
    <s v="KES"/>
    <s v="OCP Kenya LTD"/>
    <s v="Kenya"/>
    <x v="5"/>
    <x v="17"/>
    <n v="700009"/>
    <s v="ZCS"/>
    <s v="C"/>
    <n v="10"/>
    <n v="1500"/>
    <n v="1520"/>
  </r>
  <r>
    <n v="95001624"/>
    <s v="SHAMBA INPUTS SUPPLIES MOLO"/>
    <m/>
    <x v="160"/>
    <n v="12"/>
    <s v="TO"/>
    <n v="1224000"/>
    <s v="KES"/>
    <s v="OCP Kenya LTD"/>
    <s v="Kenya"/>
    <x v="5"/>
    <x v="17"/>
    <n v="700009"/>
    <s v="ZCS"/>
    <s v="C"/>
    <n v="10"/>
    <n v="1500"/>
    <n v="1520"/>
  </r>
  <r>
    <n v="95001625"/>
    <s v="LUKENYA AGROVET SUPPLIES LIMITED"/>
    <m/>
    <x v="160"/>
    <n v="12"/>
    <s v="TO"/>
    <n v="1224000"/>
    <s v="KES"/>
    <s v="OCP Kenya LTD"/>
    <s v="Kenya"/>
    <x v="5"/>
    <x v="17"/>
    <n v="700009"/>
    <s v="ZCS"/>
    <s v="C"/>
    <n v="10"/>
    <n v="1500"/>
    <n v="1520"/>
  </r>
  <r>
    <n v="95001626"/>
    <s v="ONE ACRE FUND"/>
    <s v="NGO (retailer)"/>
    <x v="160"/>
    <n v="3575"/>
    <s v="TO"/>
    <n v="3353350"/>
    <s v="USD"/>
    <s v="OCP Kenya LTD"/>
    <s v="Kenya"/>
    <x v="5"/>
    <x v="17"/>
    <n v="700009"/>
    <s v="ZCS"/>
    <s v="C"/>
    <n v="10"/>
    <n v="1500"/>
    <n v="1521"/>
  </r>
  <r>
    <n v="95001627"/>
    <s v="CHIROMO FERTILIZERS LIMITED"/>
    <m/>
    <x v="160"/>
    <n v="29.5"/>
    <s v="TO"/>
    <n v="3009000"/>
    <s v="KES"/>
    <s v="OCP Kenya LTD"/>
    <s v="Kenya"/>
    <x v="5"/>
    <x v="17"/>
    <n v="700009"/>
    <s v="ZCS"/>
    <s v="C"/>
    <n v="10"/>
    <n v="1500"/>
    <n v="1520"/>
  </r>
  <r>
    <n v="95001627"/>
    <s v="CHIROMO FERTILIZERS LIMITED"/>
    <m/>
    <x v="160"/>
    <n v="28"/>
    <s v="TO"/>
    <n v="2856000"/>
    <s v="KES"/>
    <s v="OCP Kenya LTD"/>
    <s v="Kenya"/>
    <x v="5"/>
    <x v="17"/>
    <n v="700009"/>
    <s v="ZCS"/>
    <s v="C"/>
    <n v="14"/>
    <n v="1500"/>
    <n v="1520"/>
  </r>
  <r>
    <n v="95001627"/>
    <s v="CHIROMO FERTILIZERS LIMITED"/>
    <m/>
    <x v="160"/>
    <n v="29"/>
    <s v="TO"/>
    <n v="2958000"/>
    <s v="KES"/>
    <s v="OCP Kenya LTD"/>
    <s v="Kenya"/>
    <x v="5"/>
    <x v="17"/>
    <n v="700009"/>
    <s v="ZCS"/>
    <s v="C"/>
    <n v="11"/>
    <n v="1500"/>
    <n v="1520"/>
  </r>
  <r>
    <n v="95001627"/>
    <s v="CHIROMO FERTILIZERS LIMITED"/>
    <m/>
    <x v="160"/>
    <n v="28"/>
    <s v="TO"/>
    <n v="2856000"/>
    <s v="KES"/>
    <s v="OCP Kenya LTD"/>
    <s v="Kenya"/>
    <x v="5"/>
    <x v="17"/>
    <n v="700009"/>
    <s v="ZCS"/>
    <s v="C"/>
    <n v="13"/>
    <n v="1500"/>
    <n v="1520"/>
  </r>
  <r>
    <n v="95001627"/>
    <s v="CHIROMO FERTILIZERS LIMITED"/>
    <m/>
    <x v="160"/>
    <n v="28"/>
    <s v="TO"/>
    <n v="2856000"/>
    <s v="KES"/>
    <s v="OCP Kenya LTD"/>
    <s v="Kenya"/>
    <x v="5"/>
    <x v="17"/>
    <n v="700009"/>
    <s v="ZCS"/>
    <s v="C"/>
    <n v="12"/>
    <n v="1500"/>
    <n v="1520"/>
  </r>
  <r>
    <n v="95001628"/>
    <s v="NATIONAL CEREALS AND PRODUCE BOARD"/>
    <s v="Gov"/>
    <x v="160"/>
    <n v="28"/>
    <s v="TO"/>
    <n v="2772000"/>
    <s v="KES"/>
    <s v="OCP Kenya LTD"/>
    <s v="Kenya"/>
    <x v="5"/>
    <x v="17"/>
    <n v="700009"/>
    <s v="ZCS"/>
    <s v="C"/>
    <n v="10"/>
    <n v="1500"/>
    <n v="1521"/>
  </r>
  <r>
    <n v="95001629"/>
    <s v="NATIONAL CEREALS AND PRODUCE BOARD"/>
    <s v="Gov"/>
    <x v="160"/>
    <n v="10"/>
    <s v="TO"/>
    <n v="990000"/>
    <s v="KES"/>
    <s v="OCP Kenya LTD"/>
    <s v="Kenya"/>
    <x v="5"/>
    <x v="17"/>
    <n v="700009"/>
    <s v="ZCS"/>
    <s v="C"/>
    <n v="10"/>
    <n v="1500"/>
    <n v="1521"/>
  </r>
  <r>
    <n v="95001630"/>
    <s v="EUNIQUE TIMBERLAND ENTERPRISES LTD"/>
    <m/>
    <x v="160"/>
    <n v="27"/>
    <s v="TO"/>
    <n v="2754000"/>
    <s v="KES"/>
    <s v="OCP Kenya LTD"/>
    <s v="Kenya"/>
    <x v="5"/>
    <x v="17"/>
    <n v="700009"/>
    <s v="ZCS"/>
    <s v="C"/>
    <n v="10"/>
    <n v="1500"/>
    <n v="1520"/>
  </r>
  <r>
    <n v="95001631"/>
    <s v="SHAMBA PRIDE LIMITED"/>
    <m/>
    <x v="160"/>
    <n v="6"/>
    <s v="TO"/>
    <n v="612000"/>
    <s v="KES"/>
    <s v="OCP Kenya LTD"/>
    <s v="Kenya"/>
    <x v="5"/>
    <x v="17"/>
    <n v="700009"/>
    <s v="ZCS"/>
    <s v="C"/>
    <n v="10"/>
    <n v="1500"/>
    <n v="1520"/>
  </r>
  <r>
    <n v="95001632"/>
    <s v="NATIONAL CEREALS AND PRODUCE BOARD"/>
    <s v="Gov"/>
    <x v="160"/>
    <n v="28"/>
    <s v="TO"/>
    <n v="2772000"/>
    <s v="KES"/>
    <s v="OCP Kenya LTD"/>
    <s v="Kenya"/>
    <x v="5"/>
    <x v="17"/>
    <n v="700009"/>
    <s v="ZCS"/>
    <s v="C"/>
    <n v="10"/>
    <n v="1500"/>
    <n v="1521"/>
  </r>
  <r>
    <n v="95001633"/>
    <s v="NATIONAL CEREALS AND PRODUCE BOARD"/>
    <s v="Gov"/>
    <x v="160"/>
    <n v="28"/>
    <s v="TO"/>
    <n v="2772000"/>
    <s v="KES"/>
    <s v="OCP Kenya LTD"/>
    <s v="Kenya"/>
    <x v="5"/>
    <x v="17"/>
    <n v="700009"/>
    <s v="ZCS"/>
    <s v="C"/>
    <n v="10"/>
    <n v="1500"/>
    <n v="1521"/>
  </r>
  <r>
    <n v="95001634"/>
    <s v="NATIONAL CEREALS AND PRODUCE BOARD"/>
    <s v="Gov"/>
    <x v="160"/>
    <n v="28"/>
    <s v="TO"/>
    <n v="2772000"/>
    <s v="KES"/>
    <s v="OCP Kenya LTD"/>
    <s v="Kenya"/>
    <x v="5"/>
    <x v="17"/>
    <n v="700009"/>
    <s v="ZCS"/>
    <s v="C"/>
    <n v="10"/>
    <n v="1500"/>
    <n v="1521"/>
  </r>
  <r>
    <n v="95001635"/>
    <s v="Apollo Agriculture Ltd"/>
    <s v="Distributor"/>
    <x v="19"/>
    <n v="9"/>
    <s v="TO"/>
    <n v="7983"/>
    <s v="USD"/>
    <s v="OCP Kenya LTD"/>
    <s v="Kenya"/>
    <x v="5"/>
    <x v="32"/>
    <n v="700046"/>
    <s v="ZCS"/>
    <s v="C"/>
    <n v="10"/>
    <n v="1500"/>
    <n v="1520"/>
  </r>
  <r>
    <n v="95001636"/>
    <s v="ONE ACRE FUND"/>
    <s v="NGO (retailer)"/>
    <x v="19"/>
    <n v="2299"/>
    <s v="TO"/>
    <n v="2156462"/>
    <s v="USD"/>
    <s v="OCP Kenya LTD"/>
    <s v="Kenya"/>
    <x v="5"/>
    <x v="17"/>
    <n v="700009"/>
    <s v="ZCS"/>
    <s v="C"/>
    <n v="10"/>
    <n v="1500"/>
    <n v="1521"/>
  </r>
  <r>
    <n v="95001637"/>
    <s v="Kenya National Trading Corp. Ltd"/>
    <s v="Gov"/>
    <x v="19"/>
    <n v="2"/>
    <s v="BAG"/>
    <n v="198000"/>
    <s v="KES"/>
    <s v="OCP Kenya LTD"/>
    <s v="Kenya"/>
    <x v="5"/>
    <x v="17"/>
    <n v="700009"/>
    <s v="ZCS"/>
    <s v="C"/>
    <n v="10"/>
    <n v="1500"/>
    <n v="1520"/>
  </r>
  <r>
    <n v="95001639"/>
    <s v="Kenya National Trading Corp. Ltd"/>
    <s v="Gov"/>
    <x v="19"/>
    <n v="67.05"/>
    <s v="BAG"/>
    <n v="6637950"/>
    <s v="KES"/>
    <s v="OCP Kenya LTD"/>
    <s v="Kenya"/>
    <x v="5"/>
    <x v="17"/>
    <n v="700009"/>
    <s v="ZCS"/>
    <s v="C"/>
    <n v="10"/>
    <n v="1500"/>
    <n v="1520"/>
  </r>
  <r>
    <n v="95001641"/>
    <s v="Kenya National Trading Corp. Ltd"/>
    <s v="Gov"/>
    <x v="19"/>
    <n v="27"/>
    <s v="TO"/>
    <n v="2673000"/>
    <s v="KES"/>
    <s v="OCP Kenya LTD"/>
    <s v="Kenya"/>
    <x v="5"/>
    <x v="17"/>
    <n v="700009"/>
    <s v="ZCS"/>
    <s v="C"/>
    <n v="16"/>
    <n v="1500"/>
    <n v="1520"/>
  </r>
  <r>
    <n v="95001641"/>
    <s v="Kenya National Trading Corp. Ltd"/>
    <s v="Gov"/>
    <x v="19"/>
    <n v="28"/>
    <s v="TO"/>
    <n v="2772000"/>
    <s v="KES"/>
    <s v="OCP Kenya LTD"/>
    <s v="Kenya"/>
    <x v="5"/>
    <x v="17"/>
    <n v="700009"/>
    <s v="ZCS"/>
    <s v="C"/>
    <n v="15"/>
    <n v="1500"/>
    <n v="1520"/>
  </r>
  <r>
    <n v="95001641"/>
    <s v="Kenya National Trading Corp. Ltd"/>
    <s v="Gov"/>
    <x v="19"/>
    <n v="28"/>
    <s v="TO"/>
    <n v="2772000"/>
    <s v="KES"/>
    <s v="OCP Kenya LTD"/>
    <s v="Kenya"/>
    <x v="5"/>
    <x v="17"/>
    <n v="700009"/>
    <s v="ZCS"/>
    <s v="C"/>
    <n v="14"/>
    <n v="1500"/>
    <n v="1520"/>
  </r>
  <r>
    <n v="95001641"/>
    <s v="Kenya National Trading Corp. Ltd"/>
    <s v="Gov"/>
    <x v="19"/>
    <n v="27"/>
    <s v="TO"/>
    <n v="2673000"/>
    <s v="KES"/>
    <s v="OCP Kenya LTD"/>
    <s v="Kenya"/>
    <x v="5"/>
    <x v="17"/>
    <n v="700009"/>
    <s v="ZCS"/>
    <s v="C"/>
    <n v="13"/>
    <n v="1500"/>
    <n v="1520"/>
  </r>
  <r>
    <n v="95001641"/>
    <s v="Kenya National Trading Corp. Ltd"/>
    <s v="Gov"/>
    <x v="19"/>
    <n v="28"/>
    <s v="TO"/>
    <n v="2772000"/>
    <s v="KES"/>
    <s v="OCP Kenya LTD"/>
    <s v="Kenya"/>
    <x v="5"/>
    <x v="17"/>
    <n v="700009"/>
    <s v="ZCS"/>
    <s v="C"/>
    <n v="12"/>
    <n v="1500"/>
    <n v="1520"/>
  </r>
  <r>
    <n v="95001641"/>
    <s v="Kenya National Trading Corp. Ltd"/>
    <s v="Gov"/>
    <x v="19"/>
    <n v="28"/>
    <s v="TO"/>
    <n v="2772000"/>
    <s v="KES"/>
    <s v="OCP Kenya LTD"/>
    <s v="Kenya"/>
    <x v="5"/>
    <x v="17"/>
    <n v="700009"/>
    <s v="ZCS"/>
    <s v="C"/>
    <n v="11"/>
    <n v="1500"/>
    <n v="1520"/>
  </r>
  <r>
    <n v="95001641"/>
    <s v="Kenya National Trading Corp. Ltd"/>
    <s v="Gov"/>
    <x v="19"/>
    <n v="28"/>
    <s v="TO"/>
    <n v="2772000"/>
    <s v="KES"/>
    <s v="OCP Kenya LTD"/>
    <s v="Kenya"/>
    <x v="5"/>
    <x v="17"/>
    <n v="700009"/>
    <s v="ZCS"/>
    <s v="C"/>
    <n v="10"/>
    <n v="1500"/>
    <n v="1520"/>
  </r>
  <r>
    <n v="95001642"/>
    <s v="JOSEMO DISTRIBUTORS KENYA Ltd."/>
    <m/>
    <x v="161"/>
    <n v="12"/>
    <s v="TO"/>
    <n v="1224000"/>
    <s v="KES"/>
    <s v="OCP Kenya LTD"/>
    <s v="Kenya"/>
    <x v="5"/>
    <x v="17"/>
    <n v="700009"/>
    <s v="ZCS"/>
    <s v="C"/>
    <n v="10"/>
    <n v="1500"/>
    <n v="1520"/>
  </r>
  <r>
    <n v="95001643"/>
    <s v="NATIONAL CEREALS AND PRODUCE BOARD"/>
    <s v="Gov"/>
    <x v="161"/>
    <n v="28"/>
    <s v="TO"/>
    <n v="2772000"/>
    <s v="KES"/>
    <s v="OCP Kenya LTD"/>
    <s v="Kenya"/>
    <x v="5"/>
    <x v="17"/>
    <n v="700009"/>
    <s v="ZCS"/>
    <s v="C"/>
    <n v="10"/>
    <n v="1500"/>
    <n v="1521"/>
  </r>
  <r>
    <n v="95001644"/>
    <s v="MOLO CORNERMIX STORES"/>
    <m/>
    <x v="161"/>
    <n v="29.5"/>
    <s v="TO"/>
    <n v="3009000"/>
    <s v="KES"/>
    <s v="OCP Kenya LTD"/>
    <s v="Kenya"/>
    <x v="5"/>
    <x v="17"/>
    <n v="700009"/>
    <s v="ZCS"/>
    <s v="C"/>
    <n v="10"/>
    <n v="1500"/>
    <n v="1520"/>
  </r>
  <r>
    <n v="95001644"/>
    <s v="MOLO CORNERMIX STORES"/>
    <m/>
    <x v="161"/>
    <n v="30"/>
    <s v="TO"/>
    <n v="3060000"/>
    <s v="KES"/>
    <s v="OCP Kenya LTD"/>
    <s v="Kenya"/>
    <x v="5"/>
    <x v="17"/>
    <n v="700009"/>
    <s v="ZCS"/>
    <s v="C"/>
    <n v="11"/>
    <n v="1500"/>
    <n v="1520"/>
  </r>
  <r>
    <n v="95001645"/>
    <s v="Apollo Agriculture Ltd"/>
    <s v="Distributor"/>
    <x v="161"/>
    <n v="419"/>
    <s v="TO"/>
    <n v="371653"/>
    <s v="USD"/>
    <s v="OCP Kenya LTD"/>
    <s v="Kenya"/>
    <x v="5"/>
    <x v="32"/>
    <n v="700046"/>
    <s v="ZCS"/>
    <s v="C"/>
    <n v="10"/>
    <n v="1500"/>
    <n v="1521"/>
  </r>
  <r>
    <n v="95001646"/>
    <s v="AFEX FAIR TRADE LIMITED"/>
    <s v="Bus dev project"/>
    <x v="161"/>
    <n v="29"/>
    <s v="TO"/>
    <n v="2929000"/>
    <s v="KES"/>
    <s v="OCP Kenya LTD"/>
    <s v="Kenya"/>
    <x v="5"/>
    <x v="17"/>
    <n v="700009"/>
    <s v="ZCS"/>
    <s v="C"/>
    <n v="10"/>
    <n v="1500"/>
    <n v="1521"/>
  </r>
  <r>
    <n v="95001646"/>
    <s v="AFEX FAIR TRADE LIMITED"/>
    <s v="Bus dev project"/>
    <x v="161"/>
    <n v="28"/>
    <s v="TO"/>
    <n v="2828000"/>
    <s v="KES"/>
    <s v="OCP Kenya LTD"/>
    <s v="Kenya"/>
    <x v="5"/>
    <x v="17"/>
    <n v="700009"/>
    <s v="ZCS"/>
    <s v="C"/>
    <n v="11"/>
    <n v="1500"/>
    <n v="1521"/>
  </r>
  <r>
    <n v="95001646"/>
    <s v="AFEX FAIR TRADE LIMITED"/>
    <s v="Bus dev project"/>
    <x v="161"/>
    <n v="28"/>
    <s v="TO"/>
    <n v="2828000"/>
    <s v="KES"/>
    <s v="OCP Kenya LTD"/>
    <s v="Kenya"/>
    <x v="5"/>
    <x v="17"/>
    <n v="700009"/>
    <s v="ZCS"/>
    <s v="C"/>
    <n v="12"/>
    <n v="1500"/>
    <n v="1521"/>
  </r>
  <r>
    <n v="95001648"/>
    <s v="LUKENYA AGROVET SUPPLIES LIMITED"/>
    <m/>
    <x v="161"/>
    <n v="12"/>
    <s v="TO"/>
    <n v="1224000"/>
    <s v="KES"/>
    <s v="OCP Kenya LTD"/>
    <s v="Kenya"/>
    <x v="5"/>
    <x v="17"/>
    <n v="700009"/>
    <s v="ZCS"/>
    <s v="C"/>
    <n v="10"/>
    <n v="1500"/>
    <n v="1520"/>
  </r>
  <r>
    <n v="95001649"/>
    <s v="NATIONAL CEREALS AND PRODUCE BOARD"/>
    <s v="Gov"/>
    <x v="17"/>
    <n v="28"/>
    <s v="TO"/>
    <n v="2772000"/>
    <s v="KES"/>
    <s v="OCP Kenya LTD"/>
    <s v="Kenya"/>
    <x v="5"/>
    <x v="17"/>
    <n v="700009"/>
    <s v="ZCS"/>
    <s v="C"/>
    <n v="10"/>
    <n v="1500"/>
    <n v="1521"/>
  </r>
  <r>
    <n v="95001650"/>
    <s v="NATIONAL CEREALS AND PRODUCE BOARD"/>
    <s v="Gov"/>
    <x v="17"/>
    <n v="28"/>
    <s v="TO"/>
    <n v="2772000"/>
    <s v="KES"/>
    <s v="OCP Kenya LTD"/>
    <s v="Kenya"/>
    <x v="5"/>
    <x v="17"/>
    <n v="700009"/>
    <s v="ZCS"/>
    <s v="C"/>
    <n v="10"/>
    <n v="1500"/>
    <n v="1521"/>
  </r>
  <r>
    <n v="95001651"/>
    <s v="NATIONAL CEREALS AND PRODUCE BOARD"/>
    <s v="Gov"/>
    <x v="17"/>
    <n v="28"/>
    <s v="TO"/>
    <n v="2772000"/>
    <s v="KES"/>
    <s v="OCP Kenya LTD"/>
    <s v="Kenya"/>
    <x v="5"/>
    <x v="17"/>
    <n v="700009"/>
    <s v="ZCS"/>
    <s v="C"/>
    <n v="10"/>
    <n v="1500"/>
    <n v="1521"/>
  </r>
  <r>
    <n v="95001652"/>
    <s v="NATIONAL CEREALS AND PRODUCE BOARD"/>
    <s v="Gov"/>
    <x v="17"/>
    <n v="28"/>
    <s v="TO"/>
    <n v="2772000"/>
    <s v="KES"/>
    <s v="OCP Kenya LTD"/>
    <s v="Kenya"/>
    <x v="5"/>
    <x v="17"/>
    <n v="700009"/>
    <s v="ZCS"/>
    <s v="C"/>
    <n v="10"/>
    <n v="1500"/>
    <n v="1521"/>
  </r>
  <r>
    <n v="95001653"/>
    <s v="NATIONAL CEREALS AND PRODUCE BOARD"/>
    <s v="Gov"/>
    <x v="17"/>
    <n v="14"/>
    <s v="TO"/>
    <n v="1386000"/>
    <s v="KES"/>
    <s v="OCP Kenya LTD"/>
    <s v="Kenya"/>
    <x v="5"/>
    <x v="17"/>
    <n v="700009"/>
    <s v="ZCS"/>
    <s v="C"/>
    <n v="10"/>
    <n v="1500"/>
    <n v="1521"/>
  </r>
  <r>
    <n v="95001654"/>
    <s v="NATIONAL CEREALS AND PRODUCE BOARD"/>
    <s v="Gov"/>
    <x v="17"/>
    <n v="14"/>
    <s v="TO"/>
    <n v="1386000"/>
    <s v="KES"/>
    <s v="OCP Kenya LTD"/>
    <s v="Kenya"/>
    <x v="5"/>
    <x v="17"/>
    <n v="700009"/>
    <s v="ZCS"/>
    <s v="C"/>
    <n v="10"/>
    <n v="1500"/>
    <n v="1521"/>
  </r>
  <r>
    <n v="95001655"/>
    <s v="NATIONAL CEREALS AND PRODUCE BOARD"/>
    <s v="Gov"/>
    <x v="17"/>
    <n v="5"/>
    <s v="TO"/>
    <n v="495000"/>
    <s v="KES"/>
    <s v="OCP Kenya LTD"/>
    <s v="Kenya"/>
    <x v="5"/>
    <x v="17"/>
    <n v="700009"/>
    <s v="ZCS"/>
    <s v="C"/>
    <n v="10"/>
    <n v="1500"/>
    <n v="1521"/>
  </r>
  <r>
    <n v="95001656"/>
    <s v="MOLO CORNERMIX STORES"/>
    <m/>
    <x v="17"/>
    <n v="29.5"/>
    <s v="TO"/>
    <n v="3009000"/>
    <s v="KES"/>
    <s v="OCP Kenya LTD"/>
    <s v="Kenya"/>
    <x v="5"/>
    <x v="17"/>
    <n v="700009"/>
    <s v="ZCS"/>
    <s v="C"/>
    <n v="10"/>
    <n v="1500"/>
    <n v="1520"/>
  </r>
  <r>
    <n v="95001656"/>
    <s v="MOLO CORNERMIX STORES"/>
    <m/>
    <x v="17"/>
    <n v="29.5"/>
    <s v="TO"/>
    <n v="3009000"/>
    <s v="KES"/>
    <s v="OCP Kenya LTD"/>
    <s v="Kenya"/>
    <x v="5"/>
    <x v="17"/>
    <n v="700009"/>
    <s v="ZCS"/>
    <s v="C"/>
    <n v="11"/>
    <n v="1500"/>
    <n v="1520"/>
  </r>
  <r>
    <n v="95001656"/>
    <s v="MOLO CORNERMIX STORES"/>
    <m/>
    <x v="17"/>
    <n v="30"/>
    <s v="TO"/>
    <n v="3060000"/>
    <s v="KES"/>
    <s v="OCP Kenya LTD"/>
    <s v="Kenya"/>
    <x v="5"/>
    <x v="17"/>
    <n v="700009"/>
    <s v="ZCS"/>
    <s v="C"/>
    <n v="12"/>
    <n v="1500"/>
    <n v="1520"/>
  </r>
  <r>
    <n v="95001657"/>
    <s v="GEISHA SHOP"/>
    <m/>
    <x v="17"/>
    <n v="12"/>
    <s v="TO"/>
    <n v="1224000"/>
    <s v="KES"/>
    <s v="OCP Kenya LTD"/>
    <s v="Kenya"/>
    <x v="5"/>
    <x v="17"/>
    <n v="700009"/>
    <s v="ZCS"/>
    <s v="C"/>
    <n v="10"/>
    <n v="1500"/>
    <n v="1520"/>
  </r>
  <r>
    <n v="95001658"/>
    <s v="CASH SALES"/>
    <m/>
    <x v="17"/>
    <n v="9.75"/>
    <s v="TO"/>
    <n v="994500"/>
    <s v="KES"/>
    <s v="OCP Kenya LTD"/>
    <s v="Kenya"/>
    <x v="5"/>
    <x v="17"/>
    <n v="700009"/>
    <s v="ZCS"/>
    <s v="C"/>
    <n v="10"/>
    <n v="1500"/>
    <n v="1520"/>
  </r>
  <r>
    <n v="95001659"/>
    <s v="CASH SALES"/>
    <m/>
    <x v="89"/>
    <n v="12"/>
    <s v="TO"/>
    <n v="1224000"/>
    <s v="KES"/>
    <s v="OCP Kenya LTD"/>
    <s v="Kenya"/>
    <x v="5"/>
    <x v="17"/>
    <n v="700009"/>
    <s v="ZCS"/>
    <s v="C"/>
    <n v="11"/>
    <n v="1500"/>
    <n v="1520"/>
  </r>
  <r>
    <n v="95001659"/>
    <s v="CASH SALES"/>
    <m/>
    <x v="89"/>
    <n v="3"/>
    <s v="TO"/>
    <n v="306000"/>
    <s v="KES"/>
    <s v="OCP Kenya LTD"/>
    <s v="Kenya"/>
    <x v="5"/>
    <x v="17"/>
    <n v="700009"/>
    <s v="ZCS"/>
    <s v="C"/>
    <n v="10"/>
    <n v="1500"/>
    <n v="1520"/>
  </r>
  <r>
    <n v="95001660"/>
    <s v="NATIONAL CEREALS AND PRODUCE BOARD"/>
    <s v="Gov"/>
    <x v="89"/>
    <n v="28"/>
    <s v="TO"/>
    <n v="2772000"/>
    <s v="KES"/>
    <s v="OCP Kenya LTD"/>
    <s v="Kenya"/>
    <x v="5"/>
    <x v="17"/>
    <n v="700009"/>
    <s v="ZCS"/>
    <s v="C"/>
    <n v="10"/>
    <n v="1500"/>
    <n v="1521"/>
  </r>
  <r>
    <n v="95001661"/>
    <s v="NATIONAL CEREALS AND PRODUCE BOARD"/>
    <s v="Gov"/>
    <x v="89"/>
    <n v="28"/>
    <s v="TO"/>
    <n v="2772000"/>
    <s v="KES"/>
    <s v="OCP Kenya LTD"/>
    <s v="Kenya"/>
    <x v="5"/>
    <x v="17"/>
    <n v="700009"/>
    <s v="ZCS"/>
    <s v="C"/>
    <n v="10"/>
    <n v="1500"/>
    <n v="1521"/>
  </r>
  <r>
    <n v="95001662"/>
    <s v="NATIONAL CEREALS AND PRODUCE BOARD"/>
    <s v="Gov"/>
    <x v="89"/>
    <n v="5"/>
    <s v="TO"/>
    <n v="495000"/>
    <s v="KES"/>
    <s v="OCP Kenya LTD"/>
    <s v="Kenya"/>
    <x v="5"/>
    <x v="17"/>
    <n v="700009"/>
    <s v="ZCS"/>
    <s v="C"/>
    <n v="10"/>
    <n v="1500"/>
    <n v="1521"/>
  </r>
  <r>
    <n v="95001663"/>
    <s v="NATIONAL CEREALS AND PRODUCE BOARD"/>
    <s v="Gov"/>
    <x v="89"/>
    <n v="3"/>
    <s v="TO"/>
    <n v="297000"/>
    <s v="KES"/>
    <s v="OCP Kenya LTD"/>
    <s v="Kenya"/>
    <x v="5"/>
    <x v="17"/>
    <n v="700009"/>
    <s v="ZCS"/>
    <s v="C"/>
    <n v="10"/>
    <n v="1500"/>
    <n v="1521"/>
  </r>
  <r>
    <n v="95001664"/>
    <s v="NATIONAL CEREALS AND PRODUCE BOARD"/>
    <s v="Gov"/>
    <x v="89"/>
    <n v="15"/>
    <s v="TO"/>
    <n v="1485000"/>
    <s v="KES"/>
    <s v="OCP Kenya LTD"/>
    <s v="Kenya"/>
    <x v="5"/>
    <x v="17"/>
    <n v="700009"/>
    <s v="ZCS"/>
    <s v="C"/>
    <n v="10"/>
    <n v="1500"/>
    <n v="1521"/>
  </r>
  <r>
    <n v="95001665"/>
    <s v="ELDORET AGRICULTURAL INVESTMENTS"/>
    <m/>
    <x v="90"/>
    <n v="30"/>
    <s v="TO"/>
    <n v="3060000"/>
    <s v="KES"/>
    <s v="OCP Kenya LTD"/>
    <s v="Kenya"/>
    <x v="5"/>
    <x v="17"/>
    <n v="700009"/>
    <s v="ZCS"/>
    <s v="C"/>
    <n v="10"/>
    <n v="1500"/>
    <n v="1520"/>
  </r>
  <r>
    <n v="95001666"/>
    <s v="LUKENYA AGROVET SUPPLIES LIMITED"/>
    <m/>
    <x v="90"/>
    <n v="12"/>
    <s v="TO"/>
    <n v="1224000"/>
    <s v="KES"/>
    <s v="OCP Kenya LTD"/>
    <s v="Kenya"/>
    <x v="5"/>
    <x v="17"/>
    <n v="700009"/>
    <s v="ZCS"/>
    <s v="C"/>
    <n v="10"/>
    <n v="1500"/>
    <n v="1520"/>
  </r>
  <r>
    <n v="95001667"/>
    <s v="MEAS AGRICULTURAL CENTRE"/>
    <m/>
    <x v="90"/>
    <n v="12"/>
    <s v="TO"/>
    <n v="1224000"/>
    <s v="KES"/>
    <s v="OCP Kenya LTD"/>
    <s v="Kenya"/>
    <x v="5"/>
    <x v="17"/>
    <n v="700009"/>
    <s v="ZCS"/>
    <s v="C"/>
    <n v="10"/>
    <n v="1500"/>
    <n v="1520"/>
  </r>
  <r>
    <n v="95001668"/>
    <s v="Kenya National Trading Corp. Ltd"/>
    <s v="Gov"/>
    <x v="90"/>
    <n v="28"/>
    <s v="TO"/>
    <n v="2772000"/>
    <s v="KES"/>
    <s v="OCP Kenya LTD"/>
    <s v="Kenya"/>
    <x v="5"/>
    <x v="17"/>
    <n v="700009"/>
    <s v="ZCS"/>
    <s v="C"/>
    <n v="10"/>
    <n v="1500"/>
    <n v="1520"/>
  </r>
  <r>
    <n v="95001669"/>
    <s v="Kenya National Trading Corp. Ltd"/>
    <s v="Gov"/>
    <x v="90"/>
    <n v="28"/>
    <s v="TO"/>
    <n v="2772000"/>
    <s v="KES"/>
    <s v="OCP Kenya LTD"/>
    <s v="Kenya"/>
    <x v="5"/>
    <x v="17"/>
    <n v="700009"/>
    <s v="ZCS"/>
    <s v="C"/>
    <n v="10"/>
    <n v="1500"/>
    <n v="1520"/>
  </r>
  <r>
    <n v="95001670"/>
    <s v="Kenya National Trading Corp. Ltd"/>
    <s v="Gov"/>
    <x v="90"/>
    <n v="27"/>
    <s v="TO"/>
    <n v="2673000"/>
    <s v="KES"/>
    <s v="OCP Kenya LTD"/>
    <s v="Kenya"/>
    <x v="5"/>
    <x v="17"/>
    <n v="700009"/>
    <s v="ZCS"/>
    <s v="C"/>
    <n v="10"/>
    <n v="1500"/>
    <n v="1520"/>
  </r>
  <r>
    <n v="95001671"/>
    <s v="Kenya National Trading Corp. Ltd"/>
    <s v="Gov"/>
    <x v="90"/>
    <n v="28"/>
    <s v="TO"/>
    <n v="2772000"/>
    <s v="KES"/>
    <s v="OCP Kenya LTD"/>
    <s v="Kenya"/>
    <x v="5"/>
    <x v="17"/>
    <n v="700009"/>
    <s v="ZCS"/>
    <s v="C"/>
    <n v="10"/>
    <n v="1500"/>
    <n v="1520"/>
  </r>
  <r>
    <n v="95001672"/>
    <s v="Kenya National Trading Corp. Ltd"/>
    <s v="Gov"/>
    <x v="90"/>
    <n v="28"/>
    <s v="TO"/>
    <n v="2772000"/>
    <s v="KES"/>
    <s v="OCP Kenya LTD"/>
    <s v="Kenya"/>
    <x v="5"/>
    <x v="17"/>
    <n v="700009"/>
    <s v="ZCS"/>
    <s v="C"/>
    <n v="10"/>
    <n v="1500"/>
    <n v="1520"/>
  </r>
  <r>
    <n v="95001673"/>
    <s v="Kenya National Trading Corp. Ltd"/>
    <s v="Gov"/>
    <x v="90"/>
    <n v="28"/>
    <s v="TO"/>
    <n v="2772000"/>
    <s v="KES"/>
    <s v="OCP Kenya LTD"/>
    <s v="Kenya"/>
    <x v="5"/>
    <x v="17"/>
    <n v="700009"/>
    <s v="ZCS"/>
    <s v="C"/>
    <n v="10"/>
    <n v="1500"/>
    <n v="1520"/>
  </r>
  <r>
    <n v="95001674"/>
    <s v="Kenya National Trading Corp. Ltd"/>
    <s v="Gov"/>
    <x v="90"/>
    <n v="29"/>
    <s v="TO"/>
    <n v="2871000"/>
    <s v="KES"/>
    <s v="OCP Kenya LTD"/>
    <s v="Kenya"/>
    <x v="5"/>
    <x v="17"/>
    <n v="700009"/>
    <s v="ZCS"/>
    <s v="C"/>
    <n v="10"/>
    <n v="1500"/>
    <n v="1520"/>
  </r>
  <r>
    <n v="95001675"/>
    <s v="Kenya National Trading Corp. Ltd"/>
    <s v="Gov"/>
    <x v="90"/>
    <n v="27"/>
    <s v="TO"/>
    <n v="2673000"/>
    <s v="KES"/>
    <s v="OCP Kenya LTD"/>
    <s v="Kenya"/>
    <x v="5"/>
    <x v="17"/>
    <n v="700009"/>
    <s v="ZCS"/>
    <s v="C"/>
    <n v="10"/>
    <n v="1500"/>
    <n v="1520"/>
  </r>
  <r>
    <n v="95001676"/>
    <s v="Kenya National Trading Corp. Ltd"/>
    <s v="Gov"/>
    <x v="90"/>
    <n v="29"/>
    <s v="TO"/>
    <n v="2871000"/>
    <s v="KES"/>
    <s v="OCP Kenya LTD"/>
    <s v="Kenya"/>
    <x v="5"/>
    <x v="17"/>
    <n v="700009"/>
    <s v="ZCS"/>
    <s v="C"/>
    <n v="10"/>
    <n v="1500"/>
    <n v="1520"/>
  </r>
  <r>
    <n v="95001677"/>
    <s v="Kenya National Trading Corp. Ltd"/>
    <s v="Gov"/>
    <x v="90"/>
    <n v="28"/>
    <s v="TO"/>
    <n v="2772000"/>
    <s v="KES"/>
    <s v="OCP Kenya LTD"/>
    <s v="Kenya"/>
    <x v="5"/>
    <x v="17"/>
    <n v="700009"/>
    <s v="ZCS"/>
    <s v="C"/>
    <n v="10"/>
    <n v="1500"/>
    <n v="1520"/>
  </r>
  <r>
    <n v="95001678"/>
    <s v="Kenya National Trading Corp. Ltd"/>
    <s v="Gov"/>
    <x v="90"/>
    <n v="2"/>
    <s v="TO"/>
    <n v="198000"/>
    <s v="KES"/>
    <s v="OCP Kenya LTD"/>
    <s v="Kenya"/>
    <x v="5"/>
    <x v="17"/>
    <n v="700009"/>
    <s v="ZCS"/>
    <s v="C"/>
    <n v="10"/>
    <n v="1500"/>
    <n v="1520"/>
  </r>
  <r>
    <n v="95001679"/>
    <s v="CHIROMO FERTILIZERS LIMITED"/>
    <m/>
    <x v="90"/>
    <n v="19.25"/>
    <s v="TO"/>
    <n v="1963500"/>
    <s v="KES"/>
    <s v="OCP Kenya LTD"/>
    <s v="Kenya"/>
    <x v="5"/>
    <x v="17"/>
    <n v="700009"/>
    <s v="ZCS"/>
    <s v="C"/>
    <n v="10"/>
    <n v="1500"/>
    <n v="1520"/>
  </r>
  <r>
    <n v="95001680"/>
    <s v="CHIROMO FERTILIZERS LIMITED"/>
    <m/>
    <x v="90"/>
    <n v="2.5"/>
    <s v="TO"/>
    <n v="255000"/>
    <s v="KES"/>
    <s v="OCP Kenya LTD"/>
    <s v="Kenya"/>
    <x v="5"/>
    <x v="17"/>
    <n v="700009"/>
    <s v="ZCS"/>
    <s v="C"/>
    <n v="10"/>
    <n v="1500"/>
    <n v="1520"/>
  </r>
  <r>
    <n v="95001681"/>
    <s v="Kenya National Trading Corp. Ltd"/>
    <s v="Gov"/>
    <x v="90"/>
    <n v="1"/>
    <s v="TO"/>
    <n v="99000"/>
    <s v="KES"/>
    <s v="OCP Kenya LTD"/>
    <s v="Kenya"/>
    <x v="5"/>
    <x v="17"/>
    <n v="700009"/>
    <s v="ZCS"/>
    <s v="C"/>
    <n v="10"/>
    <n v="1500"/>
    <n v="1520"/>
  </r>
  <r>
    <n v="95001683"/>
    <s v="NATIONAL CEREALS AND PRODUCE BOARD"/>
    <s v="Gov"/>
    <x v="92"/>
    <n v="28"/>
    <s v="TO"/>
    <n v="2772000"/>
    <s v="KES"/>
    <s v="OCP Kenya LTD"/>
    <s v="Kenya"/>
    <x v="5"/>
    <x v="17"/>
    <n v="700009"/>
    <s v="ZCS"/>
    <s v="C"/>
    <n v="10"/>
    <n v="1500"/>
    <n v="1521"/>
  </r>
  <r>
    <n v="95001684"/>
    <s v="NATIONAL CEREALS AND PRODUCE BOARD"/>
    <s v="Gov"/>
    <x v="92"/>
    <n v="28"/>
    <s v="TO"/>
    <n v="2772000"/>
    <s v="KES"/>
    <s v="OCP Kenya LTD"/>
    <s v="Kenya"/>
    <x v="5"/>
    <x v="17"/>
    <n v="700009"/>
    <s v="ZCS"/>
    <s v="C"/>
    <n v="10"/>
    <n v="1500"/>
    <n v="1521"/>
  </r>
  <r>
    <n v="95001685"/>
    <s v="NATIONAL CEREALS AND PRODUCE BOARD"/>
    <s v="Gov"/>
    <x v="92"/>
    <n v="28"/>
    <s v="TO"/>
    <n v="2772000"/>
    <s v="KES"/>
    <s v="OCP Kenya LTD"/>
    <s v="Kenya"/>
    <x v="5"/>
    <x v="17"/>
    <n v="700009"/>
    <s v="ZCS"/>
    <s v="C"/>
    <n v="10"/>
    <n v="1500"/>
    <n v="1521"/>
  </r>
  <r>
    <n v="95001686"/>
    <s v="NATIONAL CEREALS AND PRODUCE BOARD"/>
    <s v="Gov"/>
    <x v="92"/>
    <n v="28"/>
    <s v="TO"/>
    <n v="2772000"/>
    <s v="KES"/>
    <s v="OCP Kenya LTD"/>
    <s v="Kenya"/>
    <x v="5"/>
    <x v="17"/>
    <n v="700009"/>
    <s v="ZCS"/>
    <s v="C"/>
    <n v="10"/>
    <n v="1500"/>
    <n v="1521"/>
  </r>
  <r>
    <n v="95001687"/>
    <s v="NATIONAL CEREALS AND PRODUCE BOARD"/>
    <s v="Gov"/>
    <x v="92"/>
    <n v="24"/>
    <s v="TO"/>
    <n v="2376000"/>
    <s v="KES"/>
    <s v="OCP Kenya LTD"/>
    <s v="Kenya"/>
    <x v="5"/>
    <x v="17"/>
    <n v="700009"/>
    <s v="ZCS"/>
    <s v="C"/>
    <n v="10"/>
    <n v="1500"/>
    <n v="1521"/>
  </r>
  <r>
    <n v="95001688"/>
    <s v="NATIONAL CEREALS AND PRODUCE BOARD"/>
    <s v="Gov"/>
    <x v="92"/>
    <n v="28"/>
    <s v="TO"/>
    <n v="2772000"/>
    <s v="KES"/>
    <s v="OCP Kenya LTD"/>
    <s v="Kenya"/>
    <x v="5"/>
    <x v="17"/>
    <n v="700009"/>
    <s v="ZCS"/>
    <s v="C"/>
    <n v="10"/>
    <n v="1500"/>
    <n v="1521"/>
  </r>
  <r>
    <n v="95001689"/>
    <s v="NATIONAL CEREALS AND PRODUCE BOARD"/>
    <s v="Gov"/>
    <x v="92"/>
    <n v="28"/>
    <s v="TO"/>
    <n v="2772000"/>
    <s v="KES"/>
    <s v="OCP Kenya LTD"/>
    <s v="Kenya"/>
    <x v="5"/>
    <x v="17"/>
    <n v="700009"/>
    <s v="ZCS"/>
    <s v="C"/>
    <n v="10"/>
    <n v="1500"/>
    <n v="1521"/>
  </r>
  <r>
    <n v="95001690"/>
    <s v="NATIONAL CEREALS AND PRODUCE BOARD"/>
    <s v="Gov"/>
    <x v="92"/>
    <n v="28"/>
    <s v="TO"/>
    <n v="2772000"/>
    <s v="KES"/>
    <s v="OCP Kenya LTD"/>
    <s v="Kenya"/>
    <x v="5"/>
    <x v="17"/>
    <n v="700009"/>
    <s v="ZCS"/>
    <s v="C"/>
    <n v="10"/>
    <n v="1500"/>
    <n v="1521"/>
  </r>
  <r>
    <n v="95001691"/>
    <s v="NATIONAL CEREALS AND PRODUCE BOARD"/>
    <s v="Gov"/>
    <x v="92"/>
    <n v="1"/>
    <s v="TO"/>
    <n v="99000"/>
    <s v="KES"/>
    <s v="OCP Kenya LTD"/>
    <s v="Kenya"/>
    <x v="5"/>
    <x v="17"/>
    <n v="700009"/>
    <s v="ZCS"/>
    <s v="C"/>
    <n v="10"/>
    <n v="1500"/>
    <n v="1521"/>
  </r>
  <r>
    <n v="95001692"/>
    <s v="CASH SALES"/>
    <m/>
    <x v="92"/>
    <n v="6"/>
    <s v="TO"/>
    <n v="612000"/>
    <s v="KES"/>
    <s v="OCP Kenya LTD"/>
    <s v="Kenya"/>
    <x v="5"/>
    <x v="17"/>
    <n v="700009"/>
    <s v="ZCS"/>
    <s v="C"/>
    <n v="10"/>
    <n v="1500"/>
    <n v="1520"/>
  </r>
  <r>
    <n v="95001693"/>
    <s v="MARABA INVESTMENTS LTD"/>
    <m/>
    <x v="92"/>
    <n v="28"/>
    <s v="TO"/>
    <n v="2856000"/>
    <s v="KES"/>
    <s v="OCP Kenya LTD"/>
    <s v="Kenya"/>
    <x v="5"/>
    <x v="17"/>
    <n v="700009"/>
    <s v="ZCS"/>
    <s v="C"/>
    <n v="10"/>
    <n v="1500"/>
    <n v="1520"/>
  </r>
  <r>
    <n v="95001694"/>
    <s v="NYAHURURU VET, Ind. &amp; AGRICULTURE S"/>
    <m/>
    <x v="92"/>
    <n v="12"/>
    <s v="TO"/>
    <n v="1224000"/>
    <s v="KES"/>
    <s v="OCP Kenya LTD"/>
    <s v="Kenya"/>
    <x v="5"/>
    <x v="17"/>
    <n v="700009"/>
    <s v="ZCS"/>
    <s v="C"/>
    <n v="10"/>
    <n v="1500"/>
    <n v="1520"/>
  </r>
  <r>
    <n v="95001695"/>
    <s v="NYAHURURU CENTRAL HARDWARE"/>
    <m/>
    <x v="91"/>
    <n v="11"/>
    <s v="TO"/>
    <n v="1122000"/>
    <s v="KES"/>
    <s v="OCP Kenya LTD"/>
    <s v="Kenya"/>
    <x v="5"/>
    <x v="17"/>
    <n v="700009"/>
    <s v="ZCS"/>
    <s v="C"/>
    <n v="10"/>
    <n v="1500"/>
    <n v="1520"/>
  </r>
  <r>
    <n v="95001696"/>
    <s v="NATIONAL CEREALS AND PRODUCE BOARD"/>
    <s v="Gov"/>
    <x v="91"/>
    <n v="29"/>
    <s v="TO"/>
    <n v="2871000"/>
    <s v="KES"/>
    <s v="OCP Kenya LTD"/>
    <s v="Kenya"/>
    <x v="5"/>
    <x v="17"/>
    <n v="700009"/>
    <s v="ZCS"/>
    <s v="C"/>
    <n v="10"/>
    <n v="1500"/>
    <n v="1521"/>
  </r>
  <r>
    <n v="95001697"/>
    <s v="NATIONAL CEREALS AND PRODUCE BOARD"/>
    <s v="Gov"/>
    <x v="91"/>
    <n v="28"/>
    <s v="TO"/>
    <n v="2772000"/>
    <s v="KES"/>
    <s v="OCP Kenya LTD"/>
    <s v="Kenya"/>
    <x v="5"/>
    <x v="17"/>
    <n v="700009"/>
    <s v="ZCS"/>
    <s v="C"/>
    <n v="10"/>
    <n v="1500"/>
    <n v="1521"/>
  </r>
  <r>
    <n v="95001698"/>
    <s v="NATIONAL CEREALS AND PRODUCE BOARD"/>
    <s v="Gov"/>
    <x v="91"/>
    <n v="28"/>
    <s v="TO"/>
    <n v="2772000"/>
    <s v="KES"/>
    <s v="OCP Kenya LTD"/>
    <s v="Kenya"/>
    <x v="5"/>
    <x v="17"/>
    <n v="700009"/>
    <s v="ZCS"/>
    <s v="C"/>
    <n v="10"/>
    <n v="1500"/>
    <n v="1521"/>
  </r>
  <r>
    <n v="95001700"/>
    <s v="MOLO CORNERMIX STORES"/>
    <m/>
    <x v="94"/>
    <n v="12"/>
    <s v="TO"/>
    <n v="1224000"/>
    <s v="KES"/>
    <s v="OCP Kenya LTD"/>
    <s v="Kenya"/>
    <x v="5"/>
    <x v="17"/>
    <n v="700009"/>
    <s v="ZCS"/>
    <s v="C"/>
    <n v="30"/>
    <n v="1500"/>
    <n v="1520"/>
  </r>
  <r>
    <n v="95001700"/>
    <s v="MOLO CORNERMIX STORES"/>
    <m/>
    <x v="94"/>
    <n v="13"/>
    <s v="TO"/>
    <n v="1326000"/>
    <s v="KES"/>
    <s v="OCP Kenya LTD"/>
    <s v="Kenya"/>
    <x v="5"/>
    <x v="17"/>
    <n v="700009"/>
    <s v="ZCS"/>
    <s v="C"/>
    <n v="29"/>
    <n v="1500"/>
    <n v="1520"/>
  </r>
  <r>
    <n v="95001700"/>
    <s v="MOLO CORNERMIX STORES"/>
    <m/>
    <x v="94"/>
    <n v="13"/>
    <s v="TO"/>
    <n v="1326000"/>
    <s v="KES"/>
    <s v="OCP Kenya LTD"/>
    <s v="Kenya"/>
    <x v="5"/>
    <x v="17"/>
    <n v="700009"/>
    <s v="ZCS"/>
    <s v="C"/>
    <n v="28"/>
    <n v="1500"/>
    <n v="1520"/>
  </r>
  <r>
    <n v="95001700"/>
    <s v="MOLO CORNERMIX STORES"/>
    <m/>
    <x v="94"/>
    <n v="12"/>
    <s v="TO"/>
    <n v="1224000"/>
    <s v="KES"/>
    <s v="OCP Kenya LTD"/>
    <s v="Kenya"/>
    <x v="5"/>
    <x v="17"/>
    <n v="700009"/>
    <s v="ZCS"/>
    <s v="C"/>
    <n v="27"/>
    <n v="1500"/>
    <n v="1520"/>
  </r>
  <r>
    <n v="95001700"/>
    <s v="MOLO CORNERMIX STORES"/>
    <m/>
    <x v="94"/>
    <n v="13"/>
    <s v="TO"/>
    <n v="1326000"/>
    <s v="KES"/>
    <s v="OCP Kenya LTD"/>
    <s v="Kenya"/>
    <x v="5"/>
    <x v="17"/>
    <n v="700009"/>
    <s v="ZCS"/>
    <s v="C"/>
    <n v="26"/>
    <n v="1500"/>
    <n v="1520"/>
  </r>
  <r>
    <n v="95001700"/>
    <s v="MOLO CORNERMIX STORES"/>
    <m/>
    <x v="94"/>
    <n v="30"/>
    <s v="TO"/>
    <n v="3060000"/>
    <s v="KES"/>
    <s v="OCP Kenya LTD"/>
    <s v="Kenya"/>
    <x v="5"/>
    <x v="17"/>
    <n v="700009"/>
    <s v="ZCS"/>
    <s v="C"/>
    <n v="25"/>
    <n v="1500"/>
    <n v="1520"/>
  </r>
  <r>
    <n v="95001700"/>
    <s v="MOLO CORNERMIX STORES"/>
    <m/>
    <x v="94"/>
    <n v="12"/>
    <s v="TO"/>
    <n v="1224000"/>
    <s v="KES"/>
    <s v="OCP Kenya LTD"/>
    <s v="Kenya"/>
    <x v="5"/>
    <x v="17"/>
    <n v="700009"/>
    <s v="ZCS"/>
    <s v="C"/>
    <n v="24"/>
    <n v="1500"/>
    <n v="1520"/>
  </r>
  <r>
    <n v="95001700"/>
    <s v="MOLO CORNERMIX STORES"/>
    <m/>
    <x v="94"/>
    <n v="13"/>
    <s v="TO"/>
    <n v="1326000"/>
    <s v="KES"/>
    <s v="OCP Kenya LTD"/>
    <s v="Kenya"/>
    <x v="5"/>
    <x v="17"/>
    <n v="700009"/>
    <s v="ZCS"/>
    <s v="C"/>
    <n v="23"/>
    <n v="1500"/>
    <n v="1520"/>
  </r>
  <r>
    <n v="95001700"/>
    <s v="MOLO CORNERMIX STORES"/>
    <m/>
    <x v="94"/>
    <n v="13"/>
    <s v="TO"/>
    <n v="1326000"/>
    <s v="KES"/>
    <s v="OCP Kenya LTD"/>
    <s v="Kenya"/>
    <x v="5"/>
    <x v="17"/>
    <n v="700009"/>
    <s v="ZCS"/>
    <s v="C"/>
    <n v="22"/>
    <n v="1500"/>
    <n v="1520"/>
  </r>
  <r>
    <n v="95001700"/>
    <s v="MOLO CORNERMIX STORES"/>
    <m/>
    <x v="94"/>
    <n v="13"/>
    <s v="TO"/>
    <n v="1326000"/>
    <s v="KES"/>
    <s v="OCP Kenya LTD"/>
    <s v="Kenya"/>
    <x v="5"/>
    <x v="17"/>
    <n v="700009"/>
    <s v="ZCS"/>
    <s v="C"/>
    <n v="21"/>
    <n v="1500"/>
    <n v="1520"/>
  </r>
  <r>
    <n v="95001700"/>
    <s v="MOLO CORNERMIX STORES"/>
    <m/>
    <x v="94"/>
    <n v="12"/>
    <s v="TO"/>
    <n v="1224000"/>
    <s v="KES"/>
    <s v="OCP Kenya LTD"/>
    <s v="Kenya"/>
    <x v="5"/>
    <x v="17"/>
    <n v="700009"/>
    <s v="ZCS"/>
    <s v="C"/>
    <n v="20"/>
    <n v="1500"/>
    <n v="1520"/>
  </r>
  <r>
    <n v="95001700"/>
    <s v="MOLO CORNERMIX STORES"/>
    <m/>
    <x v="94"/>
    <n v="13"/>
    <s v="TO"/>
    <n v="1326000"/>
    <s v="KES"/>
    <s v="OCP Kenya LTD"/>
    <s v="Kenya"/>
    <x v="5"/>
    <x v="17"/>
    <n v="700009"/>
    <s v="ZCS"/>
    <s v="C"/>
    <n v="11"/>
    <n v="1500"/>
    <n v="1520"/>
  </r>
  <r>
    <n v="95001700"/>
    <s v="MOLO CORNERMIX STORES"/>
    <m/>
    <x v="94"/>
    <n v="30"/>
    <s v="TO"/>
    <n v="3060000"/>
    <s v="KES"/>
    <s v="OCP Kenya LTD"/>
    <s v="Kenya"/>
    <x v="5"/>
    <x v="17"/>
    <n v="700009"/>
    <s v="ZCS"/>
    <s v="C"/>
    <n v="12"/>
    <n v="1500"/>
    <n v="1520"/>
  </r>
  <r>
    <n v="95001700"/>
    <s v="MOLO CORNERMIX STORES"/>
    <m/>
    <x v="94"/>
    <n v="30"/>
    <s v="TO"/>
    <n v="3060000"/>
    <s v="KES"/>
    <s v="OCP Kenya LTD"/>
    <s v="Kenya"/>
    <x v="5"/>
    <x v="17"/>
    <n v="700009"/>
    <s v="ZCS"/>
    <s v="C"/>
    <n v="13"/>
    <n v="1500"/>
    <n v="1520"/>
  </r>
  <r>
    <n v="95001700"/>
    <s v="MOLO CORNERMIX STORES"/>
    <m/>
    <x v="94"/>
    <n v="30"/>
    <s v="TO"/>
    <n v="3060000"/>
    <s v="KES"/>
    <s v="OCP Kenya LTD"/>
    <s v="Kenya"/>
    <x v="5"/>
    <x v="17"/>
    <n v="700009"/>
    <s v="ZCS"/>
    <s v="C"/>
    <n v="14"/>
    <n v="1500"/>
    <n v="1520"/>
  </r>
  <r>
    <n v="95001700"/>
    <s v="MOLO CORNERMIX STORES"/>
    <m/>
    <x v="94"/>
    <n v="12.5"/>
    <s v="TO"/>
    <n v="1275000"/>
    <s v="KES"/>
    <s v="OCP Kenya LTD"/>
    <s v="Kenya"/>
    <x v="5"/>
    <x v="17"/>
    <n v="700009"/>
    <s v="ZCS"/>
    <s v="C"/>
    <n v="15"/>
    <n v="1500"/>
    <n v="1520"/>
  </r>
  <r>
    <n v="95001700"/>
    <s v="MOLO CORNERMIX STORES"/>
    <m/>
    <x v="94"/>
    <n v="12"/>
    <s v="TO"/>
    <n v="1224000"/>
    <s v="KES"/>
    <s v="OCP Kenya LTD"/>
    <s v="Kenya"/>
    <x v="5"/>
    <x v="17"/>
    <n v="700009"/>
    <s v="ZCS"/>
    <s v="C"/>
    <n v="16"/>
    <n v="1500"/>
    <n v="1520"/>
  </r>
  <r>
    <n v="95001700"/>
    <s v="MOLO CORNERMIX STORES"/>
    <m/>
    <x v="94"/>
    <n v="12"/>
    <s v="TO"/>
    <n v="1224000"/>
    <s v="KES"/>
    <s v="OCP Kenya LTD"/>
    <s v="Kenya"/>
    <x v="5"/>
    <x v="17"/>
    <n v="700009"/>
    <s v="ZCS"/>
    <s v="C"/>
    <n v="17"/>
    <n v="1500"/>
    <n v="1520"/>
  </r>
  <r>
    <n v="95001700"/>
    <s v="MOLO CORNERMIX STORES"/>
    <m/>
    <x v="94"/>
    <n v="13"/>
    <s v="TO"/>
    <n v="1326000"/>
    <s v="KES"/>
    <s v="OCP Kenya LTD"/>
    <s v="Kenya"/>
    <x v="5"/>
    <x v="17"/>
    <n v="700009"/>
    <s v="ZCS"/>
    <s v="C"/>
    <n v="18"/>
    <n v="1500"/>
    <n v="1520"/>
  </r>
  <r>
    <n v="95001700"/>
    <s v="MOLO CORNERMIX STORES"/>
    <m/>
    <x v="94"/>
    <n v="12"/>
    <s v="TO"/>
    <n v="1224000"/>
    <s v="KES"/>
    <s v="OCP Kenya LTD"/>
    <s v="Kenya"/>
    <x v="5"/>
    <x v="17"/>
    <n v="700009"/>
    <s v="ZCS"/>
    <s v="C"/>
    <n v="10"/>
    <n v="1500"/>
    <n v="1520"/>
  </r>
  <r>
    <n v="95001700"/>
    <s v="MOLO CORNERMIX STORES"/>
    <m/>
    <x v="94"/>
    <n v="12"/>
    <s v="TO"/>
    <n v="1224000"/>
    <s v="KES"/>
    <s v="OCP Kenya LTD"/>
    <s v="Kenya"/>
    <x v="5"/>
    <x v="17"/>
    <n v="700009"/>
    <s v="ZCS"/>
    <s v="C"/>
    <n v="19"/>
    <n v="1500"/>
    <n v="1520"/>
  </r>
  <r>
    <n v="95001701"/>
    <s v="MOLO CORNERMIX STORES"/>
    <m/>
    <x v="94"/>
    <n v="12.5"/>
    <s v="TO"/>
    <n v="1275000"/>
    <s v="KES"/>
    <s v="OCP Kenya LTD"/>
    <s v="Kenya"/>
    <x v="5"/>
    <x v="17"/>
    <n v="700009"/>
    <s v="ZCS"/>
    <s v="C"/>
    <n v="10"/>
    <n v="1500"/>
    <n v="1520"/>
  </r>
  <r>
    <n v="95001702"/>
    <s v="AFEX FAIR TRADE LIMITED"/>
    <s v="Bus dev project"/>
    <x v="94"/>
    <n v="28.4"/>
    <s v="TO"/>
    <n v="2868400"/>
    <s v="KES"/>
    <s v="OCP Kenya LTD"/>
    <s v="Kenya"/>
    <x v="5"/>
    <x v="17"/>
    <n v="700009"/>
    <s v="ZCS"/>
    <s v="C"/>
    <n v="10"/>
    <n v="1500"/>
    <n v="1521"/>
  </r>
  <r>
    <n v="95001702"/>
    <s v="AFEX FAIR TRADE LIMITED"/>
    <s v="Bus dev project"/>
    <x v="94"/>
    <n v="28.3"/>
    <s v="TO"/>
    <n v="2858300"/>
    <s v="KES"/>
    <s v="OCP Kenya LTD"/>
    <s v="Kenya"/>
    <x v="5"/>
    <x v="17"/>
    <n v="700009"/>
    <s v="ZCS"/>
    <s v="C"/>
    <n v="12"/>
    <n v="1500"/>
    <n v="1521"/>
  </r>
  <r>
    <n v="95001702"/>
    <s v="AFEX FAIR TRADE LIMITED"/>
    <s v="Bus dev project"/>
    <x v="94"/>
    <n v="31"/>
    <s v="TO"/>
    <n v="3131000"/>
    <s v="KES"/>
    <s v="OCP Kenya LTD"/>
    <s v="Kenya"/>
    <x v="5"/>
    <x v="17"/>
    <n v="700009"/>
    <s v="ZCS"/>
    <s v="C"/>
    <n v="11"/>
    <n v="1500"/>
    <n v="1521"/>
  </r>
  <r>
    <n v="95001703"/>
    <s v="ANIFARM VET AGRO CENTER"/>
    <m/>
    <x v="91"/>
    <n v="5"/>
    <s v="TO"/>
    <n v="510000"/>
    <s v="KES"/>
    <s v="OCP Kenya LTD"/>
    <s v="Kenya"/>
    <x v="5"/>
    <x v="17"/>
    <n v="700009"/>
    <s v="ZCS"/>
    <s v="C"/>
    <n v="10"/>
    <n v="1500"/>
    <n v="1520"/>
  </r>
  <r>
    <n v="95001704"/>
    <s v="NATIONAL CEREALS AND PRODUCE BOARD"/>
    <s v="Gov"/>
    <x v="94"/>
    <n v="2"/>
    <s v="TO"/>
    <n v="198000"/>
    <s v="KES"/>
    <s v="OCP Kenya LTD"/>
    <s v="Kenya"/>
    <x v="5"/>
    <x v="17"/>
    <n v="700009"/>
    <s v="ZCS"/>
    <s v="C"/>
    <n v="10"/>
    <n v="1500"/>
    <n v="1521"/>
  </r>
  <r>
    <n v="95001705"/>
    <s v="NATIONAL CEREALS AND PRODUCE BOARD"/>
    <s v="Gov"/>
    <x v="94"/>
    <n v="28"/>
    <s v="TO"/>
    <n v="2772000"/>
    <s v="KES"/>
    <s v="OCP Kenya LTD"/>
    <s v="Kenya"/>
    <x v="5"/>
    <x v="17"/>
    <n v="700009"/>
    <s v="ZCS"/>
    <s v="C"/>
    <n v="10"/>
    <n v="1500"/>
    <n v="1521"/>
  </r>
  <r>
    <n v="95001706"/>
    <s v="NATIONAL CEREALS AND PRODUCE BOARD"/>
    <s v="Gov"/>
    <x v="94"/>
    <n v="28"/>
    <s v="TO"/>
    <n v="2772000"/>
    <s v="KES"/>
    <s v="OCP Kenya LTD"/>
    <s v="Kenya"/>
    <x v="5"/>
    <x v="17"/>
    <n v="700009"/>
    <s v="ZCS"/>
    <s v="C"/>
    <n v="10"/>
    <n v="1500"/>
    <n v="1521"/>
  </r>
  <r>
    <n v="95001707"/>
    <s v="NATIONAL CEREALS AND PRODUCE BOARD"/>
    <s v="Gov"/>
    <x v="94"/>
    <n v="28"/>
    <s v="TO"/>
    <n v="2772000"/>
    <s v="KES"/>
    <s v="OCP Kenya LTD"/>
    <s v="Kenya"/>
    <x v="5"/>
    <x v="17"/>
    <n v="700009"/>
    <s v="ZCS"/>
    <s v="C"/>
    <n v="10"/>
    <n v="1500"/>
    <n v="1521"/>
  </r>
  <r>
    <n v="95001708"/>
    <s v="NATIONAL CEREALS AND PRODUCE BOARD"/>
    <s v="Gov"/>
    <x v="94"/>
    <n v="28"/>
    <s v="TO"/>
    <n v="2772000"/>
    <s v="KES"/>
    <s v="OCP Kenya LTD"/>
    <s v="Kenya"/>
    <x v="5"/>
    <x v="17"/>
    <n v="700009"/>
    <s v="ZCS"/>
    <s v="C"/>
    <n v="10"/>
    <n v="1500"/>
    <n v="1521"/>
  </r>
  <r>
    <n v="95001709"/>
    <s v="NATIONAL CEREALS AND PRODUCE BOARD"/>
    <s v="Gov"/>
    <x v="94"/>
    <n v="28"/>
    <s v="TO"/>
    <n v="2772000"/>
    <s v="KES"/>
    <s v="OCP Kenya LTD"/>
    <s v="Kenya"/>
    <x v="5"/>
    <x v="17"/>
    <n v="700009"/>
    <s v="ZCS"/>
    <s v="C"/>
    <n v="10"/>
    <n v="1500"/>
    <n v="1521"/>
  </r>
  <r>
    <n v="95001710"/>
    <s v="NATIONAL CEREALS AND PRODUCE BOARD"/>
    <s v="Gov"/>
    <x v="94"/>
    <n v="28"/>
    <s v="TO"/>
    <n v="2772000"/>
    <s v="KES"/>
    <s v="OCP Kenya LTD"/>
    <s v="Kenya"/>
    <x v="5"/>
    <x v="17"/>
    <n v="700009"/>
    <s v="ZCS"/>
    <s v="C"/>
    <n v="10"/>
    <n v="1500"/>
    <n v="1521"/>
  </r>
  <r>
    <n v="95001711"/>
    <s v="AFEX FAIR TRADE LIMITED"/>
    <s v="Bus dev project"/>
    <x v="94"/>
    <n v="28.4"/>
    <s v="TO"/>
    <n v="2868400"/>
    <s v="KES"/>
    <s v="OCP Kenya LTD"/>
    <s v="Kenya"/>
    <x v="5"/>
    <x v="17"/>
    <n v="700009"/>
    <s v="ZCS"/>
    <s v="C"/>
    <n v="10"/>
    <n v="1500"/>
    <n v="1521"/>
  </r>
  <r>
    <n v="95001711"/>
    <s v="AFEX FAIR TRADE LIMITED"/>
    <s v="Bus dev project"/>
    <x v="94"/>
    <n v="30"/>
    <s v="TO"/>
    <n v="3030000"/>
    <s v="KES"/>
    <s v="OCP Kenya LTD"/>
    <s v="Kenya"/>
    <x v="5"/>
    <x v="17"/>
    <n v="700009"/>
    <s v="ZCS"/>
    <s v="C"/>
    <n v="11"/>
    <n v="1500"/>
    <n v="1521"/>
  </r>
  <r>
    <n v="95001711"/>
    <s v="AFEX FAIR TRADE LIMITED"/>
    <s v="Bus dev project"/>
    <x v="94"/>
    <n v="30"/>
    <s v="TO"/>
    <n v="3030000"/>
    <s v="KES"/>
    <s v="OCP Kenya LTD"/>
    <s v="Kenya"/>
    <x v="5"/>
    <x v="17"/>
    <n v="700009"/>
    <s v="ZCS"/>
    <s v="C"/>
    <n v="12"/>
    <n v="1500"/>
    <n v="1521"/>
  </r>
  <r>
    <n v="95001712"/>
    <s v="CASH SALES"/>
    <m/>
    <x v="94"/>
    <n v="1.5"/>
    <s v="TO"/>
    <n v="153000"/>
    <s v="KES"/>
    <s v="OCP Kenya LTD"/>
    <s v="Kenya"/>
    <x v="5"/>
    <x v="17"/>
    <n v="700009"/>
    <s v="ZCS"/>
    <s v="C"/>
    <n v="10"/>
    <n v="1500"/>
    <n v="1520"/>
  </r>
  <r>
    <n v="95001713"/>
    <s v="NATIONAL CEREALS AND PRODUCE BOARD"/>
    <s v="Gov"/>
    <x v="96"/>
    <n v="14"/>
    <s v="TO"/>
    <n v="1386000"/>
    <s v="KES"/>
    <s v="OCP Kenya LTD"/>
    <s v="Kenya"/>
    <x v="5"/>
    <x v="17"/>
    <n v="700009"/>
    <s v="ZCS"/>
    <s v="C"/>
    <n v="10"/>
    <n v="1500"/>
    <n v="1521"/>
  </r>
  <r>
    <n v="95001714"/>
    <s v="NATIONAL CEREALS AND PRODUCE BOARD"/>
    <s v="Gov"/>
    <x v="96"/>
    <n v="14"/>
    <s v="TO"/>
    <n v="1386000"/>
    <s v="KES"/>
    <s v="OCP Kenya LTD"/>
    <s v="Kenya"/>
    <x v="5"/>
    <x v="17"/>
    <n v="700009"/>
    <s v="ZCS"/>
    <s v="C"/>
    <n v="10"/>
    <n v="1500"/>
    <n v="1521"/>
  </r>
  <r>
    <n v="95001715"/>
    <s v="NATIONAL CEREALS AND PRODUCE BOARD"/>
    <s v="Gov"/>
    <x v="96"/>
    <n v="28"/>
    <s v="TO"/>
    <n v="2772000"/>
    <s v="KES"/>
    <s v="OCP Kenya LTD"/>
    <s v="Kenya"/>
    <x v="5"/>
    <x v="17"/>
    <n v="700009"/>
    <s v="ZCS"/>
    <s v="C"/>
    <n v="10"/>
    <n v="1500"/>
    <n v="1521"/>
  </r>
  <r>
    <n v="95001716"/>
    <s v="NATIONAL CEREALS AND PRODUCE BOARD"/>
    <s v="Gov"/>
    <x v="96"/>
    <n v="14"/>
    <s v="TO"/>
    <n v="1386000"/>
    <s v="KES"/>
    <s v="OCP Kenya LTD"/>
    <s v="Kenya"/>
    <x v="5"/>
    <x v="17"/>
    <n v="700009"/>
    <s v="ZCS"/>
    <s v="C"/>
    <n v="10"/>
    <n v="1500"/>
    <n v="1521"/>
  </r>
  <r>
    <n v="95001717"/>
    <s v="NATIONAL CEREALS AND PRODUCE BOARD"/>
    <s v="Gov"/>
    <x v="96"/>
    <n v="28"/>
    <s v="TO"/>
    <n v="2772000"/>
    <s v="KES"/>
    <s v="OCP Kenya LTD"/>
    <s v="Kenya"/>
    <x v="5"/>
    <x v="17"/>
    <n v="700009"/>
    <s v="ZCS"/>
    <s v="C"/>
    <n v="10"/>
    <n v="1500"/>
    <n v="1521"/>
  </r>
  <r>
    <n v="95001718"/>
    <s v="NATIONAL CEREALS AND PRODUCE BOARD"/>
    <s v="Gov"/>
    <x v="96"/>
    <n v="28"/>
    <s v="TO"/>
    <n v="2772000"/>
    <s v="KES"/>
    <s v="OCP Kenya LTD"/>
    <s v="Kenya"/>
    <x v="5"/>
    <x v="17"/>
    <n v="700009"/>
    <s v="ZCS"/>
    <s v="C"/>
    <n v="10"/>
    <n v="1500"/>
    <n v="1521"/>
  </r>
  <r>
    <n v="95001719"/>
    <s v="NATIONAL CEREALS AND PRODUCE BOARD"/>
    <s v="Gov"/>
    <x v="96"/>
    <n v="28"/>
    <s v="TO"/>
    <n v="2772000"/>
    <s v="KES"/>
    <s v="OCP Kenya LTD"/>
    <s v="Kenya"/>
    <x v="5"/>
    <x v="17"/>
    <n v="700009"/>
    <s v="ZCS"/>
    <s v="C"/>
    <n v="10"/>
    <n v="1500"/>
    <n v="1521"/>
  </r>
  <r>
    <n v="95001720"/>
    <s v="NATIONAL CEREALS AND PRODUCE BOARD"/>
    <s v="Gov"/>
    <x v="96"/>
    <n v="28"/>
    <s v="TO"/>
    <n v="2772000"/>
    <s v="KES"/>
    <s v="OCP Kenya LTD"/>
    <s v="Kenya"/>
    <x v="5"/>
    <x v="17"/>
    <n v="700009"/>
    <s v="ZCS"/>
    <s v="C"/>
    <n v="10"/>
    <n v="1500"/>
    <n v="1521"/>
  </r>
  <r>
    <n v="95001721"/>
    <s v="NATIONAL CEREALS AND PRODUCE BOARD"/>
    <s v="Gov"/>
    <x v="96"/>
    <n v="28"/>
    <s v="TO"/>
    <n v="2772000"/>
    <s v="KES"/>
    <s v="OCP Kenya LTD"/>
    <s v="Kenya"/>
    <x v="5"/>
    <x v="17"/>
    <n v="700009"/>
    <s v="ZCS"/>
    <s v="C"/>
    <n v="10"/>
    <n v="1500"/>
    <n v="1521"/>
  </r>
  <r>
    <n v="95001722"/>
    <s v="NATIONAL CEREALS AND PRODUCE BOARD"/>
    <s v="Gov"/>
    <x v="96"/>
    <n v="28"/>
    <s v="TO"/>
    <n v="2772000"/>
    <s v="KES"/>
    <s v="OCP Kenya LTD"/>
    <s v="Kenya"/>
    <x v="5"/>
    <x v="17"/>
    <n v="700009"/>
    <s v="ZCS"/>
    <s v="C"/>
    <n v="10"/>
    <n v="1500"/>
    <n v="1521"/>
  </r>
  <r>
    <n v="95001723"/>
    <s v="NATIONAL CEREALS AND PRODUCE BOARD"/>
    <s v="Gov"/>
    <x v="96"/>
    <n v="6"/>
    <s v="TO"/>
    <n v="594000"/>
    <s v="KES"/>
    <s v="OCP Kenya LTD"/>
    <s v="Kenya"/>
    <x v="5"/>
    <x v="17"/>
    <n v="700009"/>
    <s v="ZCS"/>
    <s v="C"/>
    <n v="10"/>
    <n v="1500"/>
    <n v="1521"/>
  </r>
  <r>
    <n v="95001724"/>
    <s v="NATIONAL CEREALS AND PRODUCE BOARD"/>
    <s v="Gov"/>
    <x v="96"/>
    <n v="14"/>
    <s v="TO"/>
    <n v="1386000"/>
    <s v="KES"/>
    <s v="OCP Kenya LTD"/>
    <s v="Kenya"/>
    <x v="5"/>
    <x v="17"/>
    <n v="700009"/>
    <s v="ZCS"/>
    <s v="C"/>
    <n v="10"/>
    <n v="1500"/>
    <n v="1521"/>
  </r>
  <r>
    <n v="95001725"/>
    <s v="NATIONAL CEREALS AND PRODUCE BOARD"/>
    <s v="Gov"/>
    <x v="96"/>
    <n v="15"/>
    <s v="TO"/>
    <n v="1485000"/>
    <s v="KES"/>
    <s v="OCP Kenya LTD"/>
    <s v="Kenya"/>
    <x v="5"/>
    <x v="17"/>
    <n v="700009"/>
    <s v="ZCS"/>
    <s v="C"/>
    <n v="10"/>
    <n v="1500"/>
    <n v="1521"/>
  </r>
  <r>
    <n v="95001726"/>
    <s v="NATIONAL CEREALS AND PRODUCE BOARD"/>
    <s v="Gov"/>
    <x v="96"/>
    <n v="28"/>
    <s v="TO"/>
    <n v="2772000"/>
    <s v="KES"/>
    <s v="OCP Kenya LTD"/>
    <s v="Kenya"/>
    <x v="5"/>
    <x v="17"/>
    <n v="700009"/>
    <s v="ZCS"/>
    <s v="C"/>
    <n v="10"/>
    <n v="1500"/>
    <n v="1521"/>
  </r>
  <r>
    <n v="95001727"/>
    <s v="NATIONAL CEREALS AND PRODUCE BOARD"/>
    <s v="Gov"/>
    <x v="96"/>
    <n v="5"/>
    <s v="TO"/>
    <n v="495000"/>
    <s v="KES"/>
    <s v="OCP Kenya LTD"/>
    <s v="Kenya"/>
    <x v="5"/>
    <x v="17"/>
    <n v="700009"/>
    <s v="ZCS"/>
    <s v="C"/>
    <n v="10"/>
    <n v="1500"/>
    <n v="1521"/>
  </r>
  <r>
    <n v="95001728"/>
    <s v="NATIONAL CEREALS AND PRODUCE BOARD"/>
    <s v="Gov"/>
    <x v="96"/>
    <n v="28"/>
    <s v="TO"/>
    <n v="2772000"/>
    <s v="KES"/>
    <s v="OCP Kenya LTD"/>
    <s v="Kenya"/>
    <x v="5"/>
    <x v="17"/>
    <n v="700009"/>
    <s v="ZCS"/>
    <s v="C"/>
    <n v="10"/>
    <n v="1500"/>
    <n v="1521"/>
  </r>
  <r>
    <n v="95001729"/>
    <s v="Kenya National Trading Corp. Ltd"/>
    <s v="Gov"/>
    <x v="96"/>
    <n v="27"/>
    <s v="TO"/>
    <n v="2673000"/>
    <s v="KES"/>
    <s v="OCP Kenya LTD"/>
    <s v="Kenya"/>
    <x v="5"/>
    <x v="17"/>
    <n v="700009"/>
    <s v="ZCS"/>
    <s v="C"/>
    <n v="10"/>
    <n v="1500"/>
    <n v="1520"/>
  </r>
  <r>
    <n v="95001732"/>
    <s v="MEAS AGRICULTURAL CENTRE"/>
    <m/>
    <x v="96"/>
    <n v="12"/>
    <s v="TO"/>
    <n v="1224000"/>
    <s v="KES"/>
    <s v="OCP Kenya LTD"/>
    <s v="Kenya"/>
    <x v="5"/>
    <x v="17"/>
    <n v="700009"/>
    <s v="ZCS"/>
    <s v="C"/>
    <n v="10"/>
    <n v="1500"/>
    <n v="1520"/>
  </r>
  <r>
    <n v="95001735"/>
    <s v="NATIONAL CEREALS AND PRODUCE BOARD"/>
    <s v="Gov"/>
    <x v="96"/>
    <n v="24"/>
    <s v="TO"/>
    <n v="2376000"/>
    <s v="KES"/>
    <s v="OCP Kenya LTD"/>
    <s v="Kenya"/>
    <x v="5"/>
    <x v="17"/>
    <n v="700009"/>
    <s v="ZCS"/>
    <s v="C"/>
    <n v="10"/>
    <n v="1500"/>
    <n v="1521"/>
  </r>
  <r>
    <n v="95001736"/>
    <s v="NATIONAL CEREALS AND PRODUCE BOARD"/>
    <s v="Gov"/>
    <x v="96"/>
    <n v="4"/>
    <s v="TO"/>
    <n v="396000"/>
    <s v="KES"/>
    <s v="OCP Kenya LTD"/>
    <s v="Kenya"/>
    <x v="5"/>
    <x v="17"/>
    <n v="700009"/>
    <s v="ZCS"/>
    <s v="C"/>
    <n v="10"/>
    <n v="1500"/>
    <n v="1521"/>
  </r>
  <r>
    <n v="95001741"/>
    <s v="Kenya National Trading Corp. Ltd"/>
    <s v="Gov"/>
    <x v="96"/>
    <n v="2"/>
    <s v="TO"/>
    <n v="198000"/>
    <s v="KES"/>
    <s v="OCP Kenya LTD"/>
    <s v="Kenya"/>
    <x v="5"/>
    <x v="17"/>
    <n v="700009"/>
    <s v="ZCS"/>
    <s v="C"/>
    <n v="10"/>
    <n v="1500"/>
    <n v="1520"/>
  </r>
  <r>
    <n v="95001742"/>
    <s v="Kenya National Trading Corp. Ltd"/>
    <s v="Gov"/>
    <x v="96"/>
    <n v="29"/>
    <s v="TO"/>
    <n v="2871000"/>
    <s v="KES"/>
    <s v="OCP Kenya LTD"/>
    <s v="Kenya"/>
    <x v="5"/>
    <x v="17"/>
    <n v="700009"/>
    <s v="ZCS"/>
    <s v="C"/>
    <n v="10"/>
    <n v="1500"/>
    <n v="1520"/>
  </r>
  <r>
    <n v="95001743"/>
    <s v="Kenya National Trading Corp. Ltd"/>
    <s v="Gov"/>
    <x v="96"/>
    <n v="29"/>
    <s v="TO"/>
    <n v="2871000"/>
    <s v="KES"/>
    <s v="OCP Kenya LTD"/>
    <s v="Kenya"/>
    <x v="5"/>
    <x v="17"/>
    <n v="700009"/>
    <s v="ZCS"/>
    <s v="C"/>
    <n v="10"/>
    <n v="1500"/>
    <n v="1520"/>
  </r>
  <r>
    <n v="95001744"/>
    <s v="Kenya National Trading Corp. Ltd"/>
    <s v="Gov"/>
    <x v="96"/>
    <n v="3"/>
    <s v="TO"/>
    <n v="297000"/>
    <s v="KES"/>
    <s v="OCP Kenya LTD"/>
    <s v="Kenya"/>
    <x v="5"/>
    <x v="17"/>
    <n v="700009"/>
    <s v="ZCS"/>
    <s v="C"/>
    <n v="10"/>
    <n v="1500"/>
    <n v="1520"/>
  </r>
  <r>
    <n v="95001745"/>
    <s v="Kenya National Trading Corp. Ltd"/>
    <s v="Gov"/>
    <x v="96"/>
    <n v="25"/>
    <s v="TO"/>
    <n v="2475000"/>
    <s v="KES"/>
    <s v="OCP Kenya LTD"/>
    <s v="Kenya"/>
    <x v="5"/>
    <x v="17"/>
    <n v="700009"/>
    <s v="ZCS"/>
    <s v="C"/>
    <n v="10"/>
    <n v="1500"/>
    <n v="1520"/>
  </r>
  <r>
    <n v="95001746"/>
    <s v="Kenya National Trading Corp. Ltd"/>
    <s v="Gov"/>
    <x v="96"/>
    <n v="1"/>
    <s v="TO"/>
    <n v="99000"/>
    <s v="KES"/>
    <s v="OCP Kenya LTD"/>
    <s v="Kenya"/>
    <x v="5"/>
    <x v="17"/>
    <n v="700009"/>
    <s v="ZCS"/>
    <s v="C"/>
    <n v="10"/>
    <n v="1500"/>
    <n v="1520"/>
  </r>
  <r>
    <n v="95001747"/>
    <s v="Kenya National Trading Corp. Ltd"/>
    <s v="Gov"/>
    <x v="96"/>
    <n v="30"/>
    <s v="TO"/>
    <n v="2970000"/>
    <s v="KES"/>
    <s v="OCP Kenya LTD"/>
    <s v="Kenya"/>
    <x v="5"/>
    <x v="17"/>
    <n v="700009"/>
    <s v="ZCS"/>
    <s v="C"/>
    <n v="10"/>
    <n v="1500"/>
    <n v="1520"/>
  </r>
  <r>
    <n v="95001748"/>
    <s v="Kenya National Trading Corp. Ltd"/>
    <s v="Gov"/>
    <x v="96"/>
    <n v="27"/>
    <s v="TO"/>
    <n v="2673000"/>
    <s v="KES"/>
    <s v="OCP Kenya LTD"/>
    <s v="Kenya"/>
    <x v="5"/>
    <x v="17"/>
    <n v="700009"/>
    <s v="ZCS"/>
    <s v="C"/>
    <n v="10"/>
    <n v="1500"/>
    <n v="1520"/>
  </r>
  <r>
    <n v="95001749"/>
    <s v="Kenya National Trading Corp. Ltd"/>
    <s v="Gov"/>
    <x v="96"/>
    <n v="1"/>
    <s v="TO"/>
    <n v="99000"/>
    <s v="KES"/>
    <s v="OCP Kenya LTD"/>
    <s v="Kenya"/>
    <x v="5"/>
    <x v="17"/>
    <n v="700009"/>
    <s v="ZCS"/>
    <s v="C"/>
    <n v="10"/>
    <n v="1500"/>
    <n v="1520"/>
  </r>
  <r>
    <n v="95001750"/>
    <s v="Kenya National Trading Corp. Ltd"/>
    <s v="Gov"/>
    <x v="96"/>
    <n v="2"/>
    <s v="TO"/>
    <n v="198000"/>
    <s v="KES"/>
    <s v="OCP Kenya LTD"/>
    <s v="Kenya"/>
    <x v="5"/>
    <x v="17"/>
    <n v="700009"/>
    <s v="ZCS"/>
    <s v="C"/>
    <n v="10"/>
    <n v="1500"/>
    <n v="1520"/>
  </r>
  <r>
    <n v="95001751"/>
    <s v="Kenya National Trading Corp. Ltd"/>
    <s v="Gov"/>
    <x v="96"/>
    <n v="29"/>
    <s v="TO"/>
    <n v="2871000"/>
    <s v="KES"/>
    <s v="OCP Kenya LTD"/>
    <s v="Kenya"/>
    <x v="5"/>
    <x v="17"/>
    <n v="700009"/>
    <s v="ZCS"/>
    <s v="C"/>
    <n v="10"/>
    <n v="1500"/>
    <n v="1520"/>
  </r>
  <r>
    <n v="95001752"/>
    <s v="NATIONAL CEREALS AND PRODUCE BOARD"/>
    <s v="Gov"/>
    <x v="96"/>
    <n v="15"/>
    <s v="TO"/>
    <n v="1485000"/>
    <s v="KES"/>
    <s v="OCP Kenya LTD"/>
    <s v="Kenya"/>
    <x v="5"/>
    <x v="17"/>
    <n v="700009"/>
    <s v="ZCS"/>
    <s v="C"/>
    <n v="10"/>
    <n v="1500"/>
    <n v="1521"/>
  </r>
  <r>
    <n v="95001753"/>
    <s v="IPROCURE LIMITED"/>
    <m/>
    <x v="96"/>
    <n v="154.25"/>
    <s v="TO"/>
    <n v="136202.75"/>
    <s v="USD"/>
    <s v="OCP Kenya LTD"/>
    <s v="Kenya"/>
    <x v="5"/>
    <x v="32"/>
    <n v="700046"/>
    <s v="ZCS"/>
    <s v="C"/>
    <n v="20"/>
    <n v="1500"/>
    <n v="1521"/>
  </r>
  <r>
    <n v="95001753"/>
    <s v="IPROCURE LIMITED"/>
    <m/>
    <x v="96"/>
    <n v="435.25"/>
    <s v="TO"/>
    <n v="384325.75"/>
    <s v="USD"/>
    <s v="OCP Kenya LTD"/>
    <s v="Kenya"/>
    <x v="5"/>
    <x v="17"/>
    <n v="700009"/>
    <s v="ZCS"/>
    <s v="C"/>
    <n v="10"/>
    <n v="1500"/>
    <n v="1521"/>
  </r>
  <r>
    <n v="95001754"/>
    <s v="MEAS AGRICULTURAL CENTRE"/>
    <m/>
    <x v="96"/>
    <n v="1"/>
    <s v="TO"/>
    <n v="102000"/>
    <s v="KES"/>
    <s v="OCP Kenya LTD"/>
    <s v="Kenya"/>
    <x v="5"/>
    <x v="17"/>
    <n v="700009"/>
    <s v="ZCS"/>
    <s v="C"/>
    <n v="10"/>
    <n v="1500"/>
    <n v="1520"/>
  </r>
  <r>
    <n v="95001755"/>
    <s v="NATIONAL CEREALS AND PRODUCE BOARD"/>
    <s v="Gov"/>
    <x v="97"/>
    <n v="28"/>
    <s v="TO"/>
    <n v="2772000"/>
    <s v="KES"/>
    <s v="OCP Kenya LTD"/>
    <s v="Kenya"/>
    <x v="5"/>
    <x v="17"/>
    <n v="700009"/>
    <s v="ZCS"/>
    <s v="C"/>
    <n v="10"/>
    <n v="1500"/>
    <n v="1521"/>
  </r>
  <r>
    <n v="95001756"/>
    <s v="NATIONAL CEREALS AND PRODUCE BOARD"/>
    <s v="Gov"/>
    <x v="97"/>
    <n v="28"/>
    <s v="TO"/>
    <n v="2772000"/>
    <s v="KES"/>
    <s v="OCP Kenya LTD"/>
    <s v="Kenya"/>
    <x v="5"/>
    <x v="17"/>
    <n v="700009"/>
    <s v="ZCS"/>
    <s v="C"/>
    <n v="10"/>
    <n v="1500"/>
    <n v="1521"/>
  </r>
  <r>
    <n v="95001757"/>
    <s v="NATIONAL CEREALS AND PRODUCE BOARD"/>
    <s v="Gov"/>
    <x v="97"/>
    <n v="28"/>
    <s v="TO"/>
    <n v="2772000"/>
    <s v="KES"/>
    <s v="OCP Kenya LTD"/>
    <s v="Kenya"/>
    <x v="5"/>
    <x v="17"/>
    <n v="700009"/>
    <s v="ZCS"/>
    <s v="C"/>
    <n v="10"/>
    <n v="1500"/>
    <n v="1521"/>
  </r>
  <r>
    <n v="95001758"/>
    <s v="NATIONAL CEREALS AND PRODUCE BOARD"/>
    <s v="Gov"/>
    <x v="97"/>
    <n v="28"/>
    <s v="TO"/>
    <n v="2772000"/>
    <s v="KES"/>
    <s v="OCP Kenya LTD"/>
    <s v="Kenya"/>
    <x v="5"/>
    <x v="17"/>
    <n v="700009"/>
    <s v="ZCS"/>
    <s v="C"/>
    <n v="10"/>
    <n v="1500"/>
    <n v="1521"/>
  </r>
  <r>
    <n v="95001759"/>
    <s v="NATIONAL CEREALS AND PRODUCE BOARD"/>
    <s v="Gov"/>
    <x v="97"/>
    <n v="15"/>
    <s v="TO"/>
    <n v="1485000"/>
    <s v="KES"/>
    <s v="OCP Kenya LTD"/>
    <s v="Kenya"/>
    <x v="5"/>
    <x v="17"/>
    <n v="700009"/>
    <s v="ZCS"/>
    <s v="C"/>
    <n v="10"/>
    <n v="1500"/>
    <n v="1521"/>
  </r>
  <r>
    <n v="95001760"/>
    <s v="NATIONAL CEREALS AND PRODUCE BOARD"/>
    <s v="Gov"/>
    <x v="97"/>
    <n v="28"/>
    <s v="TO"/>
    <n v="2772000"/>
    <s v="KES"/>
    <s v="OCP Kenya LTD"/>
    <s v="Kenya"/>
    <x v="5"/>
    <x v="17"/>
    <n v="700009"/>
    <s v="ZCS"/>
    <s v="C"/>
    <n v="10"/>
    <n v="1500"/>
    <n v="1521"/>
  </r>
  <r>
    <n v="95001761"/>
    <s v="NATIONAL CEREALS AND PRODUCE BOARD"/>
    <s v="Gov"/>
    <x v="97"/>
    <n v="3"/>
    <s v="TO"/>
    <n v="297000"/>
    <s v="KES"/>
    <s v="OCP Kenya LTD"/>
    <s v="Kenya"/>
    <x v="5"/>
    <x v="17"/>
    <n v="700009"/>
    <s v="ZCS"/>
    <s v="C"/>
    <n v="10"/>
    <n v="1500"/>
    <n v="1521"/>
  </r>
  <r>
    <n v="95001762"/>
    <s v="NATIONAL CEREALS AND PRODUCE BOARD"/>
    <s v="Gov"/>
    <x v="97"/>
    <n v="12"/>
    <s v="TO"/>
    <n v="1188000"/>
    <s v="KES"/>
    <s v="OCP Kenya LTD"/>
    <s v="Kenya"/>
    <x v="5"/>
    <x v="17"/>
    <n v="700009"/>
    <s v="ZCS"/>
    <s v="C"/>
    <n v="10"/>
    <n v="1500"/>
    <n v="1521"/>
  </r>
  <r>
    <n v="95001763"/>
    <s v="NATIONAL CEREALS AND PRODUCE BOARD"/>
    <s v="Gov"/>
    <x v="97"/>
    <n v="28"/>
    <s v="TO"/>
    <n v="2772000"/>
    <s v="KES"/>
    <s v="OCP Kenya LTD"/>
    <s v="Kenya"/>
    <x v="5"/>
    <x v="17"/>
    <n v="700009"/>
    <s v="ZCS"/>
    <s v="C"/>
    <n v="10"/>
    <n v="1500"/>
    <n v="1521"/>
  </r>
  <r>
    <n v="95001764"/>
    <s v="NATIONAL CEREALS AND PRODUCE BOARD"/>
    <s v="Gov"/>
    <x v="97"/>
    <n v="28"/>
    <s v="TO"/>
    <n v="2772000"/>
    <s v="KES"/>
    <s v="OCP Kenya LTD"/>
    <s v="Kenya"/>
    <x v="5"/>
    <x v="17"/>
    <n v="700009"/>
    <s v="ZCS"/>
    <s v="C"/>
    <n v="10"/>
    <n v="1500"/>
    <n v="1521"/>
  </r>
  <r>
    <n v="95001765"/>
    <s v="NATIONAL CEREALS AND PRODUCE BOARD"/>
    <s v="Gov"/>
    <x v="97"/>
    <n v="13"/>
    <s v="TO"/>
    <n v="1287000"/>
    <s v="KES"/>
    <s v="OCP Kenya LTD"/>
    <s v="Kenya"/>
    <x v="5"/>
    <x v="17"/>
    <n v="700009"/>
    <s v="ZCS"/>
    <s v="C"/>
    <n v="10"/>
    <n v="1500"/>
    <n v="1521"/>
  </r>
  <r>
    <n v="95001766"/>
    <s v="NATIONAL CEREALS AND PRODUCE BOARD"/>
    <s v="Gov"/>
    <x v="97"/>
    <n v="28"/>
    <s v="TO"/>
    <n v="2772000"/>
    <s v="KES"/>
    <s v="OCP Kenya LTD"/>
    <s v="Kenya"/>
    <x v="5"/>
    <x v="17"/>
    <n v="700009"/>
    <s v="ZCS"/>
    <s v="C"/>
    <n v="10"/>
    <n v="1500"/>
    <n v="1521"/>
  </r>
  <r>
    <n v="95001767"/>
    <s v="NATIONAL CEREALS AND PRODUCE BOARD"/>
    <s v="Gov"/>
    <x v="97"/>
    <n v="28"/>
    <s v="TO"/>
    <n v="2772000"/>
    <s v="KES"/>
    <s v="OCP Kenya LTD"/>
    <s v="Kenya"/>
    <x v="5"/>
    <x v="17"/>
    <n v="700009"/>
    <s v="ZCS"/>
    <s v="C"/>
    <n v="10"/>
    <n v="1500"/>
    <n v="1521"/>
  </r>
  <r>
    <n v="95001768"/>
    <s v="CASH SALES"/>
    <m/>
    <x v="97"/>
    <n v="7"/>
    <s v="TO"/>
    <n v="714000"/>
    <s v="KES"/>
    <s v="OCP Kenya LTD"/>
    <s v="Kenya"/>
    <x v="5"/>
    <x v="17"/>
    <n v="700009"/>
    <s v="ZCS"/>
    <s v="C"/>
    <n v="10"/>
    <n v="1500"/>
    <n v="1520"/>
  </r>
  <r>
    <n v="95001769"/>
    <s v="CHIROMO FERTILIZERS LIMITED"/>
    <m/>
    <x v="97"/>
    <n v="28"/>
    <s v="TO"/>
    <n v="2856000"/>
    <s v="KES"/>
    <s v="OCP Kenya LTD"/>
    <s v="Kenya"/>
    <x v="5"/>
    <x v="17"/>
    <n v="700009"/>
    <s v="ZCS"/>
    <s v="C"/>
    <n v="10"/>
    <n v="1500"/>
    <n v="1520"/>
  </r>
  <r>
    <n v="95001770"/>
    <s v="ELDORET AGRICULTURAL INVESTMENTS"/>
    <m/>
    <x v="97"/>
    <n v="28.2"/>
    <s v="TO"/>
    <n v="2876400"/>
    <s v="KES"/>
    <s v="OCP Kenya LTD"/>
    <s v="Kenya"/>
    <x v="5"/>
    <x v="17"/>
    <n v="700009"/>
    <s v="ZCS"/>
    <s v="C"/>
    <n v="10"/>
    <n v="1500"/>
    <n v="1520"/>
  </r>
  <r>
    <n v="95001771"/>
    <s v="ELDORET AGRICULTURAL INVESTMENTS"/>
    <m/>
    <x v="97"/>
    <n v="28"/>
    <s v="TO"/>
    <n v="2856000"/>
    <s v="KES"/>
    <s v="OCP Kenya LTD"/>
    <s v="Kenya"/>
    <x v="5"/>
    <x v="17"/>
    <n v="700009"/>
    <s v="ZCS"/>
    <s v="C"/>
    <n v="10"/>
    <n v="1500"/>
    <n v="1520"/>
  </r>
  <r>
    <n v="95001771"/>
    <s v="ELDORET AGRICULTURAL INVESTMENTS"/>
    <m/>
    <x v="97"/>
    <n v="30"/>
    <s v="TO"/>
    <n v="3060000"/>
    <s v="KES"/>
    <s v="OCP Kenya LTD"/>
    <s v="Kenya"/>
    <x v="5"/>
    <x v="17"/>
    <n v="700009"/>
    <s v="ZCS"/>
    <s v="C"/>
    <n v="11"/>
    <n v="1500"/>
    <n v="1520"/>
  </r>
  <r>
    <n v="95001772"/>
    <s v="CASH SALES"/>
    <m/>
    <x v="98"/>
    <n v="6"/>
    <s v="TO"/>
    <n v="612000"/>
    <s v="KES"/>
    <s v="OCP Kenya LTD"/>
    <s v="Kenya"/>
    <x v="5"/>
    <x v="17"/>
    <n v="700009"/>
    <s v="ZCS"/>
    <s v="C"/>
    <n v="10"/>
    <n v="1500"/>
    <n v="1520"/>
  </r>
  <r>
    <n v="95001773"/>
    <s v="NYAHURURU VET, Ind. &amp; AGRICULTURE S"/>
    <m/>
    <x v="98"/>
    <n v="5"/>
    <s v="TO"/>
    <n v="510000"/>
    <s v="KES"/>
    <s v="OCP Kenya LTD"/>
    <s v="Kenya"/>
    <x v="5"/>
    <x v="17"/>
    <n v="700009"/>
    <s v="ZCS"/>
    <s v="C"/>
    <n v="10"/>
    <n v="1500"/>
    <n v="1520"/>
  </r>
  <r>
    <n v="95001774"/>
    <s v="NATIONAL CEREALS AND PRODUCE BOARD"/>
    <s v="Gov"/>
    <x v="98"/>
    <n v="28"/>
    <s v="TO"/>
    <n v="2772000"/>
    <s v="KES"/>
    <s v="OCP Kenya LTD"/>
    <s v="Kenya"/>
    <x v="5"/>
    <x v="17"/>
    <n v="700009"/>
    <s v="ZCS"/>
    <s v="C"/>
    <n v="10"/>
    <n v="1500"/>
    <n v="1521"/>
  </r>
  <r>
    <n v="95001775"/>
    <s v="NATIONAL CEREALS AND PRODUCE BOARD"/>
    <s v="Gov"/>
    <x v="98"/>
    <n v="28"/>
    <s v="TO"/>
    <n v="2772000"/>
    <s v="KES"/>
    <s v="OCP Kenya LTD"/>
    <s v="Kenya"/>
    <x v="5"/>
    <x v="17"/>
    <n v="700009"/>
    <s v="ZCS"/>
    <s v="C"/>
    <n v="10"/>
    <n v="1500"/>
    <n v="1521"/>
  </r>
  <r>
    <n v="95001776"/>
    <s v="NATIONAL CEREALS AND PRODUCE BOARD"/>
    <s v="Gov"/>
    <x v="98"/>
    <n v="28"/>
    <s v="TO"/>
    <n v="2772000"/>
    <s v="KES"/>
    <s v="OCP Kenya LTD"/>
    <s v="Kenya"/>
    <x v="5"/>
    <x v="17"/>
    <n v="700009"/>
    <s v="ZCS"/>
    <s v="C"/>
    <n v="10"/>
    <n v="1500"/>
    <n v="1521"/>
  </r>
  <r>
    <n v="95001777"/>
    <s v="NATIONAL CEREALS AND PRODUCE BOARD"/>
    <s v="Gov"/>
    <x v="98"/>
    <n v="28"/>
    <s v="TO"/>
    <n v="2772000"/>
    <s v="KES"/>
    <s v="OCP Kenya LTD"/>
    <s v="Kenya"/>
    <x v="5"/>
    <x v="17"/>
    <n v="700009"/>
    <s v="ZCS"/>
    <s v="C"/>
    <n v="10"/>
    <n v="1500"/>
    <n v="1521"/>
  </r>
  <r>
    <n v="95001778"/>
    <s v="NATIONAL CEREALS AND PRODUCE BOARD"/>
    <s v="Gov"/>
    <x v="98"/>
    <n v="28"/>
    <s v="TO"/>
    <n v="2772000"/>
    <s v="KES"/>
    <s v="OCP Kenya LTD"/>
    <s v="Kenya"/>
    <x v="5"/>
    <x v="17"/>
    <n v="700009"/>
    <s v="ZCS"/>
    <s v="C"/>
    <n v="10"/>
    <n v="1500"/>
    <n v="1521"/>
  </r>
  <r>
    <n v="95001779"/>
    <s v="NATIONAL CEREALS AND PRODUCE BOARD"/>
    <s v="Gov"/>
    <x v="98"/>
    <n v="28"/>
    <s v="TO"/>
    <n v="2772000"/>
    <s v="KES"/>
    <s v="OCP Kenya LTD"/>
    <s v="Kenya"/>
    <x v="5"/>
    <x v="17"/>
    <n v="700009"/>
    <s v="ZCS"/>
    <s v="C"/>
    <n v="10"/>
    <n v="1500"/>
    <n v="1521"/>
  </r>
  <r>
    <n v="95001780"/>
    <s v="JOSEMO DISTRIBUTORS KENYA Ltd."/>
    <m/>
    <x v="99"/>
    <n v="12"/>
    <s v="TO"/>
    <n v="1224000"/>
    <s v="KES"/>
    <s v="OCP Kenya LTD"/>
    <s v="Kenya"/>
    <x v="5"/>
    <x v="17"/>
    <n v="700009"/>
    <s v="ZCS"/>
    <s v="C"/>
    <n v="10"/>
    <n v="1500"/>
    <n v="1520"/>
  </r>
  <r>
    <n v="95001781"/>
    <s v="NATIONAL CEREALS AND PRODUCE BOARD"/>
    <s v="Gov"/>
    <x v="99"/>
    <n v="28"/>
    <s v="TO"/>
    <n v="2772000"/>
    <s v="KES"/>
    <s v="OCP Kenya LTD"/>
    <s v="Kenya"/>
    <x v="5"/>
    <x v="17"/>
    <n v="700009"/>
    <s v="ZCS"/>
    <s v="C"/>
    <n v="10"/>
    <n v="1500"/>
    <n v="1521"/>
  </r>
  <r>
    <n v="95001782"/>
    <s v="NATIONAL CEREALS AND PRODUCE BOARD"/>
    <s v="Gov"/>
    <x v="99"/>
    <n v="28"/>
    <s v="TO"/>
    <n v="2772000"/>
    <s v="KES"/>
    <s v="OCP Kenya LTD"/>
    <s v="Kenya"/>
    <x v="5"/>
    <x v="17"/>
    <n v="700009"/>
    <s v="ZCS"/>
    <s v="C"/>
    <n v="10"/>
    <n v="1500"/>
    <n v="1521"/>
  </r>
  <r>
    <n v="95001783"/>
    <s v="NATIONAL CEREALS AND PRODUCE BOARD"/>
    <s v="Gov"/>
    <x v="99"/>
    <n v="14"/>
    <s v="TO"/>
    <n v="1386000"/>
    <s v="KES"/>
    <s v="OCP Kenya LTD"/>
    <s v="Kenya"/>
    <x v="5"/>
    <x v="17"/>
    <n v="700009"/>
    <s v="ZCS"/>
    <s v="C"/>
    <n v="10"/>
    <n v="1500"/>
    <n v="1521"/>
  </r>
  <r>
    <n v="95001784"/>
    <s v="NATIONAL CEREALS AND PRODUCE BOARD"/>
    <s v="Gov"/>
    <x v="99"/>
    <n v="14"/>
    <s v="TO"/>
    <n v="1386000"/>
    <s v="KES"/>
    <s v="OCP Kenya LTD"/>
    <s v="Kenya"/>
    <x v="5"/>
    <x v="17"/>
    <n v="700009"/>
    <s v="ZCS"/>
    <s v="C"/>
    <n v="10"/>
    <n v="1500"/>
    <n v="1521"/>
  </r>
  <r>
    <n v="95001785"/>
    <s v="NATIONAL CEREALS AND PRODUCE BOARD"/>
    <s v="Gov"/>
    <x v="99"/>
    <n v="28"/>
    <s v="TO"/>
    <n v="2772000"/>
    <s v="KES"/>
    <s v="OCP Kenya LTD"/>
    <s v="Kenya"/>
    <x v="5"/>
    <x v="17"/>
    <n v="700009"/>
    <s v="ZCS"/>
    <s v="C"/>
    <n v="10"/>
    <n v="1500"/>
    <n v="1521"/>
  </r>
  <r>
    <n v="95001786"/>
    <s v="NATIONAL CEREALS AND PRODUCE BOARD"/>
    <s v="Gov"/>
    <x v="22"/>
    <n v="5"/>
    <s v="TO"/>
    <n v="495000"/>
    <s v="KES"/>
    <s v="OCP Kenya LTD"/>
    <s v="Kenya"/>
    <x v="5"/>
    <x v="17"/>
    <n v="700009"/>
    <s v="ZCS"/>
    <s v="C"/>
    <n v="10"/>
    <n v="1500"/>
    <n v="1521"/>
  </r>
  <r>
    <n v="95001787"/>
    <s v="NATIONAL CEREALS AND PRODUCE BOARD"/>
    <s v="Gov"/>
    <x v="22"/>
    <n v="28"/>
    <s v="TO"/>
    <n v="2772000"/>
    <s v="KES"/>
    <s v="OCP Kenya LTD"/>
    <s v="Kenya"/>
    <x v="5"/>
    <x v="17"/>
    <n v="700009"/>
    <s v="ZCS"/>
    <s v="C"/>
    <n v="10"/>
    <n v="1500"/>
    <n v="1521"/>
  </r>
  <r>
    <n v="95001788"/>
    <s v="NATIONAL CEREALS AND PRODUCE BOARD"/>
    <s v="Gov"/>
    <x v="22"/>
    <n v="28"/>
    <s v="TO"/>
    <n v="2772000"/>
    <s v="KES"/>
    <s v="OCP Kenya LTD"/>
    <s v="Kenya"/>
    <x v="5"/>
    <x v="17"/>
    <n v="700009"/>
    <s v="ZCS"/>
    <s v="C"/>
    <n v="10"/>
    <n v="1500"/>
    <n v="1521"/>
  </r>
  <r>
    <n v="95001789"/>
    <s v="NATIONAL CEREALS AND PRODUCE BOARD"/>
    <s v="Gov"/>
    <x v="22"/>
    <n v="14"/>
    <s v="TO"/>
    <n v="1386000"/>
    <s v="KES"/>
    <s v="OCP Kenya LTD"/>
    <s v="Kenya"/>
    <x v="5"/>
    <x v="17"/>
    <n v="700009"/>
    <s v="ZCS"/>
    <s v="C"/>
    <n v="10"/>
    <n v="1500"/>
    <n v="1521"/>
  </r>
  <r>
    <n v="95001790"/>
    <s v="NATIONAL CEREALS AND PRODUCE BOARD"/>
    <s v="Gov"/>
    <x v="22"/>
    <n v="28"/>
    <s v="TO"/>
    <n v="2772000"/>
    <s v="KES"/>
    <s v="OCP Kenya LTD"/>
    <s v="Kenya"/>
    <x v="5"/>
    <x v="17"/>
    <n v="700009"/>
    <s v="ZCS"/>
    <s v="C"/>
    <n v="10"/>
    <n v="1500"/>
    <n v="1521"/>
  </r>
  <r>
    <n v="95001791"/>
    <s v="NATIONAL CEREALS AND PRODUCE BOARD"/>
    <s v="Gov"/>
    <x v="22"/>
    <n v="15"/>
    <s v="TO"/>
    <n v="1485000"/>
    <s v="KES"/>
    <s v="OCP Kenya LTD"/>
    <s v="Kenya"/>
    <x v="5"/>
    <x v="17"/>
    <n v="700009"/>
    <s v="ZCS"/>
    <s v="C"/>
    <n v="10"/>
    <n v="1500"/>
    <n v="1521"/>
  </r>
  <r>
    <n v="95001792"/>
    <s v="NATIONAL CEREALS AND PRODUCE BOARD"/>
    <s v="Gov"/>
    <x v="22"/>
    <n v="28"/>
    <s v="TO"/>
    <n v="2772000"/>
    <s v="KES"/>
    <s v="OCP Kenya LTD"/>
    <s v="Kenya"/>
    <x v="5"/>
    <x v="17"/>
    <n v="700009"/>
    <s v="ZCS"/>
    <s v="C"/>
    <n v="10"/>
    <n v="1500"/>
    <n v="1521"/>
  </r>
  <r>
    <n v="95001793"/>
    <s v="NATIONAL CEREALS AND PRODUCE BOARD"/>
    <s v="Gov"/>
    <x v="22"/>
    <n v="28"/>
    <s v="TO"/>
    <n v="2772000"/>
    <s v="KES"/>
    <s v="OCP Kenya LTD"/>
    <s v="Kenya"/>
    <x v="5"/>
    <x v="17"/>
    <n v="700009"/>
    <s v="ZCS"/>
    <s v="C"/>
    <n v="10"/>
    <n v="1500"/>
    <n v="1521"/>
  </r>
  <r>
    <n v="95001794"/>
    <s v="NATIONAL CEREALS AND PRODUCE BOARD"/>
    <s v="Gov"/>
    <x v="22"/>
    <n v="28"/>
    <s v="TO"/>
    <n v="2772000"/>
    <s v="KES"/>
    <s v="OCP Kenya LTD"/>
    <s v="Kenya"/>
    <x v="5"/>
    <x v="17"/>
    <n v="700009"/>
    <s v="ZCS"/>
    <s v="C"/>
    <n v="10"/>
    <n v="1500"/>
    <n v="1521"/>
  </r>
  <r>
    <n v="95001795"/>
    <s v="NATIONAL CEREALS AND PRODUCE BOARD"/>
    <s v="Gov"/>
    <x v="22"/>
    <n v="28"/>
    <s v="TO"/>
    <n v="2772000"/>
    <s v="KES"/>
    <s v="OCP Kenya LTD"/>
    <s v="Kenya"/>
    <x v="5"/>
    <x v="17"/>
    <n v="700009"/>
    <s v="ZCS"/>
    <s v="C"/>
    <n v="10"/>
    <n v="1500"/>
    <n v="1521"/>
  </r>
  <r>
    <n v="95001796"/>
    <s v="NATIONAL CEREALS AND PRODUCE BOARD"/>
    <s v="Gov"/>
    <x v="25"/>
    <n v="14"/>
    <s v="TO"/>
    <n v="1386000"/>
    <s v="KES"/>
    <s v="OCP Kenya LTD"/>
    <s v="Kenya"/>
    <x v="5"/>
    <x v="17"/>
    <n v="700009"/>
    <s v="ZCS"/>
    <s v="C"/>
    <n v="10"/>
    <n v="1500"/>
    <n v="1521"/>
  </r>
  <r>
    <n v="95001797"/>
    <s v="NATIONAL CEREALS AND PRODUCE BOARD"/>
    <s v="Gov"/>
    <x v="25"/>
    <n v="5"/>
    <s v="TO"/>
    <n v="495000"/>
    <s v="KES"/>
    <s v="OCP Kenya LTD"/>
    <s v="Kenya"/>
    <x v="5"/>
    <x v="17"/>
    <n v="700009"/>
    <s v="ZCS"/>
    <s v="C"/>
    <n v="10"/>
    <n v="1500"/>
    <n v="1521"/>
  </r>
  <r>
    <n v="95001798"/>
    <s v="NATIONAL CEREALS AND PRODUCE BOARD"/>
    <s v="Gov"/>
    <x v="25"/>
    <n v="3"/>
    <s v="TO"/>
    <n v="297000"/>
    <s v="KES"/>
    <s v="OCP Kenya LTD"/>
    <s v="Kenya"/>
    <x v="5"/>
    <x v="17"/>
    <n v="700009"/>
    <s v="ZCS"/>
    <s v="C"/>
    <n v="10"/>
    <n v="1500"/>
    <n v="1521"/>
  </r>
  <r>
    <n v="95001799"/>
    <s v="NATIONAL CEREALS AND PRODUCE BOARD"/>
    <s v="Gov"/>
    <x v="25"/>
    <n v="14"/>
    <s v="TO"/>
    <n v="1386000"/>
    <s v="KES"/>
    <s v="OCP Kenya LTD"/>
    <s v="Kenya"/>
    <x v="5"/>
    <x v="17"/>
    <n v="700009"/>
    <s v="ZCS"/>
    <s v="C"/>
    <n v="10"/>
    <n v="1500"/>
    <n v="1521"/>
  </r>
  <r>
    <n v="95001800"/>
    <s v="NATIONAL CEREALS AND PRODUCE BOARD"/>
    <s v="Gov"/>
    <x v="28"/>
    <n v="28"/>
    <s v="TO"/>
    <n v="2772000"/>
    <s v="KES"/>
    <s v="OCP Kenya LTD"/>
    <s v="Kenya"/>
    <x v="5"/>
    <x v="17"/>
    <n v="700009"/>
    <s v="ZCS"/>
    <s v="C"/>
    <n v="10"/>
    <n v="1500"/>
    <n v="1521"/>
  </r>
  <r>
    <n v="95001801"/>
    <s v="NATIONAL CEREALS AND PRODUCE BOARD"/>
    <s v="Gov"/>
    <x v="28"/>
    <n v="28"/>
    <s v="TO"/>
    <n v="2772000"/>
    <s v="KES"/>
    <s v="OCP Kenya LTD"/>
    <s v="Kenya"/>
    <x v="5"/>
    <x v="17"/>
    <n v="700009"/>
    <s v="ZCS"/>
    <s v="C"/>
    <n v="10"/>
    <n v="1500"/>
    <n v="1521"/>
  </r>
  <r>
    <n v="95001802"/>
    <s v="NATIONAL CEREALS AND PRODUCE BOARD"/>
    <s v="Gov"/>
    <x v="28"/>
    <n v="28"/>
    <s v="TO"/>
    <n v="2772000"/>
    <s v="KES"/>
    <s v="OCP Kenya LTD"/>
    <s v="Kenya"/>
    <x v="5"/>
    <x v="17"/>
    <n v="700009"/>
    <s v="ZCS"/>
    <s v="C"/>
    <n v="10"/>
    <n v="1500"/>
    <n v="1521"/>
  </r>
  <r>
    <n v="95001803"/>
    <s v="NATIONAL CEREALS AND PRODUCE BOARD"/>
    <s v="Gov"/>
    <x v="28"/>
    <n v="28"/>
    <s v="TO"/>
    <n v="2772000"/>
    <s v="KES"/>
    <s v="OCP Kenya LTD"/>
    <s v="Kenya"/>
    <x v="5"/>
    <x v="17"/>
    <n v="700009"/>
    <s v="ZCS"/>
    <s v="C"/>
    <n v="10"/>
    <n v="1500"/>
    <n v="1521"/>
  </r>
  <r>
    <n v="95001804"/>
    <s v="NATIONAL CEREALS AND PRODUCE BOARD"/>
    <s v="Gov"/>
    <x v="28"/>
    <n v="28"/>
    <s v="TO"/>
    <n v="2772000"/>
    <s v="KES"/>
    <s v="OCP Kenya LTD"/>
    <s v="Kenya"/>
    <x v="5"/>
    <x v="17"/>
    <n v="700009"/>
    <s v="ZCS"/>
    <s v="C"/>
    <n v="10"/>
    <n v="1500"/>
    <n v="1521"/>
  </r>
  <r>
    <n v="95001805"/>
    <s v="NATIONAL CEREALS AND PRODUCE BOARD"/>
    <s v="Gov"/>
    <x v="28"/>
    <n v="28"/>
    <s v="TO"/>
    <n v="2772000"/>
    <s v="KES"/>
    <s v="OCP Kenya LTD"/>
    <s v="Kenya"/>
    <x v="5"/>
    <x v="17"/>
    <n v="700009"/>
    <s v="ZCS"/>
    <s v="C"/>
    <n v="10"/>
    <n v="1500"/>
    <n v="1521"/>
  </r>
  <r>
    <n v="95001806"/>
    <s v="NATIONAL CEREALS AND PRODUCE BOARD"/>
    <s v="Gov"/>
    <x v="28"/>
    <n v="28"/>
    <s v="TO"/>
    <n v="2772000"/>
    <s v="KES"/>
    <s v="OCP Kenya LTD"/>
    <s v="Kenya"/>
    <x v="5"/>
    <x v="17"/>
    <n v="700009"/>
    <s v="ZCS"/>
    <s v="C"/>
    <n v="10"/>
    <n v="1500"/>
    <n v="1521"/>
  </r>
  <r>
    <n v="95001807"/>
    <s v="NATIONAL CEREALS AND PRODUCE BOARD"/>
    <s v="Gov"/>
    <x v="28"/>
    <n v="28"/>
    <s v="TO"/>
    <n v="2772000"/>
    <s v="KES"/>
    <s v="OCP Kenya LTD"/>
    <s v="Kenya"/>
    <x v="5"/>
    <x v="17"/>
    <n v="700009"/>
    <s v="ZCS"/>
    <s v="C"/>
    <n v="10"/>
    <n v="1500"/>
    <n v="1521"/>
  </r>
  <r>
    <n v="95001808"/>
    <s v="NATIONAL CEREALS AND PRODUCE BOARD"/>
    <s v="Gov"/>
    <x v="28"/>
    <n v="28"/>
    <s v="TO"/>
    <n v="2772000"/>
    <s v="KES"/>
    <s v="OCP Kenya LTD"/>
    <s v="Kenya"/>
    <x v="5"/>
    <x v="17"/>
    <n v="700009"/>
    <s v="ZCS"/>
    <s v="C"/>
    <n v="10"/>
    <n v="1500"/>
    <n v="1521"/>
  </r>
  <r>
    <n v="95001809"/>
    <s v="CASH SALES"/>
    <m/>
    <x v="28"/>
    <n v="6"/>
    <s v="TO"/>
    <n v="612000"/>
    <s v="KES"/>
    <s v="OCP Kenya LTD"/>
    <s v="Kenya"/>
    <x v="5"/>
    <x v="17"/>
    <n v="700009"/>
    <s v="ZCS"/>
    <s v="C"/>
    <n v="10"/>
    <n v="1500"/>
    <n v="1520"/>
  </r>
  <r>
    <n v="95001810"/>
    <s v="NYAHURURU CENTRAL HARDWARE"/>
    <m/>
    <x v="28"/>
    <n v="12"/>
    <s v="TO"/>
    <n v="1224000"/>
    <s v="KES"/>
    <s v="OCP Kenya LTD"/>
    <s v="Kenya"/>
    <x v="5"/>
    <x v="17"/>
    <n v="700009"/>
    <s v="ZCS"/>
    <s v="C"/>
    <n v="10"/>
    <n v="1500"/>
    <n v="1520"/>
  </r>
  <r>
    <n v="95001811"/>
    <s v="NATIONAL CEREALS AND PRODUCE BOARD"/>
    <s v="Gov"/>
    <x v="102"/>
    <n v="14"/>
    <s v="TO"/>
    <n v="1386000"/>
    <s v="KES"/>
    <s v="OCP Kenya LTD"/>
    <s v="Kenya"/>
    <x v="5"/>
    <x v="17"/>
    <n v="700009"/>
    <s v="ZCS"/>
    <s v="C"/>
    <n v="10"/>
    <n v="1500"/>
    <n v="1521"/>
  </r>
  <r>
    <n v="95001812"/>
    <s v="NATIONAL CEREALS AND PRODUCE BOARD"/>
    <s v="Gov"/>
    <x v="102"/>
    <n v="28"/>
    <s v="TO"/>
    <n v="2772000"/>
    <s v="KES"/>
    <s v="OCP Kenya LTD"/>
    <s v="Kenya"/>
    <x v="5"/>
    <x v="17"/>
    <n v="700009"/>
    <s v="ZCS"/>
    <s v="C"/>
    <n v="10"/>
    <n v="1500"/>
    <n v="1521"/>
  </r>
  <r>
    <n v="95001813"/>
    <s v="NEW DOWN TOWN (ST) LIMITED"/>
    <m/>
    <x v="26"/>
    <n v="12"/>
    <s v="TO"/>
    <n v="1224000"/>
    <s v="KES"/>
    <s v="OCP Kenya LTD"/>
    <s v="Kenya"/>
    <x v="5"/>
    <x v="17"/>
    <n v="700009"/>
    <s v="ZCS"/>
    <s v="C"/>
    <n v="10"/>
    <n v="1500"/>
    <n v="1520"/>
  </r>
  <r>
    <n v="95001814"/>
    <s v="NATIONAL CEREALS AND PRODUCE BOARD"/>
    <s v="Gov"/>
    <x v="162"/>
    <n v="28"/>
    <s v="TO"/>
    <n v="2772000"/>
    <s v="KES"/>
    <s v="OCP Kenya LTD"/>
    <s v="Kenya"/>
    <x v="5"/>
    <x v="17"/>
    <n v="700009"/>
    <s v="ZCS"/>
    <s v="C"/>
    <n v="10"/>
    <n v="1500"/>
    <n v="1521"/>
  </r>
  <r>
    <n v="95001815"/>
    <s v="NATIONAL CEREALS AND PRODUCE BOARD"/>
    <s v="Gov"/>
    <x v="162"/>
    <n v="28"/>
    <s v="TO"/>
    <n v="2772000"/>
    <s v="KES"/>
    <s v="OCP Kenya LTD"/>
    <s v="Kenya"/>
    <x v="5"/>
    <x v="17"/>
    <n v="700009"/>
    <s v="ZCS"/>
    <s v="C"/>
    <n v="10"/>
    <n v="1500"/>
    <n v="1521"/>
  </r>
  <r>
    <n v="95001816"/>
    <s v="NATIONAL CEREALS AND PRODUCE BOARD"/>
    <s v="Gov"/>
    <x v="162"/>
    <n v="14"/>
    <s v="TO"/>
    <n v="1386000"/>
    <s v="KES"/>
    <s v="OCP Kenya LTD"/>
    <s v="Kenya"/>
    <x v="5"/>
    <x v="17"/>
    <n v="700009"/>
    <s v="ZCS"/>
    <s v="C"/>
    <n v="10"/>
    <n v="1500"/>
    <n v="1521"/>
  </r>
  <r>
    <n v="95001817"/>
    <s v="NATIONAL CEREALS AND PRODUCE BOARD"/>
    <s v="Gov"/>
    <x v="162"/>
    <n v="28"/>
    <s v="TO"/>
    <n v="2772000"/>
    <s v="KES"/>
    <s v="OCP Kenya LTD"/>
    <s v="Kenya"/>
    <x v="5"/>
    <x v="17"/>
    <n v="700009"/>
    <s v="ZCS"/>
    <s v="C"/>
    <n v="10"/>
    <n v="1500"/>
    <n v="1521"/>
  </r>
  <r>
    <n v="95001818"/>
    <s v="NATIONAL CEREALS AND PRODUCE BOARD"/>
    <s v="Gov"/>
    <x v="162"/>
    <n v="28"/>
    <s v="TO"/>
    <n v="2772000"/>
    <s v="KES"/>
    <s v="OCP Kenya LTD"/>
    <s v="Kenya"/>
    <x v="5"/>
    <x v="17"/>
    <n v="700009"/>
    <s v="ZCS"/>
    <s v="C"/>
    <n v="10"/>
    <n v="1500"/>
    <n v="1521"/>
  </r>
  <r>
    <n v="95001819"/>
    <s v="NATIONAL CEREALS AND PRODUCE BOARD"/>
    <s v="Gov"/>
    <x v="162"/>
    <n v="28"/>
    <s v="TO"/>
    <n v="2772000"/>
    <s v="KES"/>
    <s v="OCP Kenya LTD"/>
    <s v="Kenya"/>
    <x v="5"/>
    <x v="17"/>
    <n v="700009"/>
    <s v="ZCS"/>
    <s v="C"/>
    <n v="10"/>
    <n v="1500"/>
    <n v="1521"/>
  </r>
  <r>
    <n v="95001820"/>
    <s v="NATIONAL CEREALS AND PRODUCE BOARD"/>
    <s v="Gov"/>
    <x v="162"/>
    <n v="28"/>
    <s v="TO"/>
    <n v="2772000"/>
    <s v="KES"/>
    <s v="OCP Kenya LTD"/>
    <s v="Kenya"/>
    <x v="5"/>
    <x v="17"/>
    <n v="700009"/>
    <s v="ZCS"/>
    <s v="C"/>
    <n v="10"/>
    <n v="1500"/>
    <n v="1521"/>
  </r>
  <r>
    <n v="95001821"/>
    <s v="NATIONAL CEREALS AND PRODUCE BOARD"/>
    <s v="Gov"/>
    <x v="162"/>
    <n v="28"/>
    <s v="TO"/>
    <n v="2772000"/>
    <s v="KES"/>
    <s v="OCP Kenya LTD"/>
    <s v="Kenya"/>
    <x v="5"/>
    <x v="17"/>
    <n v="700009"/>
    <s v="ZCS"/>
    <s v="C"/>
    <n v="10"/>
    <n v="1500"/>
    <n v="1521"/>
  </r>
  <r>
    <n v="95001822"/>
    <s v="NATIONAL CEREALS AND PRODUCE BOARD"/>
    <s v="Gov"/>
    <x v="162"/>
    <n v="28"/>
    <s v="TO"/>
    <n v="2772000"/>
    <s v="KES"/>
    <s v="OCP Kenya LTD"/>
    <s v="Kenya"/>
    <x v="5"/>
    <x v="17"/>
    <n v="700009"/>
    <s v="ZCS"/>
    <s v="C"/>
    <n v="10"/>
    <n v="1500"/>
    <n v="1521"/>
  </r>
  <r>
    <n v="95001823"/>
    <s v="NATIONAL CEREALS AND PRODUCE BOARD"/>
    <s v="Gov"/>
    <x v="162"/>
    <n v="14"/>
    <s v="TO"/>
    <n v="1386000"/>
    <s v="KES"/>
    <s v="OCP Kenya LTD"/>
    <s v="Kenya"/>
    <x v="5"/>
    <x v="17"/>
    <n v="700009"/>
    <s v="ZCS"/>
    <s v="C"/>
    <n v="10"/>
    <n v="1500"/>
    <n v="1521"/>
  </r>
  <r>
    <n v="95001824"/>
    <s v="NATIONAL CEREALS AND PRODUCE BOARD"/>
    <s v="Gov"/>
    <x v="162"/>
    <n v="28"/>
    <s v="TO"/>
    <n v="2772000"/>
    <s v="KES"/>
    <s v="OCP Kenya LTD"/>
    <s v="Kenya"/>
    <x v="5"/>
    <x v="17"/>
    <n v="700009"/>
    <s v="ZCS"/>
    <s v="C"/>
    <n v="10"/>
    <n v="1500"/>
    <n v="1521"/>
  </r>
  <r>
    <n v="95001825"/>
    <s v="FARMERS CENTER LIMITED"/>
    <s v="Retailers"/>
    <x v="163"/>
    <n v="12"/>
    <s v="TO"/>
    <n v="1224000"/>
    <s v="KES"/>
    <s v="OCP Kenya LTD"/>
    <s v="Kenya"/>
    <x v="5"/>
    <x v="17"/>
    <n v="700009"/>
    <s v="ZCS"/>
    <s v="C"/>
    <n v="10"/>
    <n v="1500"/>
    <n v="1520"/>
  </r>
  <r>
    <n v="95001826"/>
    <s v="JOSEMO DISTRIBUTORS KENYA Ltd."/>
    <m/>
    <x v="163"/>
    <n v="13"/>
    <s v="TO"/>
    <n v="1326000"/>
    <s v="KES"/>
    <s v="OCP Kenya LTD"/>
    <s v="Kenya"/>
    <x v="5"/>
    <x v="17"/>
    <n v="700009"/>
    <s v="ZCS"/>
    <s v="C"/>
    <n v="12"/>
    <n v="1500"/>
    <n v="1520"/>
  </r>
  <r>
    <n v="95001826"/>
    <s v="JOSEMO DISTRIBUTORS KENYA Ltd."/>
    <m/>
    <x v="163"/>
    <n v="12"/>
    <s v="TO"/>
    <n v="1224000"/>
    <s v="KES"/>
    <s v="OCP Kenya LTD"/>
    <s v="Kenya"/>
    <x v="5"/>
    <x v="17"/>
    <n v="700009"/>
    <s v="ZCS"/>
    <s v="C"/>
    <n v="11"/>
    <n v="1500"/>
    <n v="1520"/>
  </r>
  <r>
    <n v="95001826"/>
    <s v="JOSEMO DISTRIBUTORS KENYA Ltd."/>
    <m/>
    <x v="163"/>
    <n v="12"/>
    <s v="TO"/>
    <n v="1224000"/>
    <s v="KES"/>
    <s v="OCP Kenya LTD"/>
    <s v="Kenya"/>
    <x v="5"/>
    <x v="17"/>
    <n v="700009"/>
    <s v="ZCS"/>
    <s v="C"/>
    <n v="10"/>
    <n v="1500"/>
    <n v="1520"/>
  </r>
  <r>
    <n v="95001827"/>
    <s v="NATIONAL CEREALS AND PRODUCE BOARD"/>
    <s v="Gov"/>
    <x v="163"/>
    <n v="28"/>
    <s v="TO"/>
    <n v="2772000"/>
    <s v="KES"/>
    <s v="OCP Kenya LTD"/>
    <s v="Kenya"/>
    <x v="5"/>
    <x v="17"/>
    <n v="700009"/>
    <s v="ZCS"/>
    <s v="C"/>
    <n v="10"/>
    <n v="1500"/>
    <n v="1521"/>
  </r>
  <r>
    <n v="95001828"/>
    <s v="NATIONAL CEREALS AND PRODUCE BOARD"/>
    <s v="Gov"/>
    <x v="163"/>
    <n v="28"/>
    <s v="TO"/>
    <n v="2772000"/>
    <s v="KES"/>
    <s v="OCP Kenya LTD"/>
    <s v="Kenya"/>
    <x v="5"/>
    <x v="17"/>
    <n v="700009"/>
    <s v="ZCS"/>
    <s v="C"/>
    <n v="10"/>
    <n v="1500"/>
    <n v="1521"/>
  </r>
  <r>
    <n v="95001829"/>
    <s v="NATIONAL CEREALS AND PRODUCE BOARD"/>
    <s v="Gov"/>
    <x v="163"/>
    <n v="28"/>
    <s v="TO"/>
    <n v="2772000"/>
    <s v="KES"/>
    <s v="OCP Kenya LTD"/>
    <s v="Kenya"/>
    <x v="5"/>
    <x v="17"/>
    <n v="700009"/>
    <s v="ZCS"/>
    <s v="C"/>
    <n v="10"/>
    <n v="1500"/>
    <n v="1521"/>
  </r>
  <r>
    <n v="95001830"/>
    <s v="NATIONAL CEREALS AND PRODUCE BOARD"/>
    <s v="Gov"/>
    <x v="163"/>
    <n v="28"/>
    <s v="TO"/>
    <n v="2772000"/>
    <s v="KES"/>
    <s v="OCP Kenya LTD"/>
    <s v="Kenya"/>
    <x v="5"/>
    <x v="17"/>
    <n v="700009"/>
    <s v="ZCS"/>
    <s v="C"/>
    <n v="10"/>
    <n v="1500"/>
    <n v="1521"/>
  </r>
  <r>
    <n v="95001831"/>
    <s v="NATIONAL CEREALS AND PRODUCE BOARD"/>
    <s v="Gov"/>
    <x v="163"/>
    <n v="28"/>
    <s v="TO"/>
    <n v="2772000"/>
    <s v="KES"/>
    <s v="OCP Kenya LTD"/>
    <s v="Kenya"/>
    <x v="5"/>
    <x v="17"/>
    <n v="700009"/>
    <s v="ZCS"/>
    <s v="C"/>
    <n v="10"/>
    <n v="1500"/>
    <n v="1521"/>
  </r>
  <r>
    <n v="95001832"/>
    <s v="NATIONAL CEREALS AND PRODUCE BOARD"/>
    <s v="Gov"/>
    <x v="163"/>
    <n v="28"/>
    <s v="TO"/>
    <n v="2772000"/>
    <s v="KES"/>
    <s v="OCP Kenya LTD"/>
    <s v="Kenya"/>
    <x v="5"/>
    <x v="17"/>
    <n v="700009"/>
    <s v="ZCS"/>
    <s v="C"/>
    <n v="10"/>
    <n v="1500"/>
    <n v="1521"/>
  </r>
  <r>
    <n v="95001833"/>
    <s v="NATIONAL CEREALS AND PRODUCE BOARD"/>
    <s v="Gov"/>
    <x v="163"/>
    <n v="28"/>
    <s v="TO"/>
    <n v="2772000"/>
    <s v="KES"/>
    <s v="OCP Kenya LTD"/>
    <s v="Kenya"/>
    <x v="5"/>
    <x v="17"/>
    <n v="700009"/>
    <s v="ZCS"/>
    <s v="C"/>
    <n v="10"/>
    <n v="1500"/>
    <n v="1521"/>
  </r>
  <r>
    <n v="95001834"/>
    <s v="NATIONAL CEREALS AND PRODUCE BOARD"/>
    <s v="Gov"/>
    <x v="163"/>
    <n v="15"/>
    <s v="TO"/>
    <n v="1485000"/>
    <s v="KES"/>
    <s v="OCP Kenya LTD"/>
    <s v="Kenya"/>
    <x v="5"/>
    <x v="17"/>
    <n v="700009"/>
    <s v="ZCS"/>
    <s v="C"/>
    <n v="10"/>
    <n v="1500"/>
    <n v="1521"/>
  </r>
  <r>
    <n v="95001835"/>
    <s v="NATIONAL CEREALS AND PRODUCE BOARD"/>
    <s v="Gov"/>
    <x v="163"/>
    <n v="6.5"/>
    <s v="TO"/>
    <n v="643500"/>
    <s v="KES"/>
    <s v="OCP Kenya LTD"/>
    <s v="Kenya"/>
    <x v="5"/>
    <x v="17"/>
    <n v="700009"/>
    <s v="ZCS"/>
    <s v="C"/>
    <n v="10"/>
    <n v="1500"/>
    <n v="1521"/>
  </r>
  <r>
    <n v="95001836"/>
    <s v="NATIONAL CEREALS AND PRODUCE BOARD"/>
    <s v="Gov"/>
    <x v="163"/>
    <n v="6.5"/>
    <s v="TO"/>
    <n v="643500"/>
    <s v="KES"/>
    <s v="OCP Kenya LTD"/>
    <s v="Kenya"/>
    <x v="5"/>
    <x v="17"/>
    <n v="700009"/>
    <s v="ZCS"/>
    <s v="C"/>
    <n v="10"/>
    <n v="1500"/>
    <n v="1521"/>
  </r>
  <r>
    <n v="95001837"/>
    <s v="JOSEMO DISTRIBUTORS KENYA Ltd."/>
    <m/>
    <x v="164"/>
    <n v="27"/>
    <s v="TO"/>
    <n v="2754000"/>
    <s v="KES"/>
    <s v="OCP Kenya LTD"/>
    <s v="Kenya"/>
    <x v="5"/>
    <x v="17"/>
    <n v="700009"/>
    <s v="ZCS"/>
    <s v="C"/>
    <n v="10"/>
    <n v="1500"/>
    <n v="1520"/>
  </r>
  <r>
    <n v="95001837"/>
    <s v="JOSEMO DISTRIBUTORS KENYA Ltd."/>
    <m/>
    <x v="164"/>
    <n v="28"/>
    <s v="TO"/>
    <n v="2856000"/>
    <s v="KES"/>
    <s v="OCP Kenya LTD"/>
    <s v="Kenya"/>
    <x v="5"/>
    <x v="17"/>
    <n v="700009"/>
    <s v="ZCS"/>
    <s v="C"/>
    <n v="11"/>
    <n v="1500"/>
    <n v="1520"/>
  </r>
  <r>
    <n v="95001838"/>
    <s v="CHIROMO FERTILIZERS LIMITED"/>
    <m/>
    <x v="164"/>
    <n v="28"/>
    <s v="TO"/>
    <n v="2856000"/>
    <s v="KES"/>
    <s v="OCP Kenya LTD"/>
    <s v="Kenya"/>
    <x v="5"/>
    <x v="17"/>
    <n v="700009"/>
    <s v="ZCS"/>
    <s v="C"/>
    <n v="10"/>
    <n v="1500"/>
    <n v="1520"/>
  </r>
  <r>
    <n v="95001839"/>
    <s v="NATIONAL CEREALS AND PRODUCE BOARD"/>
    <s v="Gov"/>
    <x v="164"/>
    <n v="28"/>
    <s v="TO"/>
    <n v="2772000"/>
    <s v="KES"/>
    <s v="OCP Kenya LTD"/>
    <s v="Kenya"/>
    <x v="5"/>
    <x v="17"/>
    <n v="700009"/>
    <s v="ZCS"/>
    <s v="C"/>
    <n v="10"/>
    <n v="1500"/>
    <n v="1521"/>
  </r>
  <r>
    <n v="95001840"/>
    <s v="NATIONAL CEREALS AND PRODUCE BOARD"/>
    <s v="Gov"/>
    <x v="164"/>
    <n v="28"/>
    <s v="TO"/>
    <n v="2772000"/>
    <s v="KES"/>
    <s v="OCP Kenya LTD"/>
    <s v="Kenya"/>
    <x v="5"/>
    <x v="17"/>
    <n v="700009"/>
    <s v="ZCS"/>
    <s v="C"/>
    <n v="10"/>
    <n v="1500"/>
    <n v="1521"/>
  </r>
  <r>
    <n v="95001841"/>
    <s v="NATIONAL CEREALS AND PRODUCE BOARD"/>
    <s v="Gov"/>
    <x v="165"/>
    <n v="14"/>
    <s v="TO"/>
    <n v="1386000"/>
    <s v="KES"/>
    <s v="OCP Kenya LTD"/>
    <s v="Kenya"/>
    <x v="5"/>
    <x v="17"/>
    <n v="700009"/>
    <s v="ZCS"/>
    <s v="C"/>
    <n v="10"/>
    <n v="1500"/>
    <n v="1521"/>
  </r>
  <r>
    <n v="95001842"/>
    <s v="NATIONAL CEREALS AND PRODUCE BOARD"/>
    <s v="Gov"/>
    <x v="165"/>
    <n v="14"/>
    <s v="TO"/>
    <n v="1386000"/>
    <s v="KES"/>
    <s v="OCP Kenya LTD"/>
    <s v="Kenya"/>
    <x v="5"/>
    <x v="17"/>
    <n v="700009"/>
    <s v="ZCS"/>
    <s v="C"/>
    <n v="10"/>
    <n v="1500"/>
    <n v="1521"/>
  </r>
  <r>
    <n v="95001843"/>
    <s v="NATIONAL CEREALS AND PRODUCE BOARD"/>
    <s v="Gov"/>
    <x v="165"/>
    <n v="28"/>
    <s v="TO"/>
    <n v="2772000"/>
    <s v="KES"/>
    <s v="OCP Kenya LTD"/>
    <s v="Kenya"/>
    <x v="5"/>
    <x v="17"/>
    <n v="700009"/>
    <s v="ZCS"/>
    <s v="C"/>
    <n v="10"/>
    <n v="1500"/>
    <n v="1521"/>
  </r>
  <r>
    <n v="95001844"/>
    <s v="NATIONAL CEREALS AND PRODUCE BOARD"/>
    <s v="Gov"/>
    <x v="165"/>
    <n v="28"/>
    <s v="TO"/>
    <n v="2772000"/>
    <s v="KES"/>
    <s v="OCP Kenya LTD"/>
    <s v="Kenya"/>
    <x v="5"/>
    <x v="17"/>
    <n v="700009"/>
    <s v="ZCS"/>
    <s v="C"/>
    <n v="10"/>
    <n v="1500"/>
    <n v="1521"/>
  </r>
  <r>
    <n v="95001845"/>
    <s v="NATIONAL CEREALS AND PRODUCE BOARD"/>
    <s v="Gov"/>
    <x v="165"/>
    <n v="28"/>
    <s v="TO"/>
    <n v="2772000"/>
    <s v="KES"/>
    <s v="OCP Kenya LTD"/>
    <s v="Kenya"/>
    <x v="5"/>
    <x v="17"/>
    <n v="700009"/>
    <s v="ZCS"/>
    <s v="C"/>
    <n v="10"/>
    <n v="1500"/>
    <n v="1521"/>
  </r>
  <r>
    <n v="95001846"/>
    <s v="NATIONAL CEREALS AND PRODUCE BOARD"/>
    <s v="Gov"/>
    <x v="165"/>
    <n v="28"/>
    <s v="TO"/>
    <n v="2772000"/>
    <s v="KES"/>
    <s v="OCP Kenya LTD"/>
    <s v="Kenya"/>
    <x v="5"/>
    <x v="17"/>
    <n v="700009"/>
    <s v="ZCS"/>
    <s v="C"/>
    <n v="10"/>
    <n v="1500"/>
    <n v="1521"/>
  </r>
  <r>
    <n v="95001847"/>
    <s v="NATIONAL CEREALS AND PRODUCE BOARD"/>
    <s v="Gov"/>
    <x v="165"/>
    <n v="28"/>
    <s v="TO"/>
    <n v="2772000"/>
    <s v="KES"/>
    <s v="OCP Kenya LTD"/>
    <s v="Kenya"/>
    <x v="5"/>
    <x v="17"/>
    <n v="700009"/>
    <s v="ZCS"/>
    <s v="C"/>
    <n v="10"/>
    <n v="1500"/>
    <n v="1521"/>
  </r>
  <r>
    <n v="95001848"/>
    <s v="NATIONAL CEREALS AND PRODUCE BOARD"/>
    <s v="Gov"/>
    <x v="165"/>
    <n v="28"/>
    <s v="TO"/>
    <n v="2772000"/>
    <s v="KES"/>
    <s v="OCP Kenya LTD"/>
    <s v="Kenya"/>
    <x v="5"/>
    <x v="17"/>
    <n v="700009"/>
    <s v="ZCS"/>
    <s v="C"/>
    <n v="10"/>
    <n v="1500"/>
    <n v="1521"/>
  </r>
  <r>
    <n v="95001849"/>
    <s v="NATIONAL CEREALS AND PRODUCE BOARD"/>
    <s v="Gov"/>
    <x v="165"/>
    <n v="28"/>
    <s v="TO"/>
    <n v="2772000"/>
    <s v="KES"/>
    <s v="OCP Kenya LTD"/>
    <s v="Kenya"/>
    <x v="5"/>
    <x v="17"/>
    <n v="700009"/>
    <s v="ZCS"/>
    <s v="C"/>
    <n v="10"/>
    <n v="1500"/>
    <n v="1521"/>
  </r>
  <r>
    <n v="95001850"/>
    <s v="NATIONAL CEREALS AND PRODUCE BOARD"/>
    <s v="Gov"/>
    <x v="165"/>
    <n v="28"/>
    <s v="TO"/>
    <n v="2772000"/>
    <s v="KES"/>
    <s v="OCP Kenya LTD"/>
    <s v="Kenya"/>
    <x v="5"/>
    <x v="17"/>
    <n v="700009"/>
    <s v="ZCS"/>
    <s v="C"/>
    <n v="10"/>
    <n v="1500"/>
    <n v="1521"/>
  </r>
  <r>
    <n v="95001851"/>
    <s v="NATIONAL CEREALS AND PRODUCE BOARD"/>
    <s v="Gov"/>
    <x v="165"/>
    <n v="28"/>
    <s v="TO"/>
    <n v="2772000"/>
    <s v="KES"/>
    <s v="OCP Kenya LTD"/>
    <s v="Kenya"/>
    <x v="5"/>
    <x v="17"/>
    <n v="700009"/>
    <s v="ZCS"/>
    <s v="C"/>
    <n v="10"/>
    <n v="1500"/>
    <n v="1521"/>
  </r>
  <r>
    <n v="95001852"/>
    <s v="JOSEMO DISTRIBUTORS KENYA Ltd."/>
    <m/>
    <x v="30"/>
    <n v="12"/>
    <s v="TO"/>
    <n v="1224000"/>
    <s v="KES"/>
    <s v="OCP Kenya LTD"/>
    <s v="Kenya"/>
    <x v="5"/>
    <x v="17"/>
    <n v="700009"/>
    <s v="ZCS"/>
    <s v="C"/>
    <n v="10"/>
    <n v="1500"/>
    <n v="1520"/>
  </r>
  <r>
    <n v="95001853"/>
    <s v="SHAMBA INPUTS SUPPLIES MOLO"/>
    <m/>
    <x v="30"/>
    <n v="12"/>
    <s v="TO"/>
    <n v="1224000"/>
    <s v="KES"/>
    <s v="OCP Kenya LTD"/>
    <s v="Kenya"/>
    <x v="5"/>
    <x v="17"/>
    <n v="700009"/>
    <s v="ZCS"/>
    <s v="C"/>
    <n v="10"/>
    <n v="1500"/>
    <n v="1520"/>
  </r>
  <r>
    <n v="95001854"/>
    <s v="IPROCURE LIMITED"/>
    <m/>
    <x v="30"/>
    <n v="166.75"/>
    <s v="TO"/>
    <n v="147240.25"/>
    <s v="USD"/>
    <s v="OCP Kenya LTD"/>
    <s v="Kenya"/>
    <x v="5"/>
    <x v="17"/>
    <n v="700009"/>
    <s v="ZCS"/>
    <s v="C"/>
    <n v="10"/>
    <n v="1500"/>
    <n v="1521"/>
  </r>
  <r>
    <n v="95001854"/>
    <s v="IPROCURE LIMITED"/>
    <m/>
    <x v="30"/>
    <n v="51.25"/>
    <s v="TO"/>
    <n v="45253.75"/>
    <s v="USD"/>
    <s v="OCP Kenya LTD"/>
    <s v="Kenya"/>
    <x v="5"/>
    <x v="32"/>
    <n v="700046"/>
    <s v="ZCS"/>
    <s v="C"/>
    <n v="20"/>
    <n v="1500"/>
    <n v="1521"/>
  </r>
  <r>
    <n v="95001855"/>
    <s v="NATIONAL CEREALS AND PRODUCE BOARD"/>
    <s v="Gov"/>
    <x v="35"/>
    <n v="14"/>
    <s v="TO"/>
    <n v="1386000"/>
    <s v="KES"/>
    <s v="OCP Kenya LTD"/>
    <s v="Kenya"/>
    <x v="5"/>
    <x v="17"/>
    <n v="700009"/>
    <s v="ZCS"/>
    <s v="C"/>
    <n v="10"/>
    <n v="1500"/>
    <n v="1521"/>
  </r>
  <r>
    <n v="95001856"/>
    <s v="NATIONAL CEREALS AND PRODUCE BOARD"/>
    <s v="Gov"/>
    <x v="35"/>
    <n v="28"/>
    <s v="TO"/>
    <n v="2772000"/>
    <s v="KES"/>
    <s v="OCP Kenya LTD"/>
    <s v="Kenya"/>
    <x v="5"/>
    <x v="17"/>
    <n v="700009"/>
    <s v="ZCS"/>
    <s v="C"/>
    <n v="10"/>
    <n v="1500"/>
    <n v="1521"/>
  </r>
  <r>
    <n v="95001857"/>
    <s v="NATIONAL CEREALS AND PRODUCE BOARD"/>
    <s v="Gov"/>
    <x v="35"/>
    <n v="28"/>
    <s v="TO"/>
    <n v="2772000"/>
    <s v="KES"/>
    <s v="OCP Kenya LTD"/>
    <s v="Kenya"/>
    <x v="5"/>
    <x v="17"/>
    <n v="700009"/>
    <s v="ZCS"/>
    <s v="C"/>
    <n v="10"/>
    <n v="1500"/>
    <n v="1521"/>
  </r>
  <r>
    <n v="95001858"/>
    <s v="NATIONAL CEREALS AND PRODUCE BOARD"/>
    <s v="Gov"/>
    <x v="35"/>
    <n v="28"/>
    <s v="TO"/>
    <n v="2772000"/>
    <s v="KES"/>
    <s v="OCP Kenya LTD"/>
    <s v="Kenya"/>
    <x v="5"/>
    <x v="17"/>
    <n v="700009"/>
    <s v="ZCS"/>
    <s v="C"/>
    <n v="10"/>
    <n v="1500"/>
    <n v="1521"/>
  </r>
  <r>
    <n v="95001859"/>
    <s v="NATIONAL CEREALS AND PRODUCE BOARD"/>
    <s v="Gov"/>
    <x v="35"/>
    <n v="28"/>
    <s v="TO"/>
    <n v="2772000"/>
    <s v="KES"/>
    <s v="OCP Kenya LTD"/>
    <s v="Kenya"/>
    <x v="5"/>
    <x v="17"/>
    <n v="700009"/>
    <s v="ZCS"/>
    <s v="C"/>
    <n v="10"/>
    <n v="1500"/>
    <n v="1521"/>
  </r>
  <r>
    <n v="95001860"/>
    <s v="NATIONAL CEREALS AND PRODUCE BOARD"/>
    <s v="Gov"/>
    <x v="35"/>
    <n v="14"/>
    <s v="TO"/>
    <n v="1386000"/>
    <s v="KES"/>
    <s v="OCP Kenya LTD"/>
    <s v="Kenya"/>
    <x v="5"/>
    <x v="17"/>
    <n v="700009"/>
    <s v="ZCS"/>
    <s v="C"/>
    <n v="10"/>
    <n v="1500"/>
    <n v="1521"/>
  </r>
  <r>
    <n v="95001861"/>
    <s v="NATIONAL CEREALS AND PRODUCE BOARD"/>
    <s v="Gov"/>
    <x v="35"/>
    <n v="28"/>
    <s v="TO"/>
    <n v="2772000"/>
    <s v="KES"/>
    <s v="OCP Kenya LTD"/>
    <s v="Kenya"/>
    <x v="5"/>
    <x v="17"/>
    <n v="700009"/>
    <s v="ZCS"/>
    <s v="C"/>
    <n v="10"/>
    <n v="1500"/>
    <n v="1521"/>
  </r>
  <r>
    <n v="95001862"/>
    <s v="NATIONAL CEREALS AND PRODUCE BOARD"/>
    <s v="Gov"/>
    <x v="35"/>
    <n v="28"/>
    <s v="TO"/>
    <n v="2772000"/>
    <s v="KES"/>
    <s v="OCP Kenya LTD"/>
    <s v="Kenya"/>
    <x v="5"/>
    <x v="17"/>
    <n v="700009"/>
    <s v="ZCS"/>
    <s v="C"/>
    <n v="10"/>
    <n v="1500"/>
    <n v="1521"/>
  </r>
  <r>
    <n v="95001863"/>
    <s v="NATIONAL CEREALS AND PRODUCE BOARD"/>
    <s v="Gov"/>
    <x v="35"/>
    <n v="28"/>
    <s v="TO"/>
    <n v="2772000"/>
    <s v="KES"/>
    <s v="OCP Kenya LTD"/>
    <s v="Kenya"/>
    <x v="5"/>
    <x v="17"/>
    <n v="700009"/>
    <s v="ZCS"/>
    <s v="C"/>
    <n v="10"/>
    <n v="1500"/>
    <n v="1521"/>
  </r>
  <r>
    <n v="95001864"/>
    <s v="NATIONAL CEREALS AND PRODUCE BOARD"/>
    <s v="Gov"/>
    <x v="35"/>
    <n v="28"/>
    <s v="TO"/>
    <n v="2772000"/>
    <s v="KES"/>
    <s v="OCP Kenya LTD"/>
    <s v="Kenya"/>
    <x v="5"/>
    <x v="17"/>
    <n v="700009"/>
    <s v="ZCS"/>
    <s v="C"/>
    <n v="10"/>
    <n v="1500"/>
    <n v="1521"/>
  </r>
  <r>
    <n v="95001865"/>
    <s v="NATIONAL CEREALS AND PRODUCE BOARD"/>
    <s v="Gov"/>
    <x v="35"/>
    <n v="28"/>
    <s v="TO"/>
    <n v="2772000"/>
    <s v="KES"/>
    <s v="OCP Kenya LTD"/>
    <s v="Kenya"/>
    <x v="5"/>
    <x v="17"/>
    <n v="700009"/>
    <s v="ZCS"/>
    <s v="C"/>
    <n v="10"/>
    <n v="1500"/>
    <n v="1521"/>
  </r>
  <r>
    <n v="95001866"/>
    <s v="NATIONAL CEREALS AND PRODUCE BOARD"/>
    <s v="Gov"/>
    <x v="35"/>
    <n v="28"/>
    <s v="TO"/>
    <n v="2772000"/>
    <s v="KES"/>
    <s v="OCP Kenya LTD"/>
    <s v="Kenya"/>
    <x v="5"/>
    <x v="17"/>
    <n v="700009"/>
    <s v="ZCS"/>
    <s v="C"/>
    <n v="10"/>
    <n v="1500"/>
    <n v="1521"/>
  </r>
  <r>
    <n v="95001867"/>
    <s v="NATIONAL CEREALS AND PRODUCE BOARD"/>
    <s v="Gov"/>
    <x v="35"/>
    <n v="28"/>
    <s v="TO"/>
    <n v="2772000"/>
    <s v="KES"/>
    <s v="OCP Kenya LTD"/>
    <s v="Kenya"/>
    <x v="5"/>
    <x v="17"/>
    <n v="700009"/>
    <s v="ZCS"/>
    <s v="C"/>
    <n v="10"/>
    <n v="1500"/>
    <n v="1521"/>
  </r>
  <r>
    <n v="95001868"/>
    <s v="NATIONAL CEREALS AND PRODUCE BOARD"/>
    <s v="Gov"/>
    <x v="35"/>
    <n v="28"/>
    <s v="TO"/>
    <n v="2772000"/>
    <s v="KES"/>
    <s v="OCP Kenya LTD"/>
    <s v="Kenya"/>
    <x v="5"/>
    <x v="17"/>
    <n v="700009"/>
    <s v="ZCS"/>
    <s v="C"/>
    <n v="10"/>
    <n v="1500"/>
    <n v="1521"/>
  </r>
  <r>
    <n v="95001869"/>
    <s v="NATIONAL CEREALS AND PRODUCE BOARD"/>
    <s v="Gov"/>
    <x v="35"/>
    <n v="28"/>
    <s v="TO"/>
    <n v="2772000"/>
    <s v="KES"/>
    <s v="OCP Kenya LTD"/>
    <s v="Kenya"/>
    <x v="5"/>
    <x v="17"/>
    <n v="700009"/>
    <s v="ZCS"/>
    <s v="C"/>
    <n v="10"/>
    <n v="1500"/>
    <n v="1521"/>
  </r>
  <r>
    <n v="95001870"/>
    <s v="NATIONAL CEREALS AND PRODUCE BOARD"/>
    <s v="Gov"/>
    <x v="35"/>
    <n v="28"/>
    <s v="TO"/>
    <n v="2772000"/>
    <s v="KES"/>
    <s v="OCP Kenya LTD"/>
    <s v="Kenya"/>
    <x v="5"/>
    <x v="17"/>
    <n v="700009"/>
    <s v="ZCS"/>
    <s v="C"/>
    <n v="10"/>
    <n v="1500"/>
    <n v="1521"/>
  </r>
  <r>
    <n v="95001871"/>
    <s v="NATIONAL CEREALS AND PRODUCE BOARD"/>
    <s v="Gov"/>
    <x v="35"/>
    <n v="28"/>
    <s v="TO"/>
    <n v="2772000"/>
    <s v="KES"/>
    <s v="OCP Kenya LTD"/>
    <s v="Kenya"/>
    <x v="5"/>
    <x v="17"/>
    <n v="700009"/>
    <s v="ZCS"/>
    <s v="C"/>
    <n v="10"/>
    <n v="1500"/>
    <n v="1521"/>
  </r>
  <r>
    <n v="95001872"/>
    <s v="NATIONAL CEREALS AND PRODUCE BOARD"/>
    <s v="Gov"/>
    <x v="35"/>
    <n v="28"/>
    <s v="TO"/>
    <n v="2772000"/>
    <s v="KES"/>
    <s v="OCP Kenya LTD"/>
    <s v="Kenya"/>
    <x v="5"/>
    <x v="17"/>
    <n v="700009"/>
    <s v="ZCS"/>
    <s v="C"/>
    <n v="10"/>
    <n v="1500"/>
    <n v="1521"/>
  </r>
  <r>
    <n v="95001873"/>
    <s v="NATIONAL CEREALS AND PRODUCE BOARD"/>
    <s v="Gov"/>
    <x v="35"/>
    <n v="28"/>
    <s v="TO"/>
    <n v="2772000"/>
    <s v="KES"/>
    <s v="OCP Kenya LTD"/>
    <s v="Kenya"/>
    <x v="5"/>
    <x v="17"/>
    <n v="700009"/>
    <s v="ZCS"/>
    <s v="C"/>
    <n v="10"/>
    <n v="1500"/>
    <n v="1521"/>
  </r>
  <r>
    <n v="95001874"/>
    <s v="NATIONAL CEREALS AND PRODUCE BOARD"/>
    <s v="Gov"/>
    <x v="35"/>
    <n v="28"/>
    <s v="TO"/>
    <n v="2772000"/>
    <s v="KES"/>
    <s v="OCP Kenya LTD"/>
    <s v="Kenya"/>
    <x v="5"/>
    <x v="17"/>
    <n v="700009"/>
    <s v="ZCS"/>
    <s v="C"/>
    <n v="10"/>
    <n v="1500"/>
    <n v="1521"/>
  </r>
  <r>
    <n v="95001875"/>
    <s v="NATIONAL CEREALS AND PRODUCE BOARD"/>
    <s v="Gov"/>
    <x v="35"/>
    <n v="28"/>
    <s v="TO"/>
    <n v="2772000"/>
    <s v="KES"/>
    <s v="OCP Kenya LTD"/>
    <s v="Kenya"/>
    <x v="5"/>
    <x v="17"/>
    <n v="700009"/>
    <s v="ZCS"/>
    <s v="C"/>
    <n v="10"/>
    <n v="1500"/>
    <n v="1521"/>
  </r>
  <r>
    <n v="95001876"/>
    <s v="COAST FARMCARE AGROVET LIMITED"/>
    <m/>
    <x v="42"/>
    <n v="7.5"/>
    <s v="TO"/>
    <n v="765000"/>
    <s v="KES"/>
    <s v="OCP Kenya LTD"/>
    <s v="Kenya"/>
    <x v="5"/>
    <x v="17"/>
    <n v="700009"/>
    <s v="ZCS"/>
    <s v="C"/>
    <n v="10"/>
    <n v="1500"/>
    <n v="1520"/>
  </r>
  <r>
    <n v="95001878"/>
    <s v="NYAHURURU VET, Ind. &amp; AGRICULTURE S"/>
    <m/>
    <x v="42"/>
    <n v="12"/>
    <s v="TO"/>
    <n v="1224000"/>
    <s v="KES"/>
    <s v="OCP Kenya LTD"/>
    <s v="Kenya"/>
    <x v="5"/>
    <x v="17"/>
    <n v="700009"/>
    <s v="ZCS"/>
    <s v="C"/>
    <n v="10"/>
    <n v="1500"/>
    <n v="1520"/>
  </r>
  <r>
    <n v="95001879"/>
    <s v="EVERRIS KENYA LIMITED"/>
    <m/>
    <x v="42"/>
    <n v="12"/>
    <s v="TO"/>
    <n v="10920"/>
    <s v="USD"/>
    <s v="OCP Kenya LTD"/>
    <s v="Kenya"/>
    <x v="5"/>
    <x v="17"/>
    <n v="700009"/>
    <s v="ZCS"/>
    <s v="C"/>
    <n v="11"/>
    <n v="1500"/>
    <n v="1520"/>
  </r>
  <r>
    <n v="95001879"/>
    <s v="EVERRIS KENYA LIMITED"/>
    <m/>
    <x v="42"/>
    <n v="12"/>
    <s v="TO"/>
    <n v="10920"/>
    <s v="USD"/>
    <s v="OCP Kenya LTD"/>
    <s v="Kenya"/>
    <x v="5"/>
    <x v="17"/>
    <n v="700009"/>
    <s v="ZCS"/>
    <s v="C"/>
    <n v="10"/>
    <n v="1500"/>
    <n v="1520"/>
  </r>
  <r>
    <n v="95001881"/>
    <s v="IPROCURE LIMITED"/>
    <m/>
    <x v="33"/>
    <n v="32"/>
    <s v="TO"/>
    <n v="28256"/>
    <s v="USD"/>
    <s v="OCP Kenya LTD"/>
    <s v="Kenya"/>
    <x v="5"/>
    <x v="32"/>
    <n v="700046"/>
    <s v="ZCS"/>
    <s v="C"/>
    <n v="20"/>
    <n v="1500"/>
    <n v="1521"/>
  </r>
  <r>
    <n v="95001881"/>
    <s v="IPROCURE LIMITED"/>
    <m/>
    <x v="33"/>
    <n v="1441"/>
    <s v="TO"/>
    <n v="1272403"/>
    <s v="USD"/>
    <s v="OCP Kenya LTD"/>
    <s v="Kenya"/>
    <x v="5"/>
    <x v="17"/>
    <n v="700009"/>
    <s v="ZCS"/>
    <s v="C"/>
    <n v="10"/>
    <n v="1500"/>
    <n v="1521"/>
  </r>
  <r>
    <n v="95001882"/>
    <s v="NATIONAL CEREALS AND PRODUCE BOARD"/>
    <s v="Gov"/>
    <x v="33"/>
    <n v="28"/>
    <s v="TO"/>
    <n v="2772000"/>
    <s v="KES"/>
    <s v="OCP Kenya LTD"/>
    <s v="Kenya"/>
    <x v="5"/>
    <x v="17"/>
    <n v="700009"/>
    <s v="ZCS"/>
    <s v="C"/>
    <n v="10"/>
    <n v="1500"/>
    <n v="1521"/>
  </r>
  <r>
    <n v="95001883"/>
    <s v="NATIONAL CEREALS AND PRODUCE BOARD"/>
    <s v="Gov"/>
    <x v="33"/>
    <n v="28"/>
    <s v="TO"/>
    <n v="2772000"/>
    <s v="KES"/>
    <s v="OCP Kenya LTD"/>
    <s v="Kenya"/>
    <x v="5"/>
    <x v="17"/>
    <n v="700009"/>
    <s v="ZCS"/>
    <s v="C"/>
    <n v="10"/>
    <n v="1500"/>
    <n v="1521"/>
  </r>
  <r>
    <n v="95001884"/>
    <s v="NATIONAL CEREALS AND PRODUCE BOARD"/>
    <s v="Gov"/>
    <x v="33"/>
    <n v="28"/>
    <s v="TO"/>
    <n v="2772000"/>
    <s v="KES"/>
    <s v="OCP Kenya LTD"/>
    <s v="Kenya"/>
    <x v="5"/>
    <x v="17"/>
    <n v="700009"/>
    <s v="ZCS"/>
    <s v="C"/>
    <n v="10"/>
    <n v="1500"/>
    <n v="1521"/>
  </r>
  <r>
    <n v="95001885"/>
    <s v="NATIONAL CEREALS AND PRODUCE BOARD"/>
    <s v="Gov"/>
    <x v="33"/>
    <n v="28"/>
    <s v="TO"/>
    <n v="2772000"/>
    <s v="KES"/>
    <s v="OCP Kenya LTD"/>
    <s v="Kenya"/>
    <x v="5"/>
    <x v="17"/>
    <n v="700009"/>
    <s v="ZCS"/>
    <s v="C"/>
    <n v="10"/>
    <n v="1500"/>
    <n v="1521"/>
  </r>
  <r>
    <n v="95001886"/>
    <s v="NATIONAL CEREALS AND PRODUCE BOARD"/>
    <s v="Gov"/>
    <x v="33"/>
    <n v="28"/>
    <s v="TO"/>
    <n v="2772000"/>
    <s v="KES"/>
    <s v="OCP Kenya LTD"/>
    <s v="Kenya"/>
    <x v="5"/>
    <x v="17"/>
    <n v="700009"/>
    <s v="ZCS"/>
    <s v="C"/>
    <n v="10"/>
    <n v="1500"/>
    <n v="1521"/>
  </r>
  <r>
    <n v="95001887"/>
    <s v="NATIONAL CEREALS AND PRODUCE BOARD"/>
    <s v="Gov"/>
    <x v="33"/>
    <n v="28"/>
    <s v="TO"/>
    <n v="2772000"/>
    <s v="KES"/>
    <s v="OCP Kenya LTD"/>
    <s v="Kenya"/>
    <x v="5"/>
    <x v="17"/>
    <n v="700009"/>
    <s v="ZCS"/>
    <s v="C"/>
    <n v="10"/>
    <n v="1500"/>
    <n v="1521"/>
  </r>
  <r>
    <n v="95001888"/>
    <s v="NATIONAL CEREALS AND PRODUCE BOARD"/>
    <s v="Gov"/>
    <x v="33"/>
    <n v="28"/>
    <s v="TO"/>
    <n v="2772000"/>
    <s v="KES"/>
    <s v="OCP Kenya LTD"/>
    <s v="Kenya"/>
    <x v="5"/>
    <x v="17"/>
    <n v="700009"/>
    <s v="ZCS"/>
    <s v="C"/>
    <n v="10"/>
    <n v="1500"/>
    <n v="1521"/>
  </r>
  <r>
    <n v="95001889"/>
    <s v="NATIONAL CEREALS AND PRODUCE BOARD"/>
    <s v="Gov"/>
    <x v="33"/>
    <n v="28"/>
    <s v="TO"/>
    <n v="2772000"/>
    <s v="KES"/>
    <s v="OCP Kenya LTD"/>
    <s v="Kenya"/>
    <x v="5"/>
    <x v="17"/>
    <n v="700009"/>
    <s v="ZCS"/>
    <s v="C"/>
    <n v="10"/>
    <n v="1500"/>
    <n v="1521"/>
  </r>
  <r>
    <n v="95001890"/>
    <s v="NATIONAL CEREALS AND PRODUCE BOARD"/>
    <s v="Gov"/>
    <x v="33"/>
    <n v="28"/>
    <s v="TO"/>
    <n v="2772000"/>
    <s v="KES"/>
    <s v="OCP Kenya LTD"/>
    <s v="Kenya"/>
    <x v="5"/>
    <x v="17"/>
    <n v="700009"/>
    <s v="ZCS"/>
    <s v="C"/>
    <n v="10"/>
    <n v="1500"/>
    <n v="1521"/>
  </r>
  <r>
    <n v="95001891"/>
    <s v="NATIONAL CEREALS AND PRODUCE BOARD"/>
    <s v="Gov"/>
    <x v="33"/>
    <n v="28"/>
    <s v="TO"/>
    <n v="2772000"/>
    <s v="KES"/>
    <s v="OCP Kenya LTD"/>
    <s v="Kenya"/>
    <x v="5"/>
    <x v="17"/>
    <n v="700009"/>
    <s v="ZCS"/>
    <s v="C"/>
    <n v="10"/>
    <n v="1500"/>
    <n v="1521"/>
  </r>
  <r>
    <n v="95001892"/>
    <s v="MOLO CORNERMIX STORES"/>
    <m/>
    <x v="33"/>
    <n v="4.4000000000000004"/>
    <s v="BAG"/>
    <n v="435600"/>
    <s v="KES"/>
    <s v="OCP Kenya LTD"/>
    <s v="Kenya"/>
    <x v="5"/>
    <x v="17"/>
    <n v="700009"/>
    <s v="ZCS"/>
    <s v="C"/>
    <n v="10"/>
    <n v="1500"/>
    <n v="1520"/>
  </r>
  <r>
    <n v="95001893"/>
    <s v="MOLO CORNERMIX STORES"/>
    <m/>
    <x v="33"/>
    <n v="6.5"/>
    <s v="TO"/>
    <n v="663000"/>
    <s v="KES"/>
    <s v="OCP Kenya LTD"/>
    <s v="Kenya"/>
    <x v="5"/>
    <x v="17"/>
    <n v="700009"/>
    <s v="ZCS"/>
    <s v="C"/>
    <n v="10"/>
    <n v="1500"/>
    <n v="1520"/>
  </r>
  <r>
    <n v="95001894"/>
    <s v="EVERRIS KENYA LIMITED"/>
    <m/>
    <x v="33"/>
    <n v="12"/>
    <s v="TO"/>
    <n v="10920"/>
    <s v="USD"/>
    <s v="OCP Kenya LTD"/>
    <s v="Kenya"/>
    <x v="5"/>
    <x v="17"/>
    <n v="700009"/>
    <s v="ZCS"/>
    <s v="C"/>
    <n v="11"/>
    <n v="1500"/>
    <n v="1520"/>
  </r>
  <r>
    <n v="95001894"/>
    <s v="EVERRIS KENYA LIMITED"/>
    <m/>
    <x v="33"/>
    <n v="12"/>
    <s v="TO"/>
    <n v="10920"/>
    <s v="USD"/>
    <s v="OCP Kenya LTD"/>
    <s v="Kenya"/>
    <x v="5"/>
    <x v="17"/>
    <n v="700009"/>
    <s v="ZCS"/>
    <s v="C"/>
    <n v="10"/>
    <n v="1500"/>
    <n v="1520"/>
  </r>
  <r>
    <n v="95001895"/>
    <s v="Kenya National Trading Corp. Ltd"/>
    <s v="Gov"/>
    <x v="34"/>
    <n v="29"/>
    <s v="TO"/>
    <n v="2871000"/>
    <s v="KES"/>
    <s v="OCP Kenya LTD"/>
    <s v="Kenya"/>
    <x v="5"/>
    <x v="17"/>
    <n v="700009"/>
    <s v="ZCS"/>
    <s v="C"/>
    <n v="10"/>
    <n v="1500"/>
    <n v="1520"/>
  </r>
  <r>
    <n v="95001896"/>
    <s v="Kenya National Trading Corp. Ltd"/>
    <s v="Gov"/>
    <x v="34"/>
    <n v="30"/>
    <s v="TO"/>
    <n v="2970000"/>
    <s v="KES"/>
    <s v="OCP Kenya LTD"/>
    <s v="Kenya"/>
    <x v="5"/>
    <x v="17"/>
    <n v="700009"/>
    <s v="ZCS"/>
    <s v="C"/>
    <n v="10"/>
    <n v="1500"/>
    <n v="1520"/>
  </r>
  <r>
    <n v="95001897"/>
    <s v="Kenya National Trading Corp. Ltd"/>
    <s v="Gov"/>
    <x v="34"/>
    <n v="30"/>
    <s v="TO"/>
    <n v="2970000"/>
    <s v="KES"/>
    <s v="OCP Kenya LTD"/>
    <s v="Kenya"/>
    <x v="5"/>
    <x v="17"/>
    <n v="700009"/>
    <s v="ZCS"/>
    <s v="C"/>
    <n v="10"/>
    <n v="1500"/>
    <n v="1520"/>
  </r>
  <r>
    <n v="95001898"/>
    <s v="Kenya National Trading Corp. Ltd"/>
    <s v="Gov"/>
    <x v="34"/>
    <n v="14"/>
    <s v="BAG"/>
    <n v="1386000"/>
    <s v="KES"/>
    <s v="OCP Kenya LTD"/>
    <s v="Kenya"/>
    <x v="5"/>
    <x v="17"/>
    <n v="700009"/>
    <s v="ZCS"/>
    <s v="C"/>
    <n v="10"/>
    <n v="1500"/>
    <n v="1520"/>
  </r>
  <r>
    <n v="95001899"/>
    <s v="Kenya National Trading Corp. Ltd"/>
    <s v="Gov"/>
    <x v="34"/>
    <n v="29"/>
    <s v="BAG"/>
    <n v="2871000"/>
    <s v="KES"/>
    <s v="OCP Kenya LTD"/>
    <s v="Kenya"/>
    <x v="5"/>
    <x v="17"/>
    <n v="700009"/>
    <s v="ZCS"/>
    <s v="C"/>
    <n v="10"/>
    <n v="1500"/>
    <n v="1520"/>
  </r>
  <r>
    <n v="95001900"/>
    <s v="Kenya National Trading Corp. Ltd"/>
    <s v="Gov"/>
    <x v="34"/>
    <n v="5"/>
    <s v="BAG"/>
    <n v="495000"/>
    <s v="KES"/>
    <s v="OCP Kenya LTD"/>
    <s v="Kenya"/>
    <x v="5"/>
    <x v="17"/>
    <n v="700009"/>
    <s v="ZCS"/>
    <s v="C"/>
    <n v="10"/>
    <n v="1500"/>
    <n v="1520"/>
  </r>
  <r>
    <n v="95001901"/>
    <s v="Kenya National Trading Corp. Ltd"/>
    <s v="Gov"/>
    <x v="34"/>
    <n v="29"/>
    <s v="TO"/>
    <n v="2871000"/>
    <s v="KES"/>
    <s v="OCP Kenya LTD"/>
    <s v="Kenya"/>
    <x v="5"/>
    <x v="17"/>
    <n v="700009"/>
    <s v="ZCS"/>
    <s v="C"/>
    <n v="10"/>
    <n v="1500"/>
    <n v="1520"/>
  </r>
  <r>
    <n v="95001902"/>
    <s v="Kenya National Trading Corp. Ltd"/>
    <s v="Gov"/>
    <x v="34"/>
    <n v="10"/>
    <s v="TO"/>
    <n v="990000"/>
    <s v="KES"/>
    <s v="OCP Kenya LTD"/>
    <s v="Kenya"/>
    <x v="5"/>
    <x v="17"/>
    <n v="700009"/>
    <s v="ZCS"/>
    <s v="C"/>
    <n v="10"/>
    <n v="1500"/>
    <n v="1520"/>
  </r>
  <r>
    <n v="95001903"/>
    <s v="EVERRIS KENYA LIMITED"/>
    <m/>
    <x v="34"/>
    <n v="12"/>
    <s v="TO"/>
    <n v="10920"/>
    <s v="USD"/>
    <s v="OCP Kenya LTD"/>
    <s v="Kenya"/>
    <x v="5"/>
    <x v="17"/>
    <n v="700009"/>
    <s v="ZCS"/>
    <s v="C"/>
    <n v="10"/>
    <n v="1500"/>
    <n v="1520"/>
  </r>
  <r>
    <n v="95001904"/>
    <s v="CHIROMO FERTILIZERS LIMITED"/>
    <m/>
    <x v="34"/>
    <n v="9.9"/>
    <s v="TO"/>
    <n v="1009800"/>
    <s v="KES"/>
    <s v="OCP Kenya LTD"/>
    <s v="Kenya"/>
    <x v="5"/>
    <x v="17"/>
    <n v="700009"/>
    <s v="ZCS"/>
    <s v="C"/>
    <n v="10"/>
    <n v="1500"/>
    <n v="1520"/>
  </r>
  <r>
    <n v="95001905"/>
    <s v="IPROCURE LIMITED"/>
    <m/>
    <x v="34"/>
    <n v="1676"/>
    <s v="TO"/>
    <n v="1479908"/>
    <s v="USD"/>
    <s v="OCP Kenya LTD"/>
    <s v="Kenya"/>
    <x v="5"/>
    <x v="17"/>
    <n v="700009"/>
    <s v="ZCS"/>
    <s v="C"/>
    <n v="10"/>
    <n v="1500"/>
    <n v="1521"/>
  </r>
  <r>
    <n v="95001906"/>
    <s v="FERTIPLANT EAST AFRICA LIMITED"/>
    <m/>
    <x v="41"/>
    <n v="248"/>
    <s v="TO"/>
    <n v="221960"/>
    <s v="USD"/>
    <s v="OCP Kenya LTD"/>
    <s v="Kenya"/>
    <x v="5"/>
    <x v="17"/>
    <n v="700009"/>
    <s v="ZCS"/>
    <s v="C"/>
    <n v="10"/>
    <n v="1500"/>
    <n v="1521"/>
  </r>
  <r>
    <n v="95001907"/>
    <s v="SHAMBA INPUTS SUPPLIES MOLO"/>
    <m/>
    <x v="166"/>
    <n v="12"/>
    <s v="TO"/>
    <n v="1224000"/>
    <s v="KES"/>
    <s v="OCP Kenya LTD"/>
    <s v="Kenya"/>
    <x v="5"/>
    <x v="17"/>
    <n v="700009"/>
    <s v="ZCS"/>
    <s v="C"/>
    <n v="10"/>
    <n v="1500"/>
    <n v="1520"/>
  </r>
  <r>
    <n v="95001908"/>
    <s v="NATIONAL CEREALS AND PRODUCE BOARD"/>
    <s v="Gov"/>
    <x v="167"/>
    <n v="28"/>
    <s v="TO"/>
    <n v="2772000"/>
    <s v="KES"/>
    <s v="OCP Kenya LTD"/>
    <s v="Kenya"/>
    <x v="5"/>
    <x v="17"/>
    <n v="700009"/>
    <s v="ZCS"/>
    <s v="C"/>
    <n v="10"/>
    <n v="1500"/>
    <n v="1521"/>
  </r>
  <r>
    <n v="95001909"/>
    <s v="NATIONAL CEREALS AND PRODUCE BOARD"/>
    <s v="Gov"/>
    <x v="167"/>
    <n v="28"/>
    <s v="TO"/>
    <n v="2772000"/>
    <s v="KES"/>
    <s v="OCP Kenya LTD"/>
    <s v="Kenya"/>
    <x v="5"/>
    <x v="17"/>
    <n v="700009"/>
    <s v="ZCS"/>
    <s v="C"/>
    <n v="10"/>
    <n v="1500"/>
    <n v="1521"/>
  </r>
  <r>
    <n v="95001910"/>
    <s v="NATIONAL CEREALS AND PRODUCE BOARD"/>
    <s v="Gov"/>
    <x v="167"/>
    <n v="28"/>
    <s v="TO"/>
    <n v="2772000"/>
    <s v="KES"/>
    <s v="OCP Kenya LTD"/>
    <s v="Kenya"/>
    <x v="5"/>
    <x v="17"/>
    <n v="700009"/>
    <s v="ZCS"/>
    <s v="C"/>
    <n v="10"/>
    <n v="1500"/>
    <n v="1521"/>
  </r>
  <r>
    <n v="95001911"/>
    <s v="NATIONAL CEREALS AND PRODUCE BOARD"/>
    <s v="Gov"/>
    <x v="167"/>
    <n v="28"/>
    <s v="TO"/>
    <n v="2772000"/>
    <s v="KES"/>
    <s v="OCP Kenya LTD"/>
    <s v="Kenya"/>
    <x v="5"/>
    <x v="17"/>
    <n v="700009"/>
    <s v="ZCS"/>
    <s v="C"/>
    <n v="10"/>
    <n v="1500"/>
    <n v="1521"/>
  </r>
  <r>
    <n v="95001912"/>
    <s v="NATIONAL CEREALS AND PRODUCE BOARD"/>
    <s v="Gov"/>
    <x v="167"/>
    <n v="28"/>
    <s v="TO"/>
    <n v="2772000"/>
    <s v="KES"/>
    <s v="OCP Kenya LTD"/>
    <s v="Kenya"/>
    <x v="5"/>
    <x v="17"/>
    <n v="700009"/>
    <s v="ZCS"/>
    <s v="C"/>
    <n v="10"/>
    <n v="1500"/>
    <n v="1521"/>
  </r>
  <r>
    <n v="95001913"/>
    <s v="NATIONAL CEREALS AND PRODUCE BOARD"/>
    <s v="Gov"/>
    <x v="167"/>
    <n v="28"/>
    <s v="TO"/>
    <n v="2772000"/>
    <s v="KES"/>
    <s v="OCP Kenya LTD"/>
    <s v="Kenya"/>
    <x v="5"/>
    <x v="17"/>
    <n v="700009"/>
    <s v="ZCS"/>
    <s v="C"/>
    <n v="10"/>
    <n v="1500"/>
    <n v="1521"/>
  </r>
  <r>
    <n v="95001914"/>
    <s v="NATIONAL CEREALS AND PRODUCE BOARD"/>
    <s v="Gov"/>
    <x v="167"/>
    <n v="28"/>
    <s v="TO"/>
    <n v="2772000"/>
    <s v="KES"/>
    <s v="OCP Kenya LTD"/>
    <s v="Kenya"/>
    <x v="5"/>
    <x v="17"/>
    <n v="700009"/>
    <s v="ZCS"/>
    <s v="C"/>
    <n v="10"/>
    <n v="1500"/>
    <n v="1521"/>
  </r>
  <r>
    <n v="95001915"/>
    <s v="NATIONAL CEREALS AND PRODUCE BOARD"/>
    <s v="Gov"/>
    <x v="167"/>
    <n v="28"/>
    <s v="TO"/>
    <n v="2772000"/>
    <s v="KES"/>
    <s v="OCP Kenya LTD"/>
    <s v="Kenya"/>
    <x v="5"/>
    <x v="17"/>
    <n v="700009"/>
    <s v="ZCS"/>
    <s v="C"/>
    <n v="10"/>
    <n v="1500"/>
    <n v="1521"/>
  </r>
  <r>
    <n v="95001916"/>
    <s v="NATIONAL CEREALS AND PRODUCE BOARD"/>
    <s v="Gov"/>
    <x v="167"/>
    <n v="14"/>
    <s v="TO"/>
    <n v="1386000"/>
    <s v="KES"/>
    <s v="OCP Kenya LTD"/>
    <s v="Kenya"/>
    <x v="5"/>
    <x v="17"/>
    <n v="700009"/>
    <s v="ZCS"/>
    <s v="C"/>
    <n v="10"/>
    <n v="1500"/>
    <n v="1521"/>
  </r>
  <r>
    <n v="95001917"/>
    <s v="NATIONAL CEREALS AND PRODUCE BOARD"/>
    <s v="Gov"/>
    <x v="167"/>
    <n v="28"/>
    <s v="TO"/>
    <n v="2772000"/>
    <s v="KES"/>
    <s v="OCP Kenya LTD"/>
    <s v="Kenya"/>
    <x v="5"/>
    <x v="17"/>
    <n v="700009"/>
    <s v="ZCS"/>
    <s v="C"/>
    <n v="10"/>
    <n v="1500"/>
    <n v="1521"/>
  </r>
  <r>
    <n v="95001918"/>
    <s v="NATIONAL CEREALS AND PRODUCE BOARD"/>
    <s v="Gov"/>
    <x v="167"/>
    <n v="14"/>
    <s v="TO"/>
    <n v="1386000"/>
    <s v="KES"/>
    <s v="OCP Kenya LTD"/>
    <s v="Kenya"/>
    <x v="5"/>
    <x v="17"/>
    <n v="700009"/>
    <s v="ZCS"/>
    <s v="C"/>
    <n v="10"/>
    <n v="1500"/>
    <n v="1521"/>
  </r>
  <r>
    <n v="95001919"/>
    <s v="NYAHURURU CENTRAL HARDWARE"/>
    <m/>
    <x v="38"/>
    <n v="12"/>
    <s v="TO"/>
    <n v="1224000"/>
    <s v="KES"/>
    <s v="OCP Kenya LTD"/>
    <s v="Kenya"/>
    <x v="5"/>
    <x v="17"/>
    <n v="700009"/>
    <s v="ZCS"/>
    <s v="C"/>
    <n v="10"/>
    <n v="1500"/>
    <n v="1520"/>
  </r>
  <r>
    <n v="95001920"/>
    <s v="NYAHURURU CENTRAL HARDWARE"/>
    <m/>
    <x v="38"/>
    <n v="11"/>
    <s v="TO"/>
    <n v="1177000"/>
    <s v="KES"/>
    <s v="OCP Kenya LTD"/>
    <s v="Kenya"/>
    <x v="5"/>
    <x v="17"/>
    <n v="700009"/>
    <s v="ZCS"/>
    <s v="C"/>
    <n v="10"/>
    <n v="1500"/>
    <n v="1520"/>
  </r>
  <r>
    <n v="95001921"/>
    <s v="NYAHURURU CENTRAL HARDWARE"/>
    <m/>
    <x v="38"/>
    <n v="2"/>
    <s v="TO"/>
    <n v="214000"/>
    <s v="KES"/>
    <s v="OCP Kenya LTD"/>
    <s v="Kenya"/>
    <x v="5"/>
    <x v="17"/>
    <n v="700009"/>
    <s v="ZCS"/>
    <s v="C"/>
    <n v="10"/>
    <n v="1500"/>
    <n v="1520"/>
  </r>
  <r>
    <n v="95001922"/>
    <s v="JOSEMO DISTRIBUTORS KENYA Ltd."/>
    <m/>
    <x v="167"/>
    <n v="2.5"/>
    <s v="TO"/>
    <n v="255000"/>
    <s v="KES"/>
    <s v="OCP Kenya LTD"/>
    <s v="Kenya"/>
    <x v="5"/>
    <x v="17"/>
    <n v="700009"/>
    <s v="ZCS"/>
    <s v="C"/>
    <n v="10"/>
    <n v="1500"/>
    <n v="1520"/>
  </r>
  <r>
    <n v="95001923"/>
    <s v="JOSEMO DISTRIBUTORS KENYA Ltd."/>
    <m/>
    <x v="38"/>
    <n v="4"/>
    <s v="TO"/>
    <n v="408000"/>
    <s v="KES"/>
    <s v="OCP Kenya LTD"/>
    <s v="Kenya"/>
    <x v="5"/>
    <x v="17"/>
    <n v="700009"/>
    <s v="ZCS"/>
    <s v="C"/>
    <n v="10"/>
    <n v="1500"/>
    <n v="1520"/>
  </r>
  <r>
    <n v="95001924"/>
    <s v="JOSEMO DISTRIBUTORS KENYA Ltd."/>
    <m/>
    <x v="38"/>
    <n v="5.5"/>
    <s v="TO"/>
    <n v="561000"/>
    <s v="KES"/>
    <s v="OCP Kenya LTD"/>
    <s v="Kenya"/>
    <x v="5"/>
    <x v="17"/>
    <n v="700009"/>
    <s v="ZCS"/>
    <s v="C"/>
    <n v="10"/>
    <n v="1500"/>
    <n v="1520"/>
  </r>
  <r>
    <n v="95001925"/>
    <s v="COAST FARMCARE AGROVET LIMITED"/>
    <m/>
    <x v="167"/>
    <n v="5"/>
    <s v="TO"/>
    <n v="510000"/>
    <s v="KES"/>
    <s v="OCP Kenya LTD"/>
    <s v="Kenya"/>
    <x v="5"/>
    <x v="17"/>
    <n v="700009"/>
    <s v="ZCS"/>
    <s v="C"/>
    <n v="10"/>
    <n v="1500"/>
    <n v="1520"/>
  </r>
  <r>
    <n v="95001926"/>
    <s v="NATIONAL CEREALS AND PRODUCE BOARD"/>
    <s v="Gov"/>
    <x v="39"/>
    <n v="28"/>
    <s v="TO"/>
    <n v="2772000"/>
    <s v="KES"/>
    <s v="OCP Kenya LTD"/>
    <s v="Kenya"/>
    <x v="5"/>
    <x v="17"/>
    <n v="700009"/>
    <s v="ZCS"/>
    <s v="C"/>
    <n v="10"/>
    <n v="1500"/>
    <n v="1520"/>
  </r>
  <r>
    <n v="95001927"/>
    <s v="NATIONAL CEREALS AND PRODUCE BOARD"/>
    <s v="Gov"/>
    <x v="39"/>
    <n v="28"/>
    <s v="TO"/>
    <n v="2772000"/>
    <s v="KES"/>
    <s v="OCP Kenya LTD"/>
    <s v="Kenya"/>
    <x v="5"/>
    <x v="17"/>
    <n v="700009"/>
    <s v="ZCS"/>
    <s v="C"/>
    <n v="10"/>
    <n v="1500"/>
    <n v="1520"/>
  </r>
  <r>
    <n v="95001928"/>
    <s v="NATIONAL CEREALS AND PRODUCE BOARD"/>
    <s v="Gov"/>
    <x v="39"/>
    <n v="28"/>
    <s v="TO"/>
    <n v="2772000"/>
    <s v="KES"/>
    <s v="OCP Kenya LTD"/>
    <s v="Kenya"/>
    <x v="5"/>
    <x v="17"/>
    <n v="700009"/>
    <s v="ZCS"/>
    <s v="C"/>
    <n v="10"/>
    <n v="1500"/>
    <n v="1520"/>
  </r>
  <r>
    <n v="95001929"/>
    <s v="NATIONAL CEREALS AND PRODUCE BOARD"/>
    <s v="Gov"/>
    <x v="39"/>
    <n v="28"/>
    <s v="TO"/>
    <n v="2772000"/>
    <s v="KES"/>
    <s v="OCP Kenya LTD"/>
    <s v="Kenya"/>
    <x v="5"/>
    <x v="17"/>
    <n v="700009"/>
    <s v="ZCS"/>
    <s v="C"/>
    <n v="10"/>
    <n v="1500"/>
    <n v="1520"/>
  </r>
  <r>
    <n v="95001930"/>
    <s v="NATIONAL CEREALS AND PRODUCE BOARD"/>
    <s v="Gov"/>
    <x v="39"/>
    <n v="28"/>
    <s v="TO"/>
    <n v="2772000"/>
    <s v="KES"/>
    <s v="OCP Kenya LTD"/>
    <s v="Kenya"/>
    <x v="5"/>
    <x v="17"/>
    <n v="700009"/>
    <s v="ZCS"/>
    <s v="C"/>
    <n v="10"/>
    <n v="1500"/>
    <n v="1520"/>
  </r>
  <r>
    <n v="95001931"/>
    <s v="NATIONAL CEREALS AND PRODUCE BOARD"/>
    <s v="Gov"/>
    <x v="39"/>
    <n v="28"/>
    <s v="TO"/>
    <n v="2772000"/>
    <s v="KES"/>
    <s v="OCP Kenya LTD"/>
    <s v="Kenya"/>
    <x v="5"/>
    <x v="17"/>
    <n v="700009"/>
    <s v="ZCS"/>
    <s v="C"/>
    <n v="10"/>
    <n v="1500"/>
    <n v="1520"/>
  </r>
  <r>
    <n v="95001932"/>
    <s v="NATIONAL CEREALS AND PRODUCE BOARD"/>
    <s v="Gov"/>
    <x v="39"/>
    <n v="28"/>
    <s v="TO"/>
    <n v="2772000"/>
    <s v="KES"/>
    <s v="OCP Kenya LTD"/>
    <s v="Kenya"/>
    <x v="5"/>
    <x v="17"/>
    <n v="700009"/>
    <s v="ZCS"/>
    <s v="C"/>
    <n v="10"/>
    <n v="1500"/>
    <n v="1520"/>
  </r>
  <r>
    <n v="95001933"/>
    <s v="NATIONAL CEREALS AND PRODUCE BOARD"/>
    <s v="Gov"/>
    <x v="39"/>
    <n v="28"/>
    <s v="TO"/>
    <n v="2772000"/>
    <s v="KES"/>
    <s v="OCP Kenya LTD"/>
    <s v="Kenya"/>
    <x v="5"/>
    <x v="17"/>
    <n v="700009"/>
    <s v="ZCS"/>
    <s v="C"/>
    <n v="10"/>
    <n v="1500"/>
    <n v="1520"/>
  </r>
  <r>
    <n v="95001934"/>
    <s v="NATIONAL CEREALS AND PRODUCE BOARD"/>
    <s v="Gov"/>
    <x v="39"/>
    <n v="28"/>
    <s v="TO"/>
    <n v="2772000"/>
    <s v="KES"/>
    <s v="OCP Kenya LTD"/>
    <s v="Kenya"/>
    <x v="5"/>
    <x v="17"/>
    <n v="700009"/>
    <s v="ZCS"/>
    <s v="C"/>
    <n v="10"/>
    <n v="1500"/>
    <n v="1520"/>
  </r>
  <r>
    <n v="95001935"/>
    <s v="NATIONAL CEREALS AND PRODUCE BOARD"/>
    <s v="Gov"/>
    <x v="39"/>
    <n v="28"/>
    <s v="TO"/>
    <n v="2772000"/>
    <s v="KES"/>
    <s v="OCP Kenya LTD"/>
    <s v="Kenya"/>
    <x v="5"/>
    <x v="17"/>
    <n v="700009"/>
    <s v="ZCS"/>
    <s v="C"/>
    <n v="10"/>
    <n v="1500"/>
    <n v="1520"/>
  </r>
  <r>
    <n v="95001936"/>
    <s v="ONE COMMODITIES COMPANY LIMITED"/>
    <m/>
    <x v="46"/>
    <n v="340"/>
    <s v="TO"/>
    <n v="311100"/>
    <s v="USD"/>
    <s v="OCP Kenya LTD"/>
    <s v="Kenya"/>
    <x v="5"/>
    <x v="17"/>
    <n v="700009"/>
    <s v="ZCS"/>
    <s v="C"/>
    <n v="10"/>
    <n v="1500"/>
    <n v="1521"/>
  </r>
  <r>
    <n v="95001937"/>
    <s v="IPROCURE LIMITED"/>
    <m/>
    <x v="105"/>
    <n v="906"/>
    <s v="TO"/>
    <n v="799998"/>
    <s v="USD"/>
    <s v="OCP Kenya LTD"/>
    <s v="Kenya"/>
    <x v="5"/>
    <x v="17"/>
    <n v="700009"/>
    <s v="ZCS"/>
    <s v="C"/>
    <n v="10"/>
    <n v="1500"/>
    <n v="1520"/>
  </r>
  <r>
    <n v="95001938"/>
    <s v="IPROCURE LIMITED"/>
    <m/>
    <x v="105"/>
    <n v="566"/>
    <s v="TO"/>
    <n v="499778"/>
    <s v="USD"/>
    <s v="OCP Kenya LTD"/>
    <s v="Kenya"/>
    <x v="5"/>
    <x v="17"/>
    <n v="700009"/>
    <s v="ZCS"/>
    <s v="C"/>
    <n v="10"/>
    <n v="1500"/>
    <n v="1520"/>
  </r>
  <r>
    <n v="95001939"/>
    <s v="NATIONAL CEREALS AND PRODUCE BOARD"/>
    <s v="Gov"/>
    <x v="168"/>
    <n v="28"/>
    <s v="TO"/>
    <n v="2968000"/>
    <s v="KES"/>
    <s v="OCP Kenya LTD"/>
    <s v="Kenya"/>
    <x v="5"/>
    <x v="17"/>
    <n v="700009"/>
    <s v="ZCS"/>
    <s v="C"/>
    <n v="10"/>
    <n v="1500"/>
    <n v="1520"/>
  </r>
  <r>
    <n v="95001940"/>
    <s v="MARABA INVESTMENTS LTD"/>
    <m/>
    <x v="168"/>
    <n v="28"/>
    <s v="TO"/>
    <n v="3248000"/>
    <s v="KES"/>
    <s v="OCP Kenya LTD"/>
    <s v="Kenya"/>
    <x v="5"/>
    <x v="17"/>
    <n v="700009"/>
    <s v="ZCS"/>
    <s v="C"/>
    <n v="10"/>
    <n v="1500"/>
    <n v="1520"/>
  </r>
  <r>
    <n v="95001943"/>
    <s v="EXPORT TRADING CO. INPUTS KENYA LTD"/>
    <s v="Distributor"/>
    <x v="69"/>
    <n v="4000"/>
    <s v="TO"/>
    <n v="3760000"/>
    <s v="USD"/>
    <s v="OCP Kenya LTD"/>
    <s v="Kenya"/>
    <x v="5"/>
    <x v="33"/>
    <n v="100002"/>
    <s v="ZCS"/>
    <s v="C"/>
    <n v="10"/>
    <n v="1500"/>
    <n v="1510"/>
  </r>
  <r>
    <n v="95001944"/>
    <s v="NATIONAL CEREALS AND PRODUCE BOARD"/>
    <s v="Gov"/>
    <x v="69"/>
    <n v="266"/>
    <s v="TO"/>
    <n v="28196000"/>
    <s v="KES"/>
    <s v="OCP Kenya LTD"/>
    <s v="Kenya"/>
    <x v="5"/>
    <x v="17"/>
    <n v="700009"/>
    <s v="ZCS"/>
    <s v="C"/>
    <n v="10"/>
    <n v="1500"/>
    <n v="1520"/>
  </r>
  <r>
    <n v="95001945"/>
    <s v="NATIONAL CEREALS AND PRODUCE BOARD"/>
    <s v="Gov"/>
    <x v="69"/>
    <n v="252"/>
    <s v="TO"/>
    <n v="26712000"/>
    <s v="KES"/>
    <s v="OCP Kenya LTD"/>
    <s v="Kenya"/>
    <x v="5"/>
    <x v="17"/>
    <n v="700009"/>
    <s v="ZCS"/>
    <s v="C"/>
    <n v="10"/>
    <n v="1500"/>
    <n v="1520"/>
  </r>
  <r>
    <n v="95001946"/>
    <s v="NATIONAL CEREALS AND PRODUCE BOARD"/>
    <s v="Gov"/>
    <x v="69"/>
    <n v="140"/>
    <s v="TO"/>
    <n v="14840000"/>
    <s v="KES"/>
    <s v="OCP Kenya LTD"/>
    <s v="Kenya"/>
    <x v="5"/>
    <x v="17"/>
    <n v="700009"/>
    <s v="ZCS"/>
    <s v="C"/>
    <n v="10"/>
    <n v="1500"/>
    <n v="1520"/>
  </r>
  <r>
    <n v="95001947"/>
    <s v="NATIONAL CEREALS AND PRODUCE BOARD"/>
    <s v="Gov"/>
    <x v="69"/>
    <n v="168"/>
    <s v="TO"/>
    <n v="17808000"/>
    <s v="KES"/>
    <s v="OCP Kenya LTD"/>
    <s v="Kenya"/>
    <x v="5"/>
    <x v="17"/>
    <n v="700009"/>
    <s v="ZCS"/>
    <s v="C"/>
    <n v="10"/>
    <n v="1500"/>
    <n v="1520"/>
  </r>
  <r>
    <n v="95001948"/>
    <s v="NATIONAL CEREALS AND PRODUCE BOARD"/>
    <s v="Gov"/>
    <x v="69"/>
    <n v="252"/>
    <s v="TO"/>
    <n v="26712000"/>
    <s v="KES"/>
    <s v="OCP Kenya LTD"/>
    <s v="Kenya"/>
    <x v="5"/>
    <x v="17"/>
    <n v="700009"/>
    <s v="ZCS"/>
    <s v="C"/>
    <n v="10"/>
    <n v="1500"/>
    <n v="1520"/>
  </r>
  <r>
    <n v="95001949"/>
    <s v="NATIONAL CEREALS AND PRODUCE BOARD"/>
    <s v="Gov"/>
    <x v="69"/>
    <n v="238"/>
    <s v="TO"/>
    <n v="25228000"/>
    <s v="KES"/>
    <s v="OCP Kenya LTD"/>
    <s v="Kenya"/>
    <x v="5"/>
    <x v="17"/>
    <n v="700009"/>
    <s v="ZCS"/>
    <s v="C"/>
    <n v="10"/>
    <n v="1500"/>
    <n v="1520"/>
  </r>
  <r>
    <n v="95001950"/>
    <s v="NATIONAL CEREALS AND PRODUCE BOARD"/>
    <s v="Gov"/>
    <x v="69"/>
    <n v="406"/>
    <s v="TO"/>
    <n v="43036000"/>
    <s v="KES"/>
    <s v="OCP Kenya LTD"/>
    <s v="Kenya"/>
    <x v="5"/>
    <x v="17"/>
    <n v="700009"/>
    <s v="ZCS"/>
    <s v="C"/>
    <n v="10"/>
    <n v="1500"/>
    <n v="1520"/>
  </r>
  <r>
    <n v="95001951"/>
    <s v="NATIONAL CEREALS AND PRODUCE BOARD"/>
    <s v="Gov"/>
    <x v="69"/>
    <n v="414"/>
    <s v="TO"/>
    <n v="43884000"/>
    <s v="KES"/>
    <s v="OCP Kenya LTD"/>
    <s v="Kenya"/>
    <x v="5"/>
    <x v="17"/>
    <n v="700009"/>
    <s v="ZCS"/>
    <s v="C"/>
    <n v="10"/>
    <n v="1500"/>
    <n v="1520"/>
  </r>
  <r>
    <n v="95001952"/>
    <s v="NATIONAL CEREALS AND PRODUCE BOARD"/>
    <s v="Gov"/>
    <x v="69"/>
    <n v="448"/>
    <s v="TO"/>
    <n v="47488000"/>
    <s v="KES"/>
    <s v="OCP Kenya LTD"/>
    <s v="Kenya"/>
    <x v="5"/>
    <x v="17"/>
    <n v="700009"/>
    <s v="ZCS"/>
    <s v="C"/>
    <n v="10"/>
    <n v="1500"/>
    <n v="1520"/>
  </r>
  <r>
    <n v="95001953"/>
    <s v="NATIONAL CEREALS AND PRODUCE BOARD"/>
    <s v="Gov"/>
    <x v="69"/>
    <n v="924"/>
    <s v="TO"/>
    <n v="97944000"/>
    <s v="KES"/>
    <s v="OCP Kenya LTD"/>
    <s v="Kenya"/>
    <x v="5"/>
    <x v="17"/>
    <n v="700009"/>
    <s v="ZCS"/>
    <s v="C"/>
    <n v="10"/>
    <n v="1500"/>
    <n v="1520"/>
  </r>
  <r>
    <n v="95001954"/>
    <s v="NATIONAL CEREALS AND PRODUCE BOARD"/>
    <s v="Gov"/>
    <x v="69"/>
    <n v="938"/>
    <s v="TO"/>
    <n v="99428000"/>
    <s v="KES"/>
    <s v="OCP Kenya LTD"/>
    <s v="Kenya"/>
    <x v="5"/>
    <x v="17"/>
    <n v="700009"/>
    <s v="ZCS"/>
    <s v="C"/>
    <n v="10"/>
    <n v="1500"/>
    <n v="1520"/>
  </r>
  <r>
    <n v="95001955"/>
    <s v="NATIONAL CEREALS AND PRODUCE BOARD"/>
    <s v="Gov"/>
    <x v="69"/>
    <n v="742"/>
    <s v="TO"/>
    <n v="78652000"/>
    <s v="KES"/>
    <s v="OCP Kenya LTD"/>
    <s v="Kenya"/>
    <x v="5"/>
    <x v="17"/>
    <n v="700009"/>
    <s v="ZCS"/>
    <s v="C"/>
    <n v="10"/>
    <n v="1500"/>
    <n v="1520"/>
  </r>
  <r>
    <n v="95001956"/>
    <s v="NATIONAL CEREALS AND PRODUCE BOARD"/>
    <s v="Gov"/>
    <x v="69"/>
    <n v="686"/>
    <s v="TO"/>
    <n v="72716000"/>
    <s v="KES"/>
    <s v="OCP Kenya LTD"/>
    <s v="Kenya"/>
    <x v="5"/>
    <x v="17"/>
    <n v="700009"/>
    <s v="ZCS"/>
    <s v="C"/>
    <n v="10"/>
    <n v="1500"/>
    <n v="1520"/>
  </r>
  <r>
    <n v="95001957"/>
    <s v="NATIONAL CEREALS AND PRODUCE BOARD"/>
    <s v="Gov"/>
    <x v="69"/>
    <n v="672"/>
    <s v="TO"/>
    <n v="71232000"/>
    <s v="KES"/>
    <s v="OCP Kenya LTD"/>
    <s v="Kenya"/>
    <x v="5"/>
    <x v="17"/>
    <n v="700009"/>
    <s v="ZCS"/>
    <s v="C"/>
    <n v="10"/>
    <n v="1500"/>
    <n v="1520"/>
  </r>
  <r>
    <n v="95001958"/>
    <s v="NATIONAL CEREALS AND PRODUCE BOARD"/>
    <s v="Gov"/>
    <x v="69"/>
    <n v="868"/>
    <s v="TO"/>
    <n v="92008000"/>
    <s v="KES"/>
    <s v="OCP Kenya LTD"/>
    <s v="Kenya"/>
    <x v="5"/>
    <x v="17"/>
    <n v="700009"/>
    <s v="ZCS"/>
    <s v="C"/>
    <n v="10"/>
    <n v="1500"/>
    <n v="1520"/>
  </r>
  <r>
    <n v="95001959"/>
    <s v="NATIONAL CEREALS AND PRODUCE BOARD"/>
    <s v="Gov"/>
    <x v="69"/>
    <n v="644"/>
    <s v="TO"/>
    <n v="68264000"/>
    <s v="KES"/>
    <s v="OCP Kenya LTD"/>
    <s v="Kenya"/>
    <x v="5"/>
    <x v="17"/>
    <n v="700009"/>
    <s v="ZCS"/>
    <s v="C"/>
    <n v="10"/>
    <n v="1500"/>
    <n v="1520"/>
  </r>
  <r>
    <n v="95001960"/>
    <s v="RONAK AGROVET LIMITED"/>
    <m/>
    <x v="69"/>
    <n v="1"/>
    <s v="TO"/>
    <n v="102000"/>
    <s v="KES"/>
    <s v="OCP Kenya LTD"/>
    <s v="Kenya"/>
    <x v="5"/>
    <x v="17"/>
    <n v="700009"/>
    <s v="ZCS"/>
    <s v="C"/>
    <n v="10"/>
    <n v="1500"/>
    <n v="1520"/>
  </r>
  <r>
    <n v="95001963"/>
    <s v="NATIONAL CEREALS AND PRODUCE BOARD"/>
    <s v="Gov"/>
    <x v="127"/>
    <n v="28"/>
    <s v="TO"/>
    <n v="2968000"/>
    <s v="KES"/>
    <s v="OCP Kenya LTD"/>
    <s v="Kenya"/>
    <x v="5"/>
    <x v="17"/>
    <n v="700009"/>
    <s v="ZCS"/>
    <s v="C"/>
    <n v="10"/>
    <n v="1500"/>
    <n v="1520"/>
  </r>
  <r>
    <n v="95001963"/>
    <s v="NATIONAL CEREALS AND PRODUCE BOARD"/>
    <s v="Gov"/>
    <x v="127"/>
    <n v="28"/>
    <s v="TO"/>
    <n v="2968000"/>
    <s v="KES"/>
    <s v="OCP Kenya LTD"/>
    <s v="Kenya"/>
    <x v="5"/>
    <x v="17"/>
    <n v="700009"/>
    <s v="ZCS"/>
    <s v="C"/>
    <n v="11"/>
    <n v="1500"/>
    <n v="1520"/>
  </r>
  <r>
    <n v="95001963"/>
    <s v="NATIONAL CEREALS AND PRODUCE BOARD"/>
    <s v="Gov"/>
    <x v="127"/>
    <n v="28"/>
    <s v="TO"/>
    <n v="2968000"/>
    <s v="KES"/>
    <s v="OCP Kenya LTD"/>
    <s v="Kenya"/>
    <x v="5"/>
    <x v="17"/>
    <n v="700009"/>
    <s v="ZCS"/>
    <s v="C"/>
    <n v="12"/>
    <n v="1500"/>
    <n v="1520"/>
  </r>
  <r>
    <n v="95001963"/>
    <s v="NATIONAL CEREALS AND PRODUCE BOARD"/>
    <s v="Gov"/>
    <x v="127"/>
    <n v="28"/>
    <s v="TO"/>
    <n v="2968000"/>
    <s v="KES"/>
    <s v="OCP Kenya LTD"/>
    <s v="Kenya"/>
    <x v="5"/>
    <x v="17"/>
    <n v="700009"/>
    <s v="ZCS"/>
    <s v="C"/>
    <n v="13"/>
    <n v="1500"/>
    <n v="1520"/>
  </r>
  <r>
    <n v="95001963"/>
    <s v="NATIONAL CEREALS AND PRODUCE BOARD"/>
    <s v="Gov"/>
    <x v="127"/>
    <n v="28"/>
    <s v="TO"/>
    <n v="2968000"/>
    <s v="KES"/>
    <s v="OCP Kenya LTD"/>
    <s v="Kenya"/>
    <x v="5"/>
    <x v="17"/>
    <n v="700009"/>
    <s v="ZCS"/>
    <s v="C"/>
    <n v="14"/>
    <n v="1500"/>
    <n v="1520"/>
  </r>
  <r>
    <n v="95001963"/>
    <s v="NATIONAL CEREALS AND PRODUCE BOARD"/>
    <s v="Gov"/>
    <x v="127"/>
    <n v="28"/>
    <s v="TO"/>
    <n v="2968000"/>
    <s v="KES"/>
    <s v="OCP Kenya LTD"/>
    <s v="Kenya"/>
    <x v="5"/>
    <x v="17"/>
    <n v="700009"/>
    <s v="ZCS"/>
    <s v="C"/>
    <n v="15"/>
    <n v="1500"/>
    <n v="1520"/>
  </r>
  <r>
    <n v="95001963"/>
    <s v="NATIONAL CEREALS AND PRODUCE BOARD"/>
    <s v="Gov"/>
    <x v="127"/>
    <n v="28"/>
    <s v="TO"/>
    <n v="2968000"/>
    <s v="KES"/>
    <s v="OCP Kenya LTD"/>
    <s v="Kenya"/>
    <x v="5"/>
    <x v="17"/>
    <n v="700009"/>
    <s v="ZCS"/>
    <s v="C"/>
    <n v="16"/>
    <n v="1500"/>
    <n v="1520"/>
  </r>
  <r>
    <n v="95001963"/>
    <s v="NATIONAL CEREALS AND PRODUCE BOARD"/>
    <s v="Gov"/>
    <x v="127"/>
    <n v="28"/>
    <s v="TO"/>
    <n v="2968000"/>
    <s v="KES"/>
    <s v="OCP Kenya LTD"/>
    <s v="Kenya"/>
    <x v="5"/>
    <x v="17"/>
    <n v="700009"/>
    <s v="ZCS"/>
    <s v="C"/>
    <n v="17"/>
    <n v="1500"/>
    <n v="1520"/>
  </r>
  <r>
    <n v="95001963"/>
    <s v="NATIONAL CEREALS AND PRODUCE BOARD"/>
    <s v="Gov"/>
    <x v="127"/>
    <n v="28"/>
    <s v="TO"/>
    <n v="2968000"/>
    <s v="KES"/>
    <s v="OCP Kenya LTD"/>
    <s v="Kenya"/>
    <x v="5"/>
    <x v="17"/>
    <n v="700009"/>
    <s v="ZCS"/>
    <s v="C"/>
    <n v="18"/>
    <n v="1500"/>
    <n v="1520"/>
  </r>
  <r>
    <n v="95001963"/>
    <s v="NATIONAL CEREALS AND PRODUCE BOARD"/>
    <s v="Gov"/>
    <x v="127"/>
    <n v="28"/>
    <s v="TO"/>
    <n v="2968000"/>
    <s v="KES"/>
    <s v="OCP Kenya LTD"/>
    <s v="Kenya"/>
    <x v="5"/>
    <x v="17"/>
    <n v="700009"/>
    <s v="ZCS"/>
    <s v="C"/>
    <n v="19"/>
    <n v="1500"/>
    <n v="1520"/>
  </r>
  <r>
    <n v="95001963"/>
    <s v="NATIONAL CEREALS AND PRODUCE BOARD"/>
    <s v="Gov"/>
    <x v="127"/>
    <n v="28"/>
    <s v="TO"/>
    <n v="2968000"/>
    <s v="KES"/>
    <s v="OCP Kenya LTD"/>
    <s v="Kenya"/>
    <x v="5"/>
    <x v="17"/>
    <n v="700009"/>
    <s v="ZCS"/>
    <s v="C"/>
    <n v="20"/>
    <n v="1500"/>
    <n v="1520"/>
  </r>
  <r>
    <n v="95001963"/>
    <s v="NATIONAL CEREALS AND PRODUCE BOARD"/>
    <s v="Gov"/>
    <x v="127"/>
    <n v="28"/>
    <s v="TO"/>
    <n v="2968000"/>
    <s v="KES"/>
    <s v="OCP Kenya LTD"/>
    <s v="Kenya"/>
    <x v="5"/>
    <x v="17"/>
    <n v="700009"/>
    <s v="ZCS"/>
    <s v="C"/>
    <n v="21"/>
    <n v="1500"/>
    <n v="1520"/>
  </r>
  <r>
    <n v="95001963"/>
    <s v="NATIONAL CEREALS AND PRODUCE BOARD"/>
    <s v="Gov"/>
    <x v="127"/>
    <n v="28"/>
    <s v="TO"/>
    <n v="2968000"/>
    <s v="KES"/>
    <s v="OCP Kenya LTD"/>
    <s v="Kenya"/>
    <x v="5"/>
    <x v="17"/>
    <n v="700009"/>
    <s v="ZCS"/>
    <s v="C"/>
    <n v="22"/>
    <n v="1500"/>
    <n v="1520"/>
  </r>
  <r>
    <n v="95001963"/>
    <s v="NATIONAL CEREALS AND PRODUCE BOARD"/>
    <s v="Gov"/>
    <x v="127"/>
    <n v="28"/>
    <s v="TO"/>
    <n v="2968000"/>
    <s v="KES"/>
    <s v="OCP Kenya LTD"/>
    <s v="Kenya"/>
    <x v="5"/>
    <x v="17"/>
    <n v="700009"/>
    <s v="ZCS"/>
    <s v="C"/>
    <n v="23"/>
    <n v="1500"/>
    <n v="1520"/>
  </r>
  <r>
    <n v="95001963"/>
    <s v="NATIONAL CEREALS AND PRODUCE BOARD"/>
    <s v="Gov"/>
    <x v="127"/>
    <n v="28"/>
    <s v="TO"/>
    <n v="2968000"/>
    <s v="KES"/>
    <s v="OCP Kenya LTD"/>
    <s v="Kenya"/>
    <x v="5"/>
    <x v="17"/>
    <n v="700009"/>
    <s v="ZCS"/>
    <s v="C"/>
    <n v="24"/>
    <n v="1500"/>
    <n v="1520"/>
  </r>
  <r>
    <n v="95001963"/>
    <s v="NATIONAL CEREALS AND PRODUCE BOARD"/>
    <s v="Gov"/>
    <x v="127"/>
    <n v="28"/>
    <s v="TO"/>
    <n v="2968000"/>
    <s v="KES"/>
    <s v="OCP Kenya LTD"/>
    <s v="Kenya"/>
    <x v="5"/>
    <x v="17"/>
    <n v="700009"/>
    <s v="ZCS"/>
    <s v="C"/>
    <n v="25"/>
    <n v="1500"/>
    <n v="1520"/>
  </r>
  <r>
    <n v="95001963"/>
    <s v="NATIONAL CEREALS AND PRODUCE BOARD"/>
    <s v="Gov"/>
    <x v="127"/>
    <n v="28"/>
    <s v="TO"/>
    <n v="2968000"/>
    <s v="KES"/>
    <s v="OCP Kenya LTD"/>
    <s v="Kenya"/>
    <x v="5"/>
    <x v="17"/>
    <n v="700009"/>
    <s v="ZCS"/>
    <s v="C"/>
    <n v="26"/>
    <n v="1500"/>
    <n v="1520"/>
  </r>
  <r>
    <n v="95001963"/>
    <s v="NATIONAL CEREALS AND PRODUCE BOARD"/>
    <s v="Gov"/>
    <x v="127"/>
    <n v="28"/>
    <s v="TO"/>
    <n v="2968000"/>
    <s v="KES"/>
    <s v="OCP Kenya LTD"/>
    <s v="Kenya"/>
    <x v="5"/>
    <x v="17"/>
    <n v="700009"/>
    <s v="ZCS"/>
    <s v="C"/>
    <n v="27"/>
    <n v="1500"/>
    <n v="1520"/>
  </r>
  <r>
    <n v="95001963"/>
    <s v="NATIONAL CEREALS AND PRODUCE BOARD"/>
    <s v="Gov"/>
    <x v="127"/>
    <n v="28"/>
    <s v="TO"/>
    <n v="2968000"/>
    <s v="KES"/>
    <s v="OCP Kenya LTD"/>
    <s v="Kenya"/>
    <x v="5"/>
    <x v="17"/>
    <n v="700009"/>
    <s v="ZCS"/>
    <s v="C"/>
    <n v="28"/>
    <n v="1500"/>
    <n v="1520"/>
  </r>
  <r>
    <n v="95001963"/>
    <s v="NATIONAL CEREALS AND PRODUCE BOARD"/>
    <s v="Gov"/>
    <x v="127"/>
    <n v="28"/>
    <s v="TO"/>
    <n v="2968000"/>
    <s v="KES"/>
    <s v="OCP Kenya LTD"/>
    <s v="Kenya"/>
    <x v="5"/>
    <x v="17"/>
    <n v="700009"/>
    <s v="ZCS"/>
    <s v="C"/>
    <n v="29"/>
    <n v="1500"/>
    <n v="1520"/>
  </r>
  <r>
    <n v="95001965"/>
    <s v="NATIONAL CEREALS AND PRODUCE BOARD"/>
    <s v="Gov"/>
    <x v="127"/>
    <n v="28"/>
    <s v="TO"/>
    <n v="2968000"/>
    <s v="KES"/>
    <s v="OCP Kenya LTD"/>
    <s v="Kenya"/>
    <x v="5"/>
    <x v="17"/>
    <n v="700009"/>
    <s v="ZCS"/>
    <s v="C"/>
    <n v="38"/>
    <n v="1500"/>
    <n v="1520"/>
  </r>
  <r>
    <n v="95001965"/>
    <s v="NATIONAL CEREALS AND PRODUCE BOARD"/>
    <s v="Gov"/>
    <x v="127"/>
    <n v="28"/>
    <s v="TO"/>
    <n v="2968000"/>
    <s v="KES"/>
    <s v="OCP Kenya LTD"/>
    <s v="Kenya"/>
    <x v="5"/>
    <x v="17"/>
    <n v="700009"/>
    <s v="ZCS"/>
    <s v="C"/>
    <n v="37"/>
    <n v="1500"/>
    <n v="1520"/>
  </r>
  <r>
    <n v="95001965"/>
    <s v="NATIONAL CEREALS AND PRODUCE BOARD"/>
    <s v="Gov"/>
    <x v="127"/>
    <n v="28"/>
    <s v="TO"/>
    <n v="2968000"/>
    <s v="KES"/>
    <s v="OCP Kenya LTD"/>
    <s v="Kenya"/>
    <x v="5"/>
    <x v="17"/>
    <n v="700009"/>
    <s v="ZCS"/>
    <s v="C"/>
    <n v="36"/>
    <n v="1500"/>
    <n v="1520"/>
  </r>
  <r>
    <n v="95001965"/>
    <s v="NATIONAL CEREALS AND PRODUCE BOARD"/>
    <s v="Gov"/>
    <x v="127"/>
    <n v="28"/>
    <s v="TO"/>
    <n v="2968000"/>
    <s v="KES"/>
    <s v="OCP Kenya LTD"/>
    <s v="Kenya"/>
    <x v="5"/>
    <x v="17"/>
    <n v="700009"/>
    <s v="ZCS"/>
    <s v="C"/>
    <n v="35"/>
    <n v="1500"/>
    <n v="1520"/>
  </r>
  <r>
    <n v="95001965"/>
    <s v="NATIONAL CEREALS AND PRODUCE BOARD"/>
    <s v="Gov"/>
    <x v="127"/>
    <n v="28"/>
    <s v="TO"/>
    <n v="2968000"/>
    <s v="KES"/>
    <s v="OCP Kenya LTD"/>
    <s v="Kenya"/>
    <x v="5"/>
    <x v="17"/>
    <n v="700009"/>
    <s v="ZCS"/>
    <s v="C"/>
    <n v="34"/>
    <n v="1500"/>
    <n v="1520"/>
  </r>
  <r>
    <n v="95001965"/>
    <s v="NATIONAL CEREALS AND PRODUCE BOARD"/>
    <s v="Gov"/>
    <x v="127"/>
    <n v="28"/>
    <s v="TO"/>
    <n v="2968000"/>
    <s v="KES"/>
    <s v="OCP Kenya LTD"/>
    <s v="Kenya"/>
    <x v="5"/>
    <x v="17"/>
    <n v="700009"/>
    <s v="ZCS"/>
    <s v="C"/>
    <n v="33"/>
    <n v="1500"/>
    <n v="1520"/>
  </r>
  <r>
    <n v="95001965"/>
    <s v="NATIONAL CEREALS AND PRODUCE BOARD"/>
    <s v="Gov"/>
    <x v="127"/>
    <n v="28"/>
    <s v="TO"/>
    <n v="2968000"/>
    <s v="KES"/>
    <s v="OCP Kenya LTD"/>
    <s v="Kenya"/>
    <x v="5"/>
    <x v="17"/>
    <n v="700009"/>
    <s v="ZCS"/>
    <s v="C"/>
    <n v="32"/>
    <n v="1500"/>
    <n v="1520"/>
  </r>
  <r>
    <n v="95001965"/>
    <s v="NATIONAL CEREALS AND PRODUCE BOARD"/>
    <s v="Gov"/>
    <x v="127"/>
    <n v="28"/>
    <s v="TO"/>
    <n v="2968000"/>
    <s v="KES"/>
    <s v="OCP Kenya LTD"/>
    <s v="Kenya"/>
    <x v="5"/>
    <x v="17"/>
    <n v="700009"/>
    <s v="ZCS"/>
    <s v="C"/>
    <n v="31"/>
    <n v="1500"/>
    <n v="1520"/>
  </r>
  <r>
    <n v="95001965"/>
    <s v="NATIONAL CEREALS AND PRODUCE BOARD"/>
    <s v="Gov"/>
    <x v="127"/>
    <n v="28"/>
    <s v="TO"/>
    <n v="2968000"/>
    <s v="KES"/>
    <s v="OCP Kenya LTD"/>
    <s v="Kenya"/>
    <x v="5"/>
    <x v="17"/>
    <n v="700009"/>
    <s v="ZCS"/>
    <s v="C"/>
    <n v="30"/>
    <n v="1500"/>
    <n v="1520"/>
  </r>
  <r>
    <n v="95001965"/>
    <s v="NATIONAL CEREALS AND PRODUCE BOARD"/>
    <s v="Gov"/>
    <x v="127"/>
    <n v="28"/>
    <s v="TO"/>
    <n v="2968000"/>
    <s v="KES"/>
    <s v="OCP Kenya LTD"/>
    <s v="Kenya"/>
    <x v="5"/>
    <x v="17"/>
    <n v="700009"/>
    <s v="ZCS"/>
    <s v="C"/>
    <n v="29"/>
    <n v="1500"/>
    <n v="1520"/>
  </r>
  <r>
    <n v="95001965"/>
    <s v="NATIONAL CEREALS AND PRODUCE BOARD"/>
    <s v="Gov"/>
    <x v="127"/>
    <n v="28"/>
    <s v="TO"/>
    <n v="2968000"/>
    <s v="KES"/>
    <s v="OCP Kenya LTD"/>
    <s v="Kenya"/>
    <x v="5"/>
    <x v="17"/>
    <n v="700009"/>
    <s v="ZCS"/>
    <s v="C"/>
    <n v="28"/>
    <n v="1500"/>
    <n v="1520"/>
  </r>
  <r>
    <n v="95001965"/>
    <s v="NATIONAL CEREALS AND PRODUCE BOARD"/>
    <s v="Gov"/>
    <x v="127"/>
    <n v="28"/>
    <s v="TO"/>
    <n v="2968000"/>
    <s v="KES"/>
    <s v="OCP Kenya LTD"/>
    <s v="Kenya"/>
    <x v="5"/>
    <x v="17"/>
    <n v="700009"/>
    <s v="ZCS"/>
    <s v="C"/>
    <n v="27"/>
    <n v="1500"/>
    <n v="1520"/>
  </r>
  <r>
    <n v="95001965"/>
    <s v="NATIONAL CEREALS AND PRODUCE BOARD"/>
    <s v="Gov"/>
    <x v="127"/>
    <n v="28"/>
    <s v="TO"/>
    <n v="2968000"/>
    <s v="KES"/>
    <s v="OCP Kenya LTD"/>
    <s v="Kenya"/>
    <x v="5"/>
    <x v="17"/>
    <n v="700009"/>
    <s v="ZCS"/>
    <s v="C"/>
    <n v="26"/>
    <n v="1500"/>
    <n v="1520"/>
  </r>
  <r>
    <n v="95001965"/>
    <s v="NATIONAL CEREALS AND PRODUCE BOARD"/>
    <s v="Gov"/>
    <x v="127"/>
    <n v="28"/>
    <s v="TO"/>
    <n v="2968000"/>
    <s v="KES"/>
    <s v="OCP Kenya LTD"/>
    <s v="Kenya"/>
    <x v="5"/>
    <x v="17"/>
    <n v="700009"/>
    <s v="ZCS"/>
    <s v="C"/>
    <n v="25"/>
    <n v="1500"/>
    <n v="1520"/>
  </r>
  <r>
    <n v="95001965"/>
    <s v="NATIONAL CEREALS AND PRODUCE BOARD"/>
    <s v="Gov"/>
    <x v="127"/>
    <n v="28"/>
    <s v="TO"/>
    <n v="2968000"/>
    <s v="KES"/>
    <s v="OCP Kenya LTD"/>
    <s v="Kenya"/>
    <x v="5"/>
    <x v="17"/>
    <n v="700009"/>
    <s v="ZCS"/>
    <s v="C"/>
    <n v="24"/>
    <n v="1500"/>
    <n v="1520"/>
  </r>
  <r>
    <n v="95001965"/>
    <s v="NATIONAL CEREALS AND PRODUCE BOARD"/>
    <s v="Gov"/>
    <x v="127"/>
    <n v="28"/>
    <s v="TO"/>
    <n v="2968000"/>
    <s v="KES"/>
    <s v="OCP Kenya LTD"/>
    <s v="Kenya"/>
    <x v="5"/>
    <x v="17"/>
    <n v="700009"/>
    <s v="ZCS"/>
    <s v="C"/>
    <n v="10"/>
    <n v="1500"/>
    <n v="1520"/>
  </r>
  <r>
    <n v="95001965"/>
    <s v="NATIONAL CEREALS AND PRODUCE BOARD"/>
    <s v="Gov"/>
    <x v="127"/>
    <n v="28"/>
    <s v="TO"/>
    <n v="2968000"/>
    <s v="KES"/>
    <s v="OCP Kenya LTD"/>
    <s v="Kenya"/>
    <x v="5"/>
    <x v="17"/>
    <n v="700009"/>
    <s v="ZCS"/>
    <s v="C"/>
    <n v="11"/>
    <n v="1500"/>
    <n v="1520"/>
  </r>
  <r>
    <n v="95001965"/>
    <s v="NATIONAL CEREALS AND PRODUCE BOARD"/>
    <s v="Gov"/>
    <x v="127"/>
    <n v="28"/>
    <s v="TO"/>
    <n v="2968000"/>
    <s v="KES"/>
    <s v="OCP Kenya LTD"/>
    <s v="Kenya"/>
    <x v="5"/>
    <x v="17"/>
    <n v="700009"/>
    <s v="ZCS"/>
    <s v="C"/>
    <n v="12"/>
    <n v="1500"/>
    <n v="1520"/>
  </r>
  <r>
    <n v="95001965"/>
    <s v="NATIONAL CEREALS AND PRODUCE BOARD"/>
    <s v="Gov"/>
    <x v="127"/>
    <n v="28"/>
    <s v="TO"/>
    <n v="2968000"/>
    <s v="KES"/>
    <s v="OCP Kenya LTD"/>
    <s v="Kenya"/>
    <x v="5"/>
    <x v="17"/>
    <n v="700009"/>
    <s v="ZCS"/>
    <s v="C"/>
    <n v="13"/>
    <n v="1500"/>
    <n v="1520"/>
  </r>
  <r>
    <n v="95001965"/>
    <s v="NATIONAL CEREALS AND PRODUCE BOARD"/>
    <s v="Gov"/>
    <x v="127"/>
    <n v="28"/>
    <s v="TO"/>
    <n v="2968000"/>
    <s v="KES"/>
    <s v="OCP Kenya LTD"/>
    <s v="Kenya"/>
    <x v="5"/>
    <x v="17"/>
    <n v="700009"/>
    <s v="ZCS"/>
    <s v="C"/>
    <n v="14"/>
    <n v="1500"/>
    <n v="1520"/>
  </r>
  <r>
    <n v="95001965"/>
    <s v="NATIONAL CEREALS AND PRODUCE BOARD"/>
    <s v="Gov"/>
    <x v="127"/>
    <n v="28"/>
    <s v="TO"/>
    <n v="2968000"/>
    <s v="KES"/>
    <s v="OCP Kenya LTD"/>
    <s v="Kenya"/>
    <x v="5"/>
    <x v="17"/>
    <n v="700009"/>
    <s v="ZCS"/>
    <s v="C"/>
    <n v="15"/>
    <n v="1500"/>
    <n v="1520"/>
  </r>
  <r>
    <n v="95001965"/>
    <s v="NATIONAL CEREALS AND PRODUCE BOARD"/>
    <s v="Gov"/>
    <x v="127"/>
    <n v="28"/>
    <s v="TO"/>
    <n v="2968000"/>
    <s v="KES"/>
    <s v="OCP Kenya LTD"/>
    <s v="Kenya"/>
    <x v="5"/>
    <x v="17"/>
    <n v="700009"/>
    <s v="ZCS"/>
    <s v="C"/>
    <n v="16"/>
    <n v="1500"/>
    <n v="1520"/>
  </r>
  <r>
    <n v="95001965"/>
    <s v="NATIONAL CEREALS AND PRODUCE BOARD"/>
    <s v="Gov"/>
    <x v="127"/>
    <n v="28"/>
    <s v="TO"/>
    <n v="2968000"/>
    <s v="KES"/>
    <s v="OCP Kenya LTD"/>
    <s v="Kenya"/>
    <x v="5"/>
    <x v="17"/>
    <n v="700009"/>
    <s v="ZCS"/>
    <s v="C"/>
    <n v="23"/>
    <n v="1500"/>
    <n v="1520"/>
  </r>
  <r>
    <n v="95001965"/>
    <s v="NATIONAL CEREALS AND PRODUCE BOARD"/>
    <s v="Gov"/>
    <x v="127"/>
    <n v="28"/>
    <s v="TO"/>
    <n v="2968000"/>
    <s v="KES"/>
    <s v="OCP Kenya LTD"/>
    <s v="Kenya"/>
    <x v="5"/>
    <x v="17"/>
    <n v="700009"/>
    <s v="ZCS"/>
    <s v="C"/>
    <n v="22"/>
    <n v="1500"/>
    <n v="1520"/>
  </r>
  <r>
    <n v="95001965"/>
    <s v="NATIONAL CEREALS AND PRODUCE BOARD"/>
    <s v="Gov"/>
    <x v="127"/>
    <n v="28"/>
    <s v="TO"/>
    <n v="2968000"/>
    <s v="KES"/>
    <s v="OCP Kenya LTD"/>
    <s v="Kenya"/>
    <x v="5"/>
    <x v="17"/>
    <n v="700009"/>
    <s v="ZCS"/>
    <s v="C"/>
    <n v="21"/>
    <n v="1500"/>
    <n v="1520"/>
  </r>
  <r>
    <n v="95001965"/>
    <s v="NATIONAL CEREALS AND PRODUCE BOARD"/>
    <s v="Gov"/>
    <x v="127"/>
    <n v="28"/>
    <s v="TO"/>
    <n v="2968000"/>
    <s v="KES"/>
    <s v="OCP Kenya LTD"/>
    <s v="Kenya"/>
    <x v="5"/>
    <x v="17"/>
    <n v="700009"/>
    <s v="ZCS"/>
    <s v="C"/>
    <n v="20"/>
    <n v="1500"/>
    <n v="1520"/>
  </r>
  <r>
    <n v="95001965"/>
    <s v="NATIONAL CEREALS AND PRODUCE BOARD"/>
    <s v="Gov"/>
    <x v="127"/>
    <n v="28"/>
    <s v="TO"/>
    <n v="2968000"/>
    <s v="KES"/>
    <s v="OCP Kenya LTD"/>
    <s v="Kenya"/>
    <x v="5"/>
    <x v="17"/>
    <n v="700009"/>
    <s v="ZCS"/>
    <s v="C"/>
    <n v="17"/>
    <n v="1500"/>
    <n v="1520"/>
  </r>
  <r>
    <n v="95001965"/>
    <s v="NATIONAL CEREALS AND PRODUCE BOARD"/>
    <s v="Gov"/>
    <x v="127"/>
    <n v="28"/>
    <s v="TO"/>
    <n v="2968000"/>
    <s v="KES"/>
    <s v="OCP Kenya LTD"/>
    <s v="Kenya"/>
    <x v="5"/>
    <x v="17"/>
    <n v="700009"/>
    <s v="ZCS"/>
    <s v="C"/>
    <n v="18"/>
    <n v="1500"/>
    <n v="1520"/>
  </r>
  <r>
    <n v="95001965"/>
    <s v="NATIONAL CEREALS AND PRODUCE BOARD"/>
    <s v="Gov"/>
    <x v="127"/>
    <n v="28"/>
    <s v="TO"/>
    <n v="2968000"/>
    <s v="KES"/>
    <s v="OCP Kenya LTD"/>
    <s v="Kenya"/>
    <x v="5"/>
    <x v="17"/>
    <n v="700009"/>
    <s v="ZCS"/>
    <s v="C"/>
    <n v="19"/>
    <n v="1500"/>
    <n v="1520"/>
  </r>
  <r>
    <n v="95001966"/>
    <s v="NATIONAL CEREALS AND PRODUCE BOARD"/>
    <s v="Gov"/>
    <x v="127"/>
    <n v="28"/>
    <s v="TO"/>
    <n v="2968000"/>
    <s v="KES"/>
    <s v="OCP Kenya LTD"/>
    <s v="Kenya"/>
    <x v="5"/>
    <x v="17"/>
    <n v="700009"/>
    <s v="ZCS"/>
    <s v="C"/>
    <n v="13"/>
    <n v="1500"/>
    <n v="1520"/>
  </r>
  <r>
    <n v="95001966"/>
    <s v="NATIONAL CEREALS AND PRODUCE BOARD"/>
    <s v="Gov"/>
    <x v="127"/>
    <n v="28"/>
    <s v="TO"/>
    <n v="2968000"/>
    <s v="KES"/>
    <s v="OCP Kenya LTD"/>
    <s v="Kenya"/>
    <x v="5"/>
    <x v="17"/>
    <n v="700009"/>
    <s v="ZCS"/>
    <s v="C"/>
    <n v="14"/>
    <n v="1500"/>
    <n v="1520"/>
  </r>
  <r>
    <n v="95001966"/>
    <s v="NATIONAL CEREALS AND PRODUCE BOARD"/>
    <s v="Gov"/>
    <x v="127"/>
    <n v="28"/>
    <s v="TO"/>
    <n v="2968000"/>
    <s v="KES"/>
    <s v="OCP Kenya LTD"/>
    <s v="Kenya"/>
    <x v="5"/>
    <x v="17"/>
    <n v="700009"/>
    <s v="ZCS"/>
    <s v="C"/>
    <n v="12"/>
    <n v="1500"/>
    <n v="1520"/>
  </r>
  <r>
    <n v="95001966"/>
    <s v="NATIONAL CEREALS AND PRODUCE BOARD"/>
    <s v="Gov"/>
    <x v="127"/>
    <n v="28"/>
    <s v="TO"/>
    <n v="2968000"/>
    <s v="KES"/>
    <s v="OCP Kenya LTD"/>
    <s v="Kenya"/>
    <x v="5"/>
    <x v="17"/>
    <n v="700009"/>
    <s v="ZCS"/>
    <s v="C"/>
    <n v="11"/>
    <n v="1500"/>
    <n v="1520"/>
  </r>
  <r>
    <n v="95001966"/>
    <s v="NATIONAL CEREALS AND PRODUCE BOARD"/>
    <s v="Gov"/>
    <x v="127"/>
    <n v="28"/>
    <s v="TO"/>
    <n v="2968000"/>
    <s v="KES"/>
    <s v="OCP Kenya LTD"/>
    <s v="Kenya"/>
    <x v="5"/>
    <x v="17"/>
    <n v="700009"/>
    <s v="ZCS"/>
    <s v="C"/>
    <n v="10"/>
    <n v="1500"/>
    <n v="1520"/>
  </r>
  <r>
    <n v="95001966"/>
    <s v="NATIONAL CEREALS AND PRODUCE BOARD"/>
    <s v="Gov"/>
    <x v="127"/>
    <n v="14"/>
    <s v="TO"/>
    <n v="1484000"/>
    <s v="KES"/>
    <s v="OCP Kenya LTD"/>
    <s v="Kenya"/>
    <x v="5"/>
    <x v="17"/>
    <n v="700009"/>
    <s v="ZCS"/>
    <s v="C"/>
    <n v="15"/>
    <n v="1500"/>
    <n v="1520"/>
  </r>
  <r>
    <n v="95001966"/>
    <s v="NATIONAL CEREALS AND PRODUCE BOARD"/>
    <s v="Gov"/>
    <x v="127"/>
    <n v="14"/>
    <s v="TO"/>
    <n v="1484000"/>
    <s v="KES"/>
    <s v="OCP Kenya LTD"/>
    <s v="Kenya"/>
    <x v="5"/>
    <x v="17"/>
    <n v="700009"/>
    <s v="ZCS"/>
    <s v="C"/>
    <n v="16"/>
    <n v="1500"/>
    <n v="1520"/>
  </r>
  <r>
    <n v="95001966"/>
    <s v="NATIONAL CEREALS AND PRODUCE BOARD"/>
    <s v="Gov"/>
    <x v="127"/>
    <n v="28"/>
    <s v="TO"/>
    <n v="2968000"/>
    <s v="KES"/>
    <s v="OCP Kenya LTD"/>
    <s v="Kenya"/>
    <x v="5"/>
    <x v="17"/>
    <n v="700009"/>
    <s v="ZCS"/>
    <s v="C"/>
    <n v="17"/>
    <n v="1500"/>
    <n v="1520"/>
  </r>
  <r>
    <n v="95001966"/>
    <s v="NATIONAL CEREALS AND PRODUCE BOARD"/>
    <s v="Gov"/>
    <x v="127"/>
    <n v="14"/>
    <s v="TO"/>
    <n v="1484000"/>
    <s v="KES"/>
    <s v="OCP Kenya LTD"/>
    <s v="Kenya"/>
    <x v="5"/>
    <x v="17"/>
    <n v="700009"/>
    <s v="ZCS"/>
    <s v="C"/>
    <n v="18"/>
    <n v="1500"/>
    <n v="1520"/>
  </r>
  <r>
    <n v="95001966"/>
    <s v="NATIONAL CEREALS AND PRODUCE BOARD"/>
    <s v="Gov"/>
    <x v="127"/>
    <n v="28"/>
    <s v="TO"/>
    <n v="2968000"/>
    <s v="KES"/>
    <s v="OCP Kenya LTD"/>
    <s v="Kenya"/>
    <x v="5"/>
    <x v="17"/>
    <n v="700009"/>
    <s v="ZCS"/>
    <s v="C"/>
    <n v="19"/>
    <n v="1500"/>
    <n v="1520"/>
  </r>
  <r>
    <n v="95001966"/>
    <s v="NATIONAL CEREALS AND PRODUCE BOARD"/>
    <s v="Gov"/>
    <x v="127"/>
    <n v="28"/>
    <s v="TO"/>
    <n v="2968000"/>
    <s v="KES"/>
    <s v="OCP Kenya LTD"/>
    <s v="Kenya"/>
    <x v="5"/>
    <x v="17"/>
    <n v="700009"/>
    <s v="ZCS"/>
    <s v="C"/>
    <n v="20"/>
    <n v="1500"/>
    <n v="1520"/>
  </r>
  <r>
    <n v="95001967"/>
    <s v="NATIONAL CEREALS AND PRODUCE BOARD"/>
    <s v="Gov"/>
    <x v="127"/>
    <n v="14"/>
    <s v="TO"/>
    <n v="1484000"/>
    <s v="KES"/>
    <s v="OCP Kenya LTD"/>
    <s v="Kenya"/>
    <x v="5"/>
    <x v="17"/>
    <n v="700009"/>
    <s v="ZCS"/>
    <s v="C"/>
    <n v="22"/>
    <n v="1500"/>
    <n v="1520"/>
  </r>
  <r>
    <n v="95001967"/>
    <s v="NATIONAL CEREALS AND PRODUCE BOARD"/>
    <s v="Gov"/>
    <x v="127"/>
    <n v="28"/>
    <s v="TO"/>
    <n v="2968000"/>
    <s v="KES"/>
    <s v="OCP Kenya LTD"/>
    <s v="Kenya"/>
    <x v="5"/>
    <x v="17"/>
    <n v="700009"/>
    <s v="ZCS"/>
    <s v="C"/>
    <n v="23"/>
    <n v="1500"/>
    <n v="1520"/>
  </r>
  <r>
    <n v="95001967"/>
    <s v="NATIONAL CEREALS AND PRODUCE BOARD"/>
    <s v="Gov"/>
    <x v="127"/>
    <n v="28"/>
    <s v="TO"/>
    <n v="2968000"/>
    <s v="KES"/>
    <s v="OCP Kenya LTD"/>
    <s v="Kenya"/>
    <x v="5"/>
    <x v="17"/>
    <n v="700009"/>
    <s v="ZCS"/>
    <s v="C"/>
    <n v="24"/>
    <n v="1500"/>
    <n v="1520"/>
  </r>
  <r>
    <n v="95001967"/>
    <s v="NATIONAL CEREALS AND PRODUCE BOARD"/>
    <s v="Gov"/>
    <x v="127"/>
    <n v="28"/>
    <s v="TO"/>
    <n v="2968000"/>
    <s v="KES"/>
    <s v="OCP Kenya LTD"/>
    <s v="Kenya"/>
    <x v="5"/>
    <x v="17"/>
    <n v="700009"/>
    <s v="ZCS"/>
    <s v="C"/>
    <n v="25"/>
    <n v="1500"/>
    <n v="1520"/>
  </r>
  <r>
    <n v="95001967"/>
    <s v="NATIONAL CEREALS AND PRODUCE BOARD"/>
    <s v="Gov"/>
    <x v="127"/>
    <n v="28"/>
    <s v="TO"/>
    <n v="2968000"/>
    <s v="KES"/>
    <s v="OCP Kenya LTD"/>
    <s v="Kenya"/>
    <x v="5"/>
    <x v="17"/>
    <n v="700009"/>
    <s v="ZCS"/>
    <s v="C"/>
    <n v="26"/>
    <n v="1500"/>
    <n v="1520"/>
  </r>
  <r>
    <n v="95001967"/>
    <s v="NATIONAL CEREALS AND PRODUCE BOARD"/>
    <s v="Gov"/>
    <x v="127"/>
    <n v="28"/>
    <s v="TO"/>
    <n v="2968000"/>
    <s v="KES"/>
    <s v="OCP Kenya LTD"/>
    <s v="Kenya"/>
    <x v="5"/>
    <x v="17"/>
    <n v="700009"/>
    <s v="ZCS"/>
    <s v="C"/>
    <n v="27"/>
    <n v="1500"/>
    <n v="1520"/>
  </r>
  <r>
    <n v="95001967"/>
    <s v="NATIONAL CEREALS AND PRODUCE BOARD"/>
    <s v="Gov"/>
    <x v="127"/>
    <n v="28"/>
    <s v="TO"/>
    <n v="2968000"/>
    <s v="KES"/>
    <s v="OCP Kenya LTD"/>
    <s v="Kenya"/>
    <x v="5"/>
    <x v="17"/>
    <n v="700009"/>
    <s v="ZCS"/>
    <s v="C"/>
    <n v="28"/>
    <n v="1500"/>
    <n v="1520"/>
  </r>
  <r>
    <n v="95001967"/>
    <s v="NATIONAL CEREALS AND PRODUCE BOARD"/>
    <s v="Gov"/>
    <x v="127"/>
    <n v="14"/>
    <s v="TO"/>
    <n v="1484000"/>
    <s v="KES"/>
    <s v="OCP Kenya LTD"/>
    <s v="Kenya"/>
    <x v="5"/>
    <x v="17"/>
    <n v="700009"/>
    <s v="ZCS"/>
    <s v="C"/>
    <n v="29"/>
    <n v="1500"/>
    <n v="1520"/>
  </r>
  <r>
    <n v="95001967"/>
    <s v="NATIONAL CEREALS AND PRODUCE BOARD"/>
    <s v="Gov"/>
    <x v="127"/>
    <n v="28"/>
    <s v="TO"/>
    <n v="2968000"/>
    <s v="KES"/>
    <s v="OCP Kenya LTD"/>
    <s v="Kenya"/>
    <x v="5"/>
    <x v="17"/>
    <n v="700009"/>
    <s v="ZCS"/>
    <s v="C"/>
    <n v="30"/>
    <n v="1500"/>
    <n v="1520"/>
  </r>
  <r>
    <n v="95001967"/>
    <s v="NATIONAL CEREALS AND PRODUCE BOARD"/>
    <s v="Gov"/>
    <x v="127"/>
    <n v="28"/>
    <s v="TO"/>
    <n v="2968000"/>
    <s v="KES"/>
    <s v="OCP Kenya LTD"/>
    <s v="Kenya"/>
    <x v="5"/>
    <x v="17"/>
    <n v="700009"/>
    <s v="ZCS"/>
    <s v="C"/>
    <n v="31"/>
    <n v="1500"/>
    <n v="1520"/>
  </r>
  <r>
    <n v="95001967"/>
    <s v="NATIONAL CEREALS AND PRODUCE BOARD"/>
    <s v="Gov"/>
    <x v="127"/>
    <n v="28"/>
    <s v="TO"/>
    <n v="2968000"/>
    <s v="KES"/>
    <s v="OCP Kenya LTD"/>
    <s v="Kenya"/>
    <x v="5"/>
    <x v="17"/>
    <n v="700009"/>
    <s v="ZCS"/>
    <s v="C"/>
    <n v="32"/>
    <n v="1500"/>
    <n v="1520"/>
  </r>
  <r>
    <n v="95001967"/>
    <s v="NATIONAL CEREALS AND PRODUCE BOARD"/>
    <s v="Gov"/>
    <x v="127"/>
    <n v="28"/>
    <s v="TO"/>
    <n v="2968000"/>
    <s v="KES"/>
    <s v="OCP Kenya LTD"/>
    <s v="Kenya"/>
    <x v="5"/>
    <x v="17"/>
    <n v="700009"/>
    <s v="ZCS"/>
    <s v="C"/>
    <n v="33"/>
    <n v="1500"/>
    <n v="1520"/>
  </r>
  <r>
    <n v="95001967"/>
    <s v="NATIONAL CEREALS AND PRODUCE BOARD"/>
    <s v="Gov"/>
    <x v="127"/>
    <n v="28"/>
    <s v="TO"/>
    <n v="2968000"/>
    <s v="KES"/>
    <s v="OCP Kenya LTD"/>
    <s v="Kenya"/>
    <x v="5"/>
    <x v="17"/>
    <n v="700009"/>
    <s v="ZCS"/>
    <s v="C"/>
    <n v="10"/>
    <n v="1500"/>
    <n v="1520"/>
  </r>
  <r>
    <n v="95001967"/>
    <s v="NATIONAL CEREALS AND PRODUCE BOARD"/>
    <s v="Gov"/>
    <x v="127"/>
    <n v="28"/>
    <s v="TO"/>
    <n v="2968000"/>
    <s v="KES"/>
    <s v="OCP Kenya LTD"/>
    <s v="Kenya"/>
    <x v="5"/>
    <x v="17"/>
    <n v="700009"/>
    <s v="ZCS"/>
    <s v="C"/>
    <n v="11"/>
    <n v="1500"/>
    <n v="1520"/>
  </r>
  <r>
    <n v="95001967"/>
    <s v="NATIONAL CEREALS AND PRODUCE BOARD"/>
    <s v="Gov"/>
    <x v="127"/>
    <n v="28"/>
    <s v="TO"/>
    <n v="2968000"/>
    <s v="KES"/>
    <s v="OCP Kenya LTD"/>
    <s v="Kenya"/>
    <x v="5"/>
    <x v="17"/>
    <n v="700009"/>
    <s v="ZCS"/>
    <s v="C"/>
    <n v="12"/>
    <n v="1500"/>
    <n v="1520"/>
  </r>
  <r>
    <n v="95001967"/>
    <s v="NATIONAL CEREALS AND PRODUCE BOARD"/>
    <s v="Gov"/>
    <x v="127"/>
    <n v="28"/>
    <s v="TO"/>
    <n v="2968000"/>
    <s v="KES"/>
    <s v="OCP Kenya LTD"/>
    <s v="Kenya"/>
    <x v="5"/>
    <x v="17"/>
    <n v="700009"/>
    <s v="ZCS"/>
    <s v="C"/>
    <n v="13"/>
    <n v="1500"/>
    <n v="1520"/>
  </r>
  <r>
    <n v="95001967"/>
    <s v="NATIONAL CEREALS AND PRODUCE BOARD"/>
    <s v="Gov"/>
    <x v="127"/>
    <n v="28"/>
    <s v="TO"/>
    <n v="2968000"/>
    <s v="KES"/>
    <s v="OCP Kenya LTD"/>
    <s v="Kenya"/>
    <x v="5"/>
    <x v="17"/>
    <n v="700009"/>
    <s v="ZCS"/>
    <s v="C"/>
    <n v="14"/>
    <n v="1500"/>
    <n v="1520"/>
  </r>
  <r>
    <n v="95001967"/>
    <s v="NATIONAL CEREALS AND PRODUCE BOARD"/>
    <s v="Gov"/>
    <x v="127"/>
    <n v="28"/>
    <s v="TO"/>
    <n v="2968000"/>
    <s v="KES"/>
    <s v="OCP Kenya LTD"/>
    <s v="Kenya"/>
    <x v="5"/>
    <x v="17"/>
    <n v="700009"/>
    <s v="ZCS"/>
    <s v="C"/>
    <n v="15"/>
    <n v="1500"/>
    <n v="1520"/>
  </r>
  <r>
    <n v="95001967"/>
    <s v="NATIONAL CEREALS AND PRODUCE BOARD"/>
    <s v="Gov"/>
    <x v="127"/>
    <n v="10"/>
    <s v="TO"/>
    <n v="1060000"/>
    <s v="KES"/>
    <s v="OCP Kenya LTD"/>
    <s v="Kenya"/>
    <x v="5"/>
    <x v="17"/>
    <n v="700009"/>
    <s v="ZCS"/>
    <s v="C"/>
    <n v="16"/>
    <n v="1500"/>
    <n v="1520"/>
  </r>
  <r>
    <n v="95001967"/>
    <s v="NATIONAL CEREALS AND PRODUCE BOARD"/>
    <s v="Gov"/>
    <x v="127"/>
    <n v="28"/>
    <s v="TO"/>
    <n v="2968000"/>
    <s v="KES"/>
    <s v="OCP Kenya LTD"/>
    <s v="Kenya"/>
    <x v="5"/>
    <x v="17"/>
    <n v="700009"/>
    <s v="ZCS"/>
    <s v="C"/>
    <n v="17"/>
    <n v="1500"/>
    <n v="1520"/>
  </r>
  <r>
    <n v="95001967"/>
    <s v="NATIONAL CEREALS AND PRODUCE BOARD"/>
    <s v="Gov"/>
    <x v="127"/>
    <n v="14"/>
    <s v="TO"/>
    <n v="1484000"/>
    <s v="KES"/>
    <s v="OCP Kenya LTD"/>
    <s v="Kenya"/>
    <x v="5"/>
    <x v="17"/>
    <n v="700009"/>
    <s v="ZCS"/>
    <s v="C"/>
    <n v="18"/>
    <n v="1500"/>
    <n v="1520"/>
  </r>
  <r>
    <n v="95001967"/>
    <s v="NATIONAL CEREALS AND PRODUCE BOARD"/>
    <s v="Gov"/>
    <x v="127"/>
    <n v="28"/>
    <s v="TO"/>
    <n v="2968000"/>
    <s v="KES"/>
    <s v="OCP Kenya LTD"/>
    <s v="Kenya"/>
    <x v="5"/>
    <x v="17"/>
    <n v="700009"/>
    <s v="ZCS"/>
    <s v="C"/>
    <n v="19"/>
    <n v="1500"/>
    <n v="1520"/>
  </r>
  <r>
    <n v="95001967"/>
    <s v="NATIONAL CEREALS AND PRODUCE BOARD"/>
    <s v="Gov"/>
    <x v="127"/>
    <n v="28"/>
    <s v="TO"/>
    <n v="2968000"/>
    <s v="KES"/>
    <s v="OCP Kenya LTD"/>
    <s v="Kenya"/>
    <x v="5"/>
    <x v="17"/>
    <n v="700009"/>
    <s v="ZCS"/>
    <s v="C"/>
    <n v="20"/>
    <n v="1500"/>
    <n v="1520"/>
  </r>
  <r>
    <n v="95001967"/>
    <s v="NATIONAL CEREALS AND PRODUCE BOARD"/>
    <s v="Gov"/>
    <x v="127"/>
    <n v="28"/>
    <s v="TO"/>
    <n v="2968000"/>
    <s v="KES"/>
    <s v="OCP Kenya LTD"/>
    <s v="Kenya"/>
    <x v="5"/>
    <x v="17"/>
    <n v="700009"/>
    <s v="ZCS"/>
    <s v="C"/>
    <n v="21"/>
    <n v="1500"/>
    <n v="1520"/>
  </r>
  <r>
    <n v="95001968"/>
    <s v="NATIONAL CEREALS AND PRODUCE BOARD"/>
    <s v="Gov"/>
    <x v="111"/>
    <n v="28"/>
    <s v="TO"/>
    <n v="2968000"/>
    <s v="KES"/>
    <s v="OCP Kenya LTD"/>
    <s v="Kenya"/>
    <x v="5"/>
    <x v="17"/>
    <n v="700009"/>
    <s v="ZCS"/>
    <s v="C"/>
    <n v="28"/>
    <n v="1500"/>
    <n v="1520"/>
  </r>
  <r>
    <n v="95001968"/>
    <s v="NATIONAL CEREALS AND PRODUCE BOARD"/>
    <s v="Gov"/>
    <x v="111"/>
    <n v="28"/>
    <s v="TO"/>
    <n v="2968000"/>
    <s v="KES"/>
    <s v="OCP Kenya LTD"/>
    <s v="Kenya"/>
    <x v="5"/>
    <x v="17"/>
    <n v="700009"/>
    <s v="ZCS"/>
    <s v="C"/>
    <n v="27"/>
    <n v="1500"/>
    <n v="1520"/>
  </r>
  <r>
    <n v="95001968"/>
    <s v="NATIONAL CEREALS AND PRODUCE BOARD"/>
    <s v="Gov"/>
    <x v="111"/>
    <n v="28"/>
    <s v="TO"/>
    <n v="2968000"/>
    <s v="KES"/>
    <s v="OCP Kenya LTD"/>
    <s v="Kenya"/>
    <x v="5"/>
    <x v="17"/>
    <n v="700009"/>
    <s v="ZCS"/>
    <s v="C"/>
    <n v="26"/>
    <n v="1500"/>
    <n v="1520"/>
  </r>
  <r>
    <n v="95001968"/>
    <s v="NATIONAL CEREALS AND PRODUCE BOARD"/>
    <s v="Gov"/>
    <x v="111"/>
    <n v="28"/>
    <s v="TO"/>
    <n v="2968000"/>
    <s v="KES"/>
    <s v="OCP Kenya LTD"/>
    <s v="Kenya"/>
    <x v="5"/>
    <x v="17"/>
    <n v="700009"/>
    <s v="ZCS"/>
    <s v="C"/>
    <n v="25"/>
    <n v="1500"/>
    <n v="1520"/>
  </r>
  <r>
    <n v="95001968"/>
    <s v="NATIONAL CEREALS AND PRODUCE BOARD"/>
    <s v="Gov"/>
    <x v="111"/>
    <n v="28"/>
    <s v="TO"/>
    <n v="2968000"/>
    <s v="KES"/>
    <s v="OCP Kenya LTD"/>
    <s v="Kenya"/>
    <x v="5"/>
    <x v="17"/>
    <n v="700009"/>
    <s v="ZCS"/>
    <s v="C"/>
    <n v="24"/>
    <n v="1500"/>
    <n v="1520"/>
  </r>
  <r>
    <n v="95001968"/>
    <s v="NATIONAL CEREALS AND PRODUCE BOARD"/>
    <s v="Gov"/>
    <x v="111"/>
    <n v="28"/>
    <s v="TO"/>
    <n v="2968000"/>
    <s v="KES"/>
    <s v="OCP Kenya LTD"/>
    <s v="Kenya"/>
    <x v="5"/>
    <x v="17"/>
    <n v="700009"/>
    <s v="ZCS"/>
    <s v="C"/>
    <n v="23"/>
    <n v="1500"/>
    <n v="1520"/>
  </r>
  <r>
    <n v="95001968"/>
    <s v="NATIONAL CEREALS AND PRODUCE BOARD"/>
    <s v="Gov"/>
    <x v="111"/>
    <n v="28"/>
    <s v="TO"/>
    <n v="2968000"/>
    <s v="KES"/>
    <s v="OCP Kenya LTD"/>
    <s v="Kenya"/>
    <x v="5"/>
    <x v="17"/>
    <n v="700009"/>
    <s v="ZCS"/>
    <s v="C"/>
    <n v="22"/>
    <n v="1500"/>
    <n v="1520"/>
  </r>
  <r>
    <n v="95001968"/>
    <s v="NATIONAL CEREALS AND PRODUCE BOARD"/>
    <s v="Gov"/>
    <x v="111"/>
    <n v="28"/>
    <s v="TO"/>
    <n v="2968000"/>
    <s v="KES"/>
    <s v="OCP Kenya LTD"/>
    <s v="Kenya"/>
    <x v="5"/>
    <x v="17"/>
    <n v="700009"/>
    <s v="ZCS"/>
    <s v="C"/>
    <n v="10"/>
    <n v="1500"/>
    <n v="1520"/>
  </r>
  <r>
    <n v="95001968"/>
    <s v="NATIONAL CEREALS AND PRODUCE BOARD"/>
    <s v="Gov"/>
    <x v="111"/>
    <n v="28"/>
    <s v="TO"/>
    <n v="2968000"/>
    <s v="KES"/>
    <s v="OCP Kenya LTD"/>
    <s v="Kenya"/>
    <x v="5"/>
    <x v="17"/>
    <n v="700009"/>
    <s v="ZCS"/>
    <s v="C"/>
    <n v="11"/>
    <n v="1500"/>
    <n v="1520"/>
  </r>
  <r>
    <n v="95001968"/>
    <s v="NATIONAL CEREALS AND PRODUCE BOARD"/>
    <s v="Gov"/>
    <x v="111"/>
    <n v="28"/>
    <s v="TO"/>
    <n v="2968000"/>
    <s v="KES"/>
    <s v="OCP Kenya LTD"/>
    <s v="Kenya"/>
    <x v="5"/>
    <x v="17"/>
    <n v="700009"/>
    <s v="ZCS"/>
    <s v="C"/>
    <n v="12"/>
    <n v="1500"/>
    <n v="1520"/>
  </r>
  <r>
    <n v="95001968"/>
    <s v="NATIONAL CEREALS AND PRODUCE BOARD"/>
    <s v="Gov"/>
    <x v="111"/>
    <n v="28"/>
    <s v="TO"/>
    <n v="2968000"/>
    <s v="KES"/>
    <s v="OCP Kenya LTD"/>
    <s v="Kenya"/>
    <x v="5"/>
    <x v="17"/>
    <n v="700009"/>
    <s v="ZCS"/>
    <s v="C"/>
    <n v="13"/>
    <n v="1500"/>
    <n v="1520"/>
  </r>
  <r>
    <n v="95001968"/>
    <s v="NATIONAL CEREALS AND PRODUCE BOARD"/>
    <s v="Gov"/>
    <x v="111"/>
    <n v="28"/>
    <s v="TO"/>
    <n v="2968000"/>
    <s v="KES"/>
    <s v="OCP Kenya LTD"/>
    <s v="Kenya"/>
    <x v="5"/>
    <x v="17"/>
    <n v="700009"/>
    <s v="ZCS"/>
    <s v="C"/>
    <n v="14"/>
    <n v="1500"/>
    <n v="1520"/>
  </r>
  <r>
    <n v="95001968"/>
    <s v="NATIONAL CEREALS AND PRODUCE BOARD"/>
    <s v="Gov"/>
    <x v="111"/>
    <n v="10"/>
    <s v="TO"/>
    <n v="1060000"/>
    <s v="KES"/>
    <s v="OCP Kenya LTD"/>
    <s v="Kenya"/>
    <x v="5"/>
    <x v="17"/>
    <n v="700009"/>
    <s v="ZCS"/>
    <s v="C"/>
    <n v="15"/>
    <n v="1500"/>
    <n v="1520"/>
  </r>
  <r>
    <n v="95001968"/>
    <s v="NATIONAL CEREALS AND PRODUCE BOARD"/>
    <s v="Gov"/>
    <x v="111"/>
    <n v="10"/>
    <s v="TO"/>
    <n v="1060000"/>
    <s v="KES"/>
    <s v="OCP Kenya LTD"/>
    <s v="Kenya"/>
    <x v="5"/>
    <x v="17"/>
    <n v="700009"/>
    <s v="ZCS"/>
    <s v="C"/>
    <n v="16"/>
    <n v="1500"/>
    <n v="1520"/>
  </r>
  <r>
    <n v="95001968"/>
    <s v="NATIONAL CEREALS AND PRODUCE BOARD"/>
    <s v="Gov"/>
    <x v="111"/>
    <n v="28"/>
    <s v="TO"/>
    <n v="2968000"/>
    <s v="KES"/>
    <s v="OCP Kenya LTD"/>
    <s v="Kenya"/>
    <x v="5"/>
    <x v="17"/>
    <n v="700009"/>
    <s v="ZCS"/>
    <s v="C"/>
    <n v="17"/>
    <n v="1500"/>
    <n v="1520"/>
  </r>
  <r>
    <n v="95001968"/>
    <s v="NATIONAL CEREALS AND PRODUCE BOARD"/>
    <s v="Gov"/>
    <x v="111"/>
    <n v="28"/>
    <s v="TO"/>
    <n v="2968000"/>
    <s v="KES"/>
    <s v="OCP Kenya LTD"/>
    <s v="Kenya"/>
    <x v="5"/>
    <x v="17"/>
    <n v="700009"/>
    <s v="ZCS"/>
    <s v="C"/>
    <n v="18"/>
    <n v="1500"/>
    <n v="1520"/>
  </r>
  <r>
    <n v="95001968"/>
    <s v="NATIONAL CEREALS AND PRODUCE BOARD"/>
    <s v="Gov"/>
    <x v="111"/>
    <n v="28"/>
    <s v="TO"/>
    <n v="2968000"/>
    <s v="KES"/>
    <s v="OCP Kenya LTD"/>
    <s v="Kenya"/>
    <x v="5"/>
    <x v="17"/>
    <n v="700009"/>
    <s v="ZCS"/>
    <s v="C"/>
    <n v="19"/>
    <n v="1500"/>
    <n v="1520"/>
  </r>
  <r>
    <n v="95001968"/>
    <s v="NATIONAL CEREALS AND PRODUCE BOARD"/>
    <s v="Gov"/>
    <x v="111"/>
    <n v="8"/>
    <s v="TO"/>
    <n v="848000"/>
    <s v="KES"/>
    <s v="OCP Kenya LTD"/>
    <s v="Kenya"/>
    <x v="5"/>
    <x v="17"/>
    <n v="700009"/>
    <s v="ZCS"/>
    <s v="C"/>
    <n v="20"/>
    <n v="1500"/>
    <n v="1520"/>
  </r>
  <r>
    <n v="95001968"/>
    <s v="NATIONAL CEREALS AND PRODUCE BOARD"/>
    <s v="Gov"/>
    <x v="111"/>
    <n v="8"/>
    <s v="TO"/>
    <n v="848000"/>
    <s v="KES"/>
    <s v="OCP Kenya LTD"/>
    <s v="Kenya"/>
    <x v="5"/>
    <x v="17"/>
    <n v="700009"/>
    <s v="ZCS"/>
    <s v="C"/>
    <n v="21"/>
    <n v="1500"/>
    <n v="1520"/>
  </r>
  <r>
    <n v="95001969"/>
    <s v="NATIONAL CEREALS AND PRODUCE BOARD"/>
    <s v="Gov"/>
    <x v="111"/>
    <n v="28"/>
    <s v="TO"/>
    <n v="2968000"/>
    <s v="KES"/>
    <s v="OCP Kenya LTD"/>
    <s v="Kenya"/>
    <x v="5"/>
    <x v="17"/>
    <n v="700009"/>
    <s v="ZCS"/>
    <s v="C"/>
    <n v="28"/>
    <n v="1500"/>
    <n v="1520"/>
  </r>
  <r>
    <n v="95001969"/>
    <s v="NATIONAL CEREALS AND PRODUCE BOARD"/>
    <s v="Gov"/>
    <x v="111"/>
    <n v="28"/>
    <s v="TO"/>
    <n v="2968000"/>
    <s v="KES"/>
    <s v="OCP Kenya LTD"/>
    <s v="Kenya"/>
    <x v="5"/>
    <x v="17"/>
    <n v="700009"/>
    <s v="ZCS"/>
    <s v="C"/>
    <n v="27"/>
    <n v="1500"/>
    <n v="1520"/>
  </r>
  <r>
    <n v="95001969"/>
    <s v="NATIONAL CEREALS AND PRODUCE BOARD"/>
    <s v="Gov"/>
    <x v="111"/>
    <n v="28"/>
    <s v="TO"/>
    <n v="2968000"/>
    <s v="KES"/>
    <s v="OCP Kenya LTD"/>
    <s v="Kenya"/>
    <x v="5"/>
    <x v="17"/>
    <n v="700009"/>
    <s v="ZCS"/>
    <s v="C"/>
    <n v="26"/>
    <n v="1500"/>
    <n v="1520"/>
  </r>
  <r>
    <n v="95001969"/>
    <s v="NATIONAL CEREALS AND PRODUCE BOARD"/>
    <s v="Gov"/>
    <x v="111"/>
    <n v="28"/>
    <s v="TO"/>
    <n v="2968000"/>
    <s v="KES"/>
    <s v="OCP Kenya LTD"/>
    <s v="Kenya"/>
    <x v="5"/>
    <x v="17"/>
    <n v="700009"/>
    <s v="ZCS"/>
    <s v="C"/>
    <n v="25"/>
    <n v="1500"/>
    <n v="1520"/>
  </r>
  <r>
    <n v="95001969"/>
    <s v="NATIONAL CEREALS AND PRODUCE BOARD"/>
    <s v="Gov"/>
    <x v="111"/>
    <n v="28"/>
    <s v="TO"/>
    <n v="2968000"/>
    <s v="KES"/>
    <s v="OCP Kenya LTD"/>
    <s v="Kenya"/>
    <x v="5"/>
    <x v="17"/>
    <n v="700009"/>
    <s v="ZCS"/>
    <s v="C"/>
    <n v="24"/>
    <n v="1500"/>
    <n v="1520"/>
  </r>
  <r>
    <n v="95001969"/>
    <s v="NATIONAL CEREALS AND PRODUCE BOARD"/>
    <s v="Gov"/>
    <x v="111"/>
    <n v="28"/>
    <s v="TO"/>
    <n v="2968000"/>
    <s v="KES"/>
    <s v="OCP Kenya LTD"/>
    <s v="Kenya"/>
    <x v="5"/>
    <x v="17"/>
    <n v="700009"/>
    <s v="ZCS"/>
    <s v="C"/>
    <n v="23"/>
    <n v="1500"/>
    <n v="1520"/>
  </r>
  <r>
    <n v="95001969"/>
    <s v="NATIONAL CEREALS AND PRODUCE BOARD"/>
    <s v="Gov"/>
    <x v="111"/>
    <n v="28"/>
    <s v="TO"/>
    <n v="2968000"/>
    <s v="KES"/>
    <s v="OCP Kenya LTD"/>
    <s v="Kenya"/>
    <x v="5"/>
    <x v="17"/>
    <n v="700009"/>
    <s v="ZCS"/>
    <s v="C"/>
    <n v="22"/>
    <n v="1500"/>
    <n v="1520"/>
  </r>
  <r>
    <n v="95001969"/>
    <s v="NATIONAL CEREALS AND PRODUCE BOARD"/>
    <s v="Gov"/>
    <x v="111"/>
    <n v="28"/>
    <s v="TO"/>
    <n v="2968000"/>
    <s v="KES"/>
    <s v="OCP Kenya LTD"/>
    <s v="Kenya"/>
    <x v="5"/>
    <x v="17"/>
    <n v="700009"/>
    <s v="ZCS"/>
    <s v="C"/>
    <n v="21"/>
    <n v="1500"/>
    <n v="1520"/>
  </r>
  <r>
    <n v="95001969"/>
    <s v="NATIONAL CEREALS AND PRODUCE BOARD"/>
    <s v="Gov"/>
    <x v="111"/>
    <n v="28"/>
    <s v="TO"/>
    <n v="2968000"/>
    <s v="KES"/>
    <s v="OCP Kenya LTD"/>
    <s v="Kenya"/>
    <x v="5"/>
    <x v="17"/>
    <n v="700009"/>
    <s v="ZCS"/>
    <s v="C"/>
    <n v="20"/>
    <n v="1500"/>
    <n v="1520"/>
  </r>
  <r>
    <n v="95001969"/>
    <s v="NATIONAL CEREALS AND PRODUCE BOARD"/>
    <s v="Gov"/>
    <x v="111"/>
    <n v="28"/>
    <s v="TO"/>
    <n v="2968000"/>
    <s v="KES"/>
    <s v="OCP Kenya LTD"/>
    <s v="Kenya"/>
    <x v="5"/>
    <x v="17"/>
    <n v="700009"/>
    <s v="ZCS"/>
    <s v="C"/>
    <n v="19"/>
    <n v="1500"/>
    <n v="1520"/>
  </r>
  <r>
    <n v="95001969"/>
    <s v="NATIONAL CEREALS AND PRODUCE BOARD"/>
    <s v="Gov"/>
    <x v="111"/>
    <n v="28"/>
    <s v="TO"/>
    <n v="2968000"/>
    <s v="KES"/>
    <s v="OCP Kenya LTD"/>
    <s v="Kenya"/>
    <x v="5"/>
    <x v="17"/>
    <n v="700009"/>
    <s v="ZCS"/>
    <s v="C"/>
    <n v="18"/>
    <n v="1500"/>
    <n v="1520"/>
  </r>
  <r>
    <n v="95001969"/>
    <s v="NATIONAL CEREALS AND PRODUCE BOARD"/>
    <s v="Gov"/>
    <x v="111"/>
    <n v="28"/>
    <s v="TO"/>
    <n v="2968000"/>
    <s v="KES"/>
    <s v="OCP Kenya LTD"/>
    <s v="Kenya"/>
    <x v="5"/>
    <x v="17"/>
    <n v="700009"/>
    <s v="ZCS"/>
    <s v="C"/>
    <n v="17"/>
    <n v="1500"/>
    <n v="1520"/>
  </r>
  <r>
    <n v="95001969"/>
    <s v="NATIONAL CEREALS AND PRODUCE BOARD"/>
    <s v="Gov"/>
    <x v="111"/>
    <n v="28"/>
    <s v="TO"/>
    <n v="2968000"/>
    <s v="KES"/>
    <s v="OCP Kenya LTD"/>
    <s v="Kenya"/>
    <x v="5"/>
    <x v="17"/>
    <n v="700009"/>
    <s v="ZCS"/>
    <s v="C"/>
    <n v="16"/>
    <n v="1500"/>
    <n v="1520"/>
  </r>
  <r>
    <n v="95001969"/>
    <s v="NATIONAL CEREALS AND PRODUCE BOARD"/>
    <s v="Gov"/>
    <x v="111"/>
    <n v="28"/>
    <s v="TO"/>
    <n v="2968000"/>
    <s v="KES"/>
    <s v="OCP Kenya LTD"/>
    <s v="Kenya"/>
    <x v="5"/>
    <x v="17"/>
    <n v="700009"/>
    <s v="ZCS"/>
    <s v="C"/>
    <n v="15"/>
    <n v="1500"/>
    <n v="1520"/>
  </r>
  <r>
    <n v="95001969"/>
    <s v="NATIONAL CEREALS AND PRODUCE BOARD"/>
    <s v="Gov"/>
    <x v="111"/>
    <n v="28"/>
    <s v="TO"/>
    <n v="2968000"/>
    <s v="KES"/>
    <s v="OCP Kenya LTD"/>
    <s v="Kenya"/>
    <x v="5"/>
    <x v="17"/>
    <n v="700009"/>
    <s v="ZCS"/>
    <s v="C"/>
    <n v="14"/>
    <n v="1500"/>
    <n v="1520"/>
  </r>
  <r>
    <n v="95001969"/>
    <s v="NATIONAL CEREALS AND PRODUCE BOARD"/>
    <s v="Gov"/>
    <x v="111"/>
    <n v="28"/>
    <s v="TO"/>
    <n v="2968000"/>
    <s v="KES"/>
    <s v="OCP Kenya LTD"/>
    <s v="Kenya"/>
    <x v="5"/>
    <x v="17"/>
    <n v="700009"/>
    <s v="ZCS"/>
    <s v="C"/>
    <n v="13"/>
    <n v="1500"/>
    <n v="1520"/>
  </r>
  <r>
    <n v="95001969"/>
    <s v="NATIONAL CEREALS AND PRODUCE BOARD"/>
    <s v="Gov"/>
    <x v="111"/>
    <n v="28"/>
    <s v="TO"/>
    <n v="2968000"/>
    <s v="KES"/>
    <s v="OCP Kenya LTD"/>
    <s v="Kenya"/>
    <x v="5"/>
    <x v="17"/>
    <n v="700009"/>
    <s v="ZCS"/>
    <s v="C"/>
    <n v="12"/>
    <n v="1500"/>
    <n v="1520"/>
  </r>
  <r>
    <n v="95001969"/>
    <s v="NATIONAL CEREALS AND PRODUCE BOARD"/>
    <s v="Gov"/>
    <x v="111"/>
    <n v="28"/>
    <s v="TO"/>
    <n v="2968000"/>
    <s v="KES"/>
    <s v="OCP Kenya LTD"/>
    <s v="Kenya"/>
    <x v="5"/>
    <x v="17"/>
    <n v="700009"/>
    <s v="ZCS"/>
    <s v="C"/>
    <n v="11"/>
    <n v="1500"/>
    <n v="1520"/>
  </r>
  <r>
    <n v="95001969"/>
    <s v="NATIONAL CEREALS AND PRODUCE BOARD"/>
    <s v="Gov"/>
    <x v="111"/>
    <n v="28"/>
    <s v="TO"/>
    <n v="2968000"/>
    <s v="KES"/>
    <s v="OCP Kenya LTD"/>
    <s v="Kenya"/>
    <x v="5"/>
    <x v="17"/>
    <n v="700009"/>
    <s v="ZCS"/>
    <s v="C"/>
    <n v="10"/>
    <n v="1500"/>
    <n v="1520"/>
  </r>
  <r>
    <n v="95001970"/>
    <s v="NATIONAL CEREALS AND PRODUCE BOARD"/>
    <s v="Gov"/>
    <x v="169"/>
    <n v="28"/>
    <s v="TO"/>
    <n v="2968000"/>
    <s v="KES"/>
    <s v="OCP Kenya LTD"/>
    <s v="Kenya"/>
    <x v="5"/>
    <x v="17"/>
    <n v="700009"/>
    <s v="ZCS"/>
    <s v="C"/>
    <n v="10"/>
    <n v="1500"/>
    <n v="1520"/>
  </r>
  <r>
    <n v="95001970"/>
    <s v="NATIONAL CEREALS AND PRODUCE BOARD"/>
    <s v="Gov"/>
    <x v="169"/>
    <n v="28"/>
    <s v="TO"/>
    <n v="2968000"/>
    <s v="KES"/>
    <s v="OCP Kenya LTD"/>
    <s v="Kenya"/>
    <x v="5"/>
    <x v="17"/>
    <n v="700009"/>
    <s v="ZCS"/>
    <s v="C"/>
    <n v="11"/>
    <n v="1500"/>
    <n v="1520"/>
  </r>
  <r>
    <n v="95001970"/>
    <s v="NATIONAL CEREALS AND PRODUCE BOARD"/>
    <s v="Gov"/>
    <x v="169"/>
    <n v="28"/>
    <s v="TO"/>
    <n v="2968000"/>
    <s v="KES"/>
    <s v="OCP Kenya LTD"/>
    <s v="Kenya"/>
    <x v="5"/>
    <x v="17"/>
    <n v="700009"/>
    <s v="ZCS"/>
    <s v="C"/>
    <n v="12"/>
    <n v="1500"/>
    <n v="1520"/>
  </r>
  <r>
    <n v="95001970"/>
    <s v="NATIONAL CEREALS AND PRODUCE BOARD"/>
    <s v="Gov"/>
    <x v="169"/>
    <n v="28"/>
    <s v="TO"/>
    <n v="2968000"/>
    <s v="KES"/>
    <s v="OCP Kenya LTD"/>
    <s v="Kenya"/>
    <x v="5"/>
    <x v="17"/>
    <n v="700009"/>
    <s v="ZCS"/>
    <s v="C"/>
    <n v="14"/>
    <n v="1500"/>
    <n v="1520"/>
  </r>
  <r>
    <n v="95001970"/>
    <s v="NATIONAL CEREALS AND PRODUCE BOARD"/>
    <s v="Gov"/>
    <x v="169"/>
    <n v="28"/>
    <s v="TO"/>
    <n v="2968000"/>
    <s v="KES"/>
    <s v="OCP Kenya LTD"/>
    <s v="Kenya"/>
    <x v="5"/>
    <x v="17"/>
    <n v="700009"/>
    <s v="ZCS"/>
    <s v="C"/>
    <n v="15"/>
    <n v="1500"/>
    <n v="1520"/>
  </r>
  <r>
    <n v="95001970"/>
    <s v="NATIONAL CEREALS AND PRODUCE BOARD"/>
    <s v="Gov"/>
    <x v="169"/>
    <n v="28"/>
    <s v="TO"/>
    <n v="2968000"/>
    <s v="KES"/>
    <s v="OCP Kenya LTD"/>
    <s v="Kenya"/>
    <x v="5"/>
    <x v="17"/>
    <n v="700009"/>
    <s v="ZCS"/>
    <s v="C"/>
    <n v="26"/>
    <n v="1500"/>
    <n v="1520"/>
  </r>
  <r>
    <n v="95001970"/>
    <s v="NATIONAL CEREALS AND PRODUCE BOARD"/>
    <s v="Gov"/>
    <x v="169"/>
    <n v="28"/>
    <s v="TO"/>
    <n v="2968000"/>
    <s v="KES"/>
    <s v="OCP Kenya LTD"/>
    <s v="Kenya"/>
    <x v="5"/>
    <x v="17"/>
    <n v="700009"/>
    <s v="ZCS"/>
    <s v="C"/>
    <n v="25"/>
    <n v="1500"/>
    <n v="1520"/>
  </r>
  <r>
    <n v="95001970"/>
    <s v="NATIONAL CEREALS AND PRODUCE BOARD"/>
    <s v="Gov"/>
    <x v="169"/>
    <n v="28"/>
    <s v="TO"/>
    <n v="2968000"/>
    <s v="KES"/>
    <s v="OCP Kenya LTD"/>
    <s v="Kenya"/>
    <x v="5"/>
    <x v="17"/>
    <n v="700009"/>
    <s v="ZCS"/>
    <s v="C"/>
    <n v="24"/>
    <n v="1500"/>
    <n v="1520"/>
  </r>
  <r>
    <n v="95001970"/>
    <s v="NATIONAL CEREALS AND PRODUCE BOARD"/>
    <s v="Gov"/>
    <x v="169"/>
    <n v="28"/>
    <s v="TO"/>
    <n v="2968000"/>
    <s v="KES"/>
    <s v="OCP Kenya LTD"/>
    <s v="Kenya"/>
    <x v="5"/>
    <x v="17"/>
    <n v="700009"/>
    <s v="ZCS"/>
    <s v="C"/>
    <n v="23"/>
    <n v="1500"/>
    <n v="1520"/>
  </r>
  <r>
    <n v="95001970"/>
    <s v="NATIONAL CEREALS AND PRODUCE BOARD"/>
    <s v="Gov"/>
    <x v="169"/>
    <n v="28"/>
    <s v="TO"/>
    <n v="2968000"/>
    <s v="KES"/>
    <s v="OCP Kenya LTD"/>
    <s v="Kenya"/>
    <x v="5"/>
    <x v="17"/>
    <n v="700009"/>
    <s v="ZCS"/>
    <s v="C"/>
    <n v="22"/>
    <n v="1500"/>
    <n v="1520"/>
  </r>
  <r>
    <n v="95001970"/>
    <s v="NATIONAL CEREALS AND PRODUCE BOARD"/>
    <s v="Gov"/>
    <x v="169"/>
    <n v="28"/>
    <s v="TO"/>
    <n v="2968000"/>
    <s v="KES"/>
    <s v="OCP Kenya LTD"/>
    <s v="Kenya"/>
    <x v="5"/>
    <x v="17"/>
    <n v="700009"/>
    <s v="ZCS"/>
    <s v="C"/>
    <n v="21"/>
    <n v="1500"/>
    <n v="1520"/>
  </r>
  <r>
    <n v="95001970"/>
    <s v="NATIONAL CEREALS AND PRODUCE BOARD"/>
    <s v="Gov"/>
    <x v="169"/>
    <n v="14"/>
    <s v="TO"/>
    <n v="1484000"/>
    <s v="KES"/>
    <s v="OCP Kenya LTD"/>
    <s v="Kenya"/>
    <x v="5"/>
    <x v="17"/>
    <n v="700009"/>
    <s v="ZCS"/>
    <s v="C"/>
    <n v="20"/>
    <n v="1500"/>
    <n v="1520"/>
  </r>
  <r>
    <n v="95001970"/>
    <s v="NATIONAL CEREALS AND PRODUCE BOARD"/>
    <s v="Gov"/>
    <x v="169"/>
    <n v="28"/>
    <s v="TO"/>
    <n v="2968000"/>
    <s v="KES"/>
    <s v="OCP Kenya LTD"/>
    <s v="Kenya"/>
    <x v="5"/>
    <x v="17"/>
    <n v="700009"/>
    <s v="ZCS"/>
    <s v="C"/>
    <n v="19"/>
    <n v="1500"/>
    <n v="1520"/>
  </r>
  <r>
    <n v="95001970"/>
    <s v="NATIONAL CEREALS AND PRODUCE BOARD"/>
    <s v="Gov"/>
    <x v="169"/>
    <n v="28"/>
    <s v="TO"/>
    <n v="2968000"/>
    <s v="KES"/>
    <s v="OCP Kenya LTD"/>
    <s v="Kenya"/>
    <x v="5"/>
    <x v="17"/>
    <n v="700009"/>
    <s v="ZCS"/>
    <s v="C"/>
    <n v="18"/>
    <n v="1500"/>
    <n v="1520"/>
  </r>
  <r>
    <n v="95001970"/>
    <s v="NATIONAL CEREALS AND PRODUCE BOARD"/>
    <s v="Gov"/>
    <x v="169"/>
    <n v="28"/>
    <s v="TO"/>
    <n v="2968000"/>
    <s v="KES"/>
    <s v="OCP Kenya LTD"/>
    <s v="Kenya"/>
    <x v="5"/>
    <x v="17"/>
    <n v="700009"/>
    <s v="ZCS"/>
    <s v="C"/>
    <n v="17"/>
    <n v="1500"/>
    <n v="1520"/>
  </r>
  <r>
    <n v="95001970"/>
    <s v="NATIONAL CEREALS AND PRODUCE BOARD"/>
    <s v="Gov"/>
    <x v="169"/>
    <n v="28"/>
    <s v="TO"/>
    <n v="2968000"/>
    <s v="KES"/>
    <s v="OCP Kenya LTD"/>
    <s v="Kenya"/>
    <x v="5"/>
    <x v="17"/>
    <n v="700009"/>
    <s v="ZCS"/>
    <s v="C"/>
    <n v="13"/>
    <n v="1500"/>
    <n v="1520"/>
  </r>
  <r>
    <n v="95001970"/>
    <s v="NATIONAL CEREALS AND PRODUCE BOARD"/>
    <s v="Gov"/>
    <x v="169"/>
    <n v="28"/>
    <s v="TO"/>
    <n v="2968000"/>
    <s v="KES"/>
    <s v="OCP Kenya LTD"/>
    <s v="Kenya"/>
    <x v="5"/>
    <x v="17"/>
    <n v="700009"/>
    <s v="ZCS"/>
    <s v="C"/>
    <n v="27"/>
    <n v="1500"/>
    <n v="1520"/>
  </r>
  <r>
    <n v="95001970"/>
    <s v="NATIONAL CEREALS AND PRODUCE BOARD"/>
    <s v="Gov"/>
    <x v="169"/>
    <n v="28"/>
    <s v="TO"/>
    <n v="2968000"/>
    <s v="KES"/>
    <s v="OCP Kenya LTD"/>
    <s v="Kenya"/>
    <x v="5"/>
    <x v="17"/>
    <n v="700009"/>
    <s v="ZCS"/>
    <s v="C"/>
    <n v="28"/>
    <n v="1500"/>
    <n v="1520"/>
  </r>
  <r>
    <n v="95001970"/>
    <s v="NATIONAL CEREALS AND PRODUCE BOARD"/>
    <s v="Gov"/>
    <x v="169"/>
    <n v="28"/>
    <s v="TO"/>
    <n v="2968000"/>
    <s v="KES"/>
    <s v="OCP Kenya LTD"/>
    <s v="Kenya"/>
    <x v="5"/>
    <x v="17"/>
    <n v="700009"/>
    <s v="ZCS"/>
    <s v="C"/>
    <n v="29"/>
    <n v="1500"/>
    <n v="1520"/>
  </r>
  <r>
    <n v="95001970"/>
    <s v="NATIONAL CEREALS AND PRODUCE BOARD"/>
    <s v="Gov"/>
    <x v="169"/>
    <n v="28"/>
    <s v="TO"/>
    <n v="2968000"/>
    <s v="KES"/>
    <s v="OCP Kenya LTD"/>
    <s v="Kenya"/>
    <x v="5"/>
    <x v="17"/>
    <n v="700009"/>
    <s v="ZCS"/>
    <s v="C"/>
    <n v="30"/>
    <n v="1500"/>
    <n v="1520"/>
  </r>
  <r>
    <n v="95001970"/>
    <s v="NATIONAL CEREALS AND PRODUCE BOARD"/>
    <s v="Gov"/>
    <x v="169"/>
    <n v="28"/>
    <s v="TO"/>
    <n v="2968000"/>
    <s v="KES"/>
    <s v="OCP Kenya LTD"/>
    <s v="Kenya"/>
    <x v="5"/>
    <x v="17"/>
    <n v="700009"/>
    <s v="ZCS"/>
    <s v="C"/>
    <n v="31"/>
    <n v="1500"/>
    <n v="1520"/>
  </r>
  <r>
    <n v="95001970"/>
    <s v="NATIONAL CEREALS AND PRODUCE BOARD"/>
    <s v="Gov"/>
    <x v="169"/>
    <n v="28"/>
    <s v="TO"/>
    <n v="2968000"/>
    <s v="KES"/>
    <s v="OCP Kenya LTD"/>
    <s v="Kenya"/>
    <x v="5"/>
    <x v="17"/>
    <n v="700009"/>
    <s v="ZCS"/>
    <s v="C"/>
    <n v="32"/>
    <n v="1500"/>
    <n v="1520"/>
  </r>
  <r>
    <n v="95001970"/>
    <s v="NATIONAL CEREALS AND PRODUCE BOARD"/>
    <s v="Gov"/>
    <x v="169"/>
    <n v="28"/>
    <s v="TO"/>
    <n v="2968000"/>
    <s v="KES"/>
    <s v="OCP Kenya LTD"/>
    <s v="Kenya"/>
    <x v="5"/>
    <x v="17"/>
    <n v="700009"/>
    <s v="ZCS"/>
    <s v="C"/>
    <n v="16"/>
    <n v="1500"/>
    <n v="1520"/>
  </r>
  <r>
    <n v="95001971"/>
    <s v="NATIONAL CEREALS AND PRODUCE BOARD"/>
    <s v="Gov"/>
    <x v="169"/>
    <n v="18"/>
    <s v="TO"/>
    <n v="1908000"/>
    <s v="KES"/>
    <s v="OCP Kenya LTD"/>
    <s v="Kenya"/>
    <x v="5"/>
    <x v="17"/>
    <n v="700009"/>
    <s v="ZCS"/>
    <s v="C"/>
    <n v="10"/>
    <n v="1500"/>
    <n v="1520"/>
  </r>
  <r>
    <n v="95001972"/>
    <s v="NATIONAL CEREALS AND PRODUCE BOARD"/>
    <s v="Gov"/>
    <x v="169"/>
    <n v="20"/>
    <s v="TO"/>
    <n v="2120000"/>
    <s v="KES"/>
    <s v="OCP Kenya LTD"/>
    <s v="Kenya"/>
    <x v="5"/>
    <x v="17"/>
    <n v="700009"/>
    <s v="ZCS"/>
    <s v="C"/>
    <n v="10"/>
    <n v="1500"/>
    <n v="1520"/>
  </r>
  <r>
    <n v="95001973"/>
    <s v="NATIONAL CEREALS AND PRODUCE BOARD"/>
    <s v="Gov"/>
    <x v="169"/>
    <n v="28"/>
    <s v="TO"/>
    <n v="2968000"/>
    <s v="KES"/>
    <s v="OCP Kenya LTD"/>
    <s v="Kenya"/>
    <x v="5"/>
    <x v="17"/>
    <n v="700009"/>
    <s v="ZCS"/>
    <s v="C"/>
    <n v="17"/>
    <n v="1500"/>
    <n v="1520"/>
  </r>
  <r>
    <n v="95001973"/>
    <s v="NATIONAL CEREALS AND PRODUCE BOARD"/>
    <s v="Gov"/>
    <x v="169"/>
    <n v="28"/>
    <s v="TO"/>
    <n v="2968000"/>
    <s v="KES"/>
    <s v="OCP Kenya LTD"/>
    <s v="Kenya"/>
    <x v="5"/>
    <x v="17"/>
    <n v="700009"/>
    <s v="ZCS"/>
    <s v="C"/>
    <n v="18"/>
    <n v="1500"/>
    <n v="1520"/>
  </r>
  <r>
    <n v="95001973"/>
    <s v="NATIONAL CEREALS AND PRODUCE BOARD"/>
    <s v="Gov"/>
    <x v="169"/>
    <n v="28"/>
    <s v="TO"/>
    <n v="2968000"/>
    <s v="KES"/>
    <s v="OCP Kenya LTD"/>
    <s v="Kenya"/>
    <x v="5"/>
    <x v="17"/>
    <n v="700009"/>
    <s v="ZCS"/>
    <s v="C"/>
    <n v="19"/>
    <n v="1500"/>
    <n v="1520"/>
  </r>
  <r>
    <n v="95001973"/>
    <s v="NATIONAL CEREALS AND PRODUCE BOARD"/>
    <s v="Gov"/>
    <x v="169"/>
    <n v="28"/>
    <s v="TO"/>
    <n v="2968000"/>
    <s v="KES"/>
    <s v="OCP Kenya LTD"/>
    <s v="Kenya"/>
    <x v="5"/>
    <x v="17"/>
    <n v="700009"/>
    <s v="ZCS"/>
    <s v="C"/>
    <n v="40"/>
    <n v="1500"/>
    <n v="1520"/>
  </r>
  <r>
    <n v="95001973"/>
    <s v="NATIONAL CEREALS AND PRODUCE BOARD"/>
    <s v="Gov"/>
    <x v="169"/>
    <n v="28"/>
    <s v="TO"/>
    <n v="2968000"/>
    <s v="KES"/>
    <s v="OCP Kenya LTD"/>
    <s v="Kenya"/>
    <x v="5"/>
    <x v="17"/>
    <n v="700009"/>
    <s v="ZCS"/>
    <s v="C"/>
    <n v="39"/>
    <n v="1500"/>
    <n v="1520"/>
  </r>
  <r>
    <n v="95001973"/>
    <s v="NATIONAL CEREALS AND PRODUCE BOARD"/>
    <s v="Gov"/>
    <x v="169"/>
    <n v="28"/>
    <s v="TO"/>
    <n v="2968000"/>
    <s v="KES"/>
    <s v="OCP Kenya LTD"/>
    <s v="Kenya"/>
    <x v="5"/>
    <x v="17"/>
    <n v="700009"/>
    <s v="ZCS"/>
    <s v="C"/>
    <n v="38"/>
    <n v="1500"/>
    <n v="1520"/>
  </r>
  <r>
    <n v="95001973"/>
    <s v="NATIONAL CEREALS AND PRODUCE BOARD"/>
    <s v="Gov"/>
    <x v="169"/>
    <n v="28"/>
    <s v="TO"/>
    <n v="2968000"/>
    <s v="KES"/>
    <s v="OCP Kenya LTD"/>
    <s v="Kenya"/>
    <x v="5"/>
    <x v="17"/>
    <n v="700009"/>
    <s v="ZCS"/>
    <s v="C"/>
    <n v="37"/>
    <n v="1500"/>
    <n v="1520"/>
  </r>
  <r>
    <n v="95001973"/>
    <s v="NATIONAL CEREALS AND PRODUCE BOARD"/>
    <s v="Gov"/>
    <x v="169"/>
    <n v="28"/>
    <s v="TO"/>
    <n v="2968000"/>
    <s v="KES"/>
    <s v="OCP Kenya LTD"/>
    <s v="Kenya"/>
    <x v="5"/>
    <x v="17"/>
    <n v="700009"/>
    <s v="ZCS"/>
    <s v="C"/>
    <n v="20"/>
    <n v="1500"/>
    <n v="1520"/>
  </r>
  <r>
    <n v="95001973"/>
    <s v="NATIONAL CEREALS AND PRODUCE BOARD"/>
    <s v="Gov"/>
    <x v="169"/>
    <n v="28"/>
    <s v="TO"/>
    <n v="2968000"/>
    <s v="KES"/>
    <s v="OCP Kenya LTD"/>
    <s v="Kenya"/>
    <x v="5"/>
    <x v="17"/>
    <n v="700009"/>
    <s v="ZCS"/>
    <s v="C"/>
    <n v="21"/>
    <n v="1500"/>
    <n v="1520"/>
  </r>
  <r>
    <n v="95001973"/>
    <s v="NATIONAL CEREALS AND PRODUCE BOARD"/>
    <s v="Gov"/>
    <x v="169"/>
    <n v="28"/>
    <s v="TO"/>
    <n v="2968000"/>
    <s v="KES"/>
    <s v="OCP Kenya LTD"/>
    <s v="Kenya"/>
    <x v="5"/>
    <x v="17"/>
    <n v="700009"/>
    <s v="ZCS"/>
    <s v="C"/>
    <n v="22"/>
    <n v="1500"/>
    <n v="1520"/>
  </r>
  <r>
    <n v="95001973"/>
    <s v="NATIONAL CEREALS AND PRODUCE BOARD"/>
    <s v="Gov"/>
    <x v="169"/>
    <n v="28"/>
    <s v="TO"/>
    <n v="2968000"/>
    <s v="KES"/>
    <s v="OCP Kenya LTD"/>
    <s v="Kenya"/>
    <x v="5"/>
    <x v="17"/>
    <n v="700009"/>
    <s v="ZCS"/>
    <s v="C"/>
    <n v="23"/>
    <n v="1500"/>
    <n v="1520"/>
  </r>
  <r>
    <n v="95001973"/>
    <s v="NATIONAL CEREALS AND PRODUCE BOARD"/>
    <s v="Gov"/>
    <x v="169"/>
    <n v="28"/>
    <s v="TO"/>
    <n v="2968000"/>
    <s v="KES"/>
    <s v="OCP Kenya LTD"/>
    <s v="Kenya"/>
    <x v="5"/>
    <x v="17"/>
    <n v="700009"/>
    <s v="ZCS"/>
    <s v="C"/>
    <n v="24"/>
    <n v="1500"/>
    <n v="1520"/>
  </r>
  <r>
    <n v="95001973"/>
    <s v="NATIONAL CEREALS AND PRODUCE BOARD"/>
    <s v="Gov"/>
    <x v="169"/>
    <n v="28"/>
    <s v="TO"/>
    <n v="2968000"/>
    <s v="KES"/>
    <s v="OCP Kenya LTD"/>
    <s v="Kenya"/>
    <x v="5"/>
    <x v="17"/>
    <n v="700009"/>
    <s v="ZCS"/>
    <s v="C"/>
    <n v="25"/>
    <n v="1500"/>
    <n v="1520"/>
  </r>
  <r>
    <n v="95001973"/>
    <s v="NATIONAL CEREALS AND PRODUCE BOARD"/>
    <s v="Gov"/>
    <x v="169"/>
    <n v="28"/>
    <s v="TO"/>
    <n v="2968000"/>
    <s v="KES"/>
    <s v="OCP Kenya LTD"/>
    <s v="Kenya"/>
    <x v="5"/>
    <x v="17"/>
    <n v="700009"/>
    <s v="ZCS"/>
    <s v="C"/>
    <n v="26"/>
    <n v="1500"/>
    <n v="1520"/>
  </r>
  <r>
    <n v="95001973"/>
    <s v="NATIONAL CEREALS AND PRODUCE BOARD"/>
    <s v="Gov"/>
    <x v="169"/>
    <n v="14"/>
    <s v="TO"/>
    <n v="1484000"/>
    <s v="KES"/>
    <s v="OCP Kenya LTD"/>
    <s v="Kenya"/>
    <x v="5"/>
    <x v="17"/>
    <n v="700009"/>
    <s v="ZCS"/>
    <s v="C"/>
    <n v="27"/>
    <n v="1500"/>
    <n v="1520"/>
  </r>
  <r>
    <n v="95001973"/>
    <s v="NATIONAL CEREALS AND PRODUCE BOARD"/>
    <s v="Gov"/>
    <x v="169"/>
    <n v="14"/>
    <s v="TO"/>
    <n v="1484000"/>
    <s v="KES"/>
    <s v="OCP Kenya LTD"/>
    <s v="Kenya"/>
    <x v="5"/>
    <x v="17"/>
    <n v="700009"/>
    <s v="ZCS"/>
    <s v="C"/>
    <n v="28"/>
    <n v="1500"/>
    <n v="1520"/>
  </r>
  <r>
    <n v="95001973"/>
    <s v="NATIONAL CEREALS AND PRODUCE BOARD"/>
    <s v="Gov"/>
    <x v="169"/>
    <n v="28"/>
    <s v="TO"/>
    <n v="2968000"/>
    <s v="KES"/>
    <s v="OCP Kenya LTD"/>
    <s v="Kenya"/>
    <x v="5"/>
    <x v="17"/>
    <n v="700009"/>
    <s v="ZCS"/>
    <s v="C"/>
    <n v="29"/>
    <n v="1500"/>
    <n v="1520"/>
  </r>
  <r>
    <n v="95001973"/>
    <s v="NATIONAL CEREALS AND PRODUCE BOARD"/>
    <s v="Gov"/>
    <x v="169"/>
    <n v="28"/>
    <s v="TO"/>
    <n v="2968000"/>
    <s v="KES"/>
    <s v="OCP Kenya LTD"/>
    <s v="Kenya"/>
    <x v="5"/>
    <x v="17"/>
    <n v="700009"/>
    <s v="ZCS"/>
    <s v="C"/>
    <n v="30"/>
    <n v="1500"/>
    <n v="1520"/>
  </r>
  <r>
    <n v="95001973"/>
    <s v="NATIONAL CEREALS AND PRODUCE BOARD"/>
    <s v="Gov"/>
    <x v="169"/>
    <n v="28"/>
    <s v="TO"/>
    <n v="2968000"/>
    <s v="KES"/>
    <s v="OCP Kenya LTD"/>
    <s v="Kenya"/>
    <x v="5"/>
    <x v="17"/>
    <n v="700009"/>
    <s v="ZCS"/>
    <s v="C"/>
    <n v="31"/>
    <n v="1500"/>
    <n v="1520"/>
  </r>
  <r>
    <n v="95001973"/>
    <s v="NATIONAL CEREALS AND PRODUCE BOARD"/>
    <s v="Gov"/>
    <x v="169"/>
    <n v="28"/>
    <s v="TO"/>
    <n v="2968000"/>
    <s v="KES"/>
    <s v="OCP Kenya LTD"/>
    <s v="Kenya"/>
    <x v="5"/>
    <x v="17"/>
    <n v="700009"/>
    <s v="ZCS"/>
    <s v="C"/>
    <n v="32"/>
    <n v="1500"/>
    <n v="1520"/>
  </r>
  <r>
    <n v="95001973"/>
    <s v="NATIONAL CEREALS AND PRODUCE BOARD"/>
    <s v="Gov"/>
    <x v="169"/>
    <n v="28"/>
    <s v="TO"/>
    <n v="2968000"/>
    <s v="KES"/>
    <s v="OCP Kenya LTD"/>
    <s v="Kenya"/>
    <x v="5"/>
    <x v="17"/>
    <n v="700009"/>
    <s v="ZCS"/>
    <s v="C"/>
    <n v="33"/>
    <n v="1500"/>
    <n v="1520"/>
  </r>
  <r>
    <n v="95001973"/>
    <s v="NATIONAL CEREALS AND PRODUCE BOARD"/>
    <s v="Gov"/>
    <x v="169"/>
    <n v="28"/>
    <s v="TO"/>
    <n v="2968000"/>
    <s v="KES"/>
    <s v="OCP Kenya LTD"/>
    <s v="Kenya"/>
    <x v="5"/>
    <x v="17"/>
    <n v="700009"/>
    <s v="ZCS"/>
    <s v="C"/>
    <n v="34"/>
    <n v="1500"/>
    <n v="1520"/>
  </r>
  <r>
    <n v="95001973"/>
    <s v="NATIONAL CEREALS AND PRODUCE BOARD"/>
    <s v="Gov"/>
    <x v="169"/>
    <n v="28"/>
    <s v="TO"/>
    <n v="2968000"/>
    <s v="KES"/>
    <s v="OCP Kenya LTD"/>
    <s v="Kenya"/>
    <x v="5"/>
    <x v="17"/>
    <n v="700009"/>
    <s v="ZCS"/>
    <s v="C"/>
    <n v="35"/>
    <n v="1500"/>
    <n v="1520"/>
  </r>
  <r>
    <n v="95001973"/>
    <s v="NATIONAL CEREALS AND PRODUCE BOARD"/>
    <s v="Gov"/>
    <x v="169"/>
    <n v="28"/>
    <s v="TO"/>
    <n v="2968000"/>
    <s v="KES"/>
    <s v="OCP Kenya LTD"/>
    <s v="Kenya"/>
    <x v="5"/>
    <x v="17"/>
    <n v="700009"/>
    <s v="ZCS"/>
    <s v="C"/>
    <n v="36"/>
    <n v="1500"/>
    <n v="1520"/>
  </r>
  <r>
    <n v="95001973"/>
    <s v="NATIONAL CEREALS AND PRODUCE BOARD"/>
    <s v="Gov"/>
    <x v="169"/>
    <n v="28"/>
    <s v="TO"/>
    <n v="2968000"/>
    <s v="KES"/>
    <s v="OCP Kenya LTD"/>
    <s v="Kenya"/>
    <x v="5"/>
    <x v="17"/>
    <n v="700009"/>
    <s v="ZCS"/>
    <s v="C"/>
    <n v="16"/>
    <n v="1500"/>
    <n v="1520"/>
  </r>
  <r>
    <n v="95001973"/>
    <s v="NATIONAL CEREALS AND PRODUCE BOARD"/>
    <s v="Gov"/>
    <x v="169"/>
    <n v="14"/>
    <s v="TO"/>
    <n v="1484000"/>
    <s v="KES"/>
    <s v="OCP Kenya LTD"/>
    <s v="Kenya"/>
    <x v="5"/>
    <x v="17"/>
    <n v="700009"/>
    <s v="ZCS"/>
    <s v="C"/>
    <n v="15"/>
    <n v="1500"/>
    <n v="1520"/>
  </r>
  <r>
    <n v="95001973"/>
    <s v="NATIONAL CEREALS AND PRODUCE BOARD"/>
    <s v="Gov"/>
    <x v="169"/>
    <n v="28"/>
    <s v="TO"/>
    <n v="2968000"/>
    <s v="KES"/>
    <s v="OCP Kenya LTD"/>
    <s v="Kenya"/>
    <x v="5"/>
    <x v="17"/>
    <n v="700009"/>
    <s v="ZCS"/>
    <s v="C"/>
    <n v="14"/>
    <n v="1500"/>
    <n v="1520"/>
  </r>
  <r>
    <n v="95001973"/>
    <s v="NATIONAL CEREALS AND PRODUCE BOARD"/>
    <s v="Gov"/>
    <x v="169"/>
    <n v="28"/>
    <s v="TO"/>
    <n v="2968000"/>
    <s v="KES"/>
    <s v="OCP Kenya LTD"/>
    <s v="Kenya"/>
    <x v="5"/>
    <x v="17"/>
    <n v="700009"/>
    <s v="ZCS"/>
    <s v="C"/>
    <n v="13"/>
    <n v="1500"/>
    <n v="1520"/>
  </r>
  <r>
    <n v="95001973"/>
    <s v="NATIONAL CEREALS AND PRODUCE BOARD"/>
    <s v="Gov"/>
    <x v="169"/>
    <n v="28"/>
    <s v="TO"/>
    <n v="2968000"/>
    <s v="KES"/>
    <s v="OCP Kenya LTD"/>
    <s v="Kenya"/>
    <x v="5"/>
    <x v="17"/>
    <n v="700009"/>
    <s v="ZCS"/>
    <s v="C"/>
    <n v="12"/>
    <n v="1500"/>
    <n v="1520"/>
  </r>
  <r>
    <n v="95001973"/>
    <s v="NATIONAL CEREALS AND PRODUCE BOARD"/>
    <s v="Gov"/>
    <x v="169"/>
    <n v="28"/>
    <s v="TO"/>
    <n v="2968000"/>
    <s v="KES"/>
    <s v="OCP Kenya LTD"/>
    <s v="Kenya"/>
    <x v="5"/>
    <x v="17"/>
    <n v="700009"/>
    <s v="ZCS"/>
    <s v="C"/>
    <n v="11"/>
    <n v="1500"/>
    <n v="1520"/>
  </r>
  <r>
    <n v="95001973"/>
    <s v="NATIONAL CEREALS AND PRODUCE BOARD"/>
    <s v="Gov"/>
    <x v="169"/>
    <n v="28"/>
    <s v="TO"/>
    <n v="2968000"/>
    <s v="KES"/>
    <s v="OCP Kenya LTD"/>
    <s v="Kenya"/>
    <x v="5"/>
    <x v="17"/>
    <n v="700009"/>
    <s v="ZCS"/>
    <s v="C"/>
    <n v="10"/>
    <n v="1500"/>
    <n v="1520"/>
  </r>
  <r>
    <n v="95001974"/>
    <s v="NATIONAL CEREALS AND PRODUCE BOARD"/>
    <s v="Gov"/>
    <x v="169"/>
    <n v="28"/>
    <s v="TO"/>
    <n v="2968000"/>
    <s v="KES"/>
    <s v="OCP Kenya LTD"/>
    <s v="Kenya"/>
    <x v="5"/>
    <x v="17"/>
    <n v="700009"/>
    <s v="ZCS"/>
    <s v="C"/>
    <n v="17"/>
    <n v="1500"/>
    <n v="1520"/>
  </r>
  <r>
    <n v="95001974"/>
    <s v="NATIONAL CEREALS AND PRODUCE BOARD"/>
    <s v="Gov"/>
    <x v="169"/>
    <n v="28"/>
    <s v="TO"/>
    <n v="2968000"/>
    <s v="KES"/>
    <s v="OCP Kenya LTD"/>
    <s v="Kenya"/>
    <x v="5"/>
    <x v="17"/>
    <n v="700009"/>
    <s v="ZCS"/>
    <s v="C"/>
    <n v="18"/>
    <n v="1500"/>
    <n v="1520"/>
  </r>
  <r>
    <n v="95001974"/>
    <s v="NATIONAL CEREALS AND PRODUCE BOARD"/>
    <s v="Gov"/>
    <x v="169"/>
    <n v="28"/>
    <s v="TO"/>
    <n v="2968000"/>
    <s v="KES"/>
    <s v="OCP Kenya LTD"/>
    <s v="Kenya"/>
    <x v="5"/>
    <x v="17"/>
    <n v="700009"/>
    <s v="ZCS"/>
    <s v="C"/>
    <n v="31"/>
    <n v="1500"/>
    <n v="1520"/>
  </r>
  <r>
    <n v="95001974"/>
    <s v="NATIONAL CEREALS AND PRODUCE BOARD"/>
    <s v="Gov"/>
    <x v="169"/>
    <n v="28"/>
    <s v="TO"/>
    <n v="2968000"/>
    <s v="KES"/>
    <s v="OCP Kenya LTD"/>
    <s v="Kenya"/>
    <x v="5"/>
    <x v="17"/>
    <n v="700009"/>
    <s v="ZCS"/>
    <s v="C"/>
    <n v="30"/>
    <n v="1500"/>
    <n v="1520"/>
  </r>
  <r>
    <n v="95001974"/>
    <s v="NATIONAL CEREALS AND PRODUCE BOARD"/>
    <s v="Gov"/>
    <x v="169"/>
    <n v="28"/>
    <s v="TO"/>
    <n v="2968000"/>
    <s v="KES"/>
    <s v="OCP Kenya LTD"/>
    <s v="Kenya"/>
    <x v="5"/>
    <x v="17"/>
    <n v="700009"/>
    <s v="ZCS"/>
    <s v="C"/>
    <n v="19"/>
    <n v="1500"/>
    <n v="1520"/>
  </r>
  <r>
    <n v="95001974"/>
    <s v="NATIONAL CEREALS AND PRODUCE BOARD"/>
    <s v="Gov"/>
    <x v="169"/>
    <n v="28"/>
    <s v="TO"/>
    <n v="2968000"/>
    <s v="KES"/>
    <s v="OCP Kenya LTD"/>
    <s v="Kenya"/>
    <x v="5"/>
    <x v="17"/>
    <n v="700009"/>
    <s v="ZCS"/>
    <s v="C"/>
    <n v="20"/>
    <n v="1500"/>
    <n v="1520"/>
  </r>
  <r>
    <n v="95001974"/>
    <s v="NATIONAL CEREALS AND PRODUCE BOARD"/>
    <s v="Gov"/>
    <x v="169"/>
    <n v="28"/>
    <s v="TO"/>
    <n v="2968000"/>
    <s v="KES"/>
    <s v="OCP Kenya LTD"/>
    <s v="Kenya"/>
    <x v="5"/>
    <x v="17"/>
    <n v="700009"/>
    <s v="ZCS"/>
    <s v="C"/>
    <n v="21"/>
    <n v="1500"/>
    <n v="1520"/>
  </r>
  <r>
    <n v="95001974"/>
    <s v="NATIONAL CEREALS AND PRODUCE BOARD"/>
    <s v="Gov"/>
    <x v="169"/>
    <n v="28"/>
    <s v="TO"/>
    <n v="2968000"/>
    <s v="KES"/>
    <s v="OCP Kenya LTD"/>
    <s v="Kenya"/>
    <x v="5"/>
    <x v="17"/>
    <n v="700009"/>
    <s v="ZCS"/>
    <s v="C"/>
    <n v="22"/>
    <n v="1500"/>
    <n v="1520"/>
  </r>
  <r>
    <n v="95001974"/>
    <s v="NATIONAL CEREALS AND PRODUCE BOARD"/>
    <s v="Gov"/>
    <x v="169"/>
    <n v="28"/>
    <s v="TO"/>
    <n v="2968000"/>
    <s v="KES"/>
    <s v="OCP Kenya LTD"/>
    <s v="Kenya"/>
    <x v="5"/>
    <x v="17"/>
    <n v="700009"/>
    <s v="ZCS"/>
    <s v="C"/>
    <n v="23"/>
    <n v="1500"/>
    <n v="1520"/>
  </r>
  <r>
    <n v="95001974"/>
    <s v="NATIONAL CEREALS AND PRODUCE BOARD"/>
    <s v="Gov"/>
    <x v="169"/>
    <n v="28"/>
    <s v="TO"/>
    <n v="2968000"/>
    <s v="KES"/>
    <s v="OCP Kenya LTD"/>
    <s v="Kenya"/>
    <x v="5"/>
    <x v="17"/>
    <n v="700009"/>
    <s v="ZCS"/>
    <s v="C"/>
    <n v="24"/>
    <n v="1500"/>
    <n v="1520"/>
  </r>
  <r>
    <n v="95001974"/>
    <s v="NATIONAL CEREALS AND PRODUCE BOARD"/>
    <s v="Gov"/>
    <x v="169"/>
    <n v="14"/>
    <s v="TO"/>
    <n v="1484000"/>
    <s v="KES"/>
    <s v="OCP Kenya LTD"/>
    <s v="Kenya"/>
    <x v="5"/>
    <x v="17"/>
    <n v="700009"/>
    <s v="ZCS"/>
    <s v="C"/>
    <n v="25"/>
    <n v="1500"/>
    <n v="1520"/>
  </r>
  <r>
    <n v="95001974"/>
    <s v="NATIONAL CEREALS AND PRODUCE BOARD"/>
    <s v="Gov"/>
    <x v="169"/>
    <n v="28"/>
    <s v="TO"/>
    <n v="2968000"/>
    <s v="KES"/>
    <s v="OCP Kenya LTD"/>
    <s v="Kenya"/>
    <x v="5"/>
    <x v="17"/>
    <n v="700009"/>
    <s v="ZCS"/>
    <s v="C"/>
    <n v="26"/>
    <n v="1500"/>
    <n v="1520"/>
  </r>
  <r>
    <n v="95001974"/>
    <s v="NATIONAL CEREALS AND PRODUCE BOARD"/>
    <s v="Gov"/>
    <x v="169"/>
    <n v="28"/>
    <s v="TO"/>
    <n v="2968000"/>
    <s v="KES"/>
    <s v="OCP Kenya LTD"/>
    <s v="Kenya"/>
    <x v="5"/>
    <x v="17"/>
    <n v="700009"/>
    <s v="ZCS"/>
    <s v="C"/>
    <n v="16"/>
    <n v="1500"/>
    <n v="1520"/>
  </r>
  <r>
    <n v="95001974"/>
    <s v="NATIONAL CEREALS AND PRODUCE BOARD"/>
    <s v="Gov"/>
    <x v="169"/>
    <n v="28"/>
    <s v="TO"/>
    <n v="2968000"/>
    <s v="KES"/>
    <s v="OCP Kenya LTD"/>
    <s v="Kenya"/>
    <x v="5"/>
    <x v="17"/>
    <n v="700009"/>
    <s v="ZCS"/>
    <s v="C"/>
    <n v="15"/>
    <n v="1500"/>
    <n v="1520"/>
  </r>
  <r>
    <n v="95001974"/>
    <s v="NATIONAL CEREALS AND PRODUCE BOARD"/>
    <s v="Gov"/>
    <x v="169"/>
    <n v="28"/>
    <s v="TO"/>
    <n v="2968000"/>
    <s v="KES"/>
    <s v="OCP Kenya LTD"/>
    <s v="Kenya"/>
    <x v="5"/>
    <x v="17"/>
    <n v="700009"/>
    <s v="ZCS"/>
    <s v="C"/>
    <n v="14"/>
    <n v="1500"/>
    <n v="1520"/>
  </r>
  <r>
    <n v="95001974"/>
    <s v="NATIONAL CEREALS AND PRODUCE BOARD"/>
    <s v="Gov"/>
    <x v="169"/>
    <n v="28"/>
    <s v="TO"/>
    <n v="2968000"/>
    <s v="KES"/>
    <s v="OCP Kenya LTD"/>
    <s v="Kenya"/>
    <x v="5"/>
    <x v="17"/>
    <n v="700009"/>
    <s v="ZCS"/>
    <s v="C"/>
    <n v="13"/>
    <n v="1500"/>
    <n v="1520"/>
  </r>
  <r>
    <n v="95001974"/>
    <s v="NATIONAL CEREALS AND PRODUCE BOARD"/>
    <s v="Gov"/>
    <x v="169"/>
    <n v="28"/>
    <s v="TO"/>
    <n v="2968000"/>
    <s v="KES"/>
    <s v="OCP Kenya LTD"/>
    <s v="Kenya"/>
    <x v="5"/>
    <x v="17"/>
    <n v="700009"/>
    <s v="ZCS"/>
    <s v="C"/>
    <n v="12"/>
    <n v="1500"/>
    <n v="1520"/>
  </r>
  <r>
    <n v="95001974"/>
    <s v="NATIONAL CEREALS AND PRODUCE BOARD"/>
    <s v="Gov"/>
    <x v="169"/>
    <n v="28"/>
    <s v="TO"/>
    <n v="2968000"/>
    <s v="KES"/>
    <s v="OCP Kenya LTD"/>
    <s v="Kenya"/>
    <x v="5"/>
    <x v="17"/>
    <n v="700009"/>
    <s v="ZCS"/>
    <s v="C"/>
    <n v="11"/>
    <n v="1500"/>
    <n v="1520"/>
  </r>
  <r>
    <n v="95001974"/>
    <s v="NATIONAL CEREALS AND PRODUCE BOARD"/>
    <s v="Gov"/>
    <x v="169"/>
    <n v="28"/>
    <s v="TO"/>
    <n v="2968000"/>
    <s v="KES"/>
    <s v="OCP Kenya LTD"/>
    <s v="Kenya"/>
    <x v="5"/>
    <x v="17"/>
    <n v="700009"/>
    <s v="ZCS"/>
    <s v="C"/>
    <n v="10"/>
    <n v="1500"/>
    <n v="1520"/>
  </r>
  <r>
    <n v="95001974"/>
    <s v="NATIONAL CEREALS AND PRODUCE BOARD"/>
    <s v="Gov"/>
    <x v="169"/>
    <n v="28"/>
    <s v="TO"/>
    <n v="2968000"/>
    <s v="KES"/>
    <s v="OCP Kenya LTD"/>
    <s v="Kenya"/>
    <x v="5"/>
    <x v="17"/>
    <n v="700009"/>
    <s v="ZCS"/>
    <s v="C"/>
    <n v="29"/>
    <n v="1500"/>
    <n v="1520"/>
  </r>
  <r>
    <n v="95001974"/>
    <s v="NATIONAL CEREALS AND PRODUCE BOARD"/>
    <s v="Gov"/>
    <x v="169"/>
    <n v="28"/>
    <s v="TO"/>
    <n v="2968000"/>
    <s v="KES"/>
    <s v="OCP Kenya LTD"/>
    <s v="Kenya"/>
    <x v="5"/>
    <x v="17"/>
    <n v="700009"/>
    <s v="ZCS"/>
    <s v="C"/>
    <n v="28"/>
    <n v="1500"/>
    <n v="1520"/>
  </r>
  <r>
    <n v="95001974"/>
    <s v="NATIONAL CEREALS AND PRODUCE BOARD"/>
    <s v="Gov"/>
    <x v="169"/>
    <n v="28"/>
    <s v="TO"/>
    <n v="2968000"/>
    <s v="KES"/>
    <s v="OCP Kenya LTD"/>
    <s v="Kenya"/>
    <x v="5"/>
    <x v="17"/>
    <n v="700009"/>
    <s v="ZCS"/>
    <s v="C"/>
    <n v="27"/>
    <n v="1500"/>
    <n v="1520"/>
  </r>
  <r>
    <n v="95001975"/>
    <s v="NATIONAL CEREALS AND PRODUCE BOARD"/>
    <s v="Gov"/>
    <x v="169"/>
    <n v="28"/>
    <s v="TO"/>
    <n v="2968000"/>
    <s v="KES"/>
    <s v="OCP Kenya LTD"/>
    <s v="Kenya"/>
    <x v="5"/>
    <x v="17"/>
    <n v="700009"/>
    <s v="ZCS"/>
    <s v="C"/>
    <n v="10"/>
    <n v="1500"/>
    <n v="1520"/>
  </r>
  <r>
    <n v="95001975"/>
    <s v="NATIONAL CEREALS AND PRODUCE BOARD"/>
    <s v="Gov"/>
    <x v="169"/>
    <n v="28"/>
    <s v="TO"/>
    <n v="2968000"/>
    <s v="KES"/>
    <s v="OCP Kenya LTD"/>
    <s v="Kenya"/>
    <x v="5"/>
    <x v="17"/>
    <n v="700009"/>
    <s v="ZCS"/>
    <s v="C"/>
    <n v="11"/>
    <n v="1500"/>
    <n v="1520"/>
  </r>
  <r>
    <n v="95001975"/>
    <s v="NATIONAL CEREALS AND PRODUCE BOARD"/>
    <s v="Gov"/>
    <x v="169"/>
    <n v="28"/>
    <s v="TO"/>
    <n v="2968000"/>
    <s v="KES"/>
    <s v="OCP Kenya LTD"/>
    <s v="Kenya"/>
    <x v="5"/>
    <x v="17"/>
    <n v="700009"/>
    <s v="ZCS"/>
    <s v="C"/>
    <n v="12"/>
    <n v="1500"/>
    <n v="1520"/>
  </r>
  <r>
    <n v="95001975"/>
    <s v="NATIONAL CEREALS AND PRODUCE BOARD"/>
    <s v="Gov"/>
    <x v="169"/>
    <n v="28"/>
    <s v="TO"/>
    <n v="2968000"/>
    <s v="KES"/>
    <s v="OCP Kenya LTD"/>
    <s v="Kenya"/>
    <x v="5"/>
    <x v="17"/>
    <n v="700009"/>
    <s v="ZCS"/>
    <s v="C"/>
    <n v="13"/>
    <n v="1500"/>
    <n v="1520"/>
  </r>
  <r>
    <n v="95001975"/>
    <s v="NATIONAL CEREALS AND PRODUCE BOARD"/>
    <s v="Gov"/>
    <x v="169"/>
    <n v="28"/>
    <s v="TO"/>
    <n v="2968000"/>
    <s v="KES"/>
    <s v="OCP Kenya LTD"/>
    <s v="Kenya"/>
    <x v="5"/>
    <x v="17"/>
    <n v="700009"/>
    <s v="ZCS"/>
    <s v="C"/>
    <n v="14"/>
    <n v="1500"/>
    <n v="1520"/>
  </r>
  <r>
    <n v="95001975"/>
    <s v="NATIONAL CEREALS AND PRODUCE BOARD"/>
    <s v="Gov"/>
    <x v="169"/>
    <n v="28"/>
    <s v="TO"/>
    <n v="2968000"/>
    <s v="KES"/>
    <s v="OCP Kenya LTD"/>
    <s v="Kenya"/>
    <x v="5"/>
    <x v="17"/>
    <n v="700009"/>
    <s v="ZCS"/>
    <s v="C"/>
    <n v="15"/>
    <n v="1500"/>
    <n v="1520"/>
  </r>
  <r>
    <n v="95001975"/>
    <s v="NATIONAL CEREALS AND PRODUCE BOARD"/>
    <s v="Gov"/>
    <x v="169"/>
    <n v="28"/>
    <s v="TO"/>
    <n v="2968000"/>
    <s v="KES"/>
    <s v="OCP Kenya LTD"/>
    <s v="Kenya"/>
    <x v="5"/>
    <x v="17"/>
    <n v="700009"/>
    <s v="ZCS"/>
    <s v="C"/>
    <n v="16"/>
    <n v="1500"/>
    <n v="1520"/>
  </r>
  <r>
    <n v="95001975"/>
    <s v="NATIONAL CEREALS AND PRODUCE BOARD"/>
    <s v="Gov"/>
    <x v="169"/>
    <n v="28"/>
    <s v="TO"/>
    <n v="2968000"/>
    <s v="KES"/>
    <s v="OCP Kenya LTD"/>
    <s v="Kenya"/>
    <x v="5"/>
    <x v="17"/>
    <n v="700009"/>
    <s v="ZCS"/>
    <s v="C"/>
    <n v="17"/>
    <n v="1500"/>
    <n v="1520"/>
  </r>
  <r>
    <n v="95001976"/>
    <s v="NATIONAL CEREALS AND PRODUCE BOARD"/>
    <s v="Gov"/>
    <x v="169"/>
    <n v="28"/>
    <s v="TO"/>
    <n v="2968000"/>
    <s v="KES"/>
    <s v="OCP Kenya LTD"/>
    <s v="Kenya"/>
    <x v="5"/>
    <x v="17"/>
    <n v="700009"/>
    <s v="ZCS"/>
    <s v="C"/>
    <n v="10"/>
    <n v="1500"/>
    <n v="1520"/>
  </r>
  <r>
    <n v="95001976"/>
    <s v="NATIONAL CEREALS AND PRODUCE BOARD"/>
    <s v="Gov"/>
    <x v="169"/>
    <n v="28"/>
    <s v="TO"/>
    <n v="2968000"/>
    <s v="KES"/>
    <s v="OCP Kenya LTD"/>
    <s v="Kenya"/>
    <x v="5"/>
    <x v="17"/>
    <n v="700009"/>
    <s v="ZCS"/>
    <s v="C"/>
    <n v="11"/>
    <n v="1500"/>
    <n v="1520"/>
  </r>
  <r>
    <n v="95001976"/>
    <s v="NATIONAL CEREALS AND PRODUCE BOARD"/>
    <s v="Gov"/>
    <x v="169"/>
    <n v="28"/>
    <s v="TO"/>
    <n v="2968000"/>
    <s v="KES"/>
    <s v="OCP Kenya LTD"/>
    <s v="Kenya"/>
    <x v="5"/>
    <x v="17"/>
    <n v="700009"/>
    <s v="ZCS"/>
    <s v="C"/>
    <n v="12"/>
    <n v="1500"/>
    <n v="1520"/>
  </r>
  <r>
    <n v="95001976"/>
    <s v="NATIONAL CEREALS AND PRODUCE BOARD"/>
    <s v="Gov"/>
    <x v="169"/>
    <n v="28"/>
    <s v="TO"/>
    <n v="2968000"/>
    <s v="KES"/>
    <s v="OCP Kenya LTD"/>
    <s v="Kenya"/>
    <x v="5"/>
    <x v="17"/>
    <n v="700009"/>
    <s v="ZCS"/>
    <s v="C"/>
    <n v="13"/>
    <n v="1500"/>
    <n v="1520"/>
  </r>
  <r>
    <n v="95001976"/>
    <s v="NATIONAL CEREALS AND PRODUCE BOARD"/>
    <s v="Gov"/>
    <x v="169"/>
    <n v="28"/>
    <s v="TO"/>
    <n v="2968000"/>
    <s v="KES"/>
    <s v="OCP Kenya LTD"/>
    <s v="Kenya"/>
    <x v="5"/>
    <x v="17"/>
    <n v="700009"/>
    <s v="ZCS"/>
    <s v="C"/>
    <n v="14"/>
    <n v="1500"/>
    <n v="1520"/>
  </r>
  <r>
    <n v="95001976"/>
    <s v="NATIONAL CEREALS AND PRODUCE BOARD"/>
    <s v="Gov"/>
    <x v="169"/>
    <n v="28"/>
    <s v="TO"/>
    <n v="2968000"/>
    <s v="KES"/>
    <s v="OCP Kenya LTD"/>
    <s v="Kenya"/>
    <x v="5"/>
    <x v="17"/>
    <n v="700009"/>
    <s v="ZCS"/>
    <s v="C"/>
    <n v="15"/>
    <n v="1500"/>
    <n v="1520"/>
  </r>
  <r>
    <n v="95001976"/>
    <s v="NATIONAL CEREALS AND PRODUCE BOARD"/>
    <s v="Gov"/>
    <x v="169"/>
    <n v="28"/>
    <s v="TO"/>
    <n v="2968000"/>
    <s v="KES"/>
    <s v="OCP Kenya LTD"/>
    <s v="Kenya"/>
    <x v="5"/>
    <x v="17"/>
    <n v="700009"/>
    <s v="ZCS"/>
    <s v="C"/>
    <n v="16"/>
    <n v="1500"/>
    <n v="1520"/>
  </r>
  <r>
    <n v="95001976"/>
    <s v="NATIONAL CEREALS AND PRODUCE BOARD"/>
    <s v="Gov"/>
    <x v="169"/>
    <n v="28"/>
    <s v="TO"/>
    <n v="2968000"/>
    <s v="KES"/>
    <s v="OCP Kenya LTD"/>
    <s v="Kenya"/>
    <x v="5"/>
    <x v="17"/>
    <n v="700009"/>
    <s v="ZCS"/>
    <s v="C"/>
    <n v="17"/>
    <n v="1500"/>
    <n v="1520"/>
  </r>
  <r>
    <n v="95001976"/>
    <s v="NATIONAL CEREALS AND PRODUCE BOARD"/>
    <s v="Gov"/>
    <x v="169"/>
    <n v="28"/>
    <s v="TO"/>
    <n v="2968000"/>
    <s v="KES"/>
    <s v="OCP Kenya LTD"/>
    <s v="Kenya"/>
    <x v="5"/>
    <x v="17"/>
    <n v="700009"/>
    <s v="ZCS"/>
    <s v="C"/>
    <n v="18"/>
    <n v="1500"/>
    <n v="1520"/>
  </r>
  <r>
    <n v="95001976"/>
    <s v="NATIONAL CEREALS AND PRODUCE BOARD"/>
    <s v="Gov"/>
    <x v="169"/>
    <n v="28"/>
    <s v="TO"/>
    <n v="2968000"/>
    <s v="KES"/>
    <s v="OCP Kenya LTD"/>
    <s v="Kenya"/>
    <x v="5"/>
    <x v="17"/>
    <n v="700009"/>
    <s v="ZCS"/>
    <s v="C"/>
    <n v="19"/>
    <n v="1500"/>
    <n v="1520"/>
  </r>
  <r>
    <n v="95001976"/>
    <s v="NATIONAL CEREALS AND PRODUCE BOARD"/>
    <s v="Gov"/>
    <x v="169"/>
    <n v="28"/>
    <s v="TO"/>
    <n v="2968000"/>
    <s v="KES"/>
    <s v="OCP Kenya LTD"/>
    <s v="Kenya"/>
    <x v="5"/>
    <x v="17"/>
    <n v="700009"/>
    <s v="ZCS"/>
    <s v="C"/>
    <n v="20"/>
    <n v="1500"/>
    <n v="1520"/>
  </r>
  <r>
    <n v="95001976"/>
    <s v="NATIONAL CEREALS AND PRODUCE BOARD"/>
    <s v="Gov"/>
    <x v="169"/>
    <n v="28"/>
    <s v="TO"/>
    <n v="2968000"/>
    <s v="KES"/>
    <s v="OCP Kenya LTD"/>
    <s v="Kenya"/>
    <x v="5"/>
    <x v="17"/>
    <n v="700009"/>
    <s v="ZCS"/>
    <s v="C"/>
    <n v="27"/>
    <n v="1500"/>
    <n v="1520"/>
  </r>
  <r>
    <n v="95001976"/>
    <s v="NATIONAL CEREALS AND PRODUCE BOARD"/>
    <s v="Gov"/>
    <x v="169"/>
    <n v="28"/>
    <s v="TO"/>
    <n v="2968000"/>
    <s v="KES"/>
    <s v="OCP Kenya LTD"/>
    <s v="Kenya"/>
    <x v="5"/>
    <x v="17"/>
    <n v="700009"/>
    <s v="ZCS"/>
    <s v="C"/>
    <n v="26"/>
    <n v="1500"/>
    <n v="1520"/>
  </r>
  <r>
    <n v="95001976"/>
    <s v="NATIONAL CEREALS AND PRODUCE BOARD"/>
    <s v="Gov"/>
    <x v="169"/>
    <n v="28"/>
    <s v="TO"/>
    <n v="2968000"/>
    <s v="KES"/>
    <s v="OCP Kenya LTD"/>
    <s v="Kenya"/>
    <x v="5"/>
    <x v="17"/>
    <n v="700009"/>
    <s v="ZCS"/>
    <s v="C"/>
    <n v="21"/>
    <n v="1500"/>
    <n v="1520"/>
  </r>
  <r>
    <n v="95001976"/>
    <s v="NATIONAL CEREALS AND PRODUCE BOARD"/>
    <s v="Gov"/>
    <x v="169"/>
    <n v="28"/>
    <s v="TO"/>
    <n v="2968000"/>
    <s v="KES"/>
    <s v="OCP Kenya LTD"/>
    <s v="Kenya"/>
    <x v="5"/>
    <x v="17"/>
    <n v="700009"/>
    <s v="ZCS"/>
    <s v="C"/>
    <n v="22"/>
    <n v="1500"/>
    <n v="1520"/>
  </r>
  <r>
    <n v="95001976"/>
    <s v="NATIONAL CEREALS AND PRODUCE BOARD"/>
    <s v="Gov"/>
    <x v="169"/>
    <n v="28"/>
    <s v="TO"/>
    <n v="2968000"/>
    <s v="KES"/>
    <s v="OCP Kenya LTD"/>
    <s v="Kenya"/>
    <x v="5"/>
    <x v="17"/>
    <n v="700009"/>
    <s v="ZCS"/>
    <s v="C"/>
    <n v="23"/>
    <n v="1500"/>
    <n v="1520"/>
  </r>
  <r>
    <n v="95001976"/>
    <s v="NATIONAL CEREALS AND PRODUCE BOARD"/>
    <s v="Gov"/>
    <x v="169"/>
    <n v="28"/>
    <s v="TO"/>
    <n v="2968000"/>
    <s v="KES"/>
    <s v="OCP Kenya LTD"/>
    <s v="Kenya"/>
    <x v="5"/>
    <x v="17"/>
    <n v="700009"/>
    <s v="ZCS"/>
    <s v="C"/>
    <n v="25"/>
    <n v="1500"/>
    <n v="1520"/>
  </r>
  <r>
    <n v="95001976"/>
    <s v="NATIONAL CEREALS AND PRODUCE BOARD"/>
    <s v="Gov"/>
    <x v="169"/>
    <n v="28"/>
    <s v="TO"/>
    <n v="2968000"/>
    <s v="KES"/>
    <s v="OCP Kenya LTD"/>
    <s v="Kenya"/>
    <x v="5"/>
    <x v="17"/>
    <n v="700009"/>
    <s v="ZCS"/>
    <s v="C"/>
    <n v="24"/>
    <n v="1500"/>
    <n v="1520"/>
  </r>
  <r>
    <n v="95001977"/>
    <s v="NATIONAL CEREALS AND PRODUCE BOARD"/>
    <s v="Gov"/>
    <x v="169"/>
    <n v="28"/>
    <s v="TO"/>
    <n v="2968000"/>
    <s v="KES"/>
    <s v="OCP Kenya LTD"/>
    <s v="Kenya"/>
    <x v="5"/>
    <x v="17"/>
    <n v="700009"/>
    <s v="ZCS"/>
    <s v="C"/>
    <n v="10"/>
    <n v="1500"/>
    <n v="1520"/>
  </r>
  <r>
    <n v="95001978"/>
    <s v="NATIONAL CEREALS AND PRODUCE BOARD"/>
    <s v="Gov"/>
    <x v="131"/>
    <n v="28"/>
    <s v="TO"/>
    <n v="2968000"/>
    <s v="KES"/>
    <s v="OCP Kenya LTD"/>
    <s v="Kenya"/>
    <x v="5"/>
    <x v="17"/>
    <n v="700009"/>
    <s v="ZCS"/>
    <s v="C"/>
    <n v="22"/>
    <n v="1500"/>
    <n v="1520"/>
  </r>
  <r>
    <n v="95001978"/>
    <s v="NATIONAL CEREALS AND PRODUCE BOARD"/>
    <s v="Gov"/>
    <x v="131"/>
    <n v="28"/>
    <s v="TO"/>
    <n v="2968000"/>
    <s v="KES"/>
    <s v="OCP Kenya LTD"/>
    <s v="Kenya"/>
    <x v="5"/>
    <x v="17"/>
    <n v="700009"/>
    <s v="ZCS"/>
    <s v="C"/>
    <n v="21"/>
    <n v="1500"/>
    <n v="1520"/>
  </r>
  <r>
    <n v="95001978"/>
    <s v="NATIONAL CEREALS AND PRODUCE BOARD"/>
    <s v="Gov"/>
    <x v="131"/>
    <n v="28"/>
    <s v="TO"/>
    <n v="2968000"/>
    <s v="KES"/>
    <s v="OCP Kenya LTD"/>
    <s v="Kenya"/>
    <x v="5"/>
    <x v="17"/>
    <n v="700009"/>
    <s v="ZCS"/>
    <s v="C"/>
    <n v="20"/>
    <n v="1500"/>
    <n v="1520"/>
  </r>
  <r>
    <n v="95001978"/>
    <s v="NATIONAL CEREALS AND PRODUCE BOARD"/>
    <s v="Gov"/>
    <x v="131"/>
    <n v="28"/>
    <s v="TO"/>
    <n v="2968000"/>
    <s v="KES"/>
    <s v="OCP Kenya LTD"/>
    <s v="Kenya"/>
    <x v="5"/>
    <x v="17"/>
    <n v="700009"/>
    <s v="ZCS"/>
    <s v="C"/>
    <n v="19"/>
    <n v="1500"/>
    <n v="1520"/>
  </r>
  <r>
    <n v="95001978"/>
    <s v="NATIONAL CEREALS AND PRODUCE BOARD"/>
    <s v="Gov"/>
    <x v="131"/>
    <n v="28"/>
    <s v="TO"/>
    <n v="2968000"/>
    <s v="KES"/>
    <s v="OCP Kenya LTD"/>
    <s v="Kenya"/>
    <x v="5"/>
    <x v="17"/>
    <n v="700009"/>
    <s v="ZCS"/>
    <s v="C"/>
    <n v="18"/>
    <n v="1500"/>
    <n v="1520"/>
  </r>
  <r>
    <n v="95001978"/>
    <s v="NATIONAL CEREALS AND PRODUCE BOARD"/>
    <s v="Gov"/>
    <x v="131"/>
    <n v="28"/>
    <s v="TO"/>
    <n v="2968000"/>
    <s v="KES"/>
    <s v="OCP Kenya LTD"/>
    <s v="Kenya"/>
    <x v="5"/>
    <x v="17"/>
    <n v="700009"/>
    <s v="ZCS"/>
    <s v="C"/>
    <n v="17"/>
    <n v="1500"/>
    <n v="1520"/>
  </r>
  <r>
    <n v="95001978"/>
    <s v="NATIONAL CEREALS AND PRODUCE BOARD"/>
    <s v="Gov"/>
    <x v="131"/>
    <n v="28"/>
    <s v="TO"/>
    <n v="2968000"/>
    <s v="KES"/>
    <s v="OCP Kenya LTD"/>
    <s v="Kenya"/>
    <x v="5"/>
    <x v="17"/>
    <n v="700009"/>
    <s v="ZCS"/>
    <s v="C"/>
    <n v="16"/>
    <n v="1500"/>
    <n v="1520"/>
  </r>
  <r>
    <n v="95001978"/>
    <s v="NATIONAL CEREALS AND PRODUCE BOARD"/>
    <s v="Gov"/>
    <x v="131"/>
    <n v="11"/>
    <s v="TO"/>
    <n v="1166000"/>
    <s v="KES"/>
    <s v="OCP Kenya LTD"/>
    <s v="Kenya"/>
    <x v="5"/>
    <x v="17"/>
    <n v="700009"/>
    <s v="ZCS"/>
    <s v="C"/>
    <n v="15"/>
    <n v="1500"/>
    <n v="1520"/>
  </r>
  <r>
    <n v="95001978"/>
    <s v="NATIONAL CEREALS AND PRODUCE BOARD"/>
    <s v="Gov"/>
    <x v="131"/>
    <n v="28"/>
    <s v="TO"/>
    <n v="2968000"/>
    <s v="KES"/>
    <s v="OCP Kenya LTD"/>
    <s v="Kenya"/>
    <x v="5"/>
    <x v="17"/>
    <n v="700009"/>
    <s v="ZCS"/>
    <s v="C"/>
    <n v="14"/>
    <n v="1500"/>
    <n v="1520"/>
  </r>
  <r>
    <n v="95001978"/>
    <s v="NATIONAL CEREALS AND PRODUCE BOARD"/>
    <s v="Gov"/>
    <x v="131"/>
    <n v="28"/>
    <s v="TO"/>
    <n v="2968000"/>
    <s v="KES"/>
    <s v="OCP Kenya LTD"/>
    <s v="Kenya"/>
    <x v="5"/>
    <x v="17"/>
    <n v="700009"/>
    <s v="ZCS"/>
    <s v="C"/>
    <n v="13"/>
    <n v="1500"/>
    <n v="1520"/>
  </r>
  <r>
    <n v="95001978"/>
    <s v="NATIONAL CEREALS AND PRODUCE BOARD"/>
    <s v="Gov"/>
    <x v="131"/>
    <n v="28"/>
    <s v="TO"/>
    <n v="2968000"/>
    <s v="KES"/>
    <s v="OCP Kenya LTD"/>
    <s v="Kenya"/>
    <x v="5"/>
    <x v="17"/>
    <n v="700009"/>
    <s v="ZCS"/>
    <s v="C"/>
    <n v="12"/>
    <n v="1500"/>
    <n v="1520"/>
  </r>
  <r>
    <n v="95001978"/>
    <s v="NATIONAL CEREALS AND PRODUCE BOARD"/>
    <s v="Gov"/>
    <x v="131"/>
    <n v="14"/>
    <s v="TO"/>
    <n v="1484000"/>
    <s v="KES"/>
    <s v="OCP Kenya LTD"/>
    <s v="Kenya"/>
    <x v="5"/>
    <x v="17"/>
    <n v="700009"/>
    <s v="ZCS"/>
    <s v="C"/>
    <n v="11"/>
    <n v="1500"/>
    <n v="1520"/>
  </r>
  <r>
    <n v="95001978"/>
    <s v="NATIONAL CEREALS AND PRODUCE BOARD"/>
    <s v="Gov"/>
    <x v="131"/>
    <n v="11"/>
    <s v="TO"/>
    <n v="1166000"/>
    <s v="KES"/>
    <s v="OCP Kenya LTD"/>
    <s v="Kenya"/>
    <x v="5"/>
    <x v="17"/>
    <n v="700009"/>
    <s v="ZCS"/>
    <s v="C"/>
    <n v="10"/>
    <n v="1500"/>
    <n v="1520"/>
  </r>
  <r>
    <n v="95001978"/>
    <s v="NATIONAL CEREALS AND PRODUCE BOARD"/>
    <s v="Gov"/>
    <x v="131"/>
    <n v="28"/>
    <s v="TO"/>
    <n v="2968000"/>
    <s v="KES"/>
    <s v="OCP Kenya LTD"/>
    <s v="Kenya"/>
    <x v="5"/>
    <x v="17"/>
    <n v="700009"/>
    <s v="ZCS"/>
    <s v="C"/>
    <n v="23"/>
    <n v="1500"/>
    <n v="1520"/>
  </r>
  <r>
    <n v="95001978"/>
    <s v="NATIONAL CEREALS AND PRODUCE BOARD"/>
    <s v="Gov"/>
    <x v="131"/>
    <n v="28"/>
    <s v="TO"/>
    <n v="2968000"/>
    <s v="KES"/>
    <s v="OCP Kenya LTD"/>
    <s v="Kenya"/>
    <x v="5"/>
    <x v="17"/>
    <n v="700009"/>
    <s v="ZCS"/>
    <s v="C"/>
    <n v="24"/>
    <n v="1500"/>
    <n v="1520"/>
  </r>
  <r>
    <n v="95001978"/>
    <s v="NATIONAL CEREALS AND PRODUCE BOARD"/>
    <s v="Gov"/>
    <x v="131"/>
    <n v="28"/>
    <s v="TO"/>
    <n v="2968000"/>
    <s v="KES"/>
    <s v="OCP Kenya LTD"/>
    <s v="Kenya"/>
    <x v="5"/>
    <x v="17"/>
    <n v="700009"/>
    <s v="ZCS"/>
    <s v="C"/>
    <n v="25"/>
    <n v="1500"/>
    <n v="1520"/>
  </r>
  <r>
    <n v="95001978"/>
    <s v="NATIONAL CEREALS AND PRODUCE BOARD"/>
    <s v="Gov"/>
    <x v="131"/>
    <n v="28"/>
    <s v="TO"/>
    <n v="2968000"/>
    <s v="KES"/>
    <s v="OCP Kenya LTD"/>
    <s v="Kenya"/>
    <x v="5"/>
    <x v="17"/>
    <n v="700009"/>
    <s v="ZCS"/>
    <s v="C"/>
    <n v="26"/>
    <n v="1500"/>
    <n v="1520"/>
  </r>
  <r>
    <n v="95001978"/>
    <s v="NATIONAL CEREALS AND PRODUCE BOARD"/>
    <s v="Gov"/>
    <x v="131"/>
    <n v="28"/>
    <s v="TO"/>
    <n v="2968000"/>
    <s v="KES"/>
    <s v="OCP Kenya LTD"/>
    <s v="Kenya"/>
    <x v="5"/>
    <x v="17"/>
    <n v="700009"/>
    <s v="ZCS"/>
    <s v="C"/>
    <n v="27"/>
    <n v="1500"/>
    <n v="1520"/>
  </r>
  <r>
    <n v="95001978"/>
    <s v="NATIONAL CEREALS AND PRODUCE BOARD"/>
    <s v="Gov"/>
    <x v="131"/>
    <n v="28"/>
    <s v="TO"/>
    <n v="2968000"/>
    <s v="KES"/>
    <s v="OCP Kenya LTD"/>
    <s v="Kenya"/>
    <x v="5"/>
    <x v="17"/>
    <n v="700009"/>
    <s v="ZCS"/>
    <s v="C"/>
    <n v="28"/>
    <n v="1500"/>
    <n v="1520"/>
  </r>
  <r>
    <n v="95001978"/>
    <s v="NATIONAL CEREALS AND PRODUCE BOARD"/>
    <s v="Gov"/>
    <x v="131"/>
    <n v="28"/>
    <s v="TO"/>
    <n v="2968000"/>
    <s v="KES"/>
    <s v="OCP Kenya LTD"/>
    <s v="Kenya"/>
    <x v="5"/>
    <x v="17"/>
    <n v="700009"/>
    <s v="ZCS"/>
    <s v="C"/>
    <n v="29"/>
    <n v="1500"/>
    <n v="1520"/>
  </r>
  <r>
    <n v="95001978"/>
    <s v="NATIONAL CEREALS AND PRODUCE BOARD"/>
    <s v="Gov"/>
    <x v="131"/>
    <n v="28"/>
    <s v="TO"/>
    <n v="2968000"/>
    <s v="KES"/>
    <s v="OCP Kenya LTD"/>
    <s v="Kenya"/>
    <x v="5"/>
    <x v="17"/>
    <n v="700009"/>
    <s v="ZCS"/>
    <s v="C"/>
    <n v="30"/>
    <n v="1500"/>
    <n v="1520"/>
  </r>
  <r>
    <n v="95001978"/>
    <s v="NATIONAL CEREALS AND PRODUCE BOARD"/>
    <s v="Gov"/>
    <x v="131"/>
    <n v="28"/>
    <s v="TO"/>
    <n v="2968000"/>
    <s v="KES"/>
    <s v="OCP Kenya LTD"/>
    <s v="Kenya"/>
    <x v="5"/>
    <x v="17"/>
    <n v="700009"/>
    <s v="ZCS"/>
    <s v="C"/>
    <n v="31"/>
    <n v="1500"/>
    <n v="1520"/>
  </r>
  <r>
    <n v="95001978"/>
    <s v="NATIONAL CEREALS AND PRODUCE BOARD"/>
    <s v="Gov"/>
    <x v="131"/>
    <n v="28"/>
    <s v="TO"/>
    <n v="2968000"/>
    <s v="KES"/>
    <s v="OCP Kenya LTD"/>
    <s v="Kenya"/>
    <x v="5"/>
    <x v="17"/>
    <n v="700009"/>
    <s v="ZCS"/>
    <s v="C"/>
    <n v="32"/>
    <n v="1500"/>
    <n v="1520"/>
  </r>
  <r>
    <n v="95001978"/>
    <s v="NATIONAL CEREALS AND PRODUCE BOARD"/>
    <s v="Gov"/>
    <x v="131"/>
    <n v="28"/>
    <s v="TO"/>
    <n v="2968000"/>
    <s v="KES"/>
    <s v="OCP Kenya LTD"/>
    <s v="Kenya"/>
    <x v="5"/>
    <x v="17"/>
    <n v="700009"/>
    <s v="ZCS"/>
    <s v="C"/>
    <n v="33"/>
    <n v="1500"/>
    <n v="1520"/>
  </r>
  <r>
    <n v="95001978"/>
    <s v="NATIONAL CEREALS AND PRODUCE BOARD"/>
    <s v="Gov"/>
    <x v="131"/>
    <n v="28"/>
    <s v="TO"/>
    <n v="2968000"/>
    <s v="KES"/>
    <s v="OCP Kenya LTD"/>
    <s v="Kenya"/>
    <x v="5"/>
    <x v="17"/>
    <n v="700009"/>
    <s v="ZCS"/>
    <s v="C"/>
    <n v="34"/>
    <n v="1500"/>
    <n v="1520"/>
  </r>
  <r>
    <n v="95001978"/>
    <s v="NATIONAL CEREALS AND PRODUCE BOARD"/>
    <s v="Gov"/>
    <x v="131"/>
    <n v="28"/>
    <s v="TO"/>
    <n v="2968000"/>
    <s v="KES"/>
    <s v="OCP Kenya LTD"/>
    <s v="Kenya"/>
    <x v="5"/>
    <x v="17"/>
    <n v="700009"/>
    <s v="ZCS"/>
    <s v="C"/>
    <n v="35"/>
    <n v="1500"/>
    <n v="1520"/>
  </r>
  <r>
    <n v="95001979"/>
    <s v="IPROCURE LIMITED"/>
    <m/>
    <x v="170"/>
    <n v="852"/>
    <s v="TO"/>
    <n v="752316"/>
    <s v="USD"/>
    <s v="OCP Kenya LTD"/>
    <s v="Kenya"/>
    <x v="5"/>
    <x v="17"/>
    <n v="700009"/>
    <s v="ZCS"/>
    <s v="C"/>
    <n v="10"/>
    <n v="1500"/>
    <n v="1520"/>
  </r>
  <r>
    <n v="95001981"/>
    <s v="NATIONAL CEREALS AND PRODUCE BOARD"/>
    <s v="Gov"/>
    <x v="131"/>
    <n v="6"/>
    <s v="TO"/>
    <n v="636000"/>
    <s v="KES"/>
    <s v="OCP Kenya LTD"/>
    <s v="Kenya"/>
    <x v="5"/>
    <x v="17"/>
    <n v="700009"/>
    <s v="ZCS"/>
    <s v="C"/>
    <n v="15"/>
    <n v="1500"/>
    <n v="1520"/>
  </r>
  <r>
    <n v="95001981"/>
    <s v="NATIONAL CEREALS AND PRODUCE BOARD"/>
    <s v="Gov"/>
    <x v="131"/>
    <n v="28"/>
    <s v="TO"/>
    <n v="2968000"/>
    <s v="KES"/>
    <s v="OCP Kenya LTD"/>
    <s v="Kenya"/>
    <x v="5"/>
    <x v="17"/>
    <n v="700009"/>
    <s v="ZCS"/>
    <s v="C"/>
    <n v="14"/>
    <n v="1500"/>
    <n v="1520"/>
  </r>
  <r>
    <n v="95001981"/>
    <s v="NATIONAL CEREALS AND PRODUCE BOARD"/>
    <s v="Gov"/>
    <x v="131"/>
    <n v="28"/>
    <s v="TO"/>
    <n v="2968000"/>
    <s v="KES"/>
    <s v="OCP Kenya LTD"/>
    <s v="Kenya"/>
    <x v="5"/>
    <x v="17"/>
    <n v="700009"/>
    <s v="ZCS"/>
    <s v="C"/>
    <n v="13"/>
    <n v="1500"/>
    <n v="1520"/>
  </r>
  <r>
    <n v="95001981"/>
    <s v="NATIONAL CEREALS AND PRODUCE BOARD"/>
    <s v="Gov"/>
    <x v="131"/>
    <n v="28"/>
    <s v="TO"/>
    <n v="2968000"/>
    <s v="KES"/>
    <s v="OCP Kenya LTD"/>
    <s v="Kenya"/>
    <x v="5"/>
    <x v="17"/>
    <n v="700009"/>
    <s v="ZCS"/>
    <s v="C"/>
    <n v="12"/>
    <n v="1500"/>
    <n v="1520"/>
  </r>
  <r>
    <n v="95001981"/>
    <s v="NATIONAL CEREALS AND PRODUCE BOARD"/>
    <s v="Gov"/>
    <x v="131"/>
    <n v="28"/>
    <s v="TO"/>
    <n v="2968000"/>
    <s v="KES"/>
    <s v="OCP Kenya LTD"/>
    <s v="Kenya"/>
    <x v="5"/>
    <x v="17"/>
    <n v="700009"/>
    <s v="ZCS"/>
    <s v="C"/>
    <n v="11"/>
    <n v="1500"/>
    <n v="1520"/>
  </r>
  <r>
    <n v="95001981"/>
    <s v="NATIONAL CEREALS AND PRODUCE BOARD"/>
    <s v="Gov"/>
    <x v="131"/>
    <n v="28"/>
    <s v="TO"/>
    <n v="2968000"/>
    <s v="KES"/>
    <s v="OCP Kenya LTD"/>
    <s v="Kenya"/>
    <x v="5"/>
    <x v="17"/>
    <n v="700009"/>
    <s v="ZCS"/>
    <s v="C"/>
    <n v="10"/>
    <n v="1500"/>
    <n v="1520"/>
  </r>
  <r>
    <n v="95001982"/>
    <s v="NATIONAL CEREALS AND PRODUCE BOARD"/>
    <s v="Gov"/>
    <x v="131"/>
    <n v="14"/>
    <s v="TO"/>
    <n v="1484000"/>
    <s v="KES"/>
    <s v="OCP Kenya LTD"/>
    <s v="Kenya"/>
    <x v="5"/>
    <x v="17"/>
    <n v="700009"/>
    <s v="ZCS"/>
    <s v="C"/>
    <n v="24"/>
    <n v="1500"/>
    <n v="1520"/>
  </r>
  <r>
    <n v="95001982"/>
    <s v="NATIONAL CEREALS AND PRODUCE BOARD"/>
    <s v="Gov"/>
    <x v="131"/>
    <n v="28"/>
    <s v="TO"/>
    <n v="2968000"/>
    <s v="KES"/>
    <s v="OCP Kenya LTD"/>
    <s v="Kenya"/>
    <x v="5"/>
    <x v="17"/>
    <n v="700009"/>
    <s v="ZCS"/>
    <s v="C"/>
    <n v="23"/>
    <n v="1500"/>
    <n v="1520"/>
  </r>
  <r>
    <n v="95001982"/>
    <s v="NATIONAL CEREALS AND PRODUCE BOARD"/>
    <s v="Gov"/>
    <x v="131"/>
    <n v="28"/>
    <s v="TO"/>
    <n v="2968000"/>
    <s v="KES"/>
    <s v="OCP Kenya LTD"/>
    <s v="Kenya"/>
    <x v="5"/>
    <x v="17"/>
    <n v="700009"/>
    <s v="ZCS"/>
    <s v="C"/>
    <n v="20"/>
    <n v="1500"/>
    <n v="1520"/>
  </r>
  <r>
    <n v="95001982"/>
    <s v="NATIONAL CEREALS AND PRODUCE BOARD"/>
    <s v="Gov"/>
    <x v="131"/>
    <n v="28"/>
    <s v="TO"/>
    <n v="2968000"/>
    <s v="KES"/>
    <s v="OCP Kenya LTD"/>
    <s v="Kenya"/>
    <x v="5"/>
    <x v="17"/>
    <n v="700009"/>
    <s v="ZCS"/>
    <s v="C"/>
    <n v="22"/>
    <n v="1500"/>
    <n v="1520"/>
  </r>
  <r>
    <n v="95001982"/>
    <s v="NATIONAL CEREALS AND PRODUCE BOARD"/>
    <s v="Gov"/>
    <x v="131"/>
    <n v="28"/>
    <s v="TO"/>
    <n v="2968000"/>
    <s v="KES"/>
    <s v="OCP Kenya LTD"/>
    <s v="Kenya"/>
    <x v="5"/>
    <x v="17"/>
    <n v="700009"/>
    <s v="ZCS"/>
    <s v="C"/>
    <n v="21"/>
    <n v="1500"/>
    <n v="1520"/>
  </r>
  <r>
    <n v="95001982"/>
    <s v="NATIONAL CEREALS AND PRODUCE BOARD"/>
    <s v="Gov"/>
    <x v="131"/>
    <n v="28"/>
    <s v="TO"/>
    <n v="2968000"/>
    <s v="KES"/>
    <s v="OCP Kenya LTD"/>
    <s v="Kenya"/>
    <x v="5"/>
    <x v="17"/>
    <n v="700009"/>
    <s v="ZCS"/>
    <s v="C"/>
    <n v="10"/>
    <n v="1500"/>
    <n v="1520"/>
  </r>
  <r>
    <n v="95001982"/>
    <s v="NATIONAL CEREALS AND PRODUCE BOARD"/>
    <s v="Gov"/>
    <x v="131"/>
    <n v="28"/>
    <s v="TO"/>
    <n v="2968000"/>
    <s v="KES"/>
    <s v="OCP Kenya LTD"/>
    <s v="Kenya"/>
    <x v="5"/>
    <x v="17"/>
    <n v="700009"/>
    <s v="ZCS"/>
    <s v="C"/>
    <n v="11"/>
    <n v="1500"/>
    <n v="1520"/>
  </r>
  <r>
    <n v="95001982"/>
    <s v="NATIONAL CEREALS AND PRODUCE BOARD"/>
    <s v="Gov"/>
    <x v="131"/>
    <n v="28"/>
    <s v="TO"/>
    <n v="2968000"/>
    <s v="KES"/>
    <s v="OCP Kenya LTD"/>
    <s v="Kenya"/>
    <x v="5"/>
    <x v="17"/>
    <n v="700009"/>
    <s v="ZCS"/>
    <s v="C"/>
    <n v="12"/>
    <n v="1500"/>
    <n v="1520"/>
  </r>
  <r>
    <n v="95001982"/>
    <s v="NATIONAL CEREALS AND PRODUCE BOARD"/>
    <s v="Gov"/>
    <x v="131"/>
    <n v="28"/>
    <s v="TO"/>
    <n v="2968000"/>
    <s v="KES"/>
    <s v="OCP Kenya LTD"/>
    <s v="Kenya"/>
    <x v="5"/>
    <x v="17"/>
    <n v="700009"/>
    <s v="ZCS"/>
    <s v="C"/>
    <n v="13"/>
    <n v="1500"/>
    <n v="1520"/>
  </r>
  <r>
    <n v="95001982"/>
    <s v="NATIONAL CEREALS AND PRODUCE BOARD"/>
    <s v="Gov"/>
    <x v="131"/>
    <n v="28"/>
    <s v="TO"/>
    <n v="2968000"/>
    <s v="KES"/>
    <s v="OCP Kenya LTD"/>
    <s v="Kenya"/>
    <x v="5"/>
    <x v="17"/>
    <n v="700009"/>
    <s v="ZCS"/>
    <s v="C"/>
    <n v="14"/>
    <n v="1500"/>
    <n v="1520"/>
  </r>
  <r>
    <n v="95001982"/>
    <s v="NATIONAL CEREALS AND PRODUCE BOARD"/>
    <s v="Gov"/>
    <x v="131"/>
    <n v="28"/>
    <s v="TO"/>
    <n v="2968000"/>
    <s v="KES"/>
    <s v="OCP Kenya LTD"/>
    <s v="Kenya"/>
    <x v="5"/>
    <x v="17"/>
    <n v="700009"/>
    <s v="ZCS"/>
    <s v="C"/>
    <n v="15"/>
    <n v="1500"/>
    <n v="1520"/>
  </r>
  <r>
    <n v="95001982"/>
    <s v="NATIONAL CEREALS AND PRODUCE BOARD"/>
    <s v="Gov"/>
    <x v="131"/>
    <n v="28"/>
    <s v="TO"/>
    <n v="2968000"/>
    <s v="KES"/>
    <s v="OCP Kenya LTD"/>
    <s v="Kenya"/>
    <x v="5"/>
    <x v="17"/>
    <n v="700009"/>
    <s v="ZCS"/>
    <s v="C"/>
    <n v="16"/>
    <n v="1500"/>
    <n v="1520"/>
  </r>
  <r>
    <n v="95001982"/>
    <s v="NATIONAL CEREALS AND PRODUCE BOARD"/>
    <s v="Gov"/>
    <x v="131"/>
    <n v="28"/>
    <s v="TO"/>
    <n v="2968000"/>
    <s v="KES"/>
    <s v="OCP Kenya LTD"/>
    <s v="Kenya"/>
    <x v="5"/>
    <x v="17"/>
    <n v="700009"/>
    <s v="ZCS"/>
    <s v="C"/>
    <n v="17"/>
    <n v="1500"/>
    <n v="1520"/>
  </r>
  <r>
    <n v="95001982"/>
    <s v="NATIONAL CEREALS AND PRODUCE BOARD"/>
    <s v="Gov"/>
    <x v="131"/>
    <n v="28"/>
    <s v="TO"/>
    <n v="2968000"/>
    <s v="KES"/>
    <s v="OCP Kenya LTD"/>
    <s v="Kenya"/>
    <x v="5"/>
    <x v="17"/>
    <n v="700009"/>
    <s v="ZCS"/>
    <s v="C"/>
    <n v="18"/>
    <n v="1500"/>
    <n v="1520"/>
  </r>
  <r>
    <n v="95001982"/>
    <s v="NATIONAL CEREALS AND PRODUCE BOARD"/>
    <s v="Gov"/>
    <x v="131"/>
    <n v="28"/>
    <s v="TO"/>
    <n v="2968000"/>
    <s v="KES"/>
    <s v="OCP Kenya LTD"/>
    <s v="Kenya"/>
    <x v="5"/>
    <x v="17"/>
    <n v="700009"/>
    <s v="ZCS"/>
    <s v="C"/>
    <n v="19"/>
    <n v="1500"/>
    <n v="1520"/>
  </r>
  <r>
    <n v="95001984"/>
    <s v="NATIONAL CEREALS AND PRODUCE BOARD"/>
    <s v="Gov"/>
    <x v="131"/>
    <n v="28"/>
    <s v="TO"/>
    <n v="2968000"/>
    <s v="KES"/>
    <s v="OCP Kenya LTD"/>
    <s v="Kenya"/>
    <x v="5"/>
    <x v="17"/>
    <n v="700009"/>
    <s v="ZCS"/>
    <s v="C"/>
    <n v="10"/>
    <n v="1500"/>
    <n v="1520"/>
  </r>
  <r>
    <n v="95001985"/>
    <s v="NATIONAL CEREALS AND PRODUCE BOARD"/>
    <s v="Gov"/>
    <x v="171"/>
    <n v="28"/>
    <s v="TO"/>
    <n v="2968000"/>
    <s v="KES"/>
    <s v="OCP Kenya LTD"/>
    <s v="Kenya"/>
    <x v="5"/>
    <x v="17"/>
    <n v="700009"/>
    <s v="ZCS"/>
    <s v="C"/>
    <n v="14"/>
    <n v="1500"/>
    <n v="1520"/>
  </r>
  <r>
    <n v="95001985"/>
    <s v="NATIONAL CEREALS AND PRODUCE BOARD"/>
    <s v="Gov"/>
    <x v="171"/>
    <n v="28"/>
    <s v="TO"/>
    <n v="2968000"/>
    <s v="KES"/>
    <s v="OCP Kenya LTD"/>
    <s v="Kenya"/>
    <x v="5"/>
    <x v="17"/>
    <n v="700009"/>
    <s v="ZCS"/>
    <s v="C"/>
    <n v="15"/>
    <n v="1500"/>
    <n v="1520"/>
  </r>
  <r>
    <n v="95001985"/>
    <s v="NATIONAL CEREALS AND PRODUCE BOARD"/>
    <s v="Gov"/>
    <x v="171"/>
    <n v="28"/>
    <s v="TO"/>
    <n v="2968000"/>
    <s v="KES"/>
    <s v="OCP Kenya LTD"/>
    <s v="Kenya"/>
    <x v="5"/>
    <x v="17"/>
    <n v="700009"/>
    <s v="ZCS"/>
    <s v="C"/>
    <n v="16"/>
    <n v="1500"/>
    <n v="1520"/>
  </r>
  <r>
    <n v="95001985"/>
    <s v="NATIONAL CEREALS AND PRODUCE BOARD"/>
    <s v="Gov"/>
    <x v="171"/>
    <n v="28"/>
    <s v="TO"/>
    <n v="2968000"/>
    <s v="KES"/>
    <s v="OCP Kenya LTD"/>
    <s v="Kenya"/>
    <x v="5"/>
    <x v="17"/>
    <n v="700009"/>
    <s v="ZCS"/>
    <s v="C"/>
    <n v="17"/>
    <n v="1500"/>
    <n v="1520"/>
  </r>
  <r>
    <n v="95001985"/>
    <s v="NATIONAL CEREALS AND PRODUCE BOARD"/>
    <s v="Gov"/>
    <x v="171"/>
    <n v="28"/>
    <s v="TO"/>
    <n v="2968000"/>
    <s v="KES"/>
    <s v="OCP Kenya LTD"/>
    <s v="Kenya"/>
    <x v="5"/>
    <x v="17"/>
    <n v="700009"/>
    <s v="ZCS"/>
    <s v="C"/>
    <n v="18"/>
    <n v="1500"/>
    <n v="1520"/>
  </r>
  <r>
    <n v="95001985"/>
    <s v="NATIONAL CEREALS AND PRODUCE BOARD"/>
    <s v="Gov"/>
    <x v="171"/>
    <n v="28"/>
    <s v="TO"/>
    <n v="2968000"/>
    <s v="KES"/>
    <s v="OCP Kenya LTD"/>
    <s v="Kenya"/>
    <x v="5"/>
    <x v="17"/>
    <n v="700009"/>
    <s v="ZCS"/>
    <s v="C"/>
    <n v="19"/>
    <n v="1500"/>
    <n v="1520"/>
  </r>
  <r>
    <n v="95001985"/>
    <s v="NATIONAL CEREALS AND PRODUCE BOARD"/>
    <s v="Gov"/>
    <x v="171"/>
    <n v="28"/>
    <s v="TO"/>
    <n v="2968000"/>
    <s v="KES"/>
    <s v="OCP Kenya LTD"/>
    <s v="Kenya"/>
    <x v="5"/>
    <x v="17"/>
    <n v="700009"/>
    <s v="ZCS"/>
    <s v="C"/>
    <n v="13"/>
    <n v="1500"/>
    <n v="1520"/>
  </r>
  <r>
    <n v="95001985"/>
    <s v="NATIONAL CEREALS AND PRODUCE BOARD"/>
    <s v="Gov"/>
    <x v="171"/>
    <n v="28"/>
    <s v="TO"/>
    <n v="2968000"/>
    <s v="KES"/>
    <s v="OCP Kenya LTD"/>
    <s v="Kenya"/>
    <x v="5"/>
    <x v="17"/>
    <n v="700009"/>
    <s v="ZCS"/>
    <s v="C"/>
    <n v="12"/>
    <n v="1500"/>
    <n v="1520"/>
  </r>
  <r>
    <n v="95001985"/>
    <s v="NATIONAL CEREALS AND PRODUCE BOARD"/>
    <s v="Gov"/>
    <x v="171"/>
    <n v="28"/>
    <s v="TO"/>
    <n v="2968000"/>
    <s v="KES"/>
    <s v="OCP Kenya LTD"/>
    <s v="Kenya"/>
    <x v="5"/>
    <x v="17"/>
    <n v="700009"/>
    <s v="ZCS"/>
    <s v="C"/>
    <n v="11"/>
    <n v="1500"/>
    <n v="1520"/>
  </r>
  <r>
    <n v="95001985"/>
    <s v="NATIONAL CEREALS AND PRODUCE BOARD"/>
    <s v="Gov"/>
    <x v="171"/>
    <n v="28"/>
    <s v="TO"/>
    <n v="2968000"/>
    <s v="KES"/>
    <s v="OCP Kenya LTD"/>
    <s v="Kenya"/>
    <x v="5"/>
    <x v="17"/>
    <n v="700009"/>
    <s v="ZCS"/>
    <s v="C"/>
    <n v="20"/>
    <n v="1500"/>
    <n v="1520"/>
  </r>
  <r>
    <n v="95001985"/>
    <s v="NATIONAL CEREALS AND PRODUCE BOARD"/>
    <s v="Gov"/>
    <x v="171"/>
    <n v="28"/>
    <s v="TO"/>
    <n v="2968000"/>
    <s v="KES"/>
    <s v="OCP Kenya LTD"/>
    <s v="Kenya"/>
    <x v="5"/>
    <x v="17"/>
    <n v="700009"/>
    <s v="ZCS"/>
    <s v="C"/>
    <n v="21"/>
    <n v="1500"/>
    <n v="1520"/>
  </r>
  <r>
    <n v="95001985"/>
    <s v="NATIONAL CEREALS AND PRODUCE BOARD"/>
    <s v="Gov"/>
    <x v="171"/>
    <n v="28"/>
    <s v="TO"/>
    <n v="2968000"/>
    <s v="KES"/>
    <s v="OCP Kenya LTD"/>
    <s v="Kenya"/>
    <x v="5"/>
    <x v="17"/>
    <n v="700009"/>
    <s v="ZCS"/>
    <s v="C"/>
    <n v="10"/>
    <n v="1500"/>
    <n v="1520"/>
  </r>
  <r>
    <n v="95001986"/>
    <s v="NATIONAL CEREALS AND PRODUCE BOARD"/>
    <s v="Gov"/>
    <x v="171"/>
    <n v="28"/>
    <s v="TO"/>
    <n v="2968000"/>
    <s v="KES"/>
    <s v="OCP Kenya LTD"/>
    <s v="Kenya"/>
    <x v="5"/>
    <x v="17"/>
    <n v="700009"/>
    <s v="ZCS"/>
    <s v="C"/>
    <n v="10"/>
    <n v="1500"/>
    <n v="1520"/>
  </r>
  <r>
    <n v="95001986"/>
    <s v="NATIONAL CEREALS AND PRODUCE BOARD"/>
    <s v="Gov"/>
    <x v="171"/>
    <n v="28"/>
    <s v="TO"/>
    <n v="2968000"/>
    <s v="KES"/>
    <s v="OCP Kenya LTD"/>
    <s v="Kenya"/>
    <x v="5"/>
    <x v="17"/>
    <n v="700009"/>
    <s v="ZCS"/>
    <s v="C"/>
    <n v="11"/>
    <n v="1500"/>
    <n v="1520"/>
  </r>
  <r>
    <n v="95001986"/>
    <s v="NATIONAL CEREALS AND PRODUCE BOARD"/>
    <s v="Gov"/>
    <x v="171"/>
    <n v="28"/>
    <s v="TO"/>
    <n v="2968000"/>
    <s v="KES"/>
    <s v="OCP Kenya LTD"/>
    <s v="Kenya"/>
    <x v="5"/>
    <x v="17"/>
    <n v="700009"/>
    <s v="ZCS"/>
    <s v="C"/>
    <n v="12"/>
    <n v="1500"/>
    <n v="1520"/>
  </r>
  <r>
    <n v="95001986"/>
    <s v="NATIONAL CEREALS AND PRODUCE BOARD"/>
    <s v="Gov"/>
    <x v="171"/>
    <n v="28"/>
    <s v="TO"/>
    <n v="2968000"/>
    <s v="KES"/>
    <s v="OCP Kenya LTD"/>
    <s v="Kenya"/>
    <x v="5"/>
    <x v="17"/>
    <n v="700009"/>
    <s v="ZCS"/>
    <s v="C"/>
    <n v="13"/>
    <n v="1500"/>
    <n v="1520"/>
  </r>
  <r>
    <n v="95001986"/>
    <s v="NATIONAL CEREALS AND PRODUCE BOARD"/>
    <s v="Gov"/>
    <x v="171"/>
    <n v="28"/>
    <s v="TO"/>
    <n v="2968000"/>
    <s v="KES"/>
    <s v="OCP Kenya LTD"/>
    <s v="Kenya"/>
    <x v="5"/>
    <x v="17"/>
    <n v="700009"/>
    <s v="ZCS"/>
    <s v="C"/>
    <n v="14"/>
    <n v="1500"/>
    <n v="1520"/>
  </r>
  <r>
    <n v="95001986"/>
    <s v="NATIONAL CEREALS AND PRODUCE BOARD"/>
    <s v="Gov"/>
    <x v="171"/>
    <n v="28"/>
    <s v="TO"/>
    <n v="2968000"/>
    <s v="KES"/>
    <s v="OCP Kenya LTD"/>
    <s v="Kenya"/>
    <x v="5"/>
    <x v="17"/>
    <n v="700009"/>
    <s v="ZCS"/>
    <s v="C"/>
    <n v="15"/>
    <n v="1500"/>
    <n v="1520"/>
  </r>
  <r>
    <n v="95001986"/>
    <s v="NATIONAL CEREALS AND PRODUCE BOARD"/>
    <s v="Gov"/>
    <x v="171"/>
    <n v="28"/>
    <s v="TO"/>
    <n v="2968000"/>
    <s v="KES"/>
    <s v="OCP Kenya LTD"/>
    <s v="Kenya"/>
    <x v="5"/>
    <x v="17"/>
    <n v="700009"/>
    <s v="ZCS"/>
    <s v="C"/>
    <n v="16"/>
    <n v="1500"/>
    <n v="1520"/>
  </r>
  <r>
    <n v="95001986"/>
    <s v="NATIONAL CEREALS AND PRODUCE BOARD"/>
    <s v="Gov"/>
    <x v="171"/>
    <n v="28"/>
    <s v="TO"/>
    <n v="2968000"/>
    <s v="KES"/>
    <s v="OCP Kenya LTD"/>
    <s v="Kenya"/>
    <x v="5"/>
    <x v="17"/>
    <n v="700009"/>
    <s v="ZCS"/>
    <s v="C"/>
    <n v="17"/>
    <n v="1500"/>
    <n v="1520"/>
  </r>
  <r>
    <n v="95001986"/>
    <s v="NATIONAL CEREALS AND PRODUCE BOARD"/>
    <s v="Gov"/>
    <x v="171"/>
    <n v="28"/>
    <s v="TO"/>
    <n v="2968000"/>
    <s v="KES"/>
    <s v="OCP Kenya LTD"/>
    <s v="Kenya"/>
    <x v="5"/>
    <x v="17"/>
    <n v="700009"/>
    <s v="ZCS"/>
    <s v="C"/>
    <n v="18"/>
    <n v="1500"/>
    <n v="1520"/>
  </r>
  <r>
    <n v="95001986"/>
    <s v="NATIONAL CEREALS AND PRODUCE BOARD"/>
    <s v="Gov"/>
    <x v="171"/>
    <n v="28"/>
    <s v="TO"/>
    <n v="2968000"/>
    <s v="KES"/>
    <s v="OCP Kenya LTD"/>
    <s v="Kenya"/>
    <x v="5"/>
    <x v="17"/>
    <n v="700009"/>
    <s v="ZCS"/>
    <s v="C"/>
    <n v="19"/>
    <n v="1500"/>
    <n v="1520"/>
  </r>
  <r>
    <n v="95001986"/>
    <s v="NATIONAL CEREALS AND PRODUCE BOARD"/>
    <s v="Gov"/>
    <x v="171"/>
    <n v="28"/>
    <s v="TO"/>
    <n v="2968000"/>
    <s v="KES"/>
    <s v="OCP Kenya LTD"/>
    <s v="Kenya"/>
    <x v="5"/>
    <x v="17"/>
    <n v="700009"/>
    <s v="ZCS"/>
    <s v="C"/>
    <n v="20"/>
    <n v="1500"/>
    <n v="1520"/>
  </r>
  <r>
    <n v="95001986"/>
    <s v="NATIONAL CEREALS AND PRODUCE BOARD"/>
    <s v="Gov"/>
    <x v="171"/>
    <n v="28"/>
    <s v="TO"/>
    <n v="2968000"/>
    <s v="KES"/>
    <s v="OCP Kenya LTD"/>
    <s v="Kenya"/>
    <x v="5"/>
    <x v="17"/>
    <n v="700009"/>
    <s v="ZCS"/>
    <s v="C"/>
    <n v="21"/>
    <n v="1500"/>
    <n v="1520"/>
  </r>
  <r>
    <n v="95001986"/>
    <s v="NATIONAL CEREALS AND PRODUCE BOARD"/>
    <s v="Gov"/>
    <x v="171"/>
    <n v="14"/>
    <s v="TO"/>
    <n v="1484000"/>
    <s v="KES"/>
    <s v="OCP Kenya LTD"/>
    <s v="Kenya"/>
    <x v="5"/>
    <x v="17"/>
    <n v="700009"/>
    <s v="ZCS"/>
    <s v="C"/>
    <n v="22"/>
    <n v="1500"/>
    <n v="1520"/>
  </r>
  <r>
    <n v="95001987"/>
    <s v="NATIONAL CEREALS AND PRODUCE BOARD"/>
    <s v="Gov"/>
    <x v="171"/>
    <n v="28"/>
    <s v="TO"/>
    <n v="2968000"/>
    <s v="KES"/>
    <s v="OCP Kenya LTD"/>
    <s v="Kenya"/>
    <x v="5"/>
    <x v="17"/>
    <n v="700009"/>
    <s v="ZCS"/>
    <s v="C"/>
    <n v="10"/>
    <n v="1500"/>
    <n v="1520"/>
  </r>
  <r>
    <n v="95001987"/>
    <s v="NATIONAL CEREALS AND PRODUCE BOARD"/>
    <s v="Gov"/>
    <x v="171"/>
    <n v="28"/>
    <s v="TO"/>
    <n v="2968000"/>
    <s v="KES"/>
    <s v="OCP Kenya LTD"/>
    <s v="Kenya"/>
    <x v="5"/>
    <x v="17"/>
    <n v="700009"/>
    <s v="ZCS"/>
    <s v="C"/>
    <n v="11"/>
    <n v="1500"/>
    <n v="1520"/>
  </r>
  <r>
    <n v="95001987"/>
    <s v="NATIONAL CEREALS AND PRODUCE BOARD"/>
    <s v="Gov"/>
    <x v="171"/>
    <n v="28"/>
    <s v="TO"/>
    <n v="2968000"/>
    <s v="KES"/>
    <s v="OCP Kenya LTD"/>
    <s v="Kenya"/>
    <x v="5"/>
    <x v="17"/>
    <n v="700009"/>
    <s v="ZCS"/>
    <s v="C"/>
    <n v="12"/>
    <n v="1500"/>
    <n v="1520"/>
  </r>
  <r>
    <n v="95001987"/>
    <s v="NATIONAL CEREALS AND PRODUCE BOARD"/>
    <s v="Gov"/>
    <x v="171"/>
    <n v="28"/>
    <s v="TO"/>
    <n v="2968000"/>
    <s v="KES"/>
    <s v="OCP Kenya LTD"/>
    <s v="Kenya"/>
    <x v="5"/>
    <x v="17"/>
    <n v="700009"/>
    <s v="ZCS"/>
    <s v="C"/>
    <n v="13"/>
    <n v="1500"/>
    <n v="1520"/>
  </r>
  <r>
    <n v="95001987"/>
    <s v="NATIONAL CEREALS AND PRODUCE BOARD"/>
    <s v="Gov"/>
    <x v="171"/>
    <n v="28"/>
    <s v="TO"/>
    <n v="2968000"/>
    <s v="KES"/>
    <s v="OCP Kenya LTD"/>
    <s v="Kenya"/>
    <x v="5"/>
    <x v="17"/>
    <n v="700009"/>
    <s v="ZCS"/>
    <s v="C"/>
    <n v="14"/>
    <n v="1500"/>
    <n v="1520"/>
  </r>
  <r>
    <n v="95001987"/>
    <s v="NATIONAL CEREALS AND PRODUCE BOARD"/>
    <s v="Gov"/>
    <x v="171"/>
    <n v="28"/>
    <s v="TO"/>
    <n v="2968000"/>
    <s v="KES"/>
    <s v="OCP Kenya LTD"/>
    <s v="Kenya"/>
    <x v="5"/>
    <x v="17"/>
    <n v="700009"/>
    <s v="ZCS"/>
    <s v="C"/>
    <n v="15"/>
    <n v="1500"/>
    <n v="1520"/>
  </r>
  <r>
    <n v="95001987"/>
    <s v="NATIONAL CEREALS AND PRODUCE BOARD"/>
    <s v="Gov"/>
    <x v="171"/>
    <n v="28"/>
    <s v="TO"/>
    <n v="2968000"/>
    <s v="KES"/>
    <s v="OCP Kenya LTD"/>
    <s v="Kenya"/>
    <x v="5"/>
    <x v="17"/>
    <n v="700009"/>
    <s v="ZCS"/>
    <s v="C"/>
    <n v="16"/>
    <n v="1500"/>
    <n v="1520"/>
  </r>
  <r>
    <n v="95001987"/>
    <s v="NATIONAL CEREALS AND PRODUCE BOARD"/>
    <s v="Gov"/>
    <x v="171"/>
    <n v="28"/>
    <s v="TO"/>
    <n v="2968000"/>
    <s v="KES"/>
    <s v="OCP Kenya LTD"/>
    <s v="Kenya"/>
    <x v="5"/>
    <x v="17"/>
    <n v="700009"/>
    <s v="ZCS"/>
    <s v="C"/>
    <n v="17"/>
    <n v="1500"/>
    <n v="1520"/>
  </r>
  <r>
    <n v="95001987"/>
    <s v="NATIONAL CEREALS AND PRODUCE BOARD"/>
    <s v="Gov"/>
    <x v="171"/>
    <n v="28"/>
    <s v="TO"/>
    <n v="2968000"/>
    <s v="KES"/>
    <s v="OCP Kenya LTD"/>
    <s v="Kenya"/>
    <x v="5"/>
    <x v="17"/>
    <n v="700009"/>
    <s v="ZCS"/>
    <s v="C"/>
    <n v="18"/>
    <n v="1500"/>
    <n v="1520"/>
  </r>
  <r>
    <n v="95001987"/>
    <s v="NATIONAL CEREALS AND PRODUCE BOARD"/>
    <s v="Gov"/>
    <x v="171"/>
    <n v="28"/>
    <s v="TO"/>
    <n v="2968000"/>
    <s v="KES"/>
    <s v="OCP Kenya LTD"/>
    <s v="Kenya"/>
    <x v="5"/>
    <x v="17"/>
    <n v="700009"/>
    <s v="ZCS"/>
    <s v="C"/>
    <n v="19"/>
    <n v="1500"/>
    <n v="1520"/>
  </r>
  <r>
    <n v="95001987"/>
    <s v="NATIONAL CEREALS AND PRODUCE BOARD"/>
    <s v="Gov"/>
    <x v="171"/>
    <n v="28"/>
    <s v="TO"/>
    <n v="2968000"/>
    <s v="KES"/>
    <s v="OCP Kenya LTD"/>
    <s v="Kenya"/>
    <x v="5"/>
    <x v="17"/>
    <n v="700009"/>
    <s v="ZCS"/>
    <s v="C"/>
    <n v="20"/>
    <n v="1500"/>
    <n v="1520"/>
  </r>
  <r>
    <n v="95001987"/>
    <s v="NATIONAL CEREALS AND PRODUCE BOARD"/>
    <s v="Gov"/>
    <x v="171"/>
    <n v="28"/>
    <s v="TO"/>
    <n v="2968000"/>
    <s v="KES"/>
    <s v="OCP Kenya LTD"/>
    <s v="Kenya"/>
    <x v="5"/>
    <x v="17"/>
    <n v="700009"/>
    <s v="ZCS"/>
    <s v="C"/>
    <n v="21"/>
    <n v="1500"/>
    <n v="1520"/>
  </r>
  <r>
    <n v="95001987"/>
    <s v="NATIONAL CEREALS AND PRODUCE BOARD"/>
    <s v="Gov"/>
    <x v="171"/>
    <n v="28"/>
    <s v="TO"/>
    <n v="2968000"/>
    <s v="KES"/>
    <s v="OCP Kenya LTD"/>
    <s v="Kenya"/>
    <x v="5"/>
    <x v="17"/>
    <n v="700009"/>
    <s v="ZCS"/>
    <s v="C"/>
    <n v="22"/>
    <n v="1500"/>
    <n v="1520"/>
  </r>
  <r>
    <n v="95001987"/>
    <s v="NATIONAL CEREALS AND PRODUCE BOARD"/>
    <s v="Gov"/>
    <x v="171"/>
    <n v="28"/>
    <s v="TO"/>
    <n v="2968000"/>
    <s v="KES"/>
    <s v="OCP Kenya LTD"/>
    <s v="Kenya"/>
    <x v="5"/>
    <x v="17"/>
    <n v="700009"/>
    <s v="ZCS"/>
    <s v="C"/>
    <n v="23"/>
    <n v="1500"/>
    <n v="1520"/>
  </r>
  <r>
    <n v="95001987"/>
    <s v="NATIONAL CEREALS AND PRODUCE BOARD"/>
    <s v="Gov"/>
    <x v="171"/>
    <n v="28"/>
    <s v="TO"/>
    <n v="2968000"/>
    <s v="KES"/>
    <s v="OCP Kenya LTD"/>
    <s v="Kenya"/>
    <x v="5"/>
    <x v="17"/>
    <n v="700009"/>
    <s v="ZCS"/>
    <s v="C"/>
    <n v="24"/>
    <n v="1500"/>
    <n v="1520"/>
  </r>
  <r>
    <n v="95001988"/>
    <s v="NATIONAL CEREALS AND PRODUCE BOARD"/>
    <s v="Gov"/>
    <x v="171"/>
    <n v="28"/>
    <s v="TO"/>
    <n v="2968000"/>
    <s v="KES"/>
    <s v="OCP Kenya LTD"/>
    <s v="Kenya"/>
    <x v="5"/>
    <x v="17"/>
    <n v="700009"/>
    <s v="ZCS"/>
    <s v="C"/>
    <n v="10"/>
    <n v="1500"/>
    <n v="1520"/>
  </r>
  <r>
    <n v="95001988"/>
    <s v="NATIONAL CEREALS AND PRODUCE BOARD"/>
    <s v="Gov"/>
    <x v="171"/>
    <n v="28"/>
    <s v="TO"/>
    <n v="2968000"/>
    <s v="KES"/>
    <s v="OCP Kenya LTD"/>
    <s v="Kenya"/>
    <x v="5"/>
    <x v="17"/>
    <n v="700009"/>
    <s v="ZCS"/>
    <s v="C"/>
    <n v="11"/>
    <n v="1500"/>
    <n v="1520"/>
  </r>
  <r>
    <n v="95001988"/>
    <s v="NATIONAL CEREALS AND PRODUCE BOARD"/>
    <s v="Gov"/>
    <x v="171"/>
    <n v="28"/>
    <s v="TO"/>
    <n v="2968000"/>
    <s v="KES"/>
    <s v="OCP Kenya LTD"/>
    <s v="Kenya"/>
    <x v="5"/>
    <x v="17"/>
    <n v="700009"/>
    <s v="ZCS"/>
    <s v="C"/>
    <n v="12"/>
    <n v="1500"/>
    <n v="1520"/>
  </r>
  <r>
    <n v="95001988"/>
    <s v="NATIONAL CEREALS AND PRODUCE BOARD"/>
    <s v="Gov"/>
    <x v="171"/>
    <n v="28"/>
    <s v="TO"/>
    <n v="2968000"/>
    <s v="KES"/>
    <s v="OCP Kenya LTD"/>
    <s v="Kenya"/>
    <x v="5"/>
    <x v="17"/>
    <n v="700009"/>
    <s v="ZCS"/>
    <s v="C"/>
    <n v="13"/>
    <n v="1500"/>
    <n v="1520"/>
  </r>
  <r>
    <n v="95001988"/>
    <s v="NATIONAL CEREALS AND PRODUCE BOARD"/>
    <s v="Gov"/>
    <x v="171"/>
    <n v="28"/>
    <s v="TO"/>
    <n v="2968000"/>
    <s v="KES"/>
    <s v="OCP Kenya LTD"/>
    <s v="Kenya"/>
    <x v="5"/>
    <x v="17"/>
    <n v="700009"/>
    <s v="ZCS"/>
    <s v="C"/>
    <n v="14"/>
    <n v="1500"/>
    <n v="1520"/>
  </r>
  <r>
    <n v="95001988"/>
    <s v="NATIONAL CEREALS AND PRODUCE BOARD"/>
    <s v="Gov"/>
    <x v="171"/>
    <n v="28"/>
    <s v="TO"/>
    <n v="2968000"/>
    <s v="KES"/>
    <s v="OCP Kenya LTD"/>
    <s v="Kenya"/>
    <x v="5"/>
    <x v="17"/>
    <n v="700009"/>
    <s v="ZCS"/>
    <s v="C"/>
    <n v="15"/>
    <n v="1500"/>
    <n v="1520"/>
  </r>
  <r>
    <n v="95001988"/>
    <s v="NATIONAL CEREALS AND PRODUCE BOARD"/>
    <s v="Gov"/>
    <x v="171"/>
    <n v="28"/>
    <s v="TO"/>
    <n v="2968000"/>
    <s v="KES"/>
    <s v="OCP Kenya LTD"/>
    <s v="Kenya"/>
    <x v="5"/>
    <x v="17"/>
    <n v="700009"/>
    <s v="ZCS"/>
    <s v="C"/>
    <n v="16"/>
    <n v="1500"/>
    <n v="1520"/>
  </r>
  <r>
    <n v="95001988"/>
    <s v="NATIONAL CEREALS AND PRODUCE BOARD"/>
    <s v="Gov"/>
    <x v="171"/>
    <n v="28"/>
    <s v="TO"/>
    <n v="2968000"/>
    <s v="KES"/>
    <s v="OCP Kenya LTD"/>
    <s v="Kenya"/>
    <x v="5"/>
    <x v="17"/>
    <n v="700009"/>
    <s v="ZCS"/>
    <s v="C"/>
    <n v="17"/>
    <n v="1500"/>
    <n v="1520"/>
  </r>
  <r>
    <n v="95001988"/>
    <s v="NATIONAL CEREALS AND PRODUCE BOARD"/>
    <s v="Gov"/>
    <x v="171"/>
    <n v="28"/>
    <s v="TO"/>
    <n v="2968000"/>
    <s v="KES"/>
    <s v="OCP Kenya LTD"/>
    <s v="Kenya"/>
    <x v="5"/>
    <x v="17"/>
    <n v="700009"/>
    <s v="ZCS"/>
    <s v="C"/>
    <n v="18"/>
    <n v="1500"/>
    <n v="1520"/>
  </r>
  <r>
    <n v="95001988"/>
    <s v="NATIONAL CEREALS AND PRODUCE BOARD"/>
    <s v="Gov"/>
    <x v="171"/>
    <n v="28"/>
    <s v="TO"/>
    <n v="2968000"/>
    <s v="KES"/>
    <s v="OCP Kenya LTD"/>
    <s v="Kenya"/>
    <x v="5"/>
    <x v="17"/>
    <n v="700009"/>
    <s v="ZCS"/>
    <s v="C"/>
    <n v="19"/>
    <n v="1500"/>
    <n v="1520"/>
  </r>
  <r>
    <n v="95001988"/>
    <s v="NATIONAL CEREALS AND PRODUCE BOARD"/>
    <s v="Gov"/>
    <x v="171"/>
    <n v="28"/>
    <s v="TO"/>
    <n v="2968000"/>
    <s v="KES"/>
    <s v="OCP Kenya LTD"/>
    <s v="Kenya"/>
    <x v="5"/>
    <x v="17"/>
    <n v="700009"/>
    <s v="ZCS"/>
    <s v="C"/>
    <n v="20"/>
    <n v="1500"/>
    <n v="1520"/>
  </r>
  <r>
    <n v="95001988"/>
    <s v="NATIONAL CEREALS AND PRODUCE BOARD"/>
    <s v="Gov"/>
    <x v="171"/>
    <n v="28"/>
    <s v="TO"/>
    <n v="2968000"/>
    <s v="KES"/>
    <s v="OCP Kenya LTD"/>
    <s v="Kenya"/>
    <x v="5"/>
    <x v="17"/>
    <n v="700009"/>
    <s v="ZCS"/>
    <s v="C"/>
    <n v="21"/>
    <n v="1500"/>
    <n v="1520"/>
  </r>
  <r>
    <n v="95001988"/>
    <s v="NATIONAL CEREALS AND PRODUCE BOARD"/>
    <s v="Gov"/>
    <x v="171"/>
    <n v="28"/>
    <s v="TO"/>
    <n v="2968000"/>
    <s v="KES"/>
    <s v="OCP Kenya LTD"/>
    <s v="Kenya"/>
    <x v="5"/>
    <x v="17"/>
    <n v="700009"/>
    <s v="ZCS"/>
    <s v="C"/>
    <n v="22"/>
    <n v="1500"/>
    <n v="1520"/>
  </r>
  <r>
    <n v="95001988"/>
    <s v="NATIONAL CEREALS AND PRODUCE BOARD"/>
    <s v="Gov"/>
    <x v="171"/>
    <n v="28"/>
    <s v="TO"/>
    <n v="2968000"/>
    <s v="KES"/>
    <s v="OCP Kenya LTD"/>
    <s v="Kenya"/>
    <x v="5"/>
    <x v="17"/>
    <n v="700009"/>
    <s v="ZCS"/>
    <s v="C"/>
    <n v="23"/>
    <n v="1500"/>
    <n v="1520"/>
  </r>
  <r>
    <n v="95001988"/>
    <s v="NATIONAL CEREALS AND PRODUCE BOARD"/>
    <s v="Gov"/>
    <x v="171"/>
    <n v="28"/>
    <s v="TO"/>
    <n v="2968000"/>
    <s v="KES"/>
    <s v="OCP Kenya LTD"/>
    <s v="Kenya"/>
    <x v="5"/>
    <x v="17"/>
    <n v="700009"/>
    <s v="ZCS"/>
    <s v="C"/>
    <n v="24"/>
    <n v="1500"/>
    <n v="1520"/>
  </r>
  <r>
    <n v="95001988"/>
    <s v="NATIONAL CEREALS AND PRODUCE BOARD"/>
    <s v="Gov"/>
    <x v="171"/>
    <n v="28"/>
    <s v="TO"/>
    <n v="2968000"/>
    <s v="KES"/>
    <s v="OCP Kenya LTD"/>
    <s v="Kenya"/>
    <x v="5"/>
    <x v="17"/>
    <n v="700009"/>
    <s v="ZCS"/>
    <s v="C"/>
    <n v="25"/>
    <n v="1500"/>
    <n v="1520"/>
  </r>
  <r>
    <n v="95001989"/>
    <s v="Kenya National Trading Corp. Ltd"/>
    <s v="Gov"/>
    <x v="171"/>
    <n v="28"/>
    <s v="TO"/>
    <n v="2968000"/>
    <s v="KES"/>
    <s v="OCP Kenya LTD"/>
    <s v="Kenya"/>
    <x v="5"/>
    <x v="17"/>
    <n v="700009"/>
    <s v="ZCS"/>
    <s v="C"/>
    <n v="10"/>
    <n v="1500"/>
    <n v="1520"/>
  </r>
  <r>
    <n v="95001990"/>
    <s v="NATIONAL CEREALS AND PRODUCE BOARD"/>
    <s v="Gov"/>
    <x v="112"/>
    <n v="28"/>
    <s v="TO"/>
    <n v="2968000"/>
    <s v="KES"/>
    <s v="OCP Kenya LTD"/>
    <s v="Kenya"/>
    <x v="5"/>
    <x v="17"/>
    <n v="700009"/>
    <s v="ZCS"/>
    <s v="C"/>
    <n v="24"/>
    <n v="1500"/>
    <n v="1520"/>
  </r>
  <r>
    <n v="95001990"/>
    <s v="NATIONAL CEREALS AND PRODUCE BOARD"/>
    <s v="Gov"/>
    <x v="112"/>
    <n v="28"/>
    <s v="TO"/>
    <n v="2968000"/>
    <s v="KES"/>
    <s v="OCP Kenya LTD"/>
    <s v="Kenya"/>
    <x v="5"/>
    <x v="17"/>
    <n v="700009"/>
    <s v="ZCS"/>
    <s v="C"/>
    <n v="23"/>
    <n v="1500"/>
    <n v="1520"/>
  </r>
  <r>
    <n v="95001990"/>
    <s v="NATIONAL CEREALS AND PRODUCE BOARD"/>
    <s v="Gov"/>
    <x v="112"/>
    <n v="28"/>
    <s v="TO"/>
    <n v="2968000"/>
    <s v="KES"/>
    <s v="OCP Kenya LTD"/>
    <s v="Kenya"/>
    <x v="5"/>
    <x v="17"/>
    <n v="700009"/>
    <s v="ZCS"/>
    <s v="C"/>
    <n v="22"/>
    <n v="1500"/>
    <n v="1520"/>
  </r>
  <r>
    <n v="95001990"/>
    <s v="NATIONAL CEREALS AND PRODUCE BOARD"/>
    <s v="Gov"/>
    <x v="112"/>
    <n v="28"/>
    <s v="TO"/>
    <n v="2968000"/>
    <s v="KES"/>
    <s v="OCP Kenya LTD"/>
    <s v="Kenya"/>
    <x v="5"/>
    <x v="17"/>
    <n v="700009"/>
    <s v="ZCS"/>
    <s v="C"/>
    <n v="21"/>
    <n v="1500"/>
    <n v="1520"/>
  </r>
  <r>
    <n v="95001990"/>
    <s v="NATIONAL CEREALS AND PRODUCE BOARD"/>
    <s v="Gov"/>
    <x v="112"/>
    <n v="14"/>
    <s v="TO"/>
    <n v="1484000"/>
    <s v="KES"/>
    <s v="OCP Kenya LTD"/>
    <s v="Kenya"/>
    <x v="5"/>
    <x v="17"/>
    <n v="700009"/>
    <s v="ZCS"/>
    <s v="C"/>
    <n v="20"/>
    <n v="1500"/>
    <n v="1520"/>
  </r>
  <r>
    <n v="95001990"/>
    <s v="NATIONAL CEREALS AND PRODUCE BOARD"/>
    <s v="Gov"/>
    <x v="112"/>
    <n v="28"/>
    <s v="TO"/>
    <n v="2968000"/>
    <s v="KES"/>
    <s v="OCP Kenya LTD"/>
    <s v="Kenya"/>
    <x v="5"/>
    <x v="17"/>
    <n v="700009"/>
    <s v="ZCS"/>
    <s v="C"/>
    <n v="19"/>
    <n v="1500"/>
    <n v="1520"/>
  </r>
  <r>
    <n v="95001990"/>
    <s v="NATIONAL CEREALS AND PRODUCE BOARD"/>
    <s v="Gov"/>
    <x v="112"/>
    <n v="28"/>
    <s v="TO"/>
    <n v="2968000"/>
    <s v="KES"/>
    <s v="OCP Kenya LTD"/>
    <s v="Kenya"/>
    <x v="5"/>
    <x v="17"/>
    <n v="700009"/>
    <s v="ZCS"/>
    <s v="C"/>
    <n v="18"/>
    <n v="1500"/>
    <n v="1520"/>
  </r>
  <r>
    <n v="95001990"/>
    <s v="NATIONAL CEREALS AND PRODUCE BOARD"/>
    <s v="Gov"/>
    <x v="112"/>
    <n v="28"/>
    <s v="TO"/>
    <n v="2968000"/>
    <s v="KES"/>
    <s v="OCP Kenya LTD"/>
    <s v="Kenya"/>
    <x v="5"/>
    <x v="17"/>
    <n v="700009"/>
    <s v="ZCS"/>
    <s v="C"/>
    <n v="17"/>
    <n v="1500"/>
    <n v="1520"/>
  </r>
  <r>
    <n v="95001990"/>
    <s v="NATIONAL CEREALS AND PRODUCE BOARD"/>
    <s v="Gov"/>
    <x v="112"/>
    <n v="28"/>
    <s v="TO"/>
    <n v="2968000"/>
    <s v="KES"/>
    <s v="OCP Kenya LTD"/>
    <s v="Kenya"/>
    <x v="5"/>
    <x v="17"/>
    <n v="700009"/>
    <s v="ZCS"/>
    <s v="C"/>
    <n v="10"/>
    <n v="1500"/>
    <n v="1520"/>
  </r>
  <r>
    <n v="95001990"/>
    <s v="NATIONAL CEREALS AND PRODUCE BOARD"/>
    <s v="Gov"/>
    <x v="112"/>
    <n v="28"/>
    <s v="TO"/>
    <n v="2968000"/>
    <s v="KES"/>
    <s v="OCP Kenya LTD"/>
    <s v="Kenya"/>
    <x v="5"/>
    <x v="17"/>
    <n v="700009"/>
    <s v="ZCS"/>
    <s v="C"/>
    <n v="11"/>
    <n v="1500"/>
    <n v="1520"/>
  </r>
  <r>
    <n v="95001990"/>
    <s v="NATIONAL CEREALS AND PRODUCE BOARD"/>
    <s v="Gov"/>
    <x v="112"/>
    <n v="28"/>
    <s v="TO"/>
    <n v="2968000"/>
    <s v="KES"/>
    <s v="OCP Kenya LTD"/>
    <s v="Kenya"/>
    <x v="5"/>
    <x v="17"/>
    <n v="700009"/>
    <s v="ZCS"/>
    <s v="C"/>
    <n v="12"/>
    <n v="1500"/>
    <n v="1520"/>
  </r>
  <r>
    <n v="95001990"/>
    <s v="NATIONAL CEREALS AND PRODUCE BOARD"/>
    <s v="Gov"/>
    <x v="112"/>
    <n v="28"/>
    <s v="TO"/>
    <n v="2968000"/>
    <s v="KES"/>
    <s v="OCP Kenya LTD"/>
    <s v="Kenya"/>
    <x v="5"/>
    <x v="17"/>
    <n v="700009"/>
    <s v="ZCS"/>
    <s v="C"/>
    <n v="13"/>
    <n v="1500"/>
    <n v="1520"/>
  </r>
  <r>
    <n v="95001990"/>
    <s v="NATIONAL CEREALS AND PRODUCE BOARD"/>
    <s v="Gov"/>
    <x v="112"/>
    <n v="28"/>
    <s v="TO"/>
    <n v="2968000"/>
    <s v="KES"/>
    <s v="OCP Kenya LTD"/>
    <s v="Kenya"/>
    <x v="5"/>
    <x v="17"/>
    <n v="700009"/>
    <s v="ZCS"/>
    <s v="C"/>
    <n v="16"/>
    <n v="1500"/>
    <n v="1520"/>
  </r>
  <r>
    <n v="95001990"/>
    <s v="NATIONAL CEREALS AND PRODUCE BOARD"/>
    <s v="Gov"/>
    <x v="112"/>
    <n v="28"/>
    <s v="TO"/>
    <n v="2968000"/>
    <s v="KES"/>
    <s v="OCP Kenya LTD"/>
    <s v="Kenya"/>
    <x v="5"/>
    <x v="17"/>
    <n v="700009"/>
    <s v="ZCS"/>
    <s v="C"/>
    <n v="15"/>
    <n v="1500"/>
    <n v="1520"/>
  </r>
  <r>
    <n v="95001990"/>
    <s v="NATIONAL CEREALS AND PRODUCE BOARD"/>
    <s v="Gov"/>
    <x v="112"/>
    <n v="28"/>
    <s v="TO"/>
    <n v="2968000"/>
    <s v="KES"/>
    <s v="OCP Kenya LTD"/>
    <s v="Kenya"/>
    <x v="5"/>
    <x v="17"/>
    <n v="700009"/>
    <s v="ZCS"/>
    <s v="C"/>
    <n v="14"/>
    <n v="1500"/>
    <n v="1520"/>
  </r>
  <r>
    <n v="95001991"/>
    <s v="NATIONAL CEREALS AND PRODUCE BOARD"/>
    <s v="Gov"/>
    <x v="112"/>
    <n v="28"/>
    <s v="TO"/>
    <n v="2968000"/>
    <s v="KES"/>
    <s v="OCP Kenya LTD"/>
    <s v="Kenya"/>
    <x v="5"/>
    <x v="17"/>
    <n v="700009"/>
    <s v="ZCS"/>
    <s v="C"/>
    <n v="19"/>
    <n v="1500"/>
    <n v="1520"/>
  </r>
  <r>
    <n v="95001991"/>
    <s v="NATIONAL CEREALS AND PRODUCE BOARD"/>
    <s v="Gov"/>
    <x v="112"/>
    <n v="28"/>
    <s v="TO"/>
    <n v="2968000"/>
    <s v="KES"/>
    <s v="OCP Kenya LTD"/>
    <s v="Kenya"/>
    <x v="5"/>
    <x v="17"/>
    <n v="700009"/>
    <s v="ZCS"/>
    <s v="C"/>
    <n v="18"/>
    <n v="1500"/>
    <n v="1520"/>
  </r>
  <r>
    <n v="95001991"/>
    <s v="NATIONAL CEREALS AND PRODUCE BOARD"/>
    <s v="Gov"/>
    <x v="112"/>
    <n v="28"/>
    <s v="TO"/>
    <n v="2968000"/>
    <s v="KES"/>
    <s v="OCP Kenya LTD"/>
    <s v="Kenya"/>
    <x v="5"/>
    <x v="17"/>
    <n v="700009"/>
    <s v="ZCS"/>
    <s v="C"/>
    <n v="17"/>
    <n v="1500"/>
    <n v="1520"/>
  </r>
  <r>
    <n v="95001991"/>
    <s v="NATIONAL CEREALS AND PRODUCE BOARD"/>
    <s v="Gov"/>
    <x v="112"/>
    <n v="28"/>
    <s v="TO"/>
    <n v="2968000"/>
    <s v="KES"/>
    <s v="OCP Kenya LTD"/>
    <s v="Kenya"/>
    <x v="5"/>
    <x v="17"/>
    <n v="700009"/>
    <s v="ZCS"/>
    <s v="C"/>
    <n v="20"/>
    <n v="1500"/>
    <n v="1520"/>
  </r>
  <r>
    <n v="95001991"/>
    <s v="NATIONAL CEREALS AND PRODUCE BOARD"/>
    <s v="Gov"/>
    <x v="112"/>
    <n v="28"/>
    <s v="TO"/>
    <n v="2968000"/>
    <s v="KES"/>
    <s v="OCP Kenya LTD"/>
    <s v="Kenya"/>
    <x v="5"/>
    <x v="17"/>
    <n v="700009"/>
    <s v="ZCS"/>
    <s v="C"/>
    <n v="21"/>
    <n v="1500"/>
    <n v="1520"/>
  </r>
  <r>
    <n v="95001991"/>
    <s v="NATIONAL CEREALS AND PRODUCE BOARD"/>
    <s v="Gov"/>
    <x v="112"/>
    <n v="28"/>
    <s v="TO"/>
    <n v="2968000"/>
    <s v="KES"/>
    <s v="OCP Kenya LTD"/>
    <s v="Kenya"/>
    <x v="5"/>
    <x v="17"/>
    <n v="700009"/>
    <s v="ZCS"/>
    <s v="C"/>
    <n v="22"/>
    <n v="1500"/>
    <n v="1520"/>
  </r>
  <r>
    <n v="95001991"/>
    <s v="NATIONAL CEREALS AND PRODUCE BOARD"/>
    <s v="Gov"/>
    <x v="112"/>
    <n v="28"/>
    <s v="TO"/>
    <n v="2968000"/>
    <s v="KES"/>
    <s v="OCP Kenya LTD"/>
    <s v="Kenya"/>
    <x v="5"/>
    <x v="17"/>
    <n v="700009"/>
    <s v="ZCS"/>
    <s v="C"/>
    <n v="16"/>
    <n v="1500"/>
    <n v="1520"/>
  </r>
  <r>
    <n v="95001991"/>
    <s v="NATIONAL CEREALS AND PRODUCE BOARD"/>
    <s v="Gov"/>
    <x v="112"/>
    <n v="28"/>
    <s v="TO"/>
    <n v="2968000"/>
    <s v="KES"/>
    <s v="OCP Kenya LTD"/>
    <s v="Kenya"/>
    <x v="5"/>
    <x v="17"/>
    <n v="700009"/>
    <s v="ZCS"/>
    <s v="C"/>
    <n v="15"/>
    <n v="1500"/>
    <n v="1520"/>
  </r>
  <r>
    <n v="95001991"/>
    <s v="NATIONAL CEREALS AND PRODUCE BOARD"/>
    <s v="Gov"/>
    <x v="112"/>
    <n v="28"/>
    <s v="TO"/>
    <n v="2968000"/>
    <s v="KES"/>
    <s v="OCP Kenya LTD"/>
    <s v="Kenya"/>
    <x v="5"/>
    <x v="17"/>
    <n v="700009"/>
    <s v="ZCS"/>
    <s v="C"/>
    <n v="14"/>
    <n v="1500"/>
    <n v="1520"/>
  </r>
  <r>
    <n v="95001991"/>
    <s v="NATIONAL CEREALS AND PRODUCE BOARD"/>
    <s v="Gov"/>
    <x v="112"/>
    <n v="28"/>
    <s v="TO"/>
    <n v="2968000"/>
    <s v="KES"/>
    <s v="OCP Kenya LTD"/>
    <s v="Kenya"/>
    <x v="5"/>
    <x v="17"/>
    <n v="700009"/>
    <s v="ZCS"/>
    <s v="C"/>
    <n v="13"/>
    <n v="1500"/>
    <n v="1520"/>
  </r>
  <r>
    <n v="95001991"/>
    <s v="NATIONAL CEREALS AND PRODUCE BOARD"/>
    <s v="Gov"/>
    <x v="112"/>
    <n v="28"/>
    <s v="TO"/>
    <n v="2968000"/>
    <s v="KES"/>
    <s v="OCP Kenya LTD"/>
    <s v="Kenya"/>
    <x v="5"/>
    <x v="17"/>
    <n v="700009"/>
    <s v="ZCS"/>
    <s v="C"/>
    <n v="12"/>
    <n v="1500"/>
    <n v="1520"/>
  </r>
  <r>
    <n v="95001991"/>
    <s v="NATIONAL CEREALS AND PRODUCE BOARD"/>
    <s v="Gov"/>
    <x v="112"/>
    <n v="28"/>
    <s v="TO"/>
    <n v="2968000"/>
    <s v="KES"/>
    <s v="OCP Kenya LTD"/>
    <s v="Kenya"/>
    <x v="5"/>
    <x v="17"/>
    <n v="700009"/>
    <s v="ZCS"/>
    <s v="C"/>
    <n v="11"/>
    <n v="1500"/>
    <n v="1520"/>
  </r>
  <r>
    <n v="95001991"/>
    <s v="NATIONAL CEREALS AND PRODUCE BOARD"/>
    <s v="Gov"/>
    <x v="112"/>
    <n v="28"/>
    <s v="TO"/>
    <n v="2968000"/>
    <s v="KES"/>
    <s v="OCP Kenya LTD"/>
    <s v="Kenya"/>
    <x v="5"/>
    <x v="17"/>
    <n v="700009"/>
    <s v="ZCS"/>
    <s v="C"/>
    <n v="10"/>
    <n v="1500"/>
    <n v="1520"/>
  </r>
  <r>
    <n v="95001991"/>
    <s v="NATIONAL CEREALS AND PRODUCE BOARD"/>
    <s v="Gov"/>
    <x v="112"/>
    <n v="28"/>
    <s v="TO"/>
    <n v="2968000"/>
    <s v="KES"/>
    <s v="OCP Kenya LTD"/>
    <s v="Kenya"/>
    <x v="5"/>
    <x v="17"/>
    <n v="700009"/>
    <s v="ZCS"/>
    <s v="C"/>
    <n v="23"/>
    <n v="1500"/>
    <n v="1520"/>
  </r>
  <r>
    <n v="95001991"/>
    <s v="NATIONAL CEREALS AND PRODUCE BOARD"/>
    <s v="Gov"/>
    <x v="112"/>
    <n v="28"/>
    <s v="TO"/>
    <n v="2968000"/>
    <s v="KES"/>
    <s v="OCP Kenya LTD"/>
    <s v="Kenya"/>
    <x v="5"/>
    <x v="17"/>
    <n v="700009"/>
    <s v="ZCS"/>
    <s v="C"/>
    <n v="24"/>
    <n v="1500"/>
    <n v="1520"/>
  </r>
  <r>
    <n v="95001991"/>
    <s v="NATIONAL CEREALS AND PRODUCE BOARD"/>
    <s v="Gov"/>
    <x v="112"/>
    <n v="28"/>
    <s v="TO"/>
    <n v="2968000"/>
    <s v="KES"/>
    <s v="OCP Kenya LTD"/>
    <s v="Kenya"/>
    <x v="5"/>
    <x v="17"/>
    <n v="700009"/>
    <s v="ZCS"/>
    <s v="C"/>
    <n v="25"/>
    <n v="1500"/>
    <n v="1520"/>
  </r>
  <r>
    <n v="95001992"/>
    <s v="NATIONAL CEREALS AND PRODUCE BOARD"/>
    <s v="Gov"/>
    <x v="112"/>
    <n v="28"/>
    <s v="TO"/>
    <n v="2968000"/>
    <s v="KES"/>
    <s v="OCP Kenya LTD"/>
    <s v="Kenya"/>
    <x v="5"/>
    <x v="17"/>
    <n v="700009"/>
    <s v="ZCS"/>
    <s v="C"/>
    <n v="12"/>
    <n v="1500"/>
    <n v="1520"/>
  </r>
  <r>
    <n v="95001992"/>
    <s v="NATIONAL CEREALS AND PRODUCE BOARD"/>
    <s v="Gov"/>
    <x v="112"/>
    <n v="28"/>
    <s v="TO"/>
    <n v="2968000"/>
    <s v="KES"/>
    <s v="OCP Kenya LTD"/>
    <s v="Kenya"/>
    <x v="5"/>
    <x v="17"/>
    <n v="700009"/>
    <s v="ZCS"/>
    <s v="C"/>
    <n v="11"/>
    <n v="1500"/>
    <n v="1520"/>
  </r>
  <r>
    <n v="95001992"/>
    <s v="NATIONAL CEREALS AND PRODUCE BOARD"/>
    <s v="Gov"/>
    <x v="112"/>
    <n v="28"/>
    <s v="TO"/>
    <n v="2968000"/>
    <s v="KES"/>
    <s v="OCP Kenya LTD"/>
    <s v="Kenya"/>
    <x v="5"/>
    <x v="17"/>
    <n v="700009"/>
    <s v="ZCS"/>
    <s v="C"/>
    <n v="13"/>
    <n v="1500"/>
    <n v="1520"/>
  </r>
  <r>
    <n v="95001992"/>
    <s v="NATIONAL CEREALS AND PRODUCE BOARD"/>
    <s v="Gov"/>
    <x v="112"/>
    <n v="28"/>
    <s v="TO"/>
    <n v="2968000"/>
    <s v="KES"/>
    <s v="OCP Kenya LTD"/>
    <s v="Kenya"/>
    <x v="5"/>
    <x v="17"/>
    <n v="700009"/>
    <s v="ZCS"/>
    <s v="C"/>
    <n v="14"/>
    <n v="1500"/>
    <n v="1520"/>
  </r>
  <r>
    <n v="95001992"/>
    <s v="NATIONAL CEREALS AND PRODUCE BOARD"/>
    <s v="Gov"/>
    <x v="112"/>
    <n v="28"/>
    <s v="TO"/>
    <n v="2968000"/>
    <s v="KES"/>
    <s v="OCP Kenya LTD"/>
    <s v="Kenya"/>
    <x v="5"/>
    <x v="17"/>
    <n v="700009"/>
    <s v="ZCS"/>
    <s v="C"/>
    <n v="15"/>
    <n v="1500"/>
    <n v="1520"/>
  </r>
  <r>
    <n v="95001992"/>
    <s v="NATIONAL CEREALS AND PRODUCE BOARD"/>
    <s v="Gov"/>
    <x v="112"/>
    <n v="28"/>
    <s v="TO"/>
    <n v="2968000"/>
    <s v="KES"/>
    <s v="OCP Kenya LTD"/>
    <s v="Kenya"/>
    <x v="5"/>
    <x v="17"/>
    <n v="700009"/>
    <s v="ZCS"/>
    <s v="C"/>
    <n v="16"/>
    <n v="1500"/>
    <n v="1520"/>
  </r>
  <r>
    <n v="95001992"/>
    <s v="NATIONAL CEREALS AND PRODUCE BOARD"/>
    <s v="Gov"/>
    <x v="112"/>
    <n v="14"/>
    <s v="TO"/>
    <n v="1484000"/>
    <s v="KES"/>
    <s v="OCP Kenya LTD"/>
    <s v="Kenya"/>
    <x v="5"/>
    <x v="17"/>
    <n v="700009"/>
    <s v="ZCS"/>
    <s v="C"/>
    <n v="17"/>
    <n v="1500"/>
    <n v="1520"/>
  </r>
  <r>
    <n v="95001992"/>
    <s v="NATIONAL CEREALS AND PRODUCE BOARD"/>
    <s v="Gov"/>
    <x v="112"/>
    <n v="28"/>
    <s v="TO"/>
    <n v="2968000"/>
    <s v="KES"/>
    <s v="OCP Kenya LTD"/>
    <s v="Kenya"/>
    <x v="5"/>
    <x v="17"/>
    <n v="700009"/>
    <s v="ZCS"/>
    <s v="C"/>
    <n v="18"/>
    <n v="1500"/>
    <n v="1520"/>
  </r>
  <r>
    <n v="95001992"/>
    <s v="NATIONAL CEREALS AND PRODUCE BOARD"/>
    <s v="Gov"/>
    <x v="112"/>
    <n v="28"/>
    <s v="TO"/>
    <n v="2968000"/>
    <s v="KES"/>
    <s v="OCP Kenya LTD"/>
    <s v="Kenya"/>
    <x v="5"/>
    <x v="17"/>
    <n v="700009"/>
    <s v="ZCS"/>
    <s v="C"/>
    <n v="10"/>
    <n v="1500"/>
    <n v="1520"/>
  </r>
  <r>
    <n v="95001993"/>
    <s v="NATIONAL CEREALS AND PRODUCE BOARD"/>
    <s v="Gov"/>
    <x v="172"/>
    <n v="28"/>
    <s v="TO"/>
    <n v="2968000"/>
    <s v="KES"/>
    <s v="OCP Kenya LTD"/>
    <s v="Kenya"/>
    <x v="5"/>
    <x v="17"/>
    <n v="700009"/>
    <s v="ZCS"/>
    <s v="C"/>
    <n v="24"/>
    <n v="1500"/>
    <n v="1520"/>
  </r>
  <r>
    <n v="95001993"/>
    <s v="NATIONAL CEREALS AND PRODUCE BOARD"/>
    <s v="Gov"/>
    <x v="172"/>
    <n v="28"/>
    <s v="TO"/>
    <n v="2968000"/>
    <s v="KES"/>
    <s v="OCP Kenya LTD"/>
    <s v="Kenya"/>
    <x v="5"/>
    <x v="17"/>
    <n v="700009"/>
    <s v="ZCS"/>
    <s v="C"/>
    <n v="25"/>
    <n v="1500"/>
    <n v="1520"/>
  </r>
  <r>
    <n v="95001993"/>
    <s v="NATIONAL CEREALS AND PRODUCE BOARD"/>
    <s v="Gov"/>
    <x v="172"/>
    <n v="28"/>
    <s v="TO"/>
    <n v="2968000"/>
    <s v="KES"/>
    <s v="OCP Kenya LTD"/>
    <s v="Kenya"/>
    <x v="5"/>
    <x v="17"/>
    <n v="700009"/>
    <s v="ZCS"/>
    <s v="C"/>
    <n v="23"/>
    <n v="1500"/>
    <n v="1520"/>
  </r>
  <r>
    <n v="95001993"/>
    <s v="NATIONAL CEREALS AND PRODUCE BOARD"/>
    <s v="Gov"/>
    <x v="172"/>
    <n v="28"/>
    <s v="TO"/>
    <n v="2968000"/>
    <s v="KES"/>
    <s v="OCP Kenya LTD"/>
    <s v="Kenya"/>
    <x v="5"/>
    <x v="17"/>
    <n v="700009"/>
    <s v="ZCS"/>
    <s v="C"/>
    <n v="26"/>
    <n v="1500"/>
    <n v="1520"/>
  </r>
  <r>
    <n v="95001993"/>
    <s v="NATIONAL CEREALS AND PRODUCE BOARD"/>
    <s v="Gov"/>
    <x v="172"/>
    <n v="28"/>
    <s v="TO"/>
    <n v="2968000"/>
    <s v="KES"/>
    <s v="OCP Kenya LTD"/>
    <s v="Kenya"/>
    <x v="5"/>
    <x v="17"/>
    <n v="700009"/>
    <s v="ZCS"/>
    <s v="C"/>
    <n v="27"/>
    <n v="1500"/>
    <n v="1520"/>
  </r>
  <r>
    <n v="95001993"/>
    <s v="NATIONAL CEREALS AND PRODUCE BOARD"/>
    <s v="Gov"/>
    <x v="172"/>
    <n v="28"/>
    <s v="TO"/>
    <n v="2968000"/>
    <s v="KES"/>
    <s v="OCP Kenya LTD"/>
    <s v="Kenya"/>
    <x v="5"/>
    <x v="17"/>
    <n v="700009"/>
    <s v="ZCS"/>
    <s v="C"/>
    <n v="28"/>
    <n v="1500"/>
    <n v="1520"/>
  </r>
  <r>
    <n v="95001993"/>
    <s v="NATIONAL CEREALS AND PRODUCE BOARD"/>
    <s v="Gov"/>
    <x v="172"/>
    <n v="28"/>
    <s v="TO"/>
    <n v="2968000"/>
    <s v="KES"/>
    <s v="OCP Kenya LTD"/>
    <s v="Kenya"/>
    <x v="5"/>
    <x v="17"/>
    <n v="700009"/>
    <s v="ZCS"/>
    <s v="C"/>
    <n v="29"/>
    <n v="1500"/>
    <n v="1520"/>
  </r>
  <r>
    <n v="95001993"/>
    <s v="NATIONAL CEREALS AND PRODUCE BOARD"/>
    <s v="Gov"/>
    <x v="172"/>
    <n v="14"/>
    <s v="TO"/>
    <n v="1484000"/>
    <s v="KES"/>
    <s v="OCP Kenya LTD"/>
    <s v="Kenya"/>
    <x v="5"/>
    <x v="17"/>
    <n v="700009"/>
    <s v="ZCS"/>
    <s v="C"/>
    <n v="30"/>
    <n v="1500"/>
    <n v="1520"/>
  </r>
  <r>
    <n v="95001993"/>
    <s v="NATIONAL CEREALS AND PRODUCE BOARD"/>
    <s v="Gov"/>
    <x v="172"/>
    <n v="28"/>
    <s v="TO"/>
    <n v="2968000"/>
    <s v="KES"/>
    <s v="OCP Kenya LTD"/>
    <s v="Kenya"/>
    <x v="5"/>
    <x v="17"/>
    <n v="700009"/>
    <s v="ZCS"/>
    <s v="C"/>
    <n v="31"/>
    <n v="1500"/>
    <n v="1520"/>
  </r>
  <r>
    <n v="95001993"/>
    <s v="NATIONAL CEREALS AND PRODUCE BOARD"/>
    <s v="Gov"/>
    <x v="172"/>
    <n v="28"/>
    <s v="TO"/>
    <n v="2968000"/>
    <s v="KES"/>
    <s v="OCP Kenya LTD"/>
    <s v="Kenya"/>
    <x v="5"/>
    <x v="17"/>
    <n v="700009"/>
    <s v="ZCS"/>
    <s v="C"/>
    <n v="32"/>
    <n v="1500"/>
    <n v="1520"/>
  </r>
  <r>
    <n v="95001993"/>
    <s v="NATIONAL CEREALS AND PRODUCE BOARD"/>
    <s v="Gov"/>
    <x v="172"/>
    <n v="28"/>
    <s v="TO"/>
    <n v="2968000"/>
    <s v="KES"/>
    <s v="OCP Kenya LTD"/>
    <s v="Kenya"/>
    <x v="5"/>
    <x v="17"/>
    <n v="700009"/>
    <s v="ZCS"/>
    <s v="C"/>
    <n v="22"/>
    <n v="1500"/>
    <n v="1520"/>
  </r>
  <r>
    <n v="95001993"/>
    <s v="NATIONAL CEREALS AND PRODUCE BOARD"/>
    <s v="Gov"/>
    <x v="172"/>
    <n v="28"/>
    <s v="TO"/>
    <n v="2968000"/>
    <s v="KES"/>
    <s v="OCP Kenya LTD"/>
    <s v="Kenya"/>
    <x v="5"/>
    <x v="17"/>
    <n v="700009"/>
    <s v="ZCS"/>
    <s v="C"/>
    <n v="21"/>
    <n v="1500"/>
    <n v="1520"/>
  </r>
  <r>
    <n v="95001993"/>
    <s v="NATIONAL CEREALS AND PRODUCE BOARD"/>
    <s v="Gov"/>
    <x v="172"/>
    <n v="28"/>
    <s v="TO"/>
    <n v="2968000"/>
    <s v="KES"/>
    <s v="OCP Kenya LTD"/>
    <s v="Kenya"/>
    <x v="5"/>
    <x v="17"/>
    <n v="700009"/>
    <s v="ZCS"/>
    <s v="C"/>
    <n v="15"/>
    <n v="1500"/>
    <n v="1520"/>
  </r>
  <r>
    <n v="95001993"/>
    <s v="NATIONAL CEREALS AND PRODUCE BOARD"/>
    <s v="Gov"/>
    <x v="172"/>
    <n v="28"/>
    <s v="TO"/>
    <n v="2968000"/>
    <s v="KES"/>
    <s v="OCP Kenya LTD"/>
    <s v="Kenya"/>
    <x v="5"/>
    <x v="17"/>
    <n v="700009"/>
    <s v="ZCS"/>
    <s v="C"/>
    <n v="20"/>
    <n v="1500"/>
    <n v="1520"/>
  </r>
  <r>
    <n v="95001993"/>
    <s v="NATIONAL CEREALS AND PRODUCE BOARD"/>
    <s v="Gov"/>
    <x v="172"/>
    <n v="28"/>
    <s v="TO"/>
    <n v="2968000"/>
    <s v="KES"/>
    <s v="OCP Kenya LTD"/>
    <s v="Kenya"/>
    <x v="5"/>
    <x v="17"/>
    <n v="700009"/>
    <s v="ZCS"/>
    <s v="C"/>
    <n v="19"/>
    <n v="1500"/>
    <n v="1520"/>
  </r>
  <r>
    <n v="95001993"/>
    <s v="NATIONAL CEREALS AND PRODUCE BOARD"/>
    <s v="Gov"/>
    <x v="172"/>
    <n v="28"/>
    <s v="TO"/>
    <n v="2968000"/>
    <s v="KES"/>
    <s v="OCP Kenya LTD"/>
    <s v="Kenya"/>
    <x v="5"/>
    <x v="17"/>
    <n v="700009"/>
    <s v="ZCS"/>
    <s v="C"/>
    <n v="18"/>
    <n v="1500"/>
    <n v="1520"/>
  </r>
  <r>
    <n v="95001993"/>
    <s v="NATIONAL CEREALS AND PRODUCE BOARD"/>
    <s v="Gov"/>
    <x v="172"/>
    <n v="14"/>
    <s v="TO"/>
    <n v="1484000"/>
    <s v="KES"/>
    <s v="OCP Kenya LTD"/>
    <s v="Kenya"/>
    <x v="5"/>
    <x v="17"/>
    <n v="700009"/>
    <s v="ZCS"/>
    <s v="C"/>
    <n v="17"/>
    <n v="1500"/>
    <n v="1520"/>
  </r>
  <r>
    <n v="95001993"/>
    <s v="NATIONAL CEREALS AND PRODUCE BOARD"/>
    <s v="Gov"/>
    <x v="172"/>
    <n v="14"/>
    <s v="TO"/>
    <n v="1484000"/>
    <s v="KES"/>
    <s v="OCP Kenya LTD"/>
    <s v="Kenya"/>
    <x v="5"/>
    <x v="17"/>
    <n v="700009"/>
    <s v="ZCS"/>
    <s v="C"/>
    <n v="16"/>
    <n v="1500"/>
    <n v="1520"/>
  </r>
  <r>
    <n v="95001993"/>
    <s v="NATIONAL CEREALS AND PRODUCE BOARD"/>
    <s v="Gov"/>
    <x v="172"/>
    <n v="28"/>
    <s v="TO"/>
    <n v="2968000"/>
    <s v="KES"/>
    <s v="OCP Kenya LTD"/>
    <s v="Kenya"/>
    <x v="5"/>
    <x v="17"/>
    <n v="700009"/>
    <s v="ZCS"/>
    <s v="C"/>
    <n v="10"/>
    <n v="1500"/>
    <n v="1520"/>
  </r>
  <r>
    <n v="95001993"/>
    <s v="NATIONAL CEREALS AND PRODUCE BOARD"/>
    <s v="Gov"/>
    <x v="172"/>
    <n v="28"/>
    <s v="TO"/>
    <n v="2968000"/>
    <s v="KES"/>
    <s v="OCP Kenya LTD"/>
    <s v="Kenya"/>
    <x v="5"/>
    <x v="17"/>
    <n v="700009"/>
    <s v="ZCS"/>
    <s v="C"/>
    <n v="11"/>
    <n v="1500"/>
    <n v="1520"/>
  </r>
  <r>
    <n v="95001993"/>
    <s v="NATIONAL CEREALS AND PRODUCE BOARD"/>
    <s v="Gov"/>
    <x v="172"/>
    <n v="28"/>
    <s v="TO"/>
    <n v="2968000"/>
    <s v="KES"/>
    <s v="OCP Kenya LTD"/>
    <s v="Kenya"/>
    <x v="5"/>
    <x v="17"/>
    <n v="700009"/>
    <s v="ZCS"/>
    <s v="C"/>
    <n v="12"/>
    <n v="1500"/>
    <n v="1520"/>
  </r>
  <r>
    <n v="95001993"/>
    <s v="NATIONAL CEREALS AND PRODUCE BOARD"/>
    <s v="Gov"/>
    <x v="172"/>
    <n v="28"/>
    <s v="TO"/>
    <n v="2968000"/>
    <s v="KES"/>
    <s v="OCP Kenya LTD"/>
    <s v="Kenya"/>
    <x v="5"/>
    <x v="17"/>
    <n v="700009"/>
    <s v="ZCS"/>
    <s v="C"/>
    <n v="13"/>
    <n v="1500"/>
    <n v="1520"/>
  </r>
  <r>
    <n v="95001993"/>
    <s v="NATIONAL CEREALS AND PRODUCE BOARD"/>
    <s v="Gov"/>
    <x v="172"/>
    <n v="28"/>
    <s v="TO"/>
    <n v="2968000"/>
    <s v="KES"/>
    <s v="OCP Kenya LTD"/>
    <s v="Kenya"/>
    <x v="5"/>
    <x v="17"/>
    <n v="700009"/>
    <s v="ZCS"/>
    <s v="C"/>
    <n v="14"/>
    <n v="1500"/>
    <n v="1520"/>
  </r>
  <r>
    <n v="95001994"/>
    <s v="NATIONAL CEREALS AND PRODUCE BOARD"/>
    <s v="Gov"/>
    <x v="172"/>
    <n v="28"/>
    <s v="TO"/>
    <n v="2968000"/>
    <s v="KES"/>
    <s v="OCP Kenya LTD"/>
    <s v="Kenya"/>
    <x v="5"/>
    <x v="17"/>
    <n v="700009"/>
    <s v="ZCS"/>
    <s v="C"/>
    <n v="11"/>
    <n v="1500"/>
    <n v="1520"/>
  </r>
  <r>
    <n v="95001994"/>
    <s v="NATIONAL CEREALS AND PRODUCE BOARD"/>
    <s v="Gov"/>
    <x v="172"/>
    <n v="28"/>
    <s v="TO"/>
    <n v="2968000"/>
    <s v="KES"/>
    <s v="OCP Kenya LTD"/>
    <s v="Kenya"/>
    <x v="5"/>
    <x v="17"/>
    <n v="700009"/>
    <s v="ZCS"/>
    <s v="C"/>
    <n v="10"/>
    <n v="1500"/>
    <n v="1520"/>
  </r>
  <r>
    <n v="95001995"/>
    <s v="NATIONAL CEREALS AND PRODUCE BOARD"/>
    <s v="Gov"/>
    <x v="173"/>
    <n v="28"/>
    <s v="TO"/>
    <n v="2968000"/>
    <s v="KES"/>
    <s v="OCP Kenya LTD"/>
    <s v="Kenya"/>
    <x v="5"/>
    <x v="17"/>
    <n v="700009"/>
    <s v="ZCS"/>
    <s v="C"/>
    <n v="20"/>
    <n v="1500"/>
    <n v="1520"/>
  </r>
  <r>
    <n v="95001995"/>
    <s v="NATIONAL CEREALS AND PRODUCE BOARD"/>
    <s v="Gov"/>
    <x v="173"/>
    <n v="28"/>
    <s v="TO"/>
    <n v="2968000"/>
    <s v="KES"/>
    <s v="OCP Kenya LTD"/>
    <s v="Kenya"/>
    <x v="5"/>
    <x v="17"/>
    <n v="700009"/>
    <s v="ZCS"/>
    <s v="C"/>
    <n v="19"/>
    <n v="1500"/>
    <n v="1520"/>
  </r>
  <r>
    <n v="95001995"/>
    <s v="NATIONAL CEREALS AND PRODUCE BOARD"/>
    <s v="Gov"/>
    <x v="173"/>
    <n v="28"/>
    <s v="TO"/>
    <n v="2968000"/>
    <s v="KES"/>
    <s v="OCP Kenya LTD"/>
    <s v="Kenya"/>
    <x v="5"/>
    <x v="17"/>
    <n v="700009"/>
    <s v="ZCS"/>
    <s v="C"/>
    <n v="18"/>
    <n v="1500"/>
    <n v="1520"/>
  </r>
  <r>
    <n v="95001995"/>
    <s v="NATIONAL CEREALS AND PRODUCE BOARD"/>
    <s v="Gov"/>
    <x v="173"/>
    <n v="28"/>
    <s v="TO"/>
    <n v="2968000"/>
    <s v="KES"/>
    <s v="OCP Kenya LTD"/>
    <s v="Kenya"/>
    <x v="5"/>
    <x v="17"/>
    <n v="700009"/>
    <s v="ZCS"/>
    <s v="C"/>
    <n v="17"/>
    <n v="1500"/>
    <n v="1520"/>
  </r>
  <r>
    <n v="95001995"/>
    <s v="NATIONAL CEREALS AND PRODUCE BOARD"/>
    <s v="Gov"/>
    <x v="173"/>
    <n v="28"/>
    <s v="TO"/>
    <n v="2968000"/>
    <s v="KES"/>
    <s v="OCP Kenya LTD"/>
    <s v="Kenya"/>
    <x v="5"/>
    <x v="17"/>
    <n v="700009"/>
    <s v="ZCS"/>
    <s v="C"/>
    <n v="16"/>
    <n v="1500"/>
    <n v="1520"/>
  </r>
  <r>
    <n v="95001995"/>
    <s v="NATIONAL CEREALS AND PRODUCE BOARD"/>
    <s v="Gov"/>
    <x v="173"/>
    <n v="28"/>
    <s v="TO"/>
    <n v="2968000"/>
    <s v="KES"/>
    <s v="OCP Kenya LTD"/>
    <s v="Kenya"/>
    <x v="5"/>
    <x v="17"/>
    <n v="700009"/>
    <s v="ZCS"/>
    <s v="C"/>
    <n v="15"/>
    <n v="1500"/>
    <n v="1520"/>
  </r>
  <r>
    <n v="95001995"/>
    <s v="NATIONAL CEREALS AND PRODUCE BOARD"/>
    <s v="Gov"/>
    <x v="173"/>
    <n v="28"/>
    <s v="TO"/>
    <n v="2968000"/>
    <s v="KES"/>
    <s v="OCP Kenya LTD"/>
    <s v="Kenya"/>
    <x v="5"/>
    <x v="17"/>
    <n v="700009"/>
    <s v="ZCS"/>
    <s v="C"/>
    <n v="14"/>
    <n v="1500"/>
    <n v="1520"/>
  </r>
  <r>
    <n v="95001995"/>
    <s v="NATIONAL CEREALS AND PRODUCE BOARD"/>
    <s v="Gov"/>
    <x v="173"/>
    <n v="28"/>
    <s v="TO"/>
    <n v="2968000"/>
    <s v="KES"/>
    <s v="OCP Kenya LTD"/>
    <s v="Kenya"/>
    <x v="5"/>
    <x v="17"/>
    <n v="700009"/>
    <s v="ZCS"/>
    <s v="C"/>
    <n v="13"/>
    <n v="1500"/>
    <n v="1520"/>
  </r>
  <r>
    <n v="95001995"/>
    <s v="NATIONAL CEREALS AND PRODUCE BOARD"/>
    <s v="Gov"/>
    <x v="173"/>
    <n v="28"/>
    <s v="TO"/>
    <n v="2968000"/>
    <s v="KES"/>
    <s v="OCP Kenya LTD"/>
    <s v="Kenya"/>
    <x v="5"/>
    <x v="17"/>
    <n v="700009"/>
    <s v="ZCS"/>
    <s v="C"/>
    <n v="12"/>
    <n v="1500"/>
    <n v="1520"/>
  </r>
  <r>
    <n v="95001995"/>
    <s v="NATIONAL CEREALS AND PRODUCE BOARD"/>
    <s v="Gov"/>
    <x v="173"/>
    <n v="28"/>
    <s v="TO"/>
    <n v="2968000"/>
    <s v="KES"/>
    <s v="OCP Kenya LTD"/>
    <s v="Kenya"/>
    <x v="5"/>
    <x v="17"/>
    <n v="700009"/>
    <s v="ZCS"/>
    <s v="C"/>
    <n v="11"/>
    <n v="1500"/>
    <n v="1520"/>
  </r>
  <r>
    <n v="95001995"/>
    <s v="NATIONAL CEREALS AND PRODUCE BOARD"/>
    <s v="Gov"/>
    <x v="173"/>
    <n v="28"/>
    <s v="TO"/>
    <n v="2968000"/>
    <s v="KES"/>
    <s v="OCP Kenya LTD"/>
    <s v="Kenya"/>
    <x v="5"/>
    <x v="17"/>
    <n v="700009"/>
    <s v="ZCS"/>
    <s v="C"/>
    <n v="10"/>
    <n v="1500"/>
    <n v="1520"/>
  </r>
  <r>
    <n v="95001996"/>
    <s v="NATIONAL CEREALS AND PRODUCE BOARD"/>
    <s v="Gov"/>
    <x v="174"/>
    <n v="28"/>
    <s v="TO"/>
    <n v="2968000"/>
    <s v="KES"/>
    <s v="OCP Kenya LTD"/>
    <s v="Kenya"/>
    <x v="5"/>
    <x v="17"/>
    <n v="700009"/>
    <s v="ZCS"/>
    <s v="C"/>
    <n v="20"/>
    <n v="1500"/>
    <n v="1520"/>
  </r>
  <r>
    <n v="95001996"/>
    <s v="NATIONAL CEREALS AND PRODUCE BOARD"/>
    <s v="Gov"/>
    <x v="174"/>
    <n v="28"/>
    <s v="TO"/>
    <n v="2968000"/>
    <s v="KES"/>
    <s v="OCP Kenya LTD"/>
    <s v="Kenya"/>
    <x v="5"/>
    <x v="17"/>
    <n v="700009"/>
    <s v="ZCS"/>
    <s v="C"/>
    <n v="19"/>
    <n v="1500"/>
    <n v="1520"/>
  </r>
  <r>
    <n v="95001996"/>
    <s v="NATIONAL CEREALS AND PRODUCE BOARD"/>
    <s v="Gov"/>
    <x v="174"/>
    <n v="28"/>
    <s v="TO"/>
    <n v="2968000"/>
    <s v="KES"/>
    <s v="OCP Kenya LTD"/>
    <s v="Kenya"/>
    <x v="5"/>
    <x v="17"/>
    <n v="700009"/>
    <s v="ZCS"/>
    <s v="C"/>
    <n v="18"/>
    <n v="1500"/>
    <n v="1520"/>
  </r>
  <r>
    <n v="95001996"/>
    <s v="NATIONAL CEREALS AND PRODUCE BOARD"/>
    <s v="Gov"/>
    <x v="174"/>
    <n v="28"/>
    <s v="TO"/>
    <n v="2968000"/>
    <s v="KES"/>
    <s v="OCP Kenya LTD"/>
    <s v="Kenya"/>
    <x v="5"/>
    <x v="17"/>
    <n v="700009"/>
    <s v="ZCS"/>
    <s v="C"/>
    <n v="17"/>
    <n v="1500"/>
    <n v="1520"/>
  </r>
  <r>
    <n v="95001996"/>
    <s v="NATIONAL CEREALS AND PRODUCE BOARD"/>
    <s v="Gov"/>
    <x v="174"/>
    <n v="14"/>
    <s v="TO"/>
    <n v="1484000"/>
    <s v="KES"/>
    <s v="OCP Kenya LTD"/>
    <s v="Kenya"/>
    <x v="5"/>
    <x v="17"/>
    <n v="700009"/>
    <s v="ZCS"/>
    <s v="C"/>
    <n v="16"/>
    <n v="1500"/>
    <n v="1520"/>
  </r>
  <r>
    <n v="95001996"/>
    <s v="NATIONAL CEREALS AND PRODUCE BOARD"/>
    <s v="Gov"/>
    <x v="174"/>
    <n v="28"/>
    <s v="TO"/>
    <n v="2968000"/>
    <s v="KES"/>
    <s v="OCP Kenya LTD"/>
    <s v="Kenya"/>
    <x v="5"/>
    <x v="17"/>
    <n v="700009"/>
    <s v="ZCS"/>
    <s v="C"/>
    <n v="15"/>
    <n v="1500"/>
    <n v="1520"/>
  </r>
  <r>
    <n v="95001996"/>
    <s v="NATIONAL CEREALS AND PRODUCE BOARD"/>
    <s v="Gov"/>
    <x v="174"/>
    <n v="28"/>
    <s v="TO"/>
    <n v="2968000"/>
    <s v="KES"/>
    <s v="OCP Kenya LTD"/>
    <s v="Kenya"/>
    <x v="5"/>
    <x v="17"/>
    <n v="700009"/>
    <s v="ZCS"/>
    <s v="C"/>
    <n v="14"/>
    <n v="1500"/>
    <n v="1520"/>
  </r>
  <r>
    <n v="95001996"/>
    <s v="NATIONAL CEREALS AND PRODUCE BOARD"/>
    <s v="Gov"/>
    <x v="174"/>
    <n v="28"/>
    <s v="TO"/>
    <n v="2968000"/>
    <s v="KES"/>
    <s v="OCP Kenya LTD"/>
    <s v="Kenya"/>
    <x v="5"/>
    <x v="17"/>
    <n v="700009"/>
    <s v="ZCS"/>
    <s v="C"/>
    <n v="13"/>
    <n v="1500"/>
    <n v="1520"/>
  </r>
  <r>
    <n v="95001996"/>
    <s v="NATIONAL CEREALS AND PRODUCE BOARD"/>
    <s v="Gov"/>
    <x v="174"/>
    <n v="28"/>
    <s v="TO"/>
    <n v="2968000"/>
    <s v="KES"/>
    <s v="OCP Kenya LTD"/>
    <s v="Kenya"/>
    <x v="5"/>
    <x v="17"/>
    <n v="700009"/>
    <s v="ZCS"/>
    <s v="C"/>
    <n v="12"/>
    <n v="1500"/>
    <n v="1520"/>
  </r>
  <r>
    <n v="95001996"/>
    <s v="NATIONAL CEREALS AND PRODUCE BOARD"/>
    <s v="Gov"/>
    <x v="174"/>
    <n v="28"/>
    <s v="TO"/>
    <n v="2968000"/>
    <s v="KES"/>
    <s v="OCP Kenya LTD"/>
    <s v="Kenya"/>
    <x v="5"/>
    <x v="17"/>
    <n v="700009"/>
    <s v="ZCS"/>
    <s v="C"/>
    <n v="11"/>
    <n v="1500"/>
    <n v="1520"/>
  </r>
  <r>
    <n v="95001996"/>
    <s v="NATIONAL CEREALS AND PRODUCE BOARD"/>
    <s v="Gov"/>
    <x v="174"/>
    <n v="28"/>
    <s v="TO"/>
    <n v="2968000"/>
    <s v="KES"/>
    <s v="OCP Kenya LTD"/>
    <s v="Kenya"/>
    <x v="5"/>
    <x v="17"/>
    <n v="700009"/>
    <s v="ZCS"/>
    <s v="C"/>
    <n v="10"/>
    <n v="1500"/>
    <n v="1520"/>
  </r>
  <r>
    <n v="95001997"/>
    <s v="NATIONAL CEREALS AND PRODUCE BOARD"/>
    <s v="Gov"/>
    <x v="174"/>
    <n v="28"/>
    <s v="TO"/>
    <n v="2968000"/>
    <s v="KES"/>
    <s v="OCP Kenya LTD"/>
    <s v="Kenya"/>
    <x v="5"/>
    <x v="17"/>
    <n v="700009"/>
    <s v="ZCS"/>
    <s v="C"/>
    <n v="31"/>
    <n v="1500"/>
    <n v="1520"/>
  </r>
  <r>
    <n v="95001997"/>
    <s v="NATIONAL CEREALS AND PRODUCE BOARD"/>
    <s v="Gov"/>
    <x v="174"/>
    <n v="28"/>
    <s v="TO"/>
    <n v="2968000"/>
    <s v="KES"/>
    <s v="OCP Kenya LTD"/>
    <s v="Kenya"/>
    <x v="5"/>
    <x v="17"/>
    <n v="700009"/>
    <s v="ZCS"/>
    <s v="C"/>
    <n v="30"/>
    <n v="1500"/>
    <n v="1520"/>
  </r>
  <r>
    <n v="95001997"/>
    <s v="NATIONAL CEREALS AND PRODUCE BOARD"/>
    <s v="Gov"/>
    <x v="174"/>
    <n v="28"/>
    <s v="TO"/>
    <n v="2968000"/>
    <s v="KES"/>
    <s v="OCP Kenya LTD"/>
    <s v="Kenya"/>
    <x v="5"/>
    <x v="17"/>
    <n v="700009"/>
    <s v="ZCS"/>
    <s v="C"/>
    <n v="29"/>
    <n v="1500"/>
    <n v="1520"/>
  </r>
  <r>
    <n v="95001997"/>
    <s v="NATIONAL CEREALS AND PRODUCE BOARD"/>
    <s v="Gov"/>
    <x v="174"/>
    <n v="28"/>
    <s v="TO"/>
    <n v="2968000"/>
    <s v="KES"/>
    <s v="OCP Kenya LTD"/>
    <s v="Kenya"/>
    <x v="5"/>
    <x v="17"/>
    <n v="700009"/>
    <s v="ZCS"/>
    <s v="C"/>
    <n v="28"/>
    <n v="1500"/>
    <n v="1520"/>
  </r>
  <r>
    <n v="95001997"/>
    <s v="NATIONAL CEREALS AND PRODUCE BOARD"/>
    <s v="Gov"/>
    <x v="174"/>
    <n v="14"/>
    <s v="TO"/>
    <n v="1484000"/>
    <s v="KES"/>
    <s v="OCP Kenya LTD"/>
    <s v="Kenya"/>
    <x v="5"/>
    <x v="17"/>
    <n v="700009"/>
    <s v="ZCS"/>
    <s v="C"/>
    <n v="27"/>
    <n v="1500"/>
    <n v="1520"/>
  </r>
  <r>
    <n v="95001997"/>
    <s v="NATIONAL CEREALS AND PRODUCE BOARD"/>
    <s v="Gov"/>
    <x v="174"/>
    <n v="28"/>
    <s v="TO"/>
    <n v="2968000"/>
    <s v="KES"/>
    <s v="OCP Kenya LTD"/>
    <s v="Kenya"/>
    <x v="5"/>
    <x v="17"/>
    <n v="700009"/>
    <s v="ZCS"/>
    <s v="C"/>
    <n v="26"/>
    <n v="1500"/>
    <n v="1520"/>
  </r>
  <r>
    <n v="95001997"/>
    <s v="NATIONAL CEREALS AND PRODUCE BOARD"/>
    <s v="Gov"/>
    <x v="174"/>
    <n v="28"/>
    <s v="TO"/>
    <n v="2968000"/>
    <s v="KES"/>
    <s v="OCP Kenya LTD"/>
    <s v="Kenya"/>
    <x v="5"/>
    <x v="17"/>
    <n v="700009"/>
    <s v="ZCS"/>
    <s v="C"/>
    <n v="25"/>
    <n v="1500"/>
    <n v="1520"/>
  </r>
  <r>
    <n v="95001997"/>
    <s v="NATIONAL CEREALS AND PRODUCE BOARD"/>
    <s v="Gov"/>
    <x v="174"/>
    <n v="28"/>
    <s v="TO"/>
    <n v="2968000"/>
    <s v="KES"/>
    <s v="OCP Kenya LTD"/>
    <s v="Kenya"/>
    <x v="5"/>
    <x v="17"/>
    <n v="700009"/>
    <s v="ZCS"/>
    <s v="C"/>
    <n v="24"/>
    <n v="1500"/>
    <n v="1520"/>
  </r>
  <r>
    <n v="95001997"/>
    <s v="NATIONAL CEREALS AND PRODUCE BOARD"/>
    <s v="Gov"/>
    <x v="174"/>
    <n v="28"/>
    <s v="TO"/>
    <n v="2968000"/>
    <s v="KES"/>
    <s v="OCP Kenya LTD"/>
    <s v="Kenya"/>
    <x v="5"/>
    <x v="17"/>
    <n v="700009"/>
    <s v="ZCS"/>
    <s v="C"/>
    <n v="23"/>
    <n v="1500"/>
    <n v="1520"/>
  </r>
  <r>
    <n v="95001997"/>
    <s v="NATIONAL CEREALS AND PRODUCE BOARD"/>
    <s v="Gov"/>
    <x v="174"/>
    <n v="28"/>
    <s v="TO"/>
    <n v="2968000"/>
    <s v="KES"/>
    <s v="OCP Kenya LTD"/>
    <s v="Kenya"/>
    <x v="5"/>
    <x v="17"/>
    <n v="700009"/>
    <s v="ZCS"/>
    <s v="C"/>
    <n v="22"/>
    <n v="1500"/>
    <n v="1520"/>
  </r>
  <r>
    <n v="95001997"/>
    <s v="NATIONAL CEREALS AND PRODUCE BOARD"/>
    <s v="Gov"/>
    <x v="174"/>
    <n v="28"/>
    <s v="TO"/>
    <n v="2968000"/>
    <s v="KES"/>
    <s v="OCP Kenya LTD"/>
    <s v="Kenya"/>
    <x v="5"/>
    <x v="17"/>
    <n v="700009"/>
    <s v="ZCS"/>
    <s v="C"/>
    <n v="21"/>
    <n v="1500"/>
    <n v="1520"/>
  </r>
  <r>
    <n v="95001997"/>
    <s v="NATIONAL CEREALS AND PRODUCE BOARD"/>
    <s v="Gov"/>
    <x v="174"/>
    <n v="28"/>
    <s v="TO"/>
    <n v="2968000"/>
    <s v="KES"/>
    <s v="OCP Kenya LTD"/>
    <s v="Kenya"/>
    <x v="5"/>
    <x v="17"/>
    <n v="700009"/>
    <s v="ZCS"/>
    <s v="C"/>
    <n v="20"/>
    <n v="1500"/>
    <n v="1520"/>
  </r>
  <r>
    <n v="95001997"/>
    <s v="NATIONAL CEREALS AND PRODUCE BOARD"/>
    <s v="Gov"/>
    <x v="174"/>
    <n v="28"/>
    <s v="TO"/>
    <n v="2968000"/>
    <s v="KES"/>
    <s v="OCP Kenya LTD"/>
    <s v="Kenya"/>
    <x v="5"/>
    <x v="17"/>
    <n v="700009"/>
    <s v="ZCS"/>
    <s v="C"/>
    <n v="10"/>
    <n v="1500"/>
    <n v="1520"/>
  </r>
  <r>
    <n v="95001997"/>
    <s v="NATIONAL CEREALS AND PRODUCE BOARD"/>
    <s v="Gov"/>
    <x v="174"/>
    <n v="14"/>
    <s v="TO"/>
    <n v="1484000"/>
    <s v="KES"/>
    <s v="OCP Kenya LTD"/>
    <s v="Kenya"/>
    <x v="5"/>
    <x v="17"/>
    <n v="700009"/>
    <s v="ZCS"/>
    <s v="C"/>
    <n v="11"/>
    <n v="1500"/>
    <n v="1520"/>
  </r>
  <r>
    <n v="95001997"/>
    <s v="NATIONAL CEREALS AND PRODUCE BOARD"/>
    <s v="Gov"/>
    <x v="174"/>
    <n v="14"/>
    <s v="TO"/>
    <n v="1484000"/>
    <s v="KES"/>
    <s v="OCP Kenya LTD"/>
    <s v="Kenya"/>
    <x v="5"/>
    <x v="17"/>
    <n v="700009"/>
    <s v="ZCS"/>
    <s v="C"/>
    <n v="12"/>
    <n v="1500"/>
    <n v="1520"/>
  </r>
  <r>
    <n v="95001997"/>
    <s v="NATIONAL CEREALS AND PRODUCE BOARD"/>
    <s v="Gov"/>
    <x v="174"/>
    <n v="28"/>
    <s v="TO"/>
    <n v="2968000"/>
    <s v="KES"/>
    <s v="OCP Kenya LTD"/>
    <s v="Kenya"/>
    <x v="5"/>
    <x v="17"/>
    <n v="700009"/>
    <s v="ZCS"/>
    <s v="C"/>
    <n v="19"/>
    <n v="1500"/>
    <n v="1520"/>
  </r>
  <r>
    <n v="95001997"/>
    <s v="NATIONAL CEREALS AND PRODUCE BOARD"/>
    <s v="Gov"/>
    <x v="174"/>
    <n v="28"/>
    <s v="TO"/>
    <n v="2968000"/>
    <s v="KES"/>
    <s v="OCP Kenya LTD"/>
    <s v="Kenya"/>
    <x v="5"/>
    <x v="17"/>
    <n v="700009"/>
    <s v="ZCS"/>
    <s v="C"/>
    <n v="13"/>
    <n v="1500"/>
    <n v="1520"/>
  </r>
  <r>
    <n v="95001997"/>
    <s v="NATIONAL CEREALS AND PRODUCE BOARD"/>
    <s v="Gov"/>
    <x v="174"/>
    <n v="28"/>
    <s v="TO"/>
    <n v="2968000"/>
    <s v="KES"/>
    <s v="OCP Kenya LTD"/>
    <s v="Kenya"/>
    <x v="5"/>
    <x v="17"/>
    <n v="700009"/>
    <s v="ZCS"/>
    <s v="C"/>
    <n v="14"/>
    <n v="1500"/>
    <n v="1520"/>
  </r>
  <r>
    <n v="95001997"/>
    <s v="NATIONAL CEREALS AND PRODUCE BOARD"/>
    <s v="Gov"/>
    <x v="174"/>
    <n v="28"/>
    <s v="TO"/>
    <n v="2968000"/>
    <s v="KES"/>
    <s v="OCP Kenya LTD"/>
    <s v="Kenya"/>
    <x v="5"/>
    <x v="17"/>
    <n v="700009"/>
    <s v="ZCS"/>
    <s v="C"/>
    <n v="15"/>
    <n v="1500"/>
    <n v="1520"/>
  </r>
  <r>
    <n v="95001997"/>
    <s v="NATIONAL CEREALS AND PRODUCE BOARD"/>
    <s v="Gov"/>
    <x v="174"/>
    <n v="28"/>
    <s v="TO"/>
    <n v="2968000"/>
    <s v="KES"/>
    <s v="OCP Kenya LTD"/>
    <s v="Kenya"/>
    <x v="5"/>
    <x v="17"/>
    <n v="700009"/>
    <s v="ZCS"/>
    <s v="C"/>
    <n v="16"/>
    <n v="1500"/>
    <n v="1520"/>
  </r>
  <r>
    <n v="95001997"/>
    <s v="NATIONAL CEREALS AND PRODUCE BOARD"/>
    <s v="Gov"/>
    <x v="174"/>
    <n v="28"/>
    <s v="TO"/>
    <n v="2968000"/>
    <s v="KES"/>
    <s v="OCP Kenya LTD"/>
    <s v="Kenya"/>
    <x v="5"/>
    <x v="17"/>
    <n v="700009"/>
    <s v="ZCS"/>
    <s v="C"/>
    <n v="17"/>
    <n v="1500"/>
    <n v="1520"/>
  </r>
  <r>
    <n v="95001997"/>
    <s v="NATIONAL CEREALS AND PRODUCE BOARD"/>
    <s v="Gov"/>
    <x v="174"/>
    <n v="28"/>
    <s v="TO"/>
    <n v="2968000"/>
    <s v="KES"/>
    <s v="OCP Kenya LTD"/>
    <s v="Kenya"/>
    <x v="5"/>
    <x v="17"/>
    <n v="700009"/>
    <s v="ZCS"/>
    <s v="C"/>
    <n v="18"/>
    <n v="1500"/>
    <n v="1520"/>
  </r>
  <r>
    <n v="95001998"/>
    <s v="COAST FARMCARE AGROVET LIMITED"/>
    <m/>
    <x v="175"/>
    <n v="0.75"/>
    <s v="TO"/>
    <n v="85500"/>
    <s v="KES"/>
    <s v="OCP Kenya LTD"/>
    <s v="Kenya"/>
    <x v="5"/>
    <x v="32"/>
    <n v="700046"/>
    <s v="ZCS"/>
    <s v="C"/>
    <n v="20"/>
    <n v="1500"/>
    <n v="1520"/>
  </r>
  <r>
    <n v="95001998"/>
    <s v="COAST FARMCARE AGROVET LIMITED"/>
    <m/>
    <x v="175"/>
    <n v="2.5"/>
    <s v="TO"/>
    <n v="285000"/>
    <s v="KES"/>
    <s v="OCP Kenya LTD"/>
    <s v="Kenya"/>
    <x v="5"/>
    <x v="17"/>
    <n v="700009"/>
    <s v="ZCS"/>
    <s v="C"/>
    <n v="10"/>
    <n v="1500"/>
    <n v="1520"/>
  </r>
  <r>
    <n v="95002000"/>
    <s v="NATIONAL CEREALS AND PRODUCE BOARD"/>
    <s v="Gov"/>
    <x v="175"/>
    <n v="14"/>
    <s v="TO"/>
    <n v="1484000"/>
    <s v="KES"/>
    <s v="OCP Kenya LTD"/>
    <s v="Kenya"/>
    <x v="5"/>
    <x v="17"/>
    <n v="700009"/>
    <s v="ZCS"/>
    <s v="C"/>
    <n v="19"/>
    <n v="1500"/>
    <n v="1520"/>
  </r>
  <r>
    <n v="95002000"/>
    <s v="NATIONAL CEREALS AND PRODUCE BOARD"/>
    <s v="Gov"/>
    <x v="175"/>
    <n v="28"/>
    <s v="TO"/>
    <n v="2968000"/>
    <s v="KES"/>
    <s v="OCP Kenya LTD"/>
    <s v="Kenya"/>
    <x v="5"/>
    <x v="17"/>
    <n v="700009"/>
    <s v="ZCS"/>
    <s v="C"/>
    <n v="18"/>
    <n v="1500"/>
    <n v="1520"/>
  </r>
  <r>
    <n v="95002000"/>
    <s v="NATIONAL CEREALS AND PRODUCE BOARD"/>
    <s v="Gov"/>
    <x v="175"/>
    <n v="28"/>
    <s v="TO"/>
    <n v="2968000"/>
    <s v="KES"/>
    <s v="OCP Kenya LTD"/>
    <s v="Kenya"/>
    <x v="5"/>
    <x v="17"/>
    <n v="700009"/>
    <s v="ZCS"/>
    <s v="C"/>
    <n v="17"/>
    <n v="1500"/>
    <n v="1520"/>
  </r>
  <r>
    <n v="95002000"/>
    <s v="NATIONAL CEREALS AND PRODUCE BOARD"/>
    <s v="Gov"/>
    <x v="175"/>
    <n v="28"/>
    <s v="TO"/>
    <n v="2968000"/>
    <s v="KES"/>
    <s v="OCP Kenya LTD"/>
    <s v="Kenya"/>
    <x v="5"/>
    <x v="17"/>
    <n v="700009"/>
    <s v="ZCS"/>
    <s v="C"/>
    <n v="16"/>
    <n v="1500"/>
    <n v="1520"/>
  </r>
  <r>
    <n v="95002000"/>
    <s v="NATIONAL CEREALS AND PRODUCE BOARD"/>
    <s v="Gov"/>
    <x v="175"/>
    <n v="28"/>
    <s v="TO"/>
    <n v="2968000"/>
    <s v="KES"/>
    <s v="OCP Kenya LTD"/>
    <s v="Kenya"/>
    <x v="5"/>
    <x v="17"/>
    <n v="700009"/>
    <s v="ZCS"/>
    <s v="C"/>
    <n v="15"/>
    <n v="1500"/>
    <n v="1520"/>
  </r>
  <r>
    <n v="95002000"/>
    <s v="NATIONAL CEREALS AND PRODUCE BOARD"/>
    <s v="Gov"/>
    <x v="175"/>
    <n v="28"/>
    <s v="TO"/>
    <n v="2968000"/>
    <s v="KES"/>
    <s v="OCP Kenya LTD"/>
    <s v="Kenya"/>
    <x v="5"/>
    <x v="17"/>
    <n v="700009"/>
    <s v="ZCS"/>
    <s v="C"/>
    <n v="14"/>
    <n v="1500"/>
    <n v="1520"/>
  </r>
  <r>
    <n v="95002000"/>
    <s v="NATIONAL CEREALS AND PRODUCE BOARD"/>
    <s v="Gov"/>
    <x v="175"/>
    <n v="28"/>
    <s v="TO"/>
    <n v="2968000"/>
    <s v="KES"/>
    <s v="OCP Kenya LTD"/>
    <s v="Kenya"/>
    <x v="5"/>
    <x v="17"/>
    <n v="700009"/>
    <s v="ZCS"/>
    <s v="C"/>
    <n v="13"/>
    <n v="1500"/>
    <n v="1520"/>
  </r>
  <r>
    <n v="95002000"/>
    <s v="NATIONAL CEREALS AND PRODUCE BOARD"/>
    <s v="Gov"/>
    <x v="175"/>
    <n v="28"/>
    <s v="TO"/>
    <n v="2968000"/>
    <s v="KES"/>
    <s v="OCP Kenya LTD"/>
    <s v="Kenya"/>
    <x v="5"/>
    <x v="17"/>
    <n v="700009"/>
    <s v="ZCS"/>
    <s v="C"/>
    <n v="12"/>
    <n v="1500"/>
    <n v="1520"/>
  </r>
  <r>
    <n v="95002000"/>
    <s v="NATIONAL CEREALS AND PRODUCE BOARD"/>
    <s v="Gov"/>
    <x v="175"/>
    <n v="14"/>
    <s v="TO"/>
    <n v="1484000"/>
    <s v="KES"/>
    <s v="OCP Kenya LTD"/>
    <s v="Kenya"/>
    <x v="5"/>
    <x v="17"/>
    <n v="700009"/>
    <s v="ZCS"/>
    <s v="C"/>
    <n v="11"/>
    <n v="1500"/>
    <n v="1520"/>
  </r>
  <r>
    <n v="95002000"/>
    <s v="NATIONAL CEREALS AND PRODUCE BOARD"/>
    <s v="Gov"/>
    <x v="175"/>
    <n v="28"/>
    <s v="TO"/>
    <n v="2968000"/>
    <s v="KES"/>
    <s v="OCP Kenya LTD"/>
    <s v="Kenya"/>
    <x v="5"/>
    <x v="17"/>
    <n v="700009"/>
    <s v="ZCS"/>
    <s v="C"/>
    <n v="10"/>
    <n v="1500"/>
    <n v="1520"/>
  </r>
  <r>
    <n v="95002000"/>
    <s v="NATIONAL CEREALS AND PRODUCE BOARD"/>
    <s v="Gov"/>
    <x v="175"/>
    <n v="28"/>
    <s v="TO"/>
    <n v="2968000"/>
    <s v="KES"/>
    <s v="OCP Kenya LTD"/>
    <s v="Kenya"/>
    <x v="5"/>
    <x v="17"/>
    <n v="700009"/>
    <s v="ZCS"/>
    <s v="C"/>
    <n v="20"/>
    <n v="1500"/>
    <n v="1520"/>
  </r>
  <r>
    <n v="95002000"/>
    <s v="NATIONAL CEREALS AND PRODUCE BOARD"/>
    <s v="Gov"/>
    <x v="175"/>
    <n v="28"/>
    <s v="TO"/>
    <n v="2968000"/>
    <s v="KES"/>
    <s v="OCP Kenya LTD"/>
    <s v="Kenya"/>
    <x v="5"/>
    <x v="17"/>
    <n v="700009"/>
    <s v="ZCS"/>
    <s v="C"/>
    <n v="21"/>
    <n v="1500"/>
    <n v="1520"/>
  </r>
  <r>
    <n v="95002000"/>
    <s v="NATIONAL CEREALS AND PRODUCE BOARD"/>
    <s v="Gov"/>
    <x v="175"/>
    <n v="28"/>
    <s v="TO"/>
    <n v="2968000"/>
    <s v="KES"/>
    <s v="OCP Kenya LTD"/>
    <s v="Kenya"/>
    <x v="5"/>
    <x v="17"/>
    <n v="700009"/>
    <s v="ZCS"/>
    <s v="C"/>
    <n v="22"/>
    <n v="1500"/>
    <n v="1520"/>
  </r>
  <r>
    <n v="95002000"/>
    <s v="NATIONAL CEREALS AND PRODUCE BOARD"/>
    <s v="Gov"/>
    <x v="175"/>
    <n v="28"/>
    <s v="TO"/>
    <n v="2968000"/>
    <s v="KES"/>
    <s v="OCP Kenya LTD"/>
    <s v="Kenya"/>
    <x v="5"/>
    <x v="17"/>
    <n v="700009"/>
    <s v="ZCS"/>
    <s v="C"/>
    <n v="23"/>
    <n v="1500"/>
    <n v="1520"/>
  </r>
  <r>
    <n v="95002000"/>
    <s v="NATIONAL CEREALS AND PRODUCE BOARD"/>
    <s v="Gov"/>
    <x v="175"/>
    <n v="28"/>
    <s v="TO"/>
    <n v="2968000"/>
    <s v="KES"/>
    <s v="OCP Kenya LTD"/>
    <s v="Kenya"/>
    <x v="5"/>
    <x v="17"/>
    <n v="700009"/>
    <s v="ZCS"/>
    <s v="C"/>
    <n v="24"/>
    <n v="1500"/>
    <n v="1520"/>
  </r>
  <r>
    <n v="95002000"/>
    <s v="NATIONAL CEREALS AND PRODUCE BOARD"/>
    <s v="Gov"/>
    <x v="175"/>
    <n v="28"/>
    <s v="TO"/>
    <n v="2968000"/>
    <s v="KES"/>
    <s v="OCP Kenya LTD"/>
    <s v="Kenya"/>
    <x v="5"/>
    <x v="17"/>
    <n v="700009"/>
    <s v="ZCS"/>
    <s v="C"/>
    <n v="25"/>
    <n v="1500"/>
    <n v="1520"/>
  </r>
  <r>
    <n v="95002000"/>
    <s v="NATIONAL CEREALS AND PRODUCE BOARD"/>
    <s v="Gov"/>
    <x v="175"/>
    <n v="28"/>
    <s v="TO"/>
    <n v="2968000"/>
    <s v="KES"/>
    <s v="OCP Kenya LTD"/>
    <s v="Kenya"/>
    <x v="5"/>
    <x v="17"/>
    <n v="700009"/>
    <s v="ZCS"/>
    <s v="C"/>
    <n v="26"/>
    <n v="1500"/>
    <n v="1520"/>
  </r>
  <r>
    <n v="95002000"/>
    <s v="NATIONAL CEREALS AND PRODUCE BOARD"/>
    <s v="Gov"/>
    <x v="175"/>
    <n v="14"/>
    <s v="TO"/>
    <n v="1484000"/>
    <s v="KES"/>
    <s v="OCP Kenya LTD"/>
    <s v="Kenya"/>
    <x v="5"/>
    <x v="17"/>
    <n v="700009"/>
    <s v="ZCS"/>
    <s v="C"/>
    <n v="27"/>
    <n v="1500"/>
    <n v="1520"/>
  </r>
  <r>
    <n v="95002000"/>
    <s v="NATIONAL CEREALS AND PRODUCE BOARD"/>
    <s v="Gov"/>
    <x v="175"/>
    <n v="14"/>
    <s v="TO"/>
    <n v="1484000"/>
    <s v="KES"/>
    <s v="OCP Kenya LTD"/>
    <s v="Kenya"/>
    <x v="5"/>
    <x v="17"/>
    <n v="700009"/>
    <s v="ZCS"/>
    <s v="C"/>
    <n v="28"/>
    <n v="1500"/>
    <n v="1520"/>
  </r>
  <r>
    <n v="95002000"/>
    <s v="NATIONAL CEREALS AND PRODUCE BOARD"/>
    <s v="Gov"/>
    <x v="175"/>
    <n v="28"/>
    <s v="TO"/>
    <n v="2968000"/>
    <s v="KES"/>
    <s v="OCP Kenya LTD"/>
    <s v="Kenya"/>
    <x v="5"/>
    <x v="17"/>
    <n v="700009"/>
    <s v="ZCS"/>
    <s v="C"/>
    <n v="29"/>
    <n v="1500"/>
    <n v="1520"/>
  </r>
  <r>
    <n v="95002001"/>
    <s v="NATIONAL CEREALS AND PRODUCE BOARD"/>
    <s v="Gov"/>
    <x v="175"/>
    <n v="28"/>
    <s v="TO"/>
    <n v="2968000"/>
    <s v="KES"/>
    <s v="OCP Kenya LTD"/>
    <s v="Kenya"/>
    <x v="5"/>
    <x v="17"/>
    <n v="700009"/>
    <s v="ZCS"/>
    <s v="C"/>
    <n v="10"/>
    <n v="1500"/>
    <n v="1520"/>
  </r>
  <r>
    <n v="95002006"/>
    <s v="NATIONAL CEREALS AND PRODUCE BOARD"/>
    <s v="Gov"/>
    <x v="175"/>
    <n v="28"/>
    <s v="TO"/>
    <n v="2968000"/>
    <s v="KES"/>
    <s v="OCP Kenya LTD"/>
    <s v="Kenya"/>
    <x v="5"/>
    <x v="17"/>
    <n v="700009"/>
    <s v="ZCS"/>
    <s v="C"/>
    <n v="13"/>
    <n v="1500"/>
    <n v="1520"/>
  </r>
  <r>
    <n v="95002006"/>
    <s v="NATIONAL CEREALS AND PRODUCE BOARD"/>
    <s v="Gov"/>
    <x v="175"/>
    <n v="28"/>
    <s v="TO"/>
    <n v="2968000"/>
    <s v="KES"/>
    <s v="OCP Kenya LTD"/>
    <s v="Kenya"/>
    <x v="5"/>
    <x v="17"/>
    <n v="700009"/>
    <s v="ZCS"/>
    <s v="C"/>
    <n v="12"/>
    <n v="1500"/>
    <n v="1520"/>
  </r>
  <r>
    <n v="95002006"/>
    <s v="NATIONAL CEREALS AND PRODUCE BOARD"/>
    <s v="Gov"/>
    <x v="175"/>
    <n v="28"/>
    <s v="TO"/>
    <n v="2968000"/>
    <s v="KES"/>
    <s v="OCP Kenya LTD"/>
    <s v="Kenya"/>
    <x v="5"/>
    <x v="17"/>
    <n v="700009"/>
    <s v="ZCS"/>
    <s v="C"/>
    <n v="11"/>
    <n v="1500"/>
    <n v="1520"/>
  </r>
  <r>
    <n v="95002006"/>
    <s v="NATIONAL CEREALS AND PRODUCE BOARD"/>
    <s v="Gov"/>
    <x v="175"/>
    <n v="28"/>
    <s v="TO"/>
    <n v="2968000"/>
    <s v="KES"/>
    <s v="OCP Kenya LTD"/>
    <s v="Kenya"/>
    <x v="5"/>
    <x v="17"/>
    <n v="700009"/>
    <s v="ZCS"/>
    <s v="C"/>
    <n v="10"/>
    <n v="1500"/>
    <n v="1520"/>
  </r>
  <r>
    <n v="95002007"/>
    <s v="NATIONAL CEREALS AND PRODUCE BOARD"/>
    <s v="Gov"/>
    <x v="175"/>
    <n v="28"/>
    <s v="TO"/>
    <n v="2968000"/>
    <s v="KES"/>
    <s v="OCP Kenya LTD"/>
    <s v="Kenya"/>
    <x v="5"/>
    <x v="17"/>
    <n v="700009"/>
    <s v="ZCS"/>
    <s v="C"/>
    <n v="10"/>
    <n v="1500"/>
    <n v="1520"/>
  </r>
  <r>
    <n v="95002008"/>
    <s v="FARMERS CENTER LIMITED"/>
    <s v="Retailers"/>
    <x v="75"/>
    <n v="2.9750000000000001"/>
    <s v="TO"/>
    <n v="348075"/>
    <s v="KES"/>
    <s v="OCP Kenya LTD"/>
    <s v="Kenya"/>
    <x v="5"/>
    <x v="32"/>
    <n v="700046"/>
    <s v="ZCS"/>
    <s v="C"/>
    <n v="20"/>
    <n v="1500"/>
    <n v="1521"/>
  </r>
  <r>
    <n v="95002008"/>
    <s v="FARMERS CENTER LIMITED"/>
    <s v="Retailers"/>
    <x v="75"/>
    <n v="9"/>
    <s v="TO"/>
    <n v="1044000"/>
    <s v="KES"/>
    <s v="OCP Kenya LTD"/>
    <s v="Kenya"/>
    <x v="5"/>
    <x v="17"/>
    <n v="700009"/>
    <s v="ZCS"/>
    <s v="C"/>
    <n v="10"/>
    <n v="1500"/>
    <n v="1521"/>
  </r>
  <r>
    <n v="95002009"/>
    <s v="CASH SALES"/>
    <m/>
    <x v="176"/>
    <n v="2.5"/>
    <s v="TO"/>
    <n v="285000"/>
    <s v="KES"/>
    <s v="OCP Kenya LTD"/>
    <s v="Kenya"/>
    <x v="5"/>
    <x v="32"/>
    <n v="700046"/>
    <s v="ZCS"/>
    <s v="C"/>
    <n v="10"/>
    <n v="1500"/>
    <n v="1520"/>
  </r>
  <r>
    <n v="95002010"/>
    <s v="YARA EAST AFRICA LIMITED"/>
    <s v="Distributor"/>
    <x v="177"/>
    <n v="500"/>
    <s v="TO"/>
    <n v="439500"/>
    <s v="USD"/>
    <s v="OCP Kenya LTD"/>
    <s v="Kenya"/>
    <x v="5"/>
    <x v="17"/>
    <n v="700009"/>
    <s v="ZCS"/>
    <s v="C"/>
    <n v="10"/>
    <n v="1500"/>
    <n v="1510"/>
  </r>
  <r>
    <n v="95002011"/>
    <s v="YARA EAST AFRICA LIMITED"/>
    <s v="Distributor"/>
    <x v="177"/>
    <n v="500"/>
    <s v="TO"/>
    <n v="439500"/>
    <s v="USD"/>
    <s v="OCP Kenya LTD"/>
    <s v="Kenya"/>
    <x v="5"/>
    <x v="17"/>
    <n v="700009"/>
    <s v="ZCS"/>
    <s v="C"/>
    <n v="10"/>
    <n v="1500"/>
    <n v="1510"/>
  </r>
  <r>
    <n v="95002012"/>
    <s v="YARA EAST AFRICA LIMITED"/>
    <s v="Distributor"/>
    <x v="177"/>
    <n v="500"/>
    <s v="TO"/>
    <n v="439500"/>
    <s v="USD"/>
    <s v="OCP Kenya LTD"/>
    <s v="Kenya"/>
    <x v="5"/>
    <x v="17"/>
    <n v="700009"/>
    <s v="ZCS"/>
    <s v="C"/>
    <n v="10"/>
    <n v="1500"/>
    <n v="1510"/>
  </r>
  <r>
    <n v="95002013"/>
    <s v="YARA EAST AFRICA LIMITED"/>
    <s v="Distributor"/>
    <x v="177"/>
    <n v="500"/>
    <s v="TO"/>
    <n v="439500"/>
    <s v="USD"/>
    <s v="OCP Kenya LTD"/>
    <s v="Kenya"/>
    <x v="5"/>
    <x v="17"/>
    <n v="700009"/>
    <s v="ZCS"/>
    <s v="C"/>
    <n v="10"/>
    <n v="1500"/>
    <n v="1510"/>
  </r>
  <r>
    <n v="95002014"/>
    <s v="CASH SALES"/>
    <m/>
    <x v="115"/>
    <n v="5.25"/>
    <s v="TO"/>
    <n v="598500"/>
    <s v="KES"/>
    <s v="OCP Kenya LTD"/>
    <s v="Kenya"/>
    <x v="5"/>
    <x v="32"/>
    <n v="700046"/>
    <s v="ZCS"/>
    <s v="C"/>
    <n v="10"/>
    <n v="1500"/>
    <n v="1520"/>
  </r>
  <r>
    <n v="95002015"/>
    <s v="CASH SALES"/>
    <m/>
    <x v="115"/>
    <n v="7.5"/>
    <s v="TO"/>
    <n v="855000"/>
    <s v="KES"/>
    <s v="OCP Kenya LTD"/>
    <s v="Kenya"/>
    <x v="5"/>
    <x v="32"/>
    <n v="700046"/>
    <s v="ZCS"/>
    <s v="C"/>
    <n v="10"/>
    <n v="1500"/>
    <n v="1520"/>
  </r>
  <r>
    <n v="95002016"/>
    <s v="FARMERS CENTER LIMITED"/>
    <s v="Retailers"/>
    <x v="115"/>
    <n v="6"/>
    <s v="TO"/>
    <n v="684000"/>
    <s v="KES"/>
    <s v="OCP Kenya LTD"/>
    <s v="Kenya"/>
    <x v="5"/>
    <x v="17"/>
    <n v="700009"/>
    <s v="ZCS"/>
    <s v="C"/>
    <n v="10"/>
    <n v="1500"/>
    <n v="1520"/>
  </r>
  <r>
    <n v="95002016"/>
    <s v="FARMERS CENTER LIMITED"/>
    <s v="Retailers"/>
    <x v="115"/>
    <n v="6"/>
    <s v="TO"/>
    <n v="684000"/>
    <s v="KES"/>
    <s v="OCP Kenya LTD"/>
    <s v="Kenya"/>
    <x v="5"/>
    <x v="32"/>
    <n v="700046"/>
    <s v="ZCS"/>
    <s v="C"/>
    <n v="20"/>
    <n v="1500"/>
    <n v="1520"/>
  </r>
  <r>
    <n v="95002017"/>
    <s v="COAST FARMCARE AGROVET LIMITED"/>
    <m/>
    <x v="115"/>
    <n v="1.25"/>
    <s v="TO"/>
    <n v="142500"/>
    <s v="KES"/>
    <s v="OCP Kenya LTD"/>
    <s v="Kenya"/>
    <x v="5"/>
    <x v="32"/>
    <n v="700046"/>
    <s v="ZCS"/>
    <s v="C"/>
    <n v="20"/>
    <n v="1500"/>
    <n v="1520"/>
  </r>
  <r>
    <n v="95002017"/>
    <s v="COAST FARMCARE AGROVET LIMITED"/>
    <m/>
    <x v="115"/>
    <n v="3.75"/>
    <s v="TO"/>
    <n v="427500"/>
    <s v="KES"/>
    <s v="OCP Kenya LTD"/>
    <s v="Kenya"/>
    <x v="5"/>
    <x v="17"/>
    <n v="700009"/>
    <s v="ZCS"/>
    <s v="C"/>
    <n v="10"/>
    <n v="1500"/>
    <n v="1520"/>
  </r>
  <r>
    <n v="95002018"/>
    <s v="GREENLAND FARMCARE LIMITED"/>
    <m/>
    <x v="130"/>
    <n v="6"/>
    <s v="TO"/>
    <n v="684000"/>
    <s v="KES"/>
    <s v="OCP Kenya LTD"/>
    <s v="Kenya"/>
    <x v="5"/>
    <x v="32"/>
    <n v="700046"/>
    <s v="ZCS"/>
    <s v="C"/>
    <n v="10"/>
    <n v="1500"/>
    <n v="1520"/>
  </r>
  <r>
    <n v="95002019"/>
    <s v="ELGON KENYA LTD"/>
    <s v="Distributor"/>
    <x v="178"/>
    <n v="400"/>
    <s v="TO"/>
    <n v="45600000"/>
    <s v="KES"/>
    <s v="OCP Kenya LTD"/>
    <s v="Kenya"/>
    <x v="5"/>
    <x v="17"/>
    <n v="700009"/>
    <s v="ZCS"/>
    <s v="C"/>
    <n v="10"/>
    <n v="1500"/>
    <n v="1521"/>
  </r>
  <r>
    <n v="95002020"/>
    <s v="NATIONAL CEREALS AND PRODUCE BOARD"/>
    <s v="Gov"/>
    <x v="178"/>
    <n v="238"/>
    <s v="TO"/>
    <n v="25228000"/>
    <s v="KES"/>
    <s v="OCP Kenya LTD"/>
    <s v="Kenya"/>
    <x v="5"/>
    <x v="17"/>
    <n v="700009"/>
    <s v="ZCS"/>
    <s v="C"/>
    <n v="10"/>
    <n v="1500"/>
    <n v="1521"/>
  </r>
  <r>
    <n v="95002021"/>
    <s v="NATIONAL CEREALS AND PRODUCE BOARD"/>
    <s v="Gov"/>
    <x v="178"/>
    <n v="390"/>
    <s v="TO"/>
    <n v="41340000"/>
    <s v="KES"/>
    <s v="OCP Kenya LTD"/>
    <s v="Kenya"/>
    <x v="5"/>
    <x v="17"/>
    <n v="700009"/>
    <s v="ZCS"/>
    <s v="C"/>
    <n v="10"/>
    <n v="1500"/>
    <n v="1521"/>
  </r>
  <r>
    <n v="95002022"/>
    <s v="NATIONAL CEREALS AND PRODUCE BOARD"/>
    <s v="Gov"/>
    <x v="178"/>
    <n v="84"/>
    <s v="TO"/>
    <n v="8904000"/>
    <s v="KES"/>
    <s v="OCP Kenya LTD"/>
    <s v="Kenya"/>
    <x v="5"/>
    <x v="17"/>
    <n v="700009"/>
    <s v="ZCS"/>
    <s v="C"/>
    <n v="10"/>
    <n v="1500"/>
    <n v="1521"/>
  </r>
  <r>
    <n v="95002023"/>
    <s v="CIRA AGROVET SUPPLIES"/>
    <m/>
    <x v="178"/>
    <n v="6"/>
    <s v="TO"/>
    <n v="684000"/>
    <s v="KES"/>
    <s v="OCP Kenya LTD"/>
    <s v="Kenya"/>
    <x v="5"/>
    <x v="17"/>
    <n v="700009"/>
    <s v="ZCS"/>
    <s v="C"/>
    <n v="10"/>
    <n v="1500"/>
    <n v="1521"/>
  </r>
  <r>
    <n v="95002024"/>
    <s v="ELGON KENYA LTD"/>
    <s v="Distributor"/>
    <x v="178"/>
    <n v="150"/>
    <s v="TO"/>
    <n v="17100000"/>
    <s v="KES"/>
    <s v="OCP Kenya LTD"/>
    <s v="Kenya"/>
    <x v="5"/>
    <x v="17"/>
    <n v="700009"/>
    <s v="ZCS"/>
    <s v="C"/>
    <n v="10"/>
    <n v="1500"/>
    <n v="1521"/>
  </r>
  <r>
    <n v="95002025"/>
    <s v="CASH SALES"/>
    <m/>
    <x v="178"/>
    <n v="2.5"/>
    <s v="TO"/>
    <n v="285000"/>
    <s v="KES"/>
    <s v="OCP Kenya LTD"/>
    <s v="Kenya"/>
    <x v="5"/>
    <x v="32"/>
    <n v="700046"/>
    <s v="ZCS"/>
    <s v="C"/>
    <n v="10"/>
    <n v="1500"/>
    <n v="1520"/>
  </r>
  <r>
    <n v="95002026"/>
    <s v="CASH SALES"/>
    <m/>
    <x v="178"/>
    <n v="2.5"/>
    <s v="TO"/>
    <n v="285000"/>
    <s v="KES"/>
    <s v="OCP Kenya LTD"/>
    <s v="Kenya"/>
    <x v="5"/>
    <x v="32"/>
    <n v="700046"/>
    <s v="ZCS"/>
    <s v="C"/>
    <n v="10"/>
    <n v="1500"/>
    <n v="1520"/>
  </r>
  <r>
    <n v="95002027"/>
    <s v="ELGON KENYA LTD"/>
    <s v="Distributor"/>
    <x v="179"/>
    <n v="178.26599999999999"/>
    <s v="TO"/>
    <n v="20322324"/>
    <s v="KES"/>
    <s v="OCP Kenya LTD"/>
    <s v="Kenya"/>
    <x v="5"/>
    <x v="17"/>
    <n v="700009"/>
    <s v="ZCS"/>
    <s v="C"/>
    <n v="11"/>
    <n v="1500"/>
    <n v="1521"/>
  </r>
  <r>
    <n v="95002027"/>
    <s v="ELGON KENYA LTD"/>
    <s v="Distributor"/>
    <x v="179"/>
    <n v="31.734000000000002"/>
    <s v="TO"/>
    <n v="3617676"/>
    <s v="KES"/>
    <s v="OCP Kenya LTD"/>
    <s v="Kenya"/>
    <x v="5"/>
    <x v="17"/>
    <n v="700009"/>
    <s v="ZCS"/>
    <s v="C"/>
    <n v="10"/>
    <n v="1500"/>
    <n v="1521"/>
  </r>
  <r>
    <n v="95002030"/>
    <s v="GREENLAND FARMCARE LIMITED"/>
    <m/>
    <x v="180"/>
    <n v="0.5"/>
    <s v="TO"/>
    <n v="57000"/>
    <s v="KES"/>
    <s v="OCP Kenya LTD"/>
    <s v="Kenya"/>
    <x v="5"/>
    <x v="32"/>
    <n v="700046"/>
    <s v="ZCS"/>
    <s v="C"/>
    <n v="20"/>
    <n v="1500"/>
    <n v="1520"/>
  </r>
  <r>
    <n v="95002030"/>
    <s v="GREENLAND FARMCARE LIMITED"/>
    <m/>
    <x v="180"/>
    <n v="6"/>
    <s v="TO"/>
    <n v="684000"/>
    <s v="KES"/>
    <s v="OCP Kenya LTD"/>
    <s v="Kenya"/>
    <x v="5"/>
    <x v="17"/>
    <n v="700009"/>
    <s v="ZCS"/>
    <s v="C"/>
    <n v="10"/>
    <n v="1500"/>
    <n v="1520"/>
  </r>
  <r>
    <n v="95002031"/>
    <s v="ONE ACRE FUND"/>
    <s v="NGO (retailer)"/>
    <x v="130"/>
    <n v="3516"/>
    <s v="TO"/>
    <n v="2812800"/>
    <s v="USD"/>
    <s v="OCP Kenya LTD"/>
    <s v="Kenya"/>
    <x v="5"/>
    <x v="33"/>
    <n v="100002"/>
    <s v="ZCS"/>
    <s v="C"/>
    <n v="10"/>
    <n v="1500"/>
    <n v="1510"/>
  </r>
  <r>
    <n v="95002032"/>
    <s v="ONE ACRE FUND"/>
    <s v="NGO (retailer)"/>
    <x v="130"/>
    <n v="4276"/>
    <s v="TO"/>
    <n v="3420800"/>
    <s v="USD"/>
    <s v="OCP Kenya LTD"/>
    <s v="Kenya"/>
    <x v="5"/>
    <x v="33"/>
    <n v="100002"/>
    <s v="ZCS"/>
    <s v="C"/>
    <n v="10"/>
    <n v="1500"/>
    <n v="1510"/>
  </r>
  <r>
    <n v="95002037"/>
    <s v="CHIROMO FERTILIZERS LIMITED"/>
    <m/>
    <x v="181"/>
    <n v="30"/>
    <s v="TO"/>
    <n v="3420000"/>
    <s v="KES"/>
    <s v="OCP Kenya LTD"/>
    <s v="Kenya"/>
    <x v="5"/>
    <x v="17"/>
    <n v="700009"/>
    <s v="ZCS"/>
    <s v="C"/>
    <n v="10"/>
    <n v="1500"/>
    <n v="1521"/>
  </r>
  <r>
    <n v="95002038"/>
    <s v="IPROCURE LIMITED"/>
    <m/>
    <x v="181"/>
    <n v="50"/>
    <s v="TO"/>
    <n v="5200000"/>
    <s v="KES"/>
    <s v="OCP Kenya LTD"/>
    <s v="Kenya"/>
    <x v="5"/>
    <x v="32"/>
    <n v="700046"/>
    <s v="ZCS"/>
    <s v="C"/>
    <n v="10"/>
    <n v="1500"/>
    <n v="1520"/>
  </r>
  <r>
    <n v="95002039"/>
    <s v="IPROCURE LIMITED"/>
    <m/>
    <x v="181"/>
    <n v="80"/>
    <s v="TO"/>
    <n v="8320000"/>
    <s v="KES"/>
    <s v="OCP Kenya LTD"/>
    <s v="Kenya"/>
    <x v="5"/>
    <x v="17"/>
    <n v="700009"/>
    <s v="ZCS"/>
    <s v="C"/>
    <n v="10"/>
    <n v="1500"/>
    <n v="1521"/>
  </r>
  <r>
    <n v="95002040"/>
    <s v="CHIROMO FERTILIZERS LIMITED"/>
    <m/>
    <x v="137"/>
    <n v="30"/>
    <s v="TO"/>
    <n v="3420000"/>
    <s v="KES"/>
    <s v="OCP Kenya LTD"/>
    <s v="Kenya"/>
    <x v="5"/>
    <x v="17"/>
    <n v="700009"/>
    <s v="ZCS"/>
    <s v="C"/>
    <n v="10"/>
    <n v="1500"/>
    <n v="1521"/>
  </r>
  <r>
    <n v="95002041"/>
    <s v="NEW DOWN TOWN (ST) LIMITED"/>
    <m/>
    <x v="71"/>
    <n v="11"/>
    <s v="TO"/>
    <n v="990000"/>
    <s v="KES"/>
    <s v="OCP Kenya LTD"/>
    <s v="Kenya"/>
    <x v="5"/>
    <x v="34"/>
    <n v="700000"/>
    <s v="ZCS"/>
    <s v="C"/>
    <n v="10"/>
    <n v="1500"/>
    <n v="1523"/>
  </r>
  <r>
    <n v="96000151"/>
    <s v="Dizengoff Ghana Limited"/>
    <s v="Distributor"/>
    <x v="91"/>
    <n v="256"/>
    <s v="BAG"/>
    <n v="247296"/>
    <s v="USD"/>
    <s v="OCP Ghana LTD"/>
    <s v="Ghana"/>
    <x v="6"/>
    <x v="34"/>
    <n v="700000"/>
    <s v="ZCS"/>
    <s v="C"/>
    <n v="10"/>
    <n v="1600"/>
    <n v="1622"/>
  </r>
  <r>
    <n v="96000152"/>
    <s v="MEHAK GHANA LIMITED"/>
    <s v="Distributor"/>
    <x v="91"/>
    <n v="36"/>
    <s v="BAG"/>
    <n v="34776"/>
    <s v="USD"/>
    <s v="OCP Ghana LTD"/>
    <s v="Ghana"/>
    <x v="6"/>
    <x v="34"/>
    <n v="700000"/>
    <s v="ZCS"/>
    <s v="C"/>
    <n v="10"/>
    <n v="1600"/>
    <n v="1622"/>
  </r>
  <r>
    <n v="96000153"/>
    <s v="OMNIFERT LIMITED"/>
    <s v="Distributor"/>
    <x v="91"/>
    <n v="2509.7350000000001"/>
    <s v="TO"/>
    <n v="2258761.5"/>
    <s v="USD"/>
    <s v="OCP Ghana LTD"/>
    <s v="Ghana"/>
    <x v="6"/>
    <x v="35"/>
    <n v="100016"/>
    <s v="ZCS"/>
    <s v="C"/>
    <n v="10"/>
    <n v="1600"/>
    <n v="1620"/>
  </r>
  <r>
    <n v="96000154"/>
    <s v="Laboratoire Interface Science du S"/>
    <s v="Distributor"/>
    <x v="53"/>
    <n v="3.5"/>
    <s v="BAG"/>
    <n v="3381"/>
    <s v="USD"/>
    <s v="OCP Ghana LTD"/>
    <s v="Ghana"/>
    <x v="6"/>
    <x v="34"/>
    <n v="700000"/>
    <s v="ZCS"/>
    <s v="C"/>
    <n v="10"/>
    <n v="1600"/>
    <n v="1622"/>
  </r>
  <r>
    <n v="96000155"/>
    <s v="CHI-GABA"/>
    <s v="Distributor"/>
    <x v="40"/>
    <n v="40"/>
    <s v="BAG"/>
    <n v="38640"/>
    <s v="USD"/>
    <s v="OCP Ghana LTD"/>
    <s v="Ghana"/>
    <x v="6"/>
    <x v="34"/>
    <n v="700000"/>
    <s v="ZCS"/>
    <s v="C"/>
    <n v="10"/>
    <n v="1600"/>
    <n v="1622"/>
  </r>
  <r>
    <n v="96000156"/>
    <s v="OMNIFERT LIMITED"/>
    <s v="Distributor"/>
    <x v="52"/>
    <n v="2080.4169999999999"/>
    <s v="TO"/>
    <n v="1872375.3"/>
    <s v="USD"/>
    <s v="OCP Ghana LTD"/>
    <s v="Ghana"/>
    <x v="6"/>
    <x v="35"/>
    <n v="100016"/>
    <s v="ZCS"/>
    <s v="C"/>
    <n v="10"/>
    <n v="1600"/>
    <n v="1620"/>
  </r>
  <r>
    <n v="96000157"/>
    <s v="FERT KRISTA MARKETING ENT."/>
    <s v="Distributor"/>
    <x v="57"/>
    <n v="15.75"/>
    <s v="BAG"/>
    <n v="15214.5"/>
    <s v="USD"/>
    <s v="OCP Ghana LTD"/>
    <s v="Ghana"/>
    <x v="6"/>
    <x v="34"/>
    <n v="700000"/>
    <s v="ZCS"/>
    <s v="C"/>
    <n v="10"/>
    <n v="1600"/>
    <n v="1622"/>
  </r>
  <r>
    <n v="96000158"/>
    <s v="OMNIFERT LIMITED"/>
    <s v="Distributor"/>
    <x v="57"/>
    <n v="1222.222"/>
    <s v="TO"/>
    <n v="1099999.8"/>
    <s v="USD"/>
    <s v="OCP Ghana LTD"/>
    <s v="Ghana"/>
    <x v="6"/>
    <x v="35"/>
    <n v="100016"/>
    <s v="ZCS"/>
    <s v="C"/>
    <n v="10"/>
    <n v="1600"/>
    <n v="1620"/>
  </r>
  <r>
    <n v="96000159"/>
    <s v="OMNIFERT LIMITED"/>
    <s v="Distributor"/>
    <x v="57"/>
    <n v="1104.377"/>
    <s v="TO"/>
    <n v="993939.3"/>
    <s v="USD"/>
    <s v="OCP Ghana LTD"/>
    <s v="Ghana"/>
    <x v="6"/>
    <x v="35"/>
    <n v="100016"/>
    <s v="ZCS"/>
    <s v="C"/>
    <n v="10"/>
    <n v="1600"/>
    <n v="1620"/>
  </r>
  <r>
    <n v="96000160"/>
    <s v="OMNIFERT LIMITED"/>
    <s v="Distributor"/>
    <x v="108"/>
    <n v="555.55600000000004"/>
    <s v="TO"/>
    <n v="500000.4"/>
    <s v="USD"/>
    <s v="OCP Ghana LTD"/>
    <s v="Ghana"/>
    <x v="6"/>
    <x v="35"/>
    <n v="100016"/>
    <s v="ZCS"/>
    <s v="C"/>
    <n v="10"/>
    <n v="1600"/>
    <n v="1620"/>
  </r>
  <r>
    <n v="96000161"/>
    <s v="OMNIFERT LIMITED"/>
    <s v="Distributor"/>
    <x v="182"/>
    <n v="1062.8019999999999"/>
    <s v="TO"/>
    <n v="956521.8"/>
    <s v="USD"/>
    <s v="OCP Ghana LTD"/>
    <s v="Ghana"/>
    <x v="6"/>
    <x v="35"/>
    <n v="100016"/>
    <s v="ZCS"/>
    <s v="C"/>
    <n v="10"/>
    <n v="1600"/>
    <n v="1620"/>
  </r>
  <r>
    <n v="96000162"/>
    <s v="OMNIFERT LIMITED"/>
    <s v="Distributor"/>
    <x v="182"/>
    <n v="888.88900000000001"/>
    <s v="TO"/>
    <n v="800000.1"/>
    <s v="USD"/>
    <s v="OCP Ghana LTD"/>
    <s v="Ghana"/>
    <x v="6"/>
    <x v="35"/>
    <n v="100016"/>
    <s v="ZCS"/>
    <s v="C"/>
    <n v="10"/>
    <n v="1600"/>
    <n v="1620"/>
  </r>
  <r>
    <n v="96000163"/>
    <s v="CHEMICO GHANA LIMITED"/>
    <s v="Distributor"/>
    <x v="183"/>
    <n v="5000"/>
    <s v="TO"/>
    <n v="3750000"/>
    <s v="USD"/>
    <s v="OCP Ghana LTD"/>
    <s v="Ghana"/>
    <x v="6"/>
    <x v="34"/>
    <n v="700000"/>
    <s v="ZCS"/>
    <s v="C"/>
    <n v="10"/>
    <n v="1600"/>
    <n v="1622"/>
  </r>
  <r>
    <n v="96000164"/>
    <s v="Rexpet Agrosolutions"/>
    <s v="Distributor"/>
    <x v="182"/>
    <n v="4.0599999999999996"/>
    <s v="TO"/>
    <n v="3921.96"/>
    <s v="USD"/>
    <s v="OCP Ghana LTD"/>
    <s v="Ghana"/>
    <x v="6"/>
    <x v="34"/>
    <n v="700000"/>
    <s v="ZCS"/>
    <s v="C"/>
    <n v="10"/>
    <n v="1600"/>
    <n v="1622"/>
  </r>
  <r>
    <n v="96000165"/>
    <s v="OMNIFERT LIMITED"/>
    <s v="Distributor"/>
    <x v="171"/>
    <n v="1700"/>
    <s v="TO"/>
    <n v="1555500"/>
    <s v="USD"/>
    <s v="OCP Ghana LTD"/>
    <s v="Ghana"/>
    <x v="6"/>
    <x v="35"/>
    <n v="100016"/>
    <s v="ZCS"/>
    <s v="C"/>
    <n v="10"/>
    <n v="1600"/>
    <n v="1620"/>
  </r>
  <r>
    <n v="96000166"/>
    <s v="OMNIFERT LIMITED"/>
    <s v="Distributor"/>
    <x v="131"/>
    <n v="444.44400000000002"/>
    <s v="TO"/>
    <n v="399999.6"/>
    <s v="USD"/>
    <s v="OCP Ghana LTD"/>
    <s v="Ghana"/>
    <x v="6"/>
    <x v="35"/>
    <n v="100016"/>
    <s v="ZCS"/>
    <s v="C"/>
    <n v="10"/>
    <n v="1600"/>
    <n v="1620"/>
  </r>
  <r>
    <n v="96000167"/>
    <s v="OMNIFERT LIMITED"/>
    <s v="Distributor"/>
    <x v="184"/>
    <n v="1937.7"/>
    <s v="TO"/>
    <n v="1772995.5"/>
    <s v="USD"/>
    <s v="OCP Ghana LTD"/>
    <s v="Ghana"/>
    <x v="6"/>
    <x v="35"/>
    <n v="100016"/>
    <s v="ZCS"/>
    <s v="C"/>
    <n v="10"/>
    <n v="1600"/>
    <n v="1620"/>
  </r>
  <r>
    <n v="96000168"/>
    <s v="OMNIFERT LIMITED"/>
    <s v="Distributor"/>
    <x v="131"/>
    <n v="3300"/>
    <s v="TO"/>
    <n v="2970000"/>
    <s v="USD"/>
    <s v="OCP Ghana LTD"/>
    <s v="Ghana"/>
    <x v="6"/>
    <x v="35"/>
    <n v="100016"/>
    <s v="ZCS"/>
    <s v="C"/>
    <n v="10"/>
    <n v="1600"/>
    <n v="1620"/>
  </r>
  <r>
    <n v="96000169"/>
    <s v="LOUIS DREYFUS COMPNAY GHANA LIMITED"/>
    <s v="Distributor"/>
    <x v="171"/>
    <n v="269.04000000000002"/>
    <s v="TO"/>
    <n v="255588"/>
    <s v="USD"/>
    <s v="OCP Ghana LTD"/>
    <s v="Ghana"/>
    <x v="6"/>
    <x v="36"/>
    <n v="100048"/>
    <s v="ZCS"/>
    <s v="C"/>
    <n v="10"/>
    <n v="1600"/>
    <n v="1620"/>
  </r>
  <r>
    <n v="96000170"/>
    <s v="LOUIS DREYFUS COMPNAY GHANA LIMITED"/>
    <s v="Distributor"/>
    <x v="184"/>
    <n v="100"/>
    <s v="TO"/>
    <n v="112000"/>
    <s v="USD"/>
    <s v="OCP Ghana LTD"/>
    <s v="Ghana"/>
    <x v="6"/>
    <x v="37"/>
    <n v="100016"/>
    <s v="ZCS"/>
    <s v="C"/>
    <n v="10"/>
    <n v="1600"/>
    <n v="1620"/>
  </r>
  <r>
    <n v="96000171"/>
    <s v="LOUIS DREYFUS COMPNAY GHANA LIMITED"/>
    <s v="Distributor"/>
    <x v="171"/>
    <n v="125.82"/>
    <s v="TO"/>
    <n v="119529"/>
    <s v="USD"/>
    <s v="OCP Ghana LTD"/>
    <s v="Ghana"/>
    <x v="6"/>
    <x v="36"/>
    <n v="100048"/>
    <s v="ZCS"/>
    <s v="C"/>
    <n v="10"/>
    <n v="1600"/>
    <n v="1620"/>
  </r>
  <r>
    <n v="96000172"/>
    <s v="OMNIFERT LIMITED"/>
    <s v="Distributor"/>
    <x v="131"/>
    <n v="31.558"/>
    <s v="TO"/>
    <n v="28402.2"/>
    <s v="USD"/>
    <s v="OCP Ghana LTD"/>
    <s v="Ghana"/>
    <x v="6"/>
    <x v="35"/>
    <n v="100016"/>
    <s v="ZCS"/>
    <s v="C"/>
    <n v="10"/>
    <n v="1600"/>
    <n v="1620"/>
  </r>
  <r>
    <n v="96000172"/>
    <s v="OMNIFERT LIMITED"/>
    <s v="Distributor"/>
    <x v="131"/>
    <n v="0"/>
    <m/>
    <n v="0"/>
    <s v="USD"/>
    <s v="OCP Ghana LTD"/>
    <s v="Ghana"/>
    <x v="6"/>
    <x v="38"/>
    <m/>
    <s v="ZCG"/>
    <s v="C"/>
    <n v="11"/>
    <n v="1600"/>
    <n v="1620"/>
  </r>
  <r>
    <n v="96000173"/>
    <s v="NEWAGE AGRIC SOLUTIONS LTD"/>
    <s v="Distributor"/>
    <x v="78"/>
    <n v="100"/>
    <s v="TO"/>
    <n v="83351"/>
    <s v="USD"/>
    <s v="OCP Ghana LTD"/>
    <s v="Ghana"/>
    <x v="6"/>
    <x v="39"/>
    <n v="700186"/>
    <s v="ZCS"/>
    <s v="C"/>
    <n v="10"/>
    <n v="1600"/>
    <n v="1623"/>
  </r>
  <r>
    <n v="96000174"/>
    <s v="NEWAGE AGRIC SOLUTIONS LTD"/>
    <s v="Distributor"/>
    <x v="78"/>
    <n v="42.85"/>
    <s v="TO"/>
    <n v="35715.9"/>
    <s v="USD"/>
    <s v="OCP Ghana LTD"/>
    <s v="Ghana"/>
    <x v="6"/>
    <x v="39"/>
    <n v="700186"/>
    <s v="ZCS"/>
    <s v="C"/>
    <n v="10"/>
    <n v="1600"/>
    <n v="1623"/>
  </r>
  <r>
    <n v="96000175"/>
    <s v="NEWAGE AGRIC SOLUTIONS LTD"/>
    <s v="Distributor"/>
    <x v="185"/>
    <n v="71.84"/>
    <s v="TO"/>
    <n v="59879.360000000001"/>
    <s v="USD"/>
    <s v="OCP Ghana LTD"/>
    <s v="Ghana"/>
    <x v="6"/>
    <x v="39"/>
    <n v="700186"/>
    <s v="ZCS"/>
    <s v="C"/>
    <n v="10"/>
    <n v="1600"/>
    <n v="1623"/>
  </r>
  <r>
    <n v="96000176"/>
    <s v="NEWAGE AGRIC SOLUTIONS LTD"/>
    <s v="Distributor"/>
    <x v="185"/>
    <n v="43"/>
    <s v="TO"/>
    <n v="35840.93"/>
    <s v="USD"/>
    <s v="OCP Ghana LTD"/>
    <s v="Ghana"/>
    <x v="6"/>
    <x v="39"/>
    <n v="700186"/>
    <s v="ZCS"/>
    <s v="C"/>
    <n v="10"/>
    <n v="1600"/>
    <n v="1623"/>
  </r>
  <r>
    <n v="96000177"/>
    <s v="NEWAGE AGRIC SOLUTIONS LTD"/>
    <s v="Distributor"/>
    <x v="185"/>
    <n v="150"/>
    <s v="TO"/>
    <n v="113700"/>
    <s v="USD"/>
    <s v="OCP Ghana LTD"/>
    <s v="Ghana"/>
    <x v="6"/>
    <x v="39"/>
    <n v="700186"/>
    <s v="ZCS"/>
    <s v="C"/>
    <n v="10"/>
    <n v="1600"/>
    <n v="1623"/>
  </r>
  <r>
    <n v="96000178"/>
    <s v="NEWAGE AGRIC SOLUTIONS LTD"/>
    <s v="Distributor"/>
    <x v="78"/>
    <n v="105.86"/>
    <s v="TO"/>
    <n v="88235.37"/>
    <s v="USD"/>
    <s v="OCP Ghana LTD"/>
    <s v="Ghana"/>
    <x v="6"/>
    <x v="39"/>
    <n v="700186"/>
    <s v="ZCS"/>
    <s v="C"/>
    <n v="10"/>
    <n v="1600"/>
    <n v="1623"/>
  </r>
  <r>
    <n v="96000179"/>
    <s v="NEWAGE AGRIC SOLUTIONS LTD"/>
    <s v="Distributor"/>
    <x v="185"/>
    <n v="309.05"/>
    <s v="TO"/>
    <n v="234259.9"/>
    <s v="USD"/>
    <s v="OCP Ghana LTD"/>
    <s v="Ghana"/>
    <x v="6"/>
    <x v="39"/>
    <n v="700186"/>
    <s v="ZCS"/>
    <s v="C"/>
    <n v="10"/>
    <n v="1600"/>
    <n v="1623"/>
  </r>
  <r>
    <n v="96000180"/>
    <s v="CHEMICO GHANA LIMITED"/>
    <s v="Distributor"/>
    <x v="181"/>
    <n v="-2500"/>
    <s v="TO"/>
    <n v="-1875000"/>
    <s v="USD"/>
    <s v="OCP Ghana LTD"/>
    <s v="Ghana"/>
    <x v="6"/>
    <x v="34"/>
    <n v="700000"/>
    <s v="ZCS"/>
    <s v="C"/>
    <n v="10"/>
    <n v="1600"/>
    <n v="1622"/>
  </r>
  <r>
    <n v="96000181"/>
    <s v="LOUIS DREYFUS COMPNAY GHANA LIMITED"/>
    <s v="Distributor"/>
    <x v="137"/>
    <n v="5.14"/>
    <s v="TO"/>
    <n v="4883"/>
    <s v="USD"/>
    <s v="OCP Ghana LTD"/>
    <s v="Ghana"/>
    <x v="6"/>
    <x v="36"/>
    <n v="100048"/>
    <s v="ZCS"/>
    <s v="C"/>
    <n v="10"/>
    <n v="1600"/>
    <n v="1620"/>
  </r>
  <r>
    <n v="96000182"/>
    <s v="Ministry of Food and Agriculture"/>
    <s v="Gov"/>
    <x v="137"/>
    <n v="5000"/>
    <s v="TO"/>
    <n v="0"/>
    <s v="USD"/>
    <s v="OCP Ghana LTD"/>
    <s v="Ghana"/>
    <x v="6"/>
    <x v="34"/>
    <n v="700000"/>
    <s v="ZCS"/>
    <s v="C"/>
    <n v="10"/>
    <n v="1600"/>
    <n v="1622"/>
  </r>
  <r>
    <n v="96000183"/>
    <s v="OMNIFERT LIMITED"/>
    <s v="Distributor"/>
    <x v="186"/>
    <n v="9.48"/>
    <s v="TO"/>
    <n v="8532"/>
    <s v="USD"/>
    <s v="OCP Ghana LTD"/>
    <s v="Ghana"/>
    <x v="6"/>
    <x v="35"/>
    <n v="100016"/>
    <s v="ZCS"/>
    <s v="C"/>
    <n v="10"/>
    <n v="1600"/>
    <n v="16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C38D1B-49CC-482E-A32A-49BBF11C36F8}"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U4:W12" firstHeaderRow="0" firstDataRow="1" firstDataCol="1" rowPageCount="2" colPageCount="1"/>
  <pivotFields count="18">
    <pivotField showAll="0"/>
    <pivotField showAll="0"/>
    <pivotField showAll="0"/>
    <pivotField axis="axisPage" numFmtId="14" showAll="0">
      <items count="188">
        <item x="83"/>
        <item x="2"/>
        <item x="84"/>
        <item x="85"/>
        <item x="0"/>
        <item x="1"/>
        <item x="141"/>
        <item x="139"/>
        <item x="145"/>
        <item x="125"/>
        <item x="146"/>
        <item x="142"/>
        <item x="124"/>
        <item x="140"/>
        <item x="143"/>
        <item x="144"/>
        <item x="4"/>
        <item x="3"/>
        <item x="147"/>
        <item x="148"/>
        <item x="86"/>
        <item x="5"/>
        <item x="149"/>
        <item x="150"/>
        <item x="6"/>
        <item x="151"/>
        <item x="7"/>
        <item x="152"/>
        <item x="153"/>
        <item x="154"/>
        <item x="11"/>
        <item x="155"/>
        <item x="8"/>
        <item x="87"/>
        <item x="9"/>
        <item x="156"/>
        <item x="157"/>
        <item x="10"/>
        <item x="158"/>
        <item x="159"/>
        <item x="13"/>
        <item x="15"/>
        <item x="88"/>
        <item x="12"/>
        <item x="160"/>
        <item x="19"/>
        <item x="161"/>
        <item x="16"/>
        <item x="14"/>
        <item x="17"/>
        <item x="89"/>
        <item x="90"/>
        <item x="18"/>
        <item x="92"/>
        <item x="91"/>
        <item x="93"/>
        <item x="94"/>
        <item x="95"/>
        <item x="96"/>
        <item x="21"/>
        <item x="20"/>
        <item x="24"/>
        <item x="97"/>
        <item x="98"/>
        <item x="99"/>
        <item x="100"/>
        <item x="23"/>
        <item x="22"/>
        <item x="25"/>
        <item x="28"/>
        <item x="102"/>
        <item x="26"/>
        <item x="162"/>
        <item x="163"/>
        <item x="101"/>
        <item x="164"/>
        <item x="29"/>
        <item x="27"/>
        <item x="165"/>
        <item x="30"/>
        <item x="32"/>
        <item x="31"/>
        <item x="72"/>
        <item x="35"/>
        <item x="42"/>
        <item x="33"/>
        <item x="34"/>
        <item x="41"/>
        <item x="166"/>
        <item x="38"/>
        <item x="167"/>
        <item x="40"/>
        <item x="37"/>
        <item x="36"/>
        <item x="39"/>
        <item x="43"/>
        <item x="44"/>
        <item x="45"/>
        <item x="46"/>
        <item x="49"/>
        <item x="56"/>
        <item x="53"/>
        <item x="51"/>
        <item x="48"/>
        <item x="47"/>
        <item x="55"/>
        <item x="54"/>
        <item x="52"/>
        <item x="103"/>
        <item x="60"/>
        <item x="50"/>
        <item x="58"/>
        <item x="104"/>
        <item x="59"/>
        <item x="61"/>
        <item x="57"/>
        <item x="63"/>
        <item x="62"/>
        <item x="73"/>
        <item x="183"/>
        <item x="108"/>
        <item x="105"/>
        <item x="106"/>
        <item x="64"/>
        <item x="107"/>
        <item x="65"/>
        <item x="182"/>
        <item x="67"/>
        <item x="168"/>
        <item x="109"/>
        <item x="66"/>
        <item x="68"/>
        <item x="74"/>
        <item x="110"/>
        <item x="69"/>
        <item x="126"/>
        <item x="127"/>
        <item x="111"/>
        <item x="128"/>
        <item x="169"/>
        <item x="131"/>
        <item x="170"/>
        <item x="184"/>
        <item x="171"/>
        <item x="112"/>
        <item x="172"/>
        <item x="113"/>
        <item x="173"/>
        <item x="174"/>
        <item x="114"/>
        <item x="175"/>
        <item x="75"/>
        <item x="176"/>
        <item x="177"/>
        <item x="76"/>
        <item x="116"/>
        <item x="77"/>
        <item x="185"/>
        <item x="115"/>
        <item x="117"/>
        <item x="130"/>
        <item x="178"/>
        <item x="118"/>
        <item x="129"/>
        <item x="179"/>
        <item x="180"/>
        <item x="78"/>
        <item x="70"/>
        <item x="132"/>
        <item x="133"/>
        <item x="134"/>
        <item x="120"/>
        <item x="135"/>
        <item x="122"/>
        <item x="119"/>
        <item x="79"/>
        <item x="186"/>
        <item x="136"/>
        <item x="123"/>
        <item x="80"/>
        <item x="181"/>
        <item x="137"/>
        <item x="121"/>
        <item x="138"/>
        <item x="81"/>
        <item x="82"/>
        <item x="71"/>
        <item t="default"/>
      </items>
    </pivotField>
    <pivotField dataField="1" showAll="0"/>
    <pivotField showAll="0"/>
    <pivotField showAll="0"/>
    <pivotField showAll="0"/>
    <pivotField showAll="0"/>
    <pivotField showAll="0"/>
    <pivotField axis="axisPage" multipleItemSelectionAllowed="1" showAll="0">
      <items count="8">
        <item h="1" x="4"/>
        <item h="1" x="0"/>
        <item h="1" x="6"/>
        <item h="1" x="5"/>
        <item x="1"/>
        <item h="1" x="3"/>
        <item h="1" x="2"/>
        <item t="default"/>
      </items>
    </pivotField>
    <pivotField axis="axisRow" showAll="0">
      <items count="41">
        <item x="2"/>
        <item x="32"/>
        <item x="17"/>
        <item x="33"/>
        <item x="21"/>
        <item x="3"/>
        <item x="16"/>
        <item x="4"/>
        <item x="37"/>
        <item x="26"/>
        <item x="35"/>
        <item x="19"/>
        <item x="28"/>
        <item x="36"/>
        <item x="1"/>
        <item x="24"/>
        <item x="39"/>
        <item x="25"/>
        <item x="30"/>
        <item x="13"/>
        <item x="31"/>
        <item x="27"/>
        <item x="29"/>
        <item x="23"/>
        <item x="10"/>
        <item x="6"/>
        <item x="22"/>
        <item x="11"/>
        <item x="18"/>
        <item x="0"/>
        <item x="5"/>
        <item x="15"/>
        <item x="8"/>
        <item x="14"/>
        <item x="20"/>
        <item x="34"/>
        <item x="7"/>
        <item x="12"/>
        <item x="9"/>
        <item x="38"/>
        <item t="default"/>
      </items>
    </pivotField>
    <pivotField showAll="0"/>
    <pivotField showAll="0"/>
    <pivotField showAll="0"/>
    <pivotField showAll="0"/>
    <pivotField showAll="0"/>
    <pivotField showAll="0"/>
  </pivotFields>
  <rowFields count="1">
    <field x="11"/>
  </rowFields>
  <rowItems count="8">
    <i>
      <x v="2"/>
    </i>
    <i>
      <x v="4"/>
    </i>
    <i>
      <x v="5"/>
    </i>
    <i>
      <x v="9"/>
    </i>
    <i>
      <x v="25"/>
    </i>
    <i>
      <x v="26"/>
    </i>
    <i>
      <x v="30"/>
    </i>
    <i t="grand">
      <x/>
    </i>
  </rowItems>
  <colFields count="1">
    <field x="-2"/>
  </colFields>
  <colItems count="2">
    <i>
      <x/>
    </i>
    <i i="1">
      <x v="1"/>
    </i>
  </colItems>
  <pageFields count="2">
    <pageField fld="10" hier="-1"/>
    <pageField fld="3" hier="-1"/>
  </pageFields>
  <dataFields count="2">
    <dataField name="Sum of Quantity" fld="4" baseField="0" baseItem="0"/>
    <dataField name="Sum of Quantity2" fld="4" showDataAs="percentOfCol" baseField="11" baseItem="2"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43D104-16C4-4053-864A-973FF853172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8:S16" firstHeaderRow="1" firstDataRow="2" firstDataCol="1"/>
  <pivotFields count="14">
    <pivotField showAll="0"/>
    <pivotField showAll="0"/>
    <pivotField showAll="0"/>
    <pivotField showAll="0"/>
    <pivotField showAll="0"/>
    <pivotField showAll="0"/>
    <pivotField showAll="0"/>
    <pivotField axis="axisRow" showAll="0" sortType="descending">
      <items count="52">
        <item m="1" x="24"/>
        <item m="1" x="40"/>
        <item m="1" x="21"/>
        <item m="1" x="16"/>
        <item m="1" x="37"/>
        <item m="1" x="10"/>
        <item m="1" x="44"/>
        <item m="1" x="15"/>
        <item m="1" x="17"/>
        <item m="1" x="43"/>
        <item m="1" x="39"/>
        <item m="1" x="7"/>
        <item m="1" x="28"/>
        <item m="1" x="33"/>
        <item m="1" x="30"/>
        <item m="1" x="38"/>
        <item m="1" x="27"/>
        <item m="1" x="19"/>
        <item m="1" x="25"/>
        <item m="1" x="14"/>
        <item m="1" x="36"/>
        <item m="1" x="29"/>
        <item x="5"/>
        <item m="1" x="35"/>
        <item m="1" x="46"/>
        <item m="1" x="13"/>
        <item m="1" x="8"/>
        <item m="1" x="18"/>
        <item m="1" x="31"/>
        <item m="1" x="42"/>
        <item m="1" x="50"/>
        <item m="1" x="49"/>
        <item m="1" x="20"/>
        <item m="1" x="22"/>
        <item m="1" x="9"/>
        <item m="1" x="48"/>
        <item m="1" x="26"/>
        <item x="2"/>
        <item m="1" x="11"/>
        <item m="1" x="41"/>
        <item x="4"/>
        <item m="1" x="32"/>
        <item m="1" x="12"/>
        <item m="1" x="34"/>
        <item m="1" x="45"/>
        <item m="1" x="23"/>
        <item m="1" x="47"/>
        <item x="0"/>
        <item x="1"/>
        <item x="3"/>
        <item h="1" x="6"/>
        <item t="default"/>
      </items>
      <autoSortScope>
        <pivotArea dataOnly="0" outline="0" fieldPosition="0">
          <references count="2">
            <reference field="4294967294" count="1" selected="0">
              <x v="0"/>
            </reference>
            <reference field="9" count="1" selected="0">
              <x v="4"/>
            </reference>
          </references>
        </pivotArea>
      </autoSortScope>
    </pivotField>
    <pivotField showAll="0"/>
    <pivotField axis="axisCol" showAll="0">
      <items count="7">
        <item x="0"/>
        <item x="1"/>
        <item x="2"/>
        <item x="3"/>
        <item x="4"/>
        <item x="5"/>
        <item t="default"/>
      </items>
    </pivotField>
    <pivotField showAll="0"/>
    <pivotField dataField="1" numFmtId="173" showAll="0"/>
    <pivotField showAll="0"/>
    <pivotField showAll="0"/>
  </pivotFields>
  <rowFields count="1">
    <field x="7"/>
  </rowFields>
  <rowItems count="7">
    <i>
      <x v="22"/>
    </i>
    <i>
      <x v="47"/>
    </i>
    <i>
      <x v="40"/>
    </i>
    <i>
      <x v="49"/>
    </i>
    <i>
      <x v="37"/>
    </i>
    <i>
      <x v="48"/>
    </i>
    <i t="grand">
      <x/>
    </i>
  </rowItems>
  <colFields count="1">
    <field x="9"/>
  </colFields>
  <colItems count="6">
    <i>
      <x/>
    </i>
    <i>
      <x v="1"/>
    </i>
    <i>
      <x v="2"/>
    </i>
    <i>
      <x v="3"/>
    </i>
    <i>
      <x v="4"/>
    </i>
    <i t="grand">
      <x/>
    </i>
  </colItems>
  <dataFields count="1">
    <dataField name="Sum of Value" fld="11" showDataAs="percentOfCol" baseField="0" baseItem="0" numFmtId="10"/>
  </dataFields>
  <formats count="18">
    <format dxfId="17">
      <pivotArea outline="0" collapsedLevelsAreSubtotals="1" fieldPosition="0"/>
    </format>
    <format dxfId="16">
      <pivotArea dataOnly="0" labelOnly="1" fieldPosition="0">
        <references count="1">
          <reference field="7" count="3">
            <x v="11"/>
            <x v="22"/>
            <x v="40"/>
          </reference>
        </references>
      </pivotArea>
    </format>
    <format dxfId="15">
      <pivotArea dataOnly="0" labelOnly="1" fieldPosition="0">
        <references count="1">
          <reference field="7" count="1">
            <x v="17"/>
          </reference>
        </references>
      </pivotArea>
    </format>
    <format dxfId="14">
      <pivotArea dataOnly="0" labelOnly="1" fieldPosition="0">
        <references count="1">
          <reference field="7" count="1">
            <x v="39"/>
          </reference>
        </references>
      </pivotArea>
    </format>
    <format dxfId="13">
      <pivotArea dataOnly="0" labelOnly="1" fieldPosition="0">
        <references count="1">
          <reference field="7" count="1">
            <x v="24"/>
          </reference>
        </references>
      </pivotArea>
    </format>
    <format dxfId="12">
      <pivotArea dataOnly="0" labelOnly="1" fieldPosition="0">
        <references count="1">
          <reference field="7" count="1">
            <x v="3"/>
          </reference>
        </references>
      </pivotArea>
    </format>
    <format dxfId="11">
      <pivotArea dataOnly="0" labelOnly="1" fieldPosition="0">
        <references count="1">
          <reference field="7" count="1">
            <x v="43"/>
          </reference>
        </references>
      </pivotArea>
    </format>
    <format dxfId="10">
      <pivotArea dataOnly="0" labelOnly="1" fieldPosition="0">
        <references count="1">
          <reference field="7" count="1">
            <x v="19"/>
          </reference>
        </references>
      </pivotArea>
    </format>
    <format dxfId="9">
      <pivotArea dataOnly="0" labelOnly="1" fieldPosition="0">
        <references count="1">
          <reference field="7" count="1">
            <x v="37"/>
          </reference>
        </references>
      </pivotArea>
    </format>
    <format dxfId="8">
      <pivotArea dataOnly="0" labelOnly="1" fieldPosition="0">
        <references count="1">
          <reference field="7" count="1">
            <x v="20"/>
          </reference>
        </references>
      </pivotArea>
    </format>
    <format dxfId="7">
      <pivotArea dataOnly="0" labelOnly="1" fieldPosition="0">
        <references count="1">
          <reference field="7" count="1">
            <x v="35"/>
          </reference>
        </references>
      </pivotArea>
    </format>
    <format dxfId="6">
      <pivotArea dataOnly="0" labelOnly="1" fieldPosition="0">
        <references count="1">
          <reference field="7" count="1">
            <x v="42"/>
          </reference>
        </references>
      </pivotArea>
    </format>
    <format dxfId="5">
      <pivotArea dataOnly="0" labelOnly="1" fieldPosition="0">
        <references count="1">
          <reference field="7" count="1">
            <x v="2"/>
          </reference>
        </references>
      </pivotArea>
    </format>
    <format dxfId="4">
      <pivotArea dataOnly="0" fieldPosition="0">
        <references count="1">
          <reference field="7" count="1">
            <x v="10"/>
          </reference>
        </references>
      </pivotArea>
    </format>
    <format dxfId="3">
      <pivotArea dataOnly="0" labelOnly="1" fieldPosition="0">
        <references count="1">
          <reference field="7" count="1">
            <x v="31"/>
          </reference>
        </references>
      </pivotArea>
    </format>
    <format dxfId="2">
      <pivotArea collapsedLevelsAreSubtotals="1" fieldPosition="0">
        <references count="1">
          <reference field="7" count="1">
            <x v="10"/>
          </reference>
        </references>
      </pivotArea>
    </format>
    <format dxfId="1">
      <pivotArea outline="0" fieldPosition="0">
        <references count="1">
          <reference field="4294967294" count="1">
            <x v="0"/>
          </reference>
        </references>
      </pivotArea>
    </format>
    <format dxfId="0">
      <pivotArea dataOnly="0" labelOnly="1" fieldPosition="0">
        <references count="1">
          <reference field="7" count="17">
            <x v="3"/>
            <x v="5"/>
            <x v="9"/>
            <x v="11"/>
            <x v="19"/>
            <x v="20"/>
            <x v="22"/>
            <x v="23"/>
            <x v="24"/>
            <x v="31"/>
            <x v="35"/>
            <x v="37"/>
            <x v="39"/>
            <x v="40"/>
            <x v="42"/>
            <x v="43"/>
            <x v="4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190C16-63EC-4944-88EB-2A6F2A4AF51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8:K16" firstHeaderRow="1" firstDataRow="2" firstDataCol="1"/>
  <pivotFields count="14">
    <pivotField showAll="0"/>
    <pivotField showAll="0"/>
    <pivotField showAll="0"/>
    <pivotField showAll="0"/>
    <pivotField showAll="0"/>
    <pivotField showAll="0"/>
    <pivotField showAll="0"/>
    <pivotField axis="axisRow" showAll="0" sortType="descending">
      <items count="52">
        <item m="1" x="24"/>
        <item m="1" x="40"/>
        <item m="1" x="21"/>
        <item m="1" x="16"/>
        <item m="1" x="37"/>
        <item m="1" x="10"/>
        <item m="1" x="44"/>
        <item m="1" x="15"/>
        <item m="1" x="17"/>
        <item m="1" x="43"/>
        <item m="1" x="39"/>
        <item m="1" x="7"/>
        <item m="1" x="28"/>
        <item m="1" x="33"/>
        <item m="1" x="30"/>
        <item m="1" x="38"/>
        <item m="1" x="27"/>
        <item m="1" x="19"/>
        <item m="1" x="25"/>
        <item m="1" x="14"/>
        <item m="1" x="36"/>
        <item m="1" x="29"/>
        <item x="5"/>
        <item m="1" x="35"/>
        <item m="1" x="46"/>
        <item m="1" x="13"/>
        <item m="1" x="8"/>
        <item m="1" x="18"/>
        <item m="1" x="31"/>
        <item m="1" x="42"/>
        <item m="1" x="50"/>
        <item m="1" x="49"/>
        <item m="1" x="20"/>
        <item m="1" x="22"/>
        <item m="1" x="9"/>
        <item m="1" x="48"/>
        <item m="1" x="26"/>
        <item x="2"/>
        <item m="1" x="11"/>
        <item m="1" x="41"/>
        <item x="4"/>
        <item m="1" x="32"/>
        <item m="1" x="12"/>
        <item m="1" x="34"/>
        <item m="1" x="45"/>
        <item m="1" x="23"/>
        <item m="1" x="47"/>
        <item x="0"/>
        <item x="1"/>
        <item x="3"/>
        <item h="1" x="6"/>
        <item t="default"/>
      </items>
      <autoSortScope>
        <pivotArea dataOnly="0" outline="0" fieldPosition="0">
          <references count="2">
            <reference field="4294967294" count="1" selected="0">
              <x v="0"/>
            </reference>
            <reference field="9" count="1" selected="0">
              <x v="4"/>
            </reference>
          </references>
        </pivotArea>
      </autoSortScope>
    </pivotField>
    <pivotField showAll="0"/>
    <pivotField axis="axisCol" showAll="0">
      <items count="7">
        <item x="0"/>
        <item x="1"/>
        <item x="2"/>
        <item x="3"/>
        <item x="4"/>
        <item x="5"/>
        <item t="default"/>
      </items>
    </pivotField>
    <pivotField showAll="0"/>
    <pivotField dataField="1" numFmtId="173" showAll="0"/>
    <pivotField showAll="0"/>
    <pivotField showAll="0"/>
  </pivotFields>
  <rowFields count="1">
    <field x="7"/>
  </rowFields>
  <rowItems count="7">
    <i>
      <x v="22"/>
    </i>
    <i>
      <x v="47"/>
    </i>
    <i>
      <x v="40"/>
    </i>
    <i>
      <x v="49"/>
    </i>
    <i>
      <x v="37"/>
    </i>
    <i>
      <x v="48"/>
    </i>
    <i t="grand">
      <x/>
    </i>
  </rowItems>
  <colFields count="1">
    <field x="9"/>
  </colFields>
  <colItems count="6">
    <i>
      <x/>
    </i>
    <i>
      <x v="1"/>
    </i>
    <i>
      <x v="2"/>
    </i>
    <i>
      <x v="3"/>
    </i>
    <i>
      <x v="4"/>
    </i>
    <i t="grand">
      <x/>
    </i>
  </colItems>
  <dataFields count="1">
    <dataField name="Sum of Value" fld="11" baseField="0" baseItem="0" numFmtId="3"/>
  </dataFields>
  <formats count="17">
    <format dxfId="34">
      <pivotArea outline="0" collapsedLevelsAreSubtotals="1" fieldPosition="0"/>
    </format>
    <format dxfId="33">
      <pivotArea dataOnly="0" labelOnly="1" fieldPosition="0">
        <references count="1">
          <reference field="7" count="3">
            <x v="11"/>
            <x v="22"/>
            <x v="40"/>
          </reference>
        </references>
      </pivotArea>
    </format>
    <format dxfId="32">
      <pivotArea dataOnly="0" labelOnly="1" fieldPosition="0">
        <references count="1">
          <reference field="7" count="1">
            <x v="17"/>
          </reference>
        </references>
      </pivotArea>
    </format>
    <format dxfId="31">
      <pivotArea dataOnly="0" labelOnly="1" fieldPosition="0">
        <references count="1">
          <reference field="7" count="1">
            <x v="39"/>
          </reference>
        </references>
      </pivotArea>
    </format>
    <format dxfId="30">
      <pivotArea dataOnly="0" labelOnly="1" fieldPosition="0">
        <references count="1">
          <reference field="7" count="1">
            <x v="24"/>
          </reference>
        </references>
      </pivotArea>
    </format>
    <format dxfId="29">
      <pivotArea dataOnly="0" labelOnly="1" fieldPosition="0">
        <references count="1">
          <reference field="7" count="1">
            <x v="3"/>
          </reference>
        </references>
      </pivotArea>
    </format>
    <format dxfId="28">
      <pivotArea dataOnly="0" labelOnly="1" fieldPosition="0">
        <references count="1">
          <reference field="7" count="1">
            <x v="43"/>
          </reference>
        </references>
      </pivotArea>
    </format>
    <format dxfId="27">
      <pivotArea dataOnly="0" labelOnly="1" fieldPosition="0">
        <references count="1">
          <reference field="7" count="1">
            <x v="19"/>
          </reference>
        </references>
      </pivotArea>
    </format>
    <format dxfId="26">
      <pivotArea dataOnly="0" labelOnly="1" fieldPosition="0">
        <references count="1">
          <reference field="7" count="1">
            <x v="37"/>
          </reference>
        </references>
      </pivotArea>
    </format>
    <format dxfId="25">
      <pivotArea dataOnly="0" labelOnly="1" fieldPosition="0">
        <references count="1">
          <reference field="7" count="1">
            <x v="20"/>
          </reference>
        </references>
      </pivotArea>
    </format>
    <format dxfId="24">
      <pivotArea dataOnly="0" labelOnly="1" fieldPosition="0">
        <references count="1">
          <reference field="7" count="1">
            <x v="35"/>
          </reference>
        </references>
      </pivotArea>
    </format>
    <format dxfId="23">
      <pivotArea dataOnly="0" labelOnly="1" fieldPosition="0">
        <references count="1">
          <reference field="7" count="1">
            <x v="42"/>
          </reference>
        </references>
      </pivotArea>
    </format>
    <format dxfId="22">
      <pivotArea dataOnly="0" labelOnly="1" fieldPosition="0">
        <references count="1">
          <reference field="7" count="1">
            <x v="2"/>
          </reference>
        </references>
      </pivotArea>
    </format>
    <format dxfId="21">
      <pivotArea dataOnly="0" fieldPosition="0">
        <references count="1">
          <reference field="7" count="1">
            <x v="10"/>
          </reference>
        </references>
      </pivotArea>
    </format>
    <format dxfId="20">
      <pivotArea dataOnly="0" labelOnly="1" fieldPosition="0">
        <references count="1">
          <reference field="7" count="1">
            <x v="31"/>
          </reference>
        </references>
      </pivotArea>
    </format>
    <format dxfId="19">
      <pivotArea collapsedLevelsAreSubtotals="1" fieldPosition="0">
        <references count="1">
          <reference field="7" count="1">
            <x v="10"/>
          </reference>
        </references>
      </pivotArea>
    </format>
    <format dxfId="18">
      <pivotArea dataOnly="0" labelOnly="1" fieldPosition="0">
        <references count="1">
          <reference field="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202207_Thème Office BCG">
  <a:themeElements>
    <a:clrScheme name="The Boston Consulting Group">
      <a:dk1>
        <a:srgbClr val="575757"/>
      </a:dk1>
      <a:lt1>
        <a:sysClr val="window" lastClr="FFFFFF"/>
      </a:lt1>
      <a:dk2>
        <a:srgbClr val="29BA74"/>
      </a:dk2>
      <a:lt2>
        <a:srgbClr val="F2F2F2"/>
      </a:lt2>
      <a:accent1>
        <a:srgbClr val="03522D"/>
      </a:accent1>
      <a:accent2>
        <a:srgbClr val="197A56"/>
      </a:accent2>
      <a:accent3>
        <a:srgbClr val="D4DF33"/>
      </a:accent3>
      <a:accent4>
        <a:srgbClr val="3EAD92"/>
      </a:accent4>
      <a:accent5>
        <a:srgbClr val="6E6F73"/>
      </a:accent5>
      <a:accent6>
        <a:srgbClr val="295E7E"/>
      </a:accent6>
      <a:hlink>
        <a:srgbClr val="2E3558"/>
      </a:hlink>
      <a:folHlink>
        <a:srgbClr val="2E3558"/>
      </a:folHlink>
    </a:clrScheme>
    <a:fontScheme name="BCG Trebuchet">
      <a:majorFont>
        <a:latin typeface="Trebuchet MS"/>
        <a:ea typeface=""/>
        <a:cs typeface=""/>
      </a:majorFont>
      <a:minorFont>
        <a:latin typeface="Trebuchet MS"/>
        <a:ea typeface=""/>
        <a:cs typeface=""/>
      </a:minorFont>
    </a:fontScheme>
    <a:fmtScheme name="Subtle Solids">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29BA74"/>
        </a:solidFill>
        <a:ln w="9525" cap="rnd" cmpd="sng" algn="ctr">
          <a:solidFill>
            <a:srgbClr val="29BA74"/>
          </a:solidFill>
          <a:prstDash val="solid"/>
          <a:round/>
          <a:headEnd type="none" w="med" len="med"/>
          <a:tailEnd type="none" w="med" len="med"/>
        </a:ln>
      </a:spPr>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defPPr algn="ctr">
          <a:defRPr sz="1200" dirty="0" smtClean="0">
            <a:solidFill>
              <a:srgbClr val="FFFFFF"/>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w="9525" cap="rnd">
          <a:solidFill>
            <a:schemeClr val="tx1">
              <a:lumMod val="60000"/>
              <a:lumOff val="40000"/>
            </a:schemeClr>
          </a:solidFill>
          <a:prstDash val="solid"/>
          <a:round/>
        </a:ln>
      </a:spPr>
      <a:bodyPr/>
      <a:lstStyle/>
      <a:style>
        <a:lnRef idx="1">
          <a:schemeClr val="accent1"/>
        </a:lnRef>
        <a:fillRef idx="0">
          <a:schemeClr val="accent1"/>
        </a:fillRef>
        <a:effectRef idx="0">
          <a:schemeClr val="accent1"/>
        </a:effectRef>
        <a:fontRef idx="minor">
          <a:schemeClr val="tx1"/>
        </a:fontRef>
      </a:style>
    </a:lnDef>
    <a:txDef>
      <a:spPr>
        <a:noFill/>
        <a:ln w="9525" cap="rnd">
          <a:noFill/>
          <a:prstDash val="solid"/>
          <a:round/>
        </a:ln>
        <a:extLst>
          <a:ext uri="{909E8E84-426E-40DD-AFC4-6F175D3DCCD1}">
            <a14:hiddenFill xmlns:a14="http://schemas.microsoft.com/office/drawing/2010/main">
              <a:solidFill>
                <a:srgbClr val="29BA74"/>
              </a:solidFill>
            </a14:hiddenFill>
          </a:ext>
        </a:extLst>
      </a:spPr>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defPPr algn="ctr">
          <a:defRPr dirty="0" err="1" smtClean="0">
            <a:solidFill>
              <a:srgbClr val="575757"/>
            </a:solidFill>
          </a:defRPr>
        </a:defPPr>
      </a:lstStyle>
      <a:style>
        <a:lnRef idx="2">
          <a:schemeClr val="accent1">
            <a:shade val="50000"/>
          </a:schemeClr>
        </a:lnRef>
        <a:fillRef idx="1">
          <a:schemeClr val="accent1"/>
        </a:fillRef>
        <a:effectRef idx="0">
          <a:schemeClr val="accent1"/>
        </a:effectRef>
        <a:fontRef idx="minor">
          <a:schemeClr val="lt1"/>
        </a:fontRef>
      </a:style>
    </a:txDef>
  </a:objectDefaults>
  <a:extraClrSchemeLst/>
  <a:custClrLst>
    <a:custClr name="Custom Color">
      <a:srgbClr val="37373A"/>
    </a:custClr>
    <a:custClr name="Custom Color">
      <a:srgbClr val="2E3558"/>
    </a:custClr>
    <a:custClr name="Custom Color">
      <a:srgbClr val="30C1D7"/>
    </a:custClr>
    <a:custClr name="Custom Color">
      <a:srgbClr val="670F31"/>
    </a:custClr>
    <a:custClr name="Custom Color">
      <a:srgbClr val="E71C57"/>
    </a:custClr>
  </a:custClrLst>
  <a:extLst>
    <a:ext uri="{05A4C25C-085E-4340-85A3-A5531E510DB2}">
      <thm15:themeFamily xmlns:thm15="http://schemas.microsoft.com/office/thememl/2012/main" name="202207_Thème Office BCG" id="{C38D97F7-B6FF-4155-B383-6558208F276D}" vid="{525C28D3-6468-4332-BFB5-D18BAB716765}"/>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tint="-0.249977111117893"/>
  </sheetPr>
  <dimension ref="A1:Q19"/>
  <sheetViews>
    <sheetView showGridLines="0" tabSelected="1" zoomScaleNormal="100" workbookViewId="0">
      <pane ySplit="5" topLeftCell="A6" activePane="bottomLeft" state="frozen"/>
      <selection pane="bottomLeft" activeCell="S15" sqref="S15"/>
    </sheetView>
  </sheetViews>
  <sheetFormatPr defaultRowHeight="12.5" x14ac:dyDescent="0.25"/>
  <cols>
    <col min="1" max="1" width="1.7265625" customWidth="1"/>
    <col min="2" max="2" width="38.81640625" customWidth="1"/>
    <col min="3" max="10" width="11" customWidth="1"/>
    <col min="11" max="11" width="1.26953125" style="2" customWidth="1"/>
    <col min="12" max="12" width="0.81640625" customWidth="1"/>
    <col min="13" max="13" width="16.81640625" customWidth="1"/>
    <col min="14" max="14" width="2.1796875" customWidth="1"/>
    <col min="15" max="15" width="10" bestFit="1" customWidth="1"/>
  </cols>
  <sheetData>
    <row r="1" spans="1:17" s="7" customFormat="1" ht="11.25" customHeight="1" x14ac:dyDescent="0.25">
      <c r="A1" s="5"/>
      <c r="B1" s="6"/>
      <c r="C1" s="25"/>
      <c r="E1" s="6"/>
      <c r="F1" s="6"/>
      <c r="G1" s="6"/>
      <c r="H1" s="6"/>
      <c r="I1" s="6"/>
      <c r="J1" s="6"/>
      <c r="K1" s="6"/>
      <c r="L1" s="6"/>
      <c r="M1" s="6"/>
      <c r="N1" s="6"/>
      <c r="O1" s="6"/>
      <c r="P1" s="6"/>
    </row>
    <row r="2" spans="1:17" s="7" customFormat="1" ht="15.75" customHeight="1" x14ac:dyDescent="0.25">
      <c r="A2" s="5"/>
      <c r="B2" s="6"/>
      <c r="C2" s="26" t="str">
        <f>C9&amp;" - "&amp;C11</f>
        <v>OCP Africa - Mali P205</v>
      </c>
      <c r="E2" s="6"/>
      <c r="F2" s="6"/>
      <c r="G2" s="6"/>
      <c r="H2" s="6"/>
      <c r="I2" s="6"/>
      <c r="J2" s="6"/>
      <c r="K2" s="6"/>
      <c r="L2" s="6"/>
      <c r="M2" s="6"/>
      <c r="N2" s="6"/>
      <c r="O2" s="6"/>
      <c r="P2" s="6"/>
    </row>
    <row r="3" spans="1:17" s="7" customFormat="1" ht="12.75" customHeight="1" x14ac:dyDescent="0.25">
      <c r="A3" s="5"/>
      <c r="B3" s="6"/>
      <c r="C3" s="27" t="str">
        <f ca="1">MID(CELL("filename",C3),FIND("]",CELL("filename",C3))+1,256)</f>
        <v>Couverture</v>
      </c>
      <c r="E3" s="6"/>
      <c r="F3" s="6"/>
      <c r="G3" s="6"/>
      <c r="H3" s="6"/>
      <c r="I3" s="6"/>
      <c r="J3" s="6"/>
      <c r="K3" s="6"/>
      <c r="L3" s="6"/>
      <c r="M3" s="6"/>
      <c r="N3" s="6"/>
      <c r="O3" s="6"/>
      <c r="P3" s="6"/>
    </row>
    <row r="4" spans="1:17" s="7" customFormat="1" ht="15.75" customHeight="1" x14ac:dyDescent="0.25">
      <c r="A4" s="5"/>
      <c r="B4" s="6"/>
      <c r="C4" s="25"/>
      <c r="E4" s="6"/>
      <c r="F4" s="6"/>
      <c r="G4" s="6"/>
      <c r="H4" s="6"/>
      <c r="I4" s="6"/>
      <c r="J4" s="6"/>
      <c r="K4" s="6"/>
      <c r="L4" s="6"/>
      <c r="M4" s="6"/>
      <c r="N4" s="6"/>
      <c r="O4" s="6"/>
      <c r="P4" s="6"/>
    </row>
    <row r="5" spans="1:17" s="11" customFormat="1" ht="9" customHeight="1" x14ac:dyDescent="0.3">
      <c r="A5" s="8"/>
      <c r="B5" s="9"/>
      <c r="C5" s="10"/>
      <c r="D5" s="10"/>
      <c r="E5" s="10"/>
      <c r="F5" s="10"/>
      <c r="G5" s="10"/>
      <c r="H5" s="10"/>
      <c r="I5" s="10"/>
      <c r="J5" s="10"/>
      <c r="K5" s="10"/>
      <c r="L5" s="10"/>
      <c r="M5" s="10"/>
      <c r="N5" s="10"/>
      <c r="O5" s="10"/>
      <c r="P5" s="10"/>
    </row>
    <row r="6" spans="1:17" x14ac:dyDescent="0.25">
      <c r="Q6" s="2"/>
    </row>
    <row r="7" spans="1:17" s="2" customFormat="1" ht="13" thickBot="1" x14ac:dyDescent="0.3">
      <c r="Q7" s="7"/>
    </row>
    <row r="8" spans="1:17" ht="15.5" x14ac:dyDescent="0.35">
      <c r="B8" s="12" t="s">
        <v>0</v>
      </c>
      <c r="C8" s="13"/>
      <c r="D8" s="14"/>
      <c r="E8" s="14"/>
      <c r="F8" s="14"/>
      <c r="G8" s="14"/>
      <c r="H8" s="14"/>
      <c r="I8" s="14"/>
      <c r="J8" s="15"/>
      <c r="L8" s="12" t="s">
        <v>1</v>
      </c>
      <c r="M8" s="22"/>
      <c r="N8" s="14"/>
      <c r="O8" s="14"/>
      <c r="P8" s="15"/>
    </row>
    <row r="9" spans="1:17" x14ac:dyDescent="0.25">
      <c r="B9" s="16" t="s">
        <v>2</v>
      </c>
      <c r="C9" s="1" t="s">
        <v>3</v>
      </c>
      <c r="D9" s="2"/>
      <c r="E9" s="2"/>
      <c r="F9" s="2"/>
      <c r="G9" s="2"/>
      <c r="H9" s="2"/>
      <c r="I9" s="2"/>
      <c r="J9" s="17"/>
      <c r="L9" s="23"/>
      <c r="M9" s="163" t="s">
        <v>4</v>
      </c>
      <c r="N9" s="2"/>
      <c r="O9" s="2" t="s">
        <v>5</v>
      </c>
      <c r="P9" s="17"/>
    </row>
    <row r="10" spans="1:17" x14ac:dyDescent="0.25">
      <c r="B10" s="16"/>
      <c r="C10" s="1"/>
      <c r="D10" s="2"/>
      <c r="E10" s="2"/>
      <c r="F10" s="2"/>
      <c r="G10" s="2"/>
      <c r="H10" s="2"/>
      <c r="I10" s="2"/>
      <c r="J10" s="17"/>
      <c r="L10" s="23"/>
      <c r="M10" s="3" t="s">
        <v>4</v>
      </c>
      <c r="N10" s="2"/>
      <c r="O10" s="2" t="s">
        <v>433</v>
      </c>
      <c r="P10" s="17"/>
    </row>
    <row r="11" spans="1:17" x14ac:dyDescent="0.25">
      <c r="B11" s="16" t="s">
        <v>6</v>
      </c>
      <c r="C11" s="1" t="s">
        <v>139</v>
      </c>
      <c r="D11" s="2"/>
      <c r="E11" s="2"/>
      <c r="F11" s="2"/>
      <c r="G11" s="2"/>
      <c r="H11" s="2"/>
      <c r="I11" s="2"/>
      <c r="J11" s="17"/>
      <c r="L11" s="23"/>
      <c r="M11" s="4" t="s">
        <v>4</v>
      </c>
      <c r="N11" s="2"/>
      <c r="O11" s="2" t="s">
        <v>7</v>
      </c>
      <c r="P11" s="17"/>
    </row>
    <row r="12" spans="1:17" x14ac:dyDescent="0.25">
      <c r="B12" s="16"/>
      <c r="C12" s="1"/>
      <c r="D12" s="2"/>
      <c r="E12" s="2"/>
      <c r="F12" s="2"/>
      <c r="G12" s="2"/>
      <c r="H12" s="2"/>
      <c r="I12" s="2"/>
      <c r="J12" s="17"/>
      <c r="L12" s="23"/>
      <c r="M12" s="85"/>
      <c r="N12" s="2"/>
      <c r="O12" s="1" t="s">
        <v>8</v>
      </c>
      <c r="P12" s="17"/>
    </row>
    <row r="13" spans="1:17" ht="13" thickBot="1" x14ac:dyDescent="0.3">
      <c r="B13" s="18"/>
      <c r="C13" s="19"/>
      <c r="D13" s="20"/>
      <c r="E13" s="20"/>
      <c r="F13" s="20"/>
      <c r="G13" s="20"/>
      <c r="H13" s="20"/>
      <c r="I13" s="20"/>
      <c r="J13" s="21"/>
      <c r="L13" s="24"/>
      <c r="M13" s="86"/>
      <c r="N13" s="20"/>
      <c r="O13" s="19"/>
      <c r="P13" s="21"/>
    </row>
    <row r="14" spans="1:17" ht="4.75" customHeight="1" x14ac:dyDescent="0.25"/>
    <row r="15" spans="1:17" x14ac:dyDescent="0.25">
      <c r="K15"/>
    </row>
    <row r="16" spans="1:17" x14ac:dyDescent="0.25">
      <c r="K16"/>
    </row>
    <row r="17" spans="11:11" x14ac:dyDescent="0.25">
      <c r="K17"/>
    </row>
    <row r="18" spans="11:11" x14ac:dyDescent="0.25">
      <c r="K18"/>
    </row>
    <row r="19" spans="11:11" x14ac:dyDescent="0.25">
      <c r="K19"/>
    </row>
  </sheetData>
  <pageMargins left="0.75" right="0.75" top="1" bottom="1" header="0.5" footer="0.5"/>
  <pageSetup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90261-434E-412E-8870-7EC49BC798A4}">
  <sheetPr>
    <tabColor theme="6" tint="0.39997558519241921"/>
  </sheetPr>
  <dimension ref="A1:W29"/>
  <sheetViews>
    <sheetView workbookViewId="0">
      <selection activeCell="G26" sqref="G26"/>
    </sheetView>
  </sheetViews>
  <sheetFormatPr defaultColWidth="8.7265625" defaultRowHeight="12.5" x14ac:dyDescent="0.25"/>
  <cols>
    <col min="1" max="1" width="8.7265625" style="238"/>
    <col min="2" max="2" width="24.1796875" style="238" bestFit="1" customWidth="1"/>
    <col min="3" max="3" width="8.7265625" style="238"/>
    <col min="4" max="4" width="19.26953125" style="238" bestFit="1" customWidth="1"/>
    <col min="5" max="5" width="19.1796875" style="238" bestFit="1" customWidth="1"/>
    <col min="6" max="6" width="10.7265625" style="238" bestFit="1" customWidth="1"/>
    <col min="7" max="16384" width="8.7265625" style="238"/>
  </cols>
  <sheetData>
    <row r="1" spans="1:23" s="7" customFormat="1" ht="13.5" customHeight="1" x14ac:dyDescent="0.25">
      <c r="A1" s="5"/>
      <c r="B1" s="5"/>
      <c r="C1" s="25"/>
      <c r="D1" s="6" t="s">
        <v>70</v>
      </c>
    </row>
    <row r="2" spans="1:23" s="7" customFormat="1" ht="13.5" customHeight="1" x14ac:dyDescent="0.25">
      <c r="A2" s="5"/>
      <c r="B2" s="5"/>
      <c r="C2" s="26" t="e">
        <f>Title</f>
        <v>#REF!</v>
      </c>
      <c r="D2" s="6"/>
    </row>
    <row r="3" spans="1:23" s="7" customFormat="1" ht="13.5" customHeight="1" x14ac:dyDescent="0.25">
      <c r="A3" s="5"/>
      <c r="B3" s="5"/>
      <c r="C3" s="27" t="str">
        <f ca="1">MID(CELL("filename",C3),FIND("]",CELL("filename",C3))+1,256)</f>
        <v xml:space="preserve">P fertilizers import </v>
      </c>
      <c r="D3" s="6"/>
    </row>
    <row r="4" spans="1:23" s="7" customFormat="1" ht="13.5" customHeight="1" x14ac:dyDescent="0.25">
      <c r="A4" s="5"/>
      <c r="B4" s="5"/>
      <c r="C4" s="25"/>
      <c r="D4" s="6"/>
    </row>
    <row r="5" spans="1:23" s="11" customFormat="1" ht="13.4" customHeight="1" x14ac:dyDescent="0.3">
      <c r="A5" s="8"/>
      <c r="B5" s="8"/>
      <c r="C5" s="8"/>
      <c r="D5" s="9"/>
      <c r="E5" s="10"/>
    </row>
    <row r="8" spans="1:23" ht="14.5" x14ac:dyDescent="0.25">
      <c r="B8" s="249" t="s">
        <v>179</v>
      </c>
      <c r="C8" s="249">
        <v>2012</v>
      </c>
      <c r="D8" s="249">
        <v>2013</v>
      </c>
      <c r="E8" s="249">
        <v>2014</v>
      </c>
      <c r="F8" s="249">
        <v>2015</v>
      </c>
      <c r="G8" s="249">
        <v>2016</v>
      </c>
      <c r="H8" s="249">
        <v>2017</v>
      </c>
      <c r="I8" s="249">
        <v>2018</v>
      </c>
      <c r="J8" s="249">
        <v>2019</v>
      </c>
      <c r="K8" s="249">
        <v>2020</v>
      </c>
      <c r="L8" s="249">
        <v>2021</v>
      </c>
      <c r="M8" s="249">
        <v>2022</v>
      </c>
      <c r="O8" s="259"/>
    </row>
    <row r="9" spans="1:23" ht="14.5" x14ac:dyDescent="0.35">
      <c r="B9" s="255" t="s">
        <v>177</v>
      </c>
      <c r="C9" s="258"/>
      <c r="D9" s="258"/>
      <c r="E9" s="258"/>
      <c r="F9" s="258"/>
      <c r="G9" s="258"/>
      <c r="H9" s="258"/>
      <c r="I9" s="258"/>
      <c r="J9" s="258"/>
      <c r="K9" s="258"/>
      <c r="L9" s="258"/>
      <c r="M9" s="164">
        <v>17</v>
      </c>
      <c r="N9" s="164"/>
      <c r="P9" s="164"/>
      <c r="Q9" s="164"/>
      <c r="R9" s="164"/>
      <c r="S9" s="164"/>
      <c r="T9" s="164"/>
      <c r="U9" s="164"/>
      <c r="V9" s="164"/>
      <c r="W9" s="164"/>
    </row>
    <row r="10" spans="1:23" ht="14.5" x14ac:dyDescent="0.35">
      <c r="B10" s="255" t="s">
        <v>176</v>
      </c>
      <c r="C10" s="164">
        <v>0</v>
      </c>
      <c r="D10" s="164">
        <v>0</v>
      </c>
      <c r="E10" s="164">
        <v>0.21739130434782608</v>
      </c>
      <c r="F10" s="164">
        <v>1.8720000000000001E-2</v>
      </c>
      <c r="G10" s="164">
        <v>0</v>
      </c>
      <c r="H10" s="164">
        <v>0.30099999999999999</v>
      </c>
      <c r="I10" s="164">
        <v>0</v>
      </c>
      <c r="J10" s="164">
        <v>9.9999999999999992E-2</v>
      </c>
      <c r="K10" s="164">
        <v>0</v>
      </c>
      <c r="L10" s="164">
        <v>0</v>
      </c>
      <c r="M10" s="164">
        <v>6.9309202263433442E-2</v>
      </c>
      <c r="N10" s="164"/>
      <c r="P10" s="164"/>
      <c r="Q10" s="164"/>
      <c r="R10" s="164"/>
      <c r="S10" s="164"/>
      <c r="T10" s="164"/>
      <c r="U10" s="164"/>
      <c r="V10" s="164"/>
      <c r="W10" s="164"/>
    </row>
    <row r="11" spans="1:23" ht="14.5" x14ac:dyDescent="0.35">
      <c r="B11" s="255" t="s">
        <v>175</v>
      </c>
      <c r="C11" s="164">
        <v>0</v>
      </c>
      <c r="D11" s="164">
        <v>0</v>
      </c>
      <c r="E11" s="164">
        <v>1.4509615384615386</v>
      </c>
      <c r="F11" s="164">
        <v>2.2000000000000002</v>
      </c>
      <c r="G11" s="164">
        <v>0.25</v>
      </c>
      <c r="H11" s="164">
        <v>1.05</v>
      </c>
      <c r="I11" s="164">
        <v>0</v>
      </c>
      <c r="J11" s="164">
        <v>0</v>
      </c>
      <c r="K11" s="164">
        <v>0</v>
      </c>
      <c r="L11" s="164">
        <v>0</v>
      </c>
      <c r="M11" s="164">
        <v>0.99616575287480658</v>
      </c>
      <c r="N11" s="164"/>
      <c r="P11" s="164"/>
      <c r="Q11" s="164"/>
      <c r="R11" s="164"/>
      <c r="S11" s="164"/>
      <c r="T11" s="164"/>
      <c r="U11" s="164"/>
      <c r="V11" s="164"/>
      <c r="W11" s="164"/>
    </row>
    <row r="12" spans="1:23" ht="14.5" x14ac:dyDescent="0.35">
      <c r="B12" s="255" t="s">
        <v>144</v>
      </c>
      <c r="C12" s="164">
        <v>4.3999999999999995</v>
      </c>
      <c r="D12" s="164">
        <v>8.695652173913043</v>
      </c>
      <c r="E12" s="164">
        <v>10.217391304347826</v>
      </c>
      <c r="F12" s="164">
        <v>19.130434782608695</v>
      </c>
      <c r="G12" s="164">
        <v>11.240026086956521</v>
      </c>
      <c r="H12" s="164">
        <v>14.31086956521739</v>
      </c>
      <c r="I12" s="164">
        <v>13.506043478260866</v>
      </c>
      <c r="J12" s="164">
        <v>20.537826086956514</v>
      </c>
      <c r="K12" s="164">
        <v>20.434782608695656</v>
      </c>
      <c r="L12" s="164">
        <v>25.261156521739128</v>
      </c>
      <c r="M12" s="164">
        <v>19.668560431681332</v>
      </c>
      <c r="N12" s="164"/>
      <c r="P12" s="164"/>
      <c r="Q12" s="164"/>
      <c r="R12" s="164"/>
      <c r="S12" s="164"/>
      <c r="T12" s="164"/>
      <c r="U12" s="164"/>
      <c r="V12" s="164"/>
      <c r="W12" s="164"/>
    </row>
    <row r="13" spans="1:23" ht="14.5" x14ac:dyDescent="0.35">
      <c r="B13" s="255" t="s">
        <v>147</v>
      </c>
      <c r="C13" s="164">
        <v>54.533954000000001</v>
      </c>
      <c r="D13" s="164">
        <v>44.292144</v>
      </c>
      <c r="E13" s="164">
        <v>55.338478000000002</v>
      </c>
      <c r="F13" s="164">
        <v>26.528161999999998</v>
      </c>
      <c r="G13" s="164">
        <v>28.591629000000001</v>
      </c>
      <c r="H13" s="164">
        <v>21.75704</v>
      </c>
      <c r="I13" s="164">
        <v>39.416257822153469</v>
      </c>
      <c r="J13" s="164">
        <v>24.243009999999998</v>
      </c>
      <c r="K13" s="164">
        <v>23.020110000000003</v>
      </c>
      <c r="L13" s="164">
        <v>49.50551481640953</v>
      </c>
      <c r="M13" s="164">
        <v>47.406369608214398</v>
      </c>
    </row>
    <row r="14" spans="1:23" ht="13.5" thickBot="1" x14ac:dyDescent="0.35">
      <c r="B14" s="252" t="s">
        <v>174</v>
      </c>
      <c r="C14" s="257">
        <f t="shared" ref="C14:M14" si="0">SUM(C9:C13)</f>
        <v>58.933954</v>
      </c>
      <c r="D14" s="257">
        <f t="shared" si="0"/>
        <v>52.98779617391304</v>
      </c>
      <c r="E14" s="257">
        <f t="shared" si="0"/>
        <v>67.224222147157192</v>
      </c>
      <c r="F14" s="257">
        <f t="shared" si="0"/>
        <v>47.877316782608695</v>
      </c>
      <c r="G14" s="257">
        <f t="shared" si="0"/>
        <v>40.081655086956523</v>
      </c>
      <c r="H14" s="257">
        <f t="shared" si="0"/>
        <v>37.41890956521739</v>
      </c>
      <c r="I14" s="257">
        <f t="shared" si="0"/>
        <v>52.922301300414333</v>
      </c>
      <c r="J14" s="257">
        <f t="shared" si="0"/>
        <v>44.880836086956513</v>
      </c>
      <c r="K14" s="257">
        <f t="shared" si="0"/>
        <v>43.454892608695658</v>
      </c>
      <c r="L14" s="256">
        <f t="shared" si="0"/>
        <v>74.766671338148655</v>
      </c>
      <c r="M14" s="256">
        <f t="shared" si="0"/>
        <v>85.140404995033975</v>
      </c>
    </row>
    <row r="16" spans="1:23" ht="14.5" x14ac:dyDescent="0.25">
      <c r="B16" s="249" t="s">
        <v>178</v>
      </c>
      <c r="C16" s="249">
        <v>2012</v>
      </c>
      <c r="D16" s="249">
        <v>2013</v>
      </c>
      <c r="E16" s="249">
        <v>2014</v>
      </c>
      <c r="F16" s="249">
        <v>2015</v>
      </c>
      <c r="G16" s="249">
        <v>2016</v>
      </c>
      <c r="H16" s="249">
        <v>2017</v>
      </c>
      <c r="I16" s="249">
        <v>2018</v>
      </c>
      <c r="J16" s="249">
        <v>2019</v>
      </c>
      <c r="K16" s="249">
        <v>2020</v>
      </c>
      <c r="L16" s="249">
        <v>2021</v>
      </c>
      <c r="M16" s="249">
        <v>2022</v>
      </c>
    </row>
    <row r="17" spans="2:13" ht="14.5" x14ac:dyDescent="0.35">
      <c r="B17" s="255" t="s">
        <v>177</v>
      </c>
      <c r="C17" s="253">
        <f t="shared" ref="C17:M17" si="1">C9/C$14</f>
        <v>0</v>
      </c>
      <c r="D17" s="253">
        <f t="shared" si="1"/>
        <v>0</v>
      </c>
      <c r="E17" s="253">
        <f t="shared" si="1"/>
        <v>0</v>
      </c>
      <c r="F17" s="253">
        <f t="shared" si="1"/>
        <v>0</v>
      </c>
      <c r="G17" s="253">
        <f t="shared" si="1"/>
        <v>0</v>
      </c>
      <c r="H17" s="253">
        <f t="shared" si="1"/>
        <v>0</v>
      </c>
      <c r="I17" s="253">
        <f t="shared" si="1"/>
        <v>0</v>
      </c>
      <c r="J17" s="253">
        <f t="shared" si="1"/>
        <v>0</v>
      </c>
      <c r="K17" s="253">
        <f t="shared" si="1"/>
        <v>0</v>
      </c>
      <c r="L17" s="254">
        <f t="shared" si="1"/>
        <v>0</v>
      </c>
      <c r="M17" s="253">
        <f t="shared" si="1"/>
        <v>0.19967018011003784</v>
      </c>
    </row>
    <row r="18" spans="2:13" ht="14.5" x14ac:dyDescent="0.35">
      <c r="B18" s="255" t="s">
        <v>176</v>
      </c>
      <c r="C18" s="253">
        <f t="shared" ref="C18:M18" si="2">C10/C$14</f>
        <v>0</v>
      </c>
      <c r="D18" s="253">
        <f t="shared" si="2"/>
        <v>0</v>
      </c>
      <c r="E18" s="253">
        <f t="shared" si="2"/>
        <v>3.2338240206327062E-3</v>
      </c>
      <c r="F18" s="253">
        <f t="shared" si="2"/>
        <v>3.9099935539411827E-4</v>
      </c>
      <c r="G18" s="253">
        <f t="shared" si="2"/>
        <v>0</v>
      </c>
      <c r="H18" s="253">
        <f t="shared" si="2"/>
        <v>8.044061237952092E-3</v>
      </c>
      <c r="I18" s="253">
        <f t="shared" si="2"/>
        <v>0</v>
      </c>
      <c r="J18" s="253">
        <f t="shared" si="2"/>
        <v>2.228122484310458E-3</v>
      </c>
      <c r="K18" s="253">
        <f t="shared" si="2"/>
        <v>0</v>
      </c>
      <c r="L18" s="254">
        <f t="shared" si="2"/>
        <v>0</v>
      </c>
      <c r="M18" s="253">
        <f t="shared" si="2"/>
        <v>8.1405769995428223E-4</v>
      </c>
    </row>
    <row r="19" spans="2:13" ht="14.5" x14ac:dyDescent="0.35">
      <c r="B19" s="255" t="s">
        <v>175</v>
      </c>
      <c r="C19" s="253">
        <f t="shared" ref="C19:M19" si="3">C11/C$14</f>
        <v>0</v>
      </c>
      <c r="D19" s="253">
        <f t="shared" si="3"/>
        <v>0</v>
      </c>
      <c r="E19" s="253">
        <f t="shared" si="3"/>
        <v>2.1583909670019105E-2</v>
      </c>
      <c r="F19" s="253">
        <f t="shared" si="3"/>
        <v>4.5950778945889968E-2</v>
      </c>
      <c r="G19" s="253">
        <f t="shared" si="3"/>
        <v>6.2372673847332126E-3</v>
      </c>
      <c r="H19" s="253">
        <f t="shared" si="3"/>
        <v>2.8060678737042186E-2</v>
      </c>
      <c r="I19" s="253">
        <f t="shared" si="3"/>
        <v>0</v>
      </c>
      <c r="J19" s="253">
        <f t="shared" si="3"/>
        <v>0</v>
      </c>
      <c r="K19" s="253">
        <f t="shared" si="3"/>
        <v>0</v>
      </c>
      <c r="L19" s="254">
        <f t="shared" si="3"/>
        <v>0</v>
      </c>
      <c r="M19" s="253">
        <f t="shared" si="3"/>
        <v>1.1700270311527299E-2</v>
      </c>
    </row>
    <row r="20" spans="2:13" ht="14.5" x14ac:dyDescent="0.35">
      <c r="B20" s="255" t="s">
        <v>144</v>
      </c>
      <c r="C20" s="253">
        <f t="shared" ref="C20:M20" si="4">C12/C$14</f>
        <v>7.4659847190975848E-2</v>
      </c>
      <c r="D20" s="253">
        <f t="shared" si="4"/>
        <v>0.16410669629234528</v>
      </c>
      <c r="E20" s="253">
        <f t="shared" si="4"/>
        <v>0.1519897289697372</v>
      </c>
      <c r="F20" s="253">
        <f t="shared" si="4"/>
        <v>0.39957199083382577</v>
      </c>
      <c r="G20" s="253">
        <f t="shared" si="4"/>
        <v>0.28042819246289757</v>
      </c>
      <c r="H20" s="253">
        <f t="shared" si="4"/>
        <v>0.382450203159314</v>
      </c>
      <c r="I20" s="253">
        <f t="shared" si="4"/>
        <v>0.25520514313226067</v>
      </c>
      <c r="J20" s="253">
        <f t="shared" si="4"/>
        <v>0.45760792083205681</v>
      </c>
      <c r="K20" s="253">
        <f t="shared" si="4"/>
        <v>0.47025274674379242</v>
      </c>
      <c r="L20" s="254">
        <f t="shared" si="4"/>
        <v>0.33786653959074908</v>
      </c>
      <c r="M20" s="253">
        <f t="shared" si="4"/>
        <v>0.23101323552346914</v>
      </c>
    </row>
    <row r="21" spans="2:13" ht="14.5" x14ac:dyDescent="0.35">
      <c r="B21" s="255" t="s">
        <v>147</v>
      </c>
      <c r="C21" s="253">
        <f t="shared" ref="C21:M21" si="5">C13/C$14</f>
        <v>0.92534015280902415</v>
      </c>
      <c r="D21" s="253">
        <f t="shared" si="5"/>
        <v>0.8358933037076548</v>
      </c>
      <c r="E21" s="253">
        <f t="shared" si="5"/>
        <v>0.82319253733961095</v>
      </c>
      <c r="F21" s="253">
        <f t="shared" si="5"/>
        <v>0.55408623086489006</v>
      </c>
      <c r="G21" s="253">
        <f t="shared" si="5"/>
        <v>0.71333454015236919</v>
      </c>
      <c r="H21" s="253">
        <f t="shared" si="5"/>
        <v>0.5814450568656917</v>
      </c>
      <c r="I21" s="253">
        <f t="shared" si="5"/>
        <v>0.74479485686773939</v>
      </c>
      <c r="J21" s="253">
        <f t="shared" si="5"/>
        <v>0.54016395668363271</v>
      </c>
      <c r="K21" s="253">
        <f t="shared" si="5"/>
        <v>0.52974725325620764</v>
      </c>
      <c r="L21" s="254">
        <f t="shared" si="5"/>
        <v>0.66213346040925092</v>
      </c>
      <c r="M21" s="253">
        <f t="shared" si="5"/>
        <v>0.55680225635501135</v>
      </c>
    </row>
    <row r="22" spans="2:13" ht="13" thickBot="1" x14ac:dyDescent="0.3">
      <c r="B22" s="252" t="s">
        <v>174</v>
      </c>
      <c r="C22" s="250">
        <f t="shared" ref="C22:M22" si="6">C14/C$14</f>
        <v>1</v>
      </c>
      <c r="D22" s="250">
        <f t="shared" si="6"/>
        <v>1</v>
      </c>
      <c r="E22" s="250">
        <f t="shared" si="6"/>
        <v>1</v>
      </c>
      <c r="F22" s="250">
        <f t="shared" si="6"/>
        <v>1</v>
      </c>
      <c r="G22" s="250">
        <f t="shared" si="6"/>
        <v>1</v>
      </c>
      <c r="H22" s="250">
        <f t="shared" si="6"/>
        <v>1</v>
      </c>
      <c r="I22" s="250">
        <f t="shared" si="6"/>
        <v>1</v>
      </c>
      <c r="J22" s="250">
        <f t="shared" si="6"/>
        <v>1</v>
      </c>
      <c r="K22" s="250">
        <f t="shared" si="6"/>
        <v>1</v>
      </c>
      <c r="L22" s="251">
        <f t="shared" si="6"/>
        <v>1</v>
      </c>
      <c r="M22" s="250">
        <f t="shared" si="6"/>
        <v>1</v>
      </c>
    </row>
    <row r="25" spans="2:13" ht="14.5" x14ac:dyDescent="0.25">
      <c r="B25" s="249" t="s">
        <v>173</v>
      </c>
    </row>
    <row r="26" spans="2:13" ht="14.5" x14ac:dyDescent="0.3">
      <c r="D26" s="249" t="s">
        <v>172</v>
      </c>
      <c r="E26" s="249" t="s">
        <v>171</v>
      </c>
      <c r="G26" s="248" t="s">
        <v>170</v>
      </c>
    </row>
    <row r="27" spans="2:13" ht="15" thickBot="1" x14ac:dyDescent="0.4">
      <c r="B27" s="246" t="s">
        <v>144</v>
      </c>
      <c r="C27" s="247">
        <v>0.46</v>
      </c>
      <c r="D27" s="244">
        <f>K12</f>
        <v>20.434782608695656</v>
      </c>
      <c r="E27" s="238">
        <f>D27*C27</f>
        <v>9.4000000000000021</v>
      </c>
      <c r="G27" s="243">
        <f>L12*C27</f>
        <v>11.620132</v>
      </c>
    </row>
    <row r="28" spans="2:13" ht="15" thickBot="1" x14ac:dyDescent="0.4">
      <c r="B28" s="246" t="s">
        <v>147</v>
      </c>
      <c r="C28" s="245">
        <f>E28/D28</f>
        <v>0.34339540514793354</v>
      </c>
      <c r="D28" s="244">
        <f>K13</f>
        <v>23.020110000000003</v>
      </c>
      <c r="E28" s="244">
        <f>E29-E27</f>
        <v>7.9049999999999976</v>
      </c>
      <c r="G28" s="243">
        <f>L13*C28</f>
        <v>16.999966317437977</v>
      </c>
    </row>
    <row r="29" spans="2:13" ht="13.5" thickBot="1" x14ac:dyDescent="0.35">
      <c r="B29" s="242" t="s">
        <v>169</v>
      </c>
      <c r="C29" s="241"/>
      <c r="D29" s="239">
        <f>D28+D27</f>
        <v>43.454892608695658</v>
      </c>
      <c r="E29" s="239">
        <v>17.305</v>
      </c>
      <c r="F29" s="240" t="s">
        <v>168</v>
      </c>
      <c r="G29" s="239">
        <f>G28+G27</f>
        <v>28.620098317437979</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F6866-69ED-44B9-8D24-D5C2073E2731}">
  <dimension ref="A1:X1583"/>
  <sheetViews>
    <sheetView topLeftCell="C1" zoomScale="70" zoomScaleNormal="70" workbookViewId="0">
      <selection activeCell="W9" sqref="W9:W11"/>
    </sheetView>
  </sheetViews>
  <sheetFormatPr defaultColWidth="10.81640625" defaultRowHeight="14.5" x14ac:dyDescent="0.35"/>
  <cols>
    <col min="1" max="1" width="10.81640625" style="260"/>
    <col min="2" max="3" width="43.453125" style="260" customWidth="1"/>
    <col min="4" max="4" width="12.81640625" style="260" bestFit="1" customWidth="1"/>
    <col min="5" max="5" width="25.81640625" style="260" customWidth="1"/>
    <col min="6" max="8" width="10.81640625" style="260"/>
    <col min="9" max="9" width="17.54296875" style="260" bestFit="1" customWidth="1"/>
    <col min="10" max="11" width="10.81640625" style="260"/>
    <col min="12" max="12" width="43" style="260" bestFit="1" customWidth="1"/>
    <col min="13" max="20" width="10.81640625" style="260"/>
    <col min="21" max="21" width="44.453125" style="260" bestFit="1" customWidth="1"/>
    <col min="22" max="22" width="15.26953125" style="260" bestFit="1" customWidth="1"/>
    <col min="23" max="23" width="16.453125" style="260" bestFit="1" customWidth="1"/>
    <col min="24" max="16384" width="10.81640625" style="260"/>
  </cols>
  <sheetData>
    <row r="1" spans="1:23" x14ac:dyDescent="0.35">
      <c r="A1" s="260" t="s">
        <v>180</v>
      </c>
      <c r="B1" s="260" t="s">
        <v>181</v>
      </c>
      <c r="C1" s="260" t="s">
        <v>182</v>
      </c>
      <c r="D1" s="260" t="s">
        <v>183</v>
      </c>
      <c r="E1" s="260" t="s">
        <v>184</v>
      </c>
      <c r="F1" s="260" t="s">
        <v>185</v>
      </c>
      <c r="G1" s="260" t="s">
        <v>186</v>
      </c>
      <c r="H1" s="260" t="s">
        <v>187</v>
      </c>
      <c r="I1" s="260" t="s">
        <v>44</v>
      </c>
      <c r="J1" s="260" t="s">
        <v>188</v>
      </c>
      <c r="K1" s="260" t="s">
        <v>189</v>
      </c>
      <c r="L1" s="260" t="s">
        <v>190</v>
      </c>
      <c r="M1" s="260" t="s">
        <v>191</v>
      </c>
      <c r="N1" s="260" t="s">
        <v>192</v>
      </c>
      <c r="O1" s="260" t="s">
        <v>193</v>
      </c>
      <c r="P1" s="260" t="s">
        <v>194</v>
      </c>
      <c r="Q1" s="260" t="s">
        <v>195</v>
      </c>
      <c r="R1" s="260" t="s">
        <v>196</v>
      </c>
      <c r="U1" s="62" t="s">
        <v>189</v>
      </c>
      <c r="V1" t="s">
        <v>135</v>
      </c>
    </row>
    <row r="2" spans="1:23" x14ac:dyDescent="0.35">
      <c r="A2" s="260">
        <v>91001587</v>
      </c>
      <c r="B2" s="260" t="s">
        <v>197</v>
      </c>
      <c r="C2" s="260" t="s">
        <v>198</v>
      </c>
      <c r="D2" s="261">
        <v>44575</v>
      </c>
      <c r="E2" s="260">
        <v>42</v>
      </c>
      <c r="F2" s="260" t="s">
        <v>199</v>
      </c>
      <c r="G2" s="260">
        <v>12180000</v>
      </c>
      <c r="H2" s="260" t="s">
        <v>200</v>
      </c>
      <c r="I2" s="260" t="s">
        <v>201</v>
      </c>
      <c r="J2" s="260" t="s">
        <v>202</v>
      </c>
      <c r="K2" s="260" t="s">
        <v>202</v>
      </c>
      <c r="L2" s="260" t="s">
        <v>203</v>
      </c>
      <c r="M2" s="260">
        <v>700004</v>
      </c>
      <c r="N2" s="260" t="s">
        <v>204</v>
      </c>
      <c r="O2" s="260" t="s">
        <v>205</v>
      </c>
      <c r="P2" s="260">
        <v>10</v>
      </c>
      <c r="Q2" s="260">
        <v>1100</v>
      </c>
      <c r="R2" s="260">
        <v>1132</v>
      </c>
      <c r="U2" s="62" t="s">
        <v>183</v>
      </c>
      <c r="V2" t="s">
        <v>389</v>
      </c>
    </row>
    <row r="3" spans="1:23" x14ac:dyDescent="0.35">
      <c r="A3" s="260">
        <v>91001588</v>
      </c>
      <c r="B3" s="260" t="s">
        <v>206</v>
      </c>
      <c r="C3" s="260" t="s">
        <v>198</v>
      </c>
      <c r="D3" s="261">
        <v>44576</v>
      </c>
      <c r="E3" s="260">
        <v>40</v>
      </c>
      <c r="F3" s="260" t="s">
        <v>199</v>
      </c>
      <c r="G3" s="260">
        <v>14800000</v>
      </c>
      <c r="H3" s="260" t="s">
        <v>200</v>
      </c>
      <c r="I3" s="260" t="s">
        <v>201</v>
      </c>
      <c r="J3" s="260" t="s">
        <v>202</v>
      </c>
      <c r="K3" s="260" t="s">
        <v>202</v>
      </c>
      <c r="L3" s="260" t="s">
        <v>207</v>
      </c>
      <c r="M3" s="260">
        <v>700086</v>
      </c>
      <c r="N3" s="260" t="s">
        <v>204</v>
      </c>
      <c r="O3" s="260" t="s">
        <v>205</v>
      </c>
      <c r="P3" s="260">
        <v>10</v>
      </c>
      <c r="Q3" s="260">
        <v>1100</v>
      </c>
      <c r="R3" s="260">
        <v>1132</v>
      </c>
      <c r="U3"/>
      <c r="V3"/>
      <c r="W3"/>
    </row>
    <row r="4" spans="1:23" x14ac:dyDescent="0.35">
      <c r="A4" s="260">
        <v>91001589</v>
      </c>
      <c r="B4" s="260" t="s">
        <v>206</v>
      </c>
      <c r="C4" s="260" t="s">
        <v>198</v>
      </c>
      <c r="D4" s="261">
        <v>44572</v>
      </c>
      <c r="E4" s="260">
        <v>40</v>
      </c>
      <c r="F4" s="260" t="s">
        <v>199</v>
      </c>
      <c r="G4" s="260">
        <v>14800000</v>
      </c>
      <c r="H4" s="260" t="s">
        <v>200</v>
      </c>
      <c r="I4" s="260" t="s">
        <v>201</v>
      </c>
      <c r="J4" s="260" t="s">
        <v>202</v>
      </c>
      <c r="K4" s="260" t="s">
        <v>202</v>
      </c>
      <c r="L4" s="260" t="s">
        <v>207</v>
      </c>
      <c r="M4" s="260">
        <v>700086</v>
      </c>
      <c r="N4" s="260" t="s">
        <v>204</v>
      </c>
      <c r="O4" s="260" t="s">
        <v>205</v>
      </c>
      <c r="P4" s="260">
        <v>10</v>
      </c>
      <c r="Q4" s="260">
        <v>1100</v>
      </c>
      <c r="R4" s="260">
        <v>1132</v>
      </c>
      <c r="U4" s="62" t="s">
        <v>87</v>
      </c>
      <c r="V4" t="s">
        <v>390</v>
      </c>
      <c r="W4" t="s">
        <v>391</v>
      </c>
    </row>
    <row r="5" spans="1:23" x14ac:dyDescent="0.35">
      <c r="A5" s="260">
        <v>91001593</v>
      </c>
      <c r="B5" s="260" t="s">
        <v>197</v>
      </c>
      <c r="C5" s="260" t="s">
        <v>198</v>
      </c>
      <c r="D5" s="261">
        <v>44614</v>
      </c>
      <c r="E5" s="260">
        <v>12</v>
      </c>
      <c r="F5" s="260" t="s">
        <v>199</v>
      </c>
      <c r="G5" s="260">
        <v>3480000</v>
      </c>
      <c r="H5" s="260" t="s">
        <v>200</v>
      </c>
      <c r="I5" s="260" t="s">
        <v>201</v>
      </c>
      <c r="J5" s="260" t="s">
        <v>202</v>
      </c>
      <c r="K5" s="260" t="s">
        <v>202</v>
      </c>
      <c r="L5" s="260" t="s">
        <v>203</v>
      </c>
      <c r="M5" s="260">
        <v>700004</v>
      </c>
      <c r="N5" s="260" t="s">
        <v>204</v>
      </c>
      <c r="O5" s="260" t="s">
        <v>205</v>
      </c>
      <c r="P5" s="260">
        <v>10</v>
      </c>
      <c r="Q5" s="260">
        <v>1100</v>
      </c>
      <c r="R5" s="260">
        <v>1132</v>
      </c>
      <c r="U5" s="46" t="s">
        <v>263</v>
      </c>
      <c r="V5" s="266">
        <v>2000</v>
      </c>
      <c r="W5" s="68">
        <v>4.0302721804014313E-2</v>
      </c>
    </row>
    <row r="6" spans="1:23" x14ac:dyDescent="0.35">
      <c r="A6" s="260">
        <v>91001594</v>
      </c>
      <c r="B6" s="260" t="s">
        <v>206</v>
      </c>
      <c r="C6" s="260" t="s">
        <v>198</v>
      </c>
      <c r="D6" s="261">
        <v>44606</v>
      </c>
      <c r="E6" s="260">
        <v>110</v>
      </c>
      <c r="F6" s="260" t="s">
        <v>199</v>
      </c>
      <c r="G6" s="260">
        <v>40700000</v>
      </c>
      <c r="H6" s="260" t="s">
        <v>200</v>
      </c>
      <c r="I6" s="260" t="s">
        <v>201</v>
      </c>
      <c r="J6" s="260" t="s">
        <v>202</v>
      </c>
      <c r="K6" s="260" t="s">
        <v>202</v>
      </c>
      <c r="L6" s="260" t="s">
        <v>207</v>
      </c>
      <c r="M6" s="260">
        <v>700086</v>
      </c>
      <c r="N6" s="260" t="s">
        <v>204</v>
      </c>
      <c r="O6" s="260" t="s">
        <v>205</v>
      </c>
      <c r="P6" s="260">
        <v>10</v>
      </c>
      <c r="Q6" s="260">
        <v>1100</v>
      </c>
      <c r="R6" s="260">
        <v>1132</v>
      </c>
      <c r="U6" s="46" t="s">
        <v>276</v>
      </c>
      <c r="V6" s="266">
        <v>10834</v>
      </c>
      <c r="W6" s="68">
        <v>0.21831984401234555</v>
      </c>
    </row>
    <row r="7" spans="1:23" x14ac:dyDescent="0.35">
      <c r="A7" s="260">
        <v>91001595</v>
      </c>
      <c r="B7" s="260" t="s">
        <v>208</v>
      </c>
      <c r="C7" s="260" t="s">
        <v>198</v>
      </c>
      <c r="D7" s="261">
        <v>44614</v>
      </c>
      <c r="E7" s="260">
        <v>10</v>
      </c>
      <c r="F7" s="260" t="s">
        <v>199</v>
      </c>
      <c r="G7" s="260">
        <v>3800000</v>
      </c>
      <c r="H7" s="260" t="s">
        <v>200</v>
      </c>
      <c r="I7" s="260" t="s">
        <v>201</v>
      </c>
      <c r="J7" s="260" t="s">
        <v>202</v>
      </c>
      <c r="K7" s="260" t="s">
        <v>202</v>
      </c>
      <c r="L7" s="260" t="s">
        <v>207</v>
      </c>
      <c r="M7" s="260">
        <v>700086</v>
      </c>
      <c r="N7" s="260" t="s">
        <v>204</v>
      </c>
      <c r="O7" s="260" t="s">
        <v>205</v>
      </c>
      <c r="P7" s="260">
        <v>10</v>
      </c>
      <c r="Q7" s="260">
        <v>1100</v>
      </c>
      <c r="R7" s="260">
        <v>1132</v>
      </c>
      <c r="U7" s="46" t="s">
        <v>213</v>
      </c>
      <c r="V7" s="266">
        <v>6499.98</v>
      </c>
      <c r="W7" s="68">
        <v>0.13098344283582847</v>
      </c>
    </row>
    <row r="8" spans="1:23" x14ac:dyDescent="0.35">
      <c r="A8" s="260">
        <v>91001596</v>
      </c>
      <c r="B8" s="260" t="s">
        <v>209</v>
      </c>
      <c r="C8" s="260" t="s">
        <v>198</v>
      </c>
      <c r="D8" s="261">
        <v>44621</v>
      </c>
      <c r="E8" s="260">
        <v>7</v>
      </c>
      <c r="F8" s="260" t="s">
        <v>199</v>
      </c>
      <c r="G8" s="260">
        <v>4130000</v>
      </c>
      <c r="H8" s="260" t="s">
        <v>200</v>
      </c>
      <c r="I8" s="260" t="s">
        <v>201</v>
      </c>
      <c r="J8" s="260" t="s">
        <v>202</v>
      </c>
      <c r="K8" s="260" t="s">
        <v>202</v>
      </c>
      <c r="L8" s="260" t="s">
        <v>210</v>
      </c>
      <c r="M8" s="260">
        <v>100076</v>
      </c>
      <c r="N8" s="260" t="s">
        <v>204</v>
      </c>
      <c r="O8" s="260" t="s">
        <v>205</v>
      </c>
      <c r="P8" s="260">
        <v>10</v>
      </c>
      <c r="Q8" s="260">
        <v>1100</v>
      </c>
      <c r="R8" s="260">
        <v>1133</v>
      </c>
      <c r="U8" s="46" t="s">
        <v>295</v>
      </c>
      <c r="V8" s="266">
        <v>3000</v>
      </c>
      <c r="W8" s="68">
        <v>6.0454082706021477E-2</v>
      </c>
    </row>
    <row r="9" spans="1:23" x14ac:dyDescent="0.35">
      <c r="A9" s="260">
        <v>91001597</v>
      </c>
      <c r="B9" s="260" t="s">
        <v>209</v>
      </c>
      <c r="C9" s="260" t="s">
        <v>198</v>
      </c>
      <c r="D9" s="261">
        <v>44621</v>
      </c>
      <c r="E9" s="260">
        <v>3</v>
      </c>
      <c r="F9" s="260" t="s">
        <v>199</v>
      </c>
      <c r="G9" s="260">
        <v>1770000</v>
      </c>
      <c r="H9" s="260" t="s">
        <v>200</v>
      </c>
      <c r="I9" s="260" t="s">
        <v>201</v>
      </c>
      <c r="J9" s="260" t="s">
        <v>202</v>
      </c>
      <c r="K9" s="260" t="s">
        <v>202</v>
      </c>
      <c r="L9" s="260" t="s">
        <v>210</v>
      </c>
      <c r="M9" s="260">
        <v>100076</v>
      </c>
      <c r="N9" s="260" t="s">
        <v>204</v>
      </c>
      <c r="O9" s="260" t="s">
        <v>205</v>
      </c>
      <c r="P9" s="260">
        <v>10</v>
      </c>
      <c r="Q9" s="260">
        <v>1100</v>
      </c>
      <c r="R9" s="260">
        <v>1133</v>
      </c>
      <c r="U9" s="46" t="s">
        <v>222</v>
      </c>
      <c r="V9" s="266">
        <v>16500</v>
      </c>
      <c r="W9" s="68">
        <v>0.3324974548831181</v>
      </c>
    </row>
    <row r="10" spans="1:23" x14ac:dyDescent="0.35">
      <c r="A10" s="260">
        <v>91001598</v>
      </c>
      <c r="B10" s="260" t="s">
        <v>209</v>
      </c>
      <c r="C10" s="260" t="s">
        <v>198</v>
      </c>
      <c r="D10" s="261">
        <v>44621</v>
      </c>
      <c r="E10" s="260">
        <v>8</v>
      </c>
      <c r="F10" s="260" t="s">
        <v>199</v>
      </c>
      <c r="G10" s="260">
        <v>4720000</v>
      </c>
      <c r="H10" s="260" t="s">
        <v>200</v>
      </c>
      <c r="I10" s="260" t="s">
        <v>201</v>
      </c>
      <c r="J10" s="260" t="s">
        <v>202</v>
      </c>
      <c r="K10" s="260" t="s">
        <v>202</v>
      </c>
      <c r="L10" s="260" t="s">
        <v>210</v>
      </c>
      <c r="M10" s="260">
        <v>100076</v>
      </c>
      <c r="N10" s="260" t="s">
        <v>204</v>
      </c>
      <c r="O10" s="260" t="s">
        <v>205</v>
      </c>
      <c r="P10" s="260">
        <v>10</v>
      </c>
      <c r="Q10" s="260">
        <v>1100</v>
      </c>
      <c r="R10" s="260">
        <v>1133</v>
      </c>
      <c r="U10" s="46" t="s">
        <v>278</v>
      </c>
      <c r="V10" s="266">
        <v>100</v>
      </c>
      <c r="W10" s="68">
        <v>2.0151360902007157E-3</v>
      </c>
    </row>
    <row r="11" spans="1:23" x14ac:dyDescent="0.35">
      <c r="A11" s="260">
        <v>91001599</v>
      </c>
      <c r="B11" s="260" t="s">
        <v>209</v>
      </c>
      <c r="C11" s="260" t="s">
        <v>198</v>
      </c>
      <c r="D11" s="261">
        <v>44621</v>
      </c>
      <c r="E11" s="260">
        <v>3.5</v>
      </c>
      <c r="F11" s="260" t="s">
        <v>199</v>
      </c>
      <c r="G11" s="260">
        <v>2065000</v>
      </c>
      <c r="H11" s="260" t="s">
        <v>200</v>
      </c>
      <c r="I11" s="260" t="s">
        <v>201</v>
      </c>
      <c r="J11" s="260" t="s">
        <v>202</v>
      </c>
      <c r="K11" s="260" t="s">
        <v>202</v>
      </c>
      <c r="L11" s="260" t="s">
        <v>210</v>
      </c>
      <c r="M11" s="260">
        <v>100076</v>
      </c>
      <c r="N11" s="260" t="s">
        <v>204</v>
      </c>
      <c r="O11" s="260" t="s">
        <v>205</v>
      </c>
      <c r="P11" s="260">
        <v>10</v>
      </c>
      <c r="Q11" s="260">
        <v>1100</v>
      </c>
      <c r="R11" s="260">
        <v>1133</v>
      </c>
      <c r="U11" s="46" t="s">
        <v>219</v>
      </c>
      <c r="V11" s="266">
        <v>10690.46</v>
      </c>
      <c r="W11" s="68">
        <v>0.21542731766847142</v>
      </c>
    </row>
    <row r="12" spans="1:23" x14ac:dyDescent="0.35">
      <c r="A12" s="260">
        <v>91001600</v>
      </c>
      <c r="B12" s="260" t="s">
        <v>211</v>
      </c>
      <c r="C12" s="260" t="s">
        <v>198</v>
      </c>
      <c r="D12" s="261">
        <v>44629</v>
      </c>
      <c r="E12" s="260">
        <v>1000</v>
      </c>
      <c r="F12" s="260" t="s">
        <v>199</v>
      </c>
      <c r="G12" s="260">
        <v>480000000</v>
      </c>
      <c r="H12" s="260" t="s">
        <v>200</v>
      </c>
      <c r="I12" s="260" t="s">
        <v>201</v>
      </c>
      <c r="J12" s="260" t="s">
        <v>202</v>
      </c>
      <c r="K12" s="260" t="s">
        <v>202</v>
      </c>
      <c r="L12" s="260" t="s">
        <v>203</v>
      </c>
      <c r="M12" s="260">
        <v>700004</v>
      </c>
      <c r="N12" s="260" t="s">
        <v>204</v>
      </c>
      <c r="O12" s="260" t="s">
        <v>205</v>
      </c>
      <c r="P12" s="260">
        <v>10</v>
      </c>
      <c r="Q12" s="260">
        <v>1100</v>
      </c>
      <c r="R12" s="260">
        <v>1133</v>
      </c>
      <c r="U12" s="46" t="s">
        <v>88</v>
      </c>
      <c r="V12" s="266">
        <v>49624.439999999995</v>
      </c>
      <c r="W12" s="68">
        <v>1</v>
      </c>
    </row>
    <row r="13" spans="1:23" x14ac:dyDescent="0.35">
      <c r="A13" s="260">
        <v>91001601</v>
      </c>
      <c r="B13" s="260" t="s">
        <v>209</v>
      </c>
      <c r="C13" s="260" t="s">
        <v>198</v>
      </c>
      <c r="D13" s="261">
        <v>44634</v>
      </c>
      <c r="E13" s="260">
        <v>1</v>
      </c>
      <c r="F13" s="260" t="s">
        <v>199</v>
      </c>
      <c r="G13" s="260">
        <v>590000</v>
      </c>
      <c r="H13" s="260" t="s">
        <v>200</v>
      </c>
      <c r="I13" s="260" t="s">
        <v>201</v>
      </c>
      <c r="J13" s="260" t="s">
        <v>202</v>
      </c>
      <c r="K13" s="260" t="s">
        <v>202</v>
      </c>
      <c r="L13" s="260" t="s">
        <v>210</v>
      </c>
      <c r="M13" s="260">
        <v>100076</v>
      </c>
      <c r="N13" s="260" t="s">
        <v>204</v>
      </c>
      <c r="O13" s="260" t="s">
        <v>205</v>
      </c>
      <c r="P13" s="260">
        <v>10</v>
      </c>
      <c r="Q13" s="260">
        <v>1100</v>
      </c>
      <c r="R13" s="260">
        <v>1133</v>
      </c>
      <c r="U13"/>
      <c r="V13"/>
      <c r="W13"/>
    </row>
    <row r="14" spans="1:23" x14ac:dyDescent="0.35">
      <c r="A14" s="260">
        <v>91001602</v>
      </c>
      <c r="B14" s="260" t="s">
        <v>209</v>
      </c>
      <c r="C14" s="260" t="s">
        <v>198</v>
      </c>
      <c r="D14" s="261">
        <v>44634</v>
      </c>
      <c r="E14" s="260">
        <v>1</v>
      </c>
      <c r="F14" s="260" t="s">
        <v>199</v>
      </c>
      <c r="G14" s="260">
        <v>590000</v>
      </c>
      <c r="H14" s="260" t="s">
        <v>200</v>
      </c>
      <c r="I14" s="260" t="s">
        <v>201</v>
      </c>
      <c r="J14" s="260" t="s">
        <v>202</v>
      </c>
      <c r="K14" s="260" t="s">
        <v>202</v>
      </c>
      <c r="L14" s="260" t="s">
        <v>210</v>
      </c>
      <c r="M14" s="260">
        <v>100076</v>
      </c>
      <c r="N14" s="260" t="s">
        <v>204</v>
      </c>
      <c r="O14" s="260" t="s">
        <v>205</v>
      </c>
      <c r="P14" s="260">
        <v>10</v>
      </c>
      <c r="Q14" s="260">
        <v>1100</v>
      </c>
      <c r="R14" s="260">
        <v>1133</v>
      </c>
      <c r="U14"/>
      <c r="V14"/>
      <c r="W14"/>
    </row>
    <row r="15" spans="1:23" x14ac:dyDescent="0.35">
      <c r="A15" s="260">
        <v>91001603</v>
      </c>
      <c r="B15" s="260" t="s">
        <v>209</v>
      </c>
      <c r="C15" s="260" t="s">
        <v>198</v>
      </c>
      <c r="D15" s="261">
        <v>44634</v>
      </c>
      <c r="E15" s="260">
        <v>15</v>
      </c>
      <c r="F15" s="260" t="s">
        <v>199</v>
      </c>
      <c r="G15" s="260">
        <v>8850000</v>
      </c>
      <c r="H15" s="260" t="s">
        <v>200</v>
      </c>
      <c r="I15" s="260" t="s">
        <v>201</v>
      </c>
      <c r="J15" s="260" t="s">
        <v>202</v>
      </c>
      <c r="K15" s="260" t="s">
        <v>202</v>
      </c>
      <c r="L15" s="260" t="s">
        <v>210</v>
      </c>
      <c r="M15" s="260">
        <v>100076</v>
      </c>
      <c r="N15" s="260" t="s">
        <v>204</v>
      </c>
      <c r="O15" s="260" t="s">
        <v>205</v>
      </c>
      <c r="P15" s="260">
        <v>10</v>
      </c>
      <c r="Q15" s="260">
        <v>1100</v>
      </c>
      <c r="R15" s="260">
        <v>1133</v>
      </c>
      <c r="U15"/>
      <c r="V15"/>
      <c r="W15"/>
    </row>
    <row r="16" spans="1:23" x14ac:dyDescent="0.35">
      <c r="A16" s="260">
        <v>91001604</v>
      </c>
      <c r="B16" s="260" t="s">
        <v>209</v>
      </c>
      <c r="C16" s="260" t="s">
        <v>198</v>
      </c>
      <c r="D16" s="261">
        <v>44634</v>
      </c>
      <c r="E16" s="260">
        <v>2</v>
      </c>
      <c r="F16" s="260" t="s">
        <v>199</v>
      </c>
      <c r="G16" s="260">
        <v>1180000</v>
      </c>
      <c r="H16" s="260" t="s">
        <v>200</v>
      </c>
      <c r="I16" s="260" t="s">
        <v>201</v>
      </c>
      <c r="J16" s="260" t="s">
        <v>202</v>
      </c>
      <c r="K16" s="260" t="s">
        <v>202</v>
      </c>
      <c r="L16" s="260" t="s">
        <v>210</v>
      </c>
      <c r="M16" s="260">
        <v>100076</v>
      </c>
      <c r="N16" s="260" t="s">
        <v>204</v>
      </c>
      <c r="O16" s="260" t="s">
        <v>205</v>
      </c>
      <c r="P16" s="260">
        <v>10</v>
      </c>
      <c r="Q16" s="260">
        <v>1100</v>
      </c>
      <c r="R16" s="260">
        <v>1133</v>
      </c>
      <c r="U16"/>
      <c r="V16"/>
      <c r="W16"/>
    </row>
    <row r="17" spans="1:23" x14ac:dyDescent="0.35">
      <c r="A17" s="260">
        <v>91001605</v>
      </c>
      <c r="B17" s="260" t="s">
        <v>209</v>
      </c>
      <c r="C17" s="260" t="s">
        <v>198</v>
      </c>
      <c r="D17" s="261">
        <v>44634</v>
      </c>
      <c r="E17" s="260">
        <v>15</v>
      </c>
      <c r="F17" s="260" t="s">
        <v>199</v>
      </c>
      <c r="G17" s="260">
        <v>8850000</v>
      </c>
      <c r="H17" s="260" t="s">
        <v>200</v>
      </c>
      <c r="I17" s="260" t="s">
        <v>201</v>
      </c>
      <c r="J17" s="260" t="s">
        <v>202</v>
      </c>
      <c r="K17" s="260" t="s">
        <v>202</v>
      </c>
      <c r="L17" s="260" t="s">
        <v>210</v>
      </c>
      <c r="M17" s="260">
        <v>100076</v>
      </c>
      <c r="N17" s="260" t="s">
        <v>204</v>
      </c>
      <c r="O17" s="260" t="s">
        <v>205</v>
      </c>
      <c r="P17" s="260">
        <v>10</v>
      </c>
      <c r="Q17" s="260">
        <v>1100</v>
      </c>
      <c r="R17" s="260">
        <v>1133</v>
      </c>
      <c r="U17"/>
      <c r="V17"/>
      <c r="W17"/>
    </row>
    <row r="18" spans="1:23" x14ac:dyDescent="0.35">
      <c r="A18" s="260">
        <v>91001606</v>
      </c>
      <c r="B18" s="260" t="s">
        <v>211</v>
      </c>
      <c r="C18" s="260" t="s">
        <v>198</v>
      </c>
      <c r="D18" s="261">
        <v>44634</v>
      </c>
      <c r="E18" s="260">
        <v>780</v>
      </c>
      <c r="F18" s="260" t="s">
        <v>199</v>
      </c>
      <c r="G18" s="260">
        <v>374400000</v>
      </c>
      <c r="H18" s="260" t="s">
        <v>200</v>
      </c>
      <c r="I18" s="260" t="s">
        <v>201</v>
      </c>
      <c r="J18" s="260" t="s">
        <v>202</v>
      </c>
      <c r="K18" s="260" t="s">
        <v>202</v>
      </c>
      <c r="L18" s="260" t="s">
        <v>203</v>
      </c>
      <c r="M18" s="260">
        <v>700004</v>
      </c>
      <c r="N18" s="260" t="s">
        <v>204</v>
      </c>
      <c r="O18" s="260" t="s">
        <v>205</v>
      </c>
      <c r="P18" s="260">
        <v>10</v>
      </c>
      <c r="Q18" s="260">
        <v>1100</v>
      </c>
      <c r="R18" s="260">
        <v>1132</v>
      </c>
      <c r="U18"/>
      <c r="V18"/>
      <c r="W18"/>
    </row>
    <row r="19" spans="1:23" x14ac:dyDescent="0.35">
      <c r="A19" s="260">
        <v>91001607</v>
      </c>
      <c r="B19" s="260" t="s">
        <v>212</v>
      </c>
      <c r="C19" s="260" t="s">
        <v>198</v>
      </c>
      <c r="D19" s="261">
        <v>44621</v>
      </c>
      <c r="E19" s="260">
        <v>200</v>
      </c>
      <c r="F19" s="260" t="s">
        <v>199</v>
      </c>
      <c r="G19" s="260">
        <v>117000000</v>
      </c>
      <c r="H19" s="260" t="s">
        <v>200</v>
      </c>
      <c r="I19" s="260" t="s">
        <v>201</v>
      </c>
      <c r="J19" s="260" t="s">
        <v>202</v>
      </c>
      <c r="K19" s="260" t="s">
        <v>202</v>
      </c>
      <c r="L19" s="260" t="s">
        <v>213</v>
      </c>
      <c r="M19" s="260">
        <v>100002</v>
      </c>
      <c r="N19" s="260" t="s">
        <v>204</v>
      </c>
      <c r="O19" s="260" t="s">
        <v>205</v>
      </c>
      <c r="P19" s="260">
        <v>10</v>
      </c>
      <c r="Q19" s="260">
        <v>1100</v>
      </c>
      <c r="R19" s="260">
        <v>1133</v>
      </c>
      <c r="U19"/>
      <c r="V19"/>
      <c r="W19"/>
    </row>
    <row r="20" spans="1:23" x14ac:dyDescent="0.35">
      <c r="A20" s="260">
        <v>91001608</v>
      </c>
      <c r="B20" s="260" t="s">
        <v>209</v>
      </c>
      <c r="C20" s="260" t="s">
        <v>198</v>
      </c>
      <c r="D20" s="261">
        <v>44621</v>
      </c>
      <c r="E20" s="260">
        <v>10</v>
      </c>
      <c r="F20" s="260" t="s">
        <v>199</v>
      </c>
      <c r="G20" s="260">
        <v>5900000</v>
      </c>
      <c r="H20" s="260" t="s">
        <v>200</v>
      </c>
      <c r="I20" s="260" t="s">
        <v>201</v>
      </c>
      <c r="J20" s="260" t="s">
        <v>202</v>
      </c>
      <c r="K20" s="260" t="s">
        <v>202</v>
      </c>
      <c r="L20" s="260" t="s">
        <v>210</v>
      </c>
      <c r="M20" s="260">
        <v>100076</v>
      </c>
      <c r="N20" s="260" t="s">
        <v>204</v>
      </c>
      <c r="O20" s="260" t="s">
        <v>205</v>
      </c>
      <c r="P20" s="260">
        <v>10</v>
      </c>
      <c r="Q20" s="260">
        <v>1100</v>
      </c>
      <c r="R20" s="260">
        <v>1133</v>
      </c>
      <c r="U20"/>
      <c r="V20"/>
      <c r="W20"/>
    </row>
    <row r="21" spans="1:23" x14ac:dyDescent="0.35">
      <c r="A21" s="260">
        <v>91001609</v>
      </c>
      <c r="B21" s="260" t="s">
        <v>209</v>
      </c>
      <c r="C21" s="260" t="s">
        <v>198</v>
      </c>
      <c r="D21" s="261">
        <v>44621</v>
      </c>
      <c r="E21" s="260">
        <v>1</v>
      </c>
      <c r="F21" s="260" t="s">
        <v>199</v>
      </c>
      <c r="G21" s="260">
        <v>590000</v>
      </c>
      <c r="H21" s="260" t="s">
        <v>200</v>
      </c>
      <c r="I21" s="260" t="s">
        <v>201</v>
      </c>
      <c r="J21" s="260" t="s">
        <v>202</v>
      </c>
      <c r="K21" s="260" t="s">
        <v>202</v>
      </c>
      <c r="L21" s="260" t="s">
        <v>210</v>
      </c>
      <c r="M21" s="260">
        <v>100076</v>
      </c>
      <c r="N21" s="260" t="s">
        <v>204</v>
      </c>
      <c r="O21" s="260" t="s">
        <v>205</v>
      </c>
      <c r="P21" s="260">
        <v>10</v>
      </c>
      <c r="Q21" s="260">
        <v>1100</v>
      </c>
      <c r="R21" s="260">
        <v>1133</v>
      </c>
    </row>
    <row r="22" spans="1:23" x14ac:dyDescent="0.35">
      <c r="A22" s="260">
        <v>91001610</v>
      </c>
      <c r="B22" s="260" t="s">
        <v>209</v>
      </c>
      <c r="C22" s="260" t="s">
        <v>198</v>
      </c>
      <c r="D22" s="261">
        <v>44621</v>
      </c>
      <c r="E22" s="260">
        <v>1</v>
      </c>
      <c r="F22" s="260" t="s">
        <v>199</v>
      </c>
      <c r="G22" s="260">
        <v>590000</v>
      </c>
      <c r="H22" s="260" t="s">
        <v>200</v>
      </c>
      <c r="I22" s="260" t="s">
        <v>201</v>
      </c>
      <c r="J22" s="260" t="s">
        <v>202</v>
      </c>
      <c r="K22" s="260" t="s">
        <v>202</v>
      </c>
      <c r="L22" s="260" t="s">
        <v>210</v>
      </c>
      <c r="M22" s="260">
        <v>100076</v>
      </c>
      <c r="N22" s="260" t="s">
        <v>204</v>
      </c>
      <c r="O22" s="260" t="s">
        <v>205</v>
      </c>
      <c r="P22" s="260">
        <v>10</v>
      </c>
      <c r="Q22" s="260">
        <v>1100</v>
      </c>
      <c r="R22" s="260">
        <v>1133</v>
      </c>
    </row>
    <row r="23" spans="1:23" x14ac:dyDescent="0.35">
      <c r="A23" s="260">
        <v>91001611</v>
      </c>
      <c r="B23" s="260" t="s">
        <v>214</v>
      </c>
      <c r="C23" s="260" t="s">
        <v>198</v>
      </c>
      <c r="D23" s="261">
        <v>44642</v>
      </c>
      <c r="E23" s="260">
        <v>49.48</v>
      </c>
      <c r="F23" s="260" t="s">
        <v>199</v>
      </c>
      <c r="G23" s="260">
        <v>14844000</v>
      </c>
      <c r="H23" s="260" t="s">
        <v>200</v>
      </c>
      <c r="I23" s="260" t="s">
        <v>201</v>
      </c>
      <c r="J23" s="260" t="s">
        <v>202</v>
      </c>
      <c r="K23" s="260" t="s">
        <v>202</v>
      </c>
      <c r="L23" s="260" t="s">
        <v>215</v>
      </c>
      <c r="M23" s="260">
        <v>100041</v>
      </c>
      <c r="N23" s="260" t="s">
        <v>204</v>
      </c>
      <c r="O23" s="260" t="s">
        <v>205</v>
      </c>
      <c r="P23" s="260">
        <v>10</v>
      </c>
      <c r="Q23" s="260">
        <v>1100</v>
      </c>
      <c r="R23" s="260">
        <v>1132</v>
      </c>
    </row>
    <row r="24" spans="1:23" x14ac:dyDescent="0.35">
      <c r="A24" s="260">
        <v>91001612</v>
      </c>
      <c r="B24" s="260" t="s">
        <v>216</v>
      </c>
      <c r="C24" s="260" t="s">
        <v>198</v>
      </c>
      <c r="D24" s="261">
        <v>44644</v>
      </c>
      <c r="E24" s="260">
        <v>29.5</v>
      </c>
      <c r="F24" s="260" t="s">
        <v>199</v>
      </c>
      <c r="G24" s="260">
        <v>8850000</v>
      </c>
      <c r="H24" s="260" t="s">
        <v>200</v>
      </c>
      <c r="I24" s="260" t="s">
        <v>201</v>
      </c>
      <c r="J24" s="260" t="s">
        <v>202</v>
      </c>
      <c r="K24" s="260" t="s">
        <v>202</v>
      </c>
      <c r="L24" s="260" t="s">
        <v>215</v>
      </c>
      <c r="M24" s="260">
        <v>100041</v>
      </c>
      <c r="N24" s="260" t="s">
        <v>204</v>
      </c>
      <c r="O24" s="260" t="s">
        <v>205</v>
      </c>
      <c r="P24" s="260">
        <v>10</v>
      </c>
      <c r="Q24" s="260">
        <v>1100</v>
      </c>
      <c r="R24" s="260">
        <v>1132</v>
      </c>
    </row>
    <row r="25" spans="1:23" x14ac:dyDescent="0.35">
      <c r="A25" s="260">
        <v>91001613</v>
      </c>
      <c r="B25" s="260" t="s">
        <v>214</v>
      </c>
      <c r="C25" s="260" t="s">
        <v>198</v>
      </c>
      <c r="D25" s="261">
        <v>44644</v>
      </c>
      <c r="E25" s="260">
        <v>29.14</v>
      </c>
      <c r="F25" s="260" t="s">
        <v>199</v>
      </c>
      <c r="G25" s="260">
        <v>8742000</v>
      </c>
      <c r="H25" s="260" t="s">
        <v>200</v>
      </c>
      <c r="I25" s="260" t="s">
        <v>201</v>
      </c>
      <c r="J25" s="260" t="s">
        <v>202</v>
      </c>
      <c r="K25" s="260" t="s">
        <v>202</v>
      </c>
      <c r="L25" s="260" t="s">
        <v>215</v>
      </c>
      <c r="M25" s="260">
        <v>100041</v>
      </c>
      <c r="N25" s="260" t="s">
        <v>204</v>
      </c>
      <c r="O25" s="260" t="s">
        <v>205</v>
      </c>
      <c r="P25" s="260">
        <v>10</v>
      </c>
      <c r="Q25" s="260">
        <v>1100</v>
      </c>
      <c r="R25" s="260">
        <v>1132</v>
      </c>
    </row>
    <row r="26" spans="1:23" x14ac:dyDescent="0.35">
      <c r="A26" s="260">
        <v>91001614</v>
      </c>
      <c r="B26" s="260" t="s">
        <v>216</v>
      </c>
      <c r="C26" s="260" t="s">
        <v>198</v>
      </c>
      <c r="D26" s="261">
        <v>44649</v>
      </c>
      <c r="E26" s="260">
        <v>34.96</v>
      </c>
      <c r="F26" s="260" t="s">
        <v>199</v>
      </c>
      <c r="G26" s="260">
        <v>10488000</v>
      </c>
      <c r="H26" s="260" t="s">
        <v>200</v>
      </c>
      <c r="I26" s="260" t="s">
        <v>201</v>
      </c>
      <c r="J26" s="260" t="s">
        <v>202</v>
      </c>
      <c r="K26" s="260" t="s">
        <v>202</v>
      </c>
      <c r="L26" s="260" t="s">
        <v>215</v>
      </c>
      <c r="M26" s="260">
        <v>100041</v>
      </c>
      <c r="N26" s="260" t="s">
        <v>204</v>
      </c>
      <c r="O26" s="260" t="s">
        <v>205</v>
      </c>
      <c r="P26" s="260">
        <v>10</v>
      </c>
      <c r="Q26" s="260">
        <v>1100</v>
      </c>
      <c r="R26" s="260">
        <v>1132</v>
      </c>
    </row>
    <row r="27" spans="1:23" x14ac:dyDescent="0.35">
      <c r="A27" s="260">
        <v>91001615</v>
      </c>
      <c r="B27" s="260" t="s">
        <v>211</v>
      </c>
      <c r="C27" s="260" t="s">
        <v>198</v>
      </c>
      <c r="D27" s="261">
        <v>44638</v>
      </c>
      <c r="E27" s="260">
        <v>220</v>
      </c>
      <c r="F27" s="260" t="s">
        <v>199</v>
      </c>
      <c r="G27" s="260">
        <v>105600000</v>
      </c>
      <c r="H27" s="260" t="s">
        <v>200</v>
      </c>
      <c r="I27" s="260" t="s">
        <v>201</v>
      </c>
      <c r="J27" s="260" t="s">
        <v>202</v>
      </c>
      <c r="K27" s="260" t="s">
        <v>202</v>
      </c>
      <c r="L27" s="260" t="s">
        <v>203</v>
      </c>
      <c r="M27" s="260">
        <v>700004</v>
      </c>
      <c r="N27" s="260" t="s">
        <v>204</v>
      </c>
      <c r="O27" s="260" t="s">
        <v>205</v>
      </c>
      <c r="P27" s="260">
        <v>10</v>
      </c>
      <c r="Q27" s="260">
        <v>1100</v>
      </c>
      <c r="R27" s="260">
        <v>1133</v>
      </c>
    </row>
    <row r="28" spans="1:23" x14ac:dyDescent="0.35">
      <c r="A28" s="260">
        <v>91001616</v>
      </c>
      <c r="B28" s="260" t="s">
        <v>216</v>
      </c>
      <c r="C28" s="260" t="s">
        <v>198</v>
      </c>
      <c r="D28" s="261">
        <v>44644</v>
      </c>
      <c r="E28" s="260">
        <v>40</v>
      </c>
      <c r="F28" s="260" t="s">
        <v>199</v>
      </c>
      <c r="G28" s="260">
        <v>12000000</v>
      </c>
      <c r="H28" s="260" t="s">
        <v>200</v>
      </c>
      <c r="I28" s="260" t="s">
        <v>201</v>
      </c>
      <c r="J28" s="260" t="s">
        <v>202</v>
      </c>
      <c r="K28" s="260" t="s">
        <v>202</v>
      </c>
      <c r="L28" s="260" t="s">
        <v>215</v>
      </c>
      <c r="M28" s="260">
        <v>100041</v>
      </c>
      <c r="N28" s="260" t="s">
        <v>204</v>
      </c>
      <c r="O28" s="260" t="s">
        <v>205</v>
      </c>
      <c r="P28" s="260">
        <v>10</v>
      </c>
      <c r="Q28" s="260">
        <v>1100</v>
      </c>
      <c r="R28" s="260">
        <v>1132</v>
      </c>
    </row>
    <row r="29" spans="1:23" x14ac:dyDescent="0.35">
      <c r="A29" s="260">
        <v>91001617</v>
      </c>
      <c r="B29" s="260" t="s">
        <v>217</v>
      </c>
      <c r="C29" s="260" t="s">
        <v>198</v>
      </c>
      <c r="D29" s="261">
        <v>44659</v>
      </c>
      <c r="E29" s="260">
        <v>0.67</v>
      </c>
      <c r="F29" s="260" t="s">
        <v>199</v>
      </c>
      <c r="G29" s="260">
        <v>247900</v>
      </c>
      <c r="H29" s="260" t="s">
        <v>200</v>
      </c>
      <c r="I29" s="260" t="s">
        <v>201</v>
      </c>
      <c r="J29" s="260" t="s">
        <v>202</v>
      </c>
      <c r="K29" s="260" t="s">
        <v>202</v>
      </c>
      <c r="L29" s="260" t="s">
        <v>207</v>
      </c>
      <c r="M29" s="260">
        <v>700086</v>
      </c>
      <c r="N29" s="260" t="s">
        <v>204</v>
      </c>
      <c r="O29" s="260" t="s">
        <v>205</v>
      </c>
      <c r="P29" s="260">
        <v>70</v>
      </c>
      <c r="Q29" s="260">
        <v>1100</v>
      </c>
      <c r="R29" s="260">
        <v>1132</v>
      </c>
    </row>
    <row r="30" spans="1:23" x14ac:dyDescent="0.35">
      <c r="A30" s="260">
        <v>91001617</v>
      </c>
      <c r="B30" s="260" t="s">
        <v>217</v>
      </c>
      <c r="C30" s="260" t="s">
        <v>198</v>
      </c>
      <c r="D30" s="261">
        <v>44659</v>
      </c>
      <c r="E30" s="260">
        <v>3.5</v>
      </c>
      <c r="F30" s="260" t="s">
        <v>199</v>
      </c>
      <c r="G30" s="260">
        <v>1295000</v>
      </c>
      <c r="H30" s="260" t="s">
        <v>200</v>
      </c>
      <c r="I30" s="260" t="s">
        <v>201</v>
      </c>
      <c r="J30" s="260" t="s">
        <v>202</v>
      </c>
      <c r="K30" s="260" t="s">
        <v>202</v>
      </c>
      <c r="L30" s="260" t="s">
        <v>207</v>
      </c>
      <c r="M30" s="260">
        <v>700086</v>
      </c>
      <c r="N30" s="260" t="s">
        <v>204</v>
      </c>
      <c r="O30" s="260" t="s">
        <v>205</v>
      </c>
      <c r="P30" s="260">
        <v>60</v>
      </c>
      <c r="Q30" s="260">
        <v>1100</v>
      </c>
      <c r="R30" s="260">
        <v>1132</v>
      </c>
    </row>
    <row r="31" spans="1:23" x14ac:dyDescent="0.35">
      <c r="A31" s="260">
        <v>91001617</v>
      </c>
      <c r="B31" s="260" t="s">
        <v>217</v>
      </c>
      <c r="C31" s="260" t="s">
        <v>198</v>
      </c>
      <c r="D31" s="261">
        <v>44659</v>
      </c>
      <c r="E31" s="260">
        <v>11.8</v>
      </c>
      <c r="F31" s="260" t="s">
        <v>199</v>
      </c>
      <c r="G31" s="260">
        <v>4366000</v>
      </c>
      <c r="H31" s="260" t="s">
        <v>200</v>
      </c>
      <c r="I31" s="260" t="s">
        <v>201</v>
      </c>
      <c r="J31" s="260" t="s">
        <v>202</v>
      </c>
      <c r="K31" s="260" t="s">
        <v>202</v>
      </c>
      <c r="L31" s="260" t="s">
        <v>207</v>
      </c>
      <c r="M31" s="260">
        <v>700086</v>
      </c>
      <c r="N31" s="260" t="s">
        <v>204</v>
      </c>
      <c r="O31" s="260" t="s">
        <v>205</v>
      </c>
      <c r="P31" s="260">
        <v>50</v>
      </c>
      <c r="Q31" s="260">
        <v>1100</v>
      </c>
      <c r="R31" s="260">
        <v>1132</v>
      </c>
    </row>
    <row r="32" spans="1:23" x14ac:dyDescent="0.35">
      <c r="A32" s="260">
        <v>91001617</v>
      </c>
      <c r="B32" s="260" t="s">
        <v>217</v>
      </c>
      <c r="C32" s="260" t="s">
        <v>198</v>
      </c>
      <c r="D32" s="261">
        <v>44659</v>
      </c>
      <c r="E32" s="260">
        <v>0.35</v>
      </c>
      <c r="F32" s="260" t="s">
        <v>199</v>
      </c>
      <c r="G32" s="260">
        <v>129500</v>
      </c>
      <c r="H32" s="260" t="s">
        <v>200</v>
      </c>
      <c r="I32" s="260" t="s">
        <v>201</v>
      </c>
      <c r="J32" s="260" t="s">
        <v>202</v>
      </c>
      <c r="K32" s="260" t="s">
        <v>202</v>
      </c>
      <c r="L32" s="260" t="s">
        <v>207</v>
      </c>
      <c r="M32" s="260">
        <v>700086</v>
      </c>
      <c r="N32" s="260" t="s">
        <v>204</v>
      </c>
      <c r="O32" s="260" t="s">
        <v>205</v>
      </c>
      <c r="P32" s="260">
        <v>40</v>
      </c>
      <c r="Q32" s="260">
        <v>1100</v>
      </c>
      <c r="R32" s="260">
        <v>1132</v>
      </c>
    </row>
    <row r="33" spans="1:18" x14ac:dyDescent="0.35">
      <c r="A33" s="260">
        <v>91001617</v>
      </c>
      <c r="B33" s="260" t="s">
        <v>217</v>
      </c>
      <c r="C33" s="260" t="s">
        <v>198</v>
      </c>
      <c r="D33" s="261">
        <v>44659</v>
      </c>
      <c r="E33" s="260">
        <v>2.27</v>
      </c>
      <c r="F33" s="260" t="s">
        <v>199</v>
      </c>
      <c r="G33" s="260">
        <v>839900</v>
      </c>
      <c r="H33" s="260" t="s">
        <v>200</v>
      </c>
      <c r="I33" s="260" t="s">
        <v>201</v>
      </c>
      <c r="J33" s="260" t="s">
        <v>202</v>
      </c>
      <c r="K33" s="260" t="s">
        <v>202</v>
      </c>
      <c r="L33" s="260" t="s">
        <v>207</v>
      </c>
      <c r="M33" s="260">
        <v>700086</v>
      </c>
      <c r="N33" s="260" t="s">
        <v>204</v>
      </c>
      <c r="O33" s="260" t="s">
        <v>205</v>
      </c>
      <c r="P33" s="260">
        <v>30</v>
      </c>
      <c r="Q33" s="260">
        <v>1100</v>
      </c>
      <c r="R33" s="260">
        <v>1132</v>
      </c>
    </row>
    <row r="34" spans="1:18" x14ac:dyDescent="0.35">
      <c r="A34" s="260">
        <v>91001617</v>
      </c>
      <c r="B34" s="260" t="s">
        <v>217</v>
      </c>
      <c r="C34" s="260" t="s">
        <v>198</v>
      </c>
      <c r="D34" s="261">
        <v>44659</v>
      </c>
      <c r="E34" s="260">
        <v>1.21</v>
      </c>
      <c r="F34" s="260" t="s">
        <v>199</v>
      </c>
      <c r="G34" s="260">
        <v>447700</v>
      </c>
      <c r="H34" s="260" t="s">
        <v>200</v>
      </c>
      <c r="I34" s="260" t="s">
        <v>201</v>
      </c>
      <c r="J34" s="260" t="s">
        <v>202</v>
      </c>
      <c r="K34" s="260" t="s">
        <v>202</v>
      </c>
      <c r="L34" s="260" t="s">
        <v>207</v>
      </c>
      <c r="M34" s="260">
        <v>700086</v>
      </c>
      <c r="N34" s="260" t="s">
        <v>204</v>
      </c>
      <c r="O34" s="260" t="s">
        <v>205</v>
      </c>
      <c r="P34" s="260">
        <v>20</v>
      </c>
      <c r="Q34" s="260">
        <v>1100</v>
      </c>
      <c r="R34" s="260">
        <v>1132</v>
      </c>
    </row>
    <row r="35" spans="1:18" x14ac:dyDescent="0.35">
      <c r="A35" s="260">
        <v>91001617</v>
      </c>
      <c r="B35" s="260" t="s">
        <v>217</v>
      </c>
      <c r="C35" s="260" t="s">
        <v>198</v>
      </c>
      <c r="D35" s="261">
        <v>44659</v>
      </c>
      <c r="E35" s="260">
        <v>0.2</v>
      </c>
      <c r="F35" s="260" t="s">
        <v>199</v>
      </c>
      <c r="G35" s="260">
        <v>74000</v>
      </c>
      <c r="H35" s="260" t="s">
        <v>200</v>
      </c>
      <c r="I35" s="260" t="s">
        <v>201</v>
      </c>
      <c r="J35" s="260" t="s">
        <v>202</v>
      </c>
      <c r="K35" s="260" t="s">
        <v>202</v>
      </c>
      <c r="L35" s="260" t="s">
        <v>207</v>
      </c>
      <c r="M35" s="260">
        <v>700086</v>
      </c>
      <c r="N35" s="260" t="s">
        <v>204</v>
      </c>
      <c r="O35" s="260" t="s">
        <v>205</v>
      </c>
      <c r="P35" s="260">
        <v>10</v>
      </c>
      <c r="Q35" s="260">
        <v>1100</v>
      </c>
      <c r="R35" s="260">
        <v>1132</v>
      </c>
    </row>
    <row r="36" spans="1:18" x14ac:dyDescent="0.35">
      <c r="A36" s="260">
        <v>91001618</v>
      </c>
      <c r="B36" s="260" t="s">
        <v>216</v>
      </c>
      <c r="C36" s="260" t="s">
        <v>198</v>
      </c>
      <c r="D36" s="261">
        <v>44652</v>
      </c>
      <c r="E36" s="260">
        <v>40</v>
      </c>
      <c r="F36" s="260" t="s">
        <v>199</v>
      </c>
      <c r="G36" s="260">
        <v>12000000</v>
      </c>
      <c r="H36" s="260" t="s">
        <v>200</v>
      </c>
      <c r="I36" s="260" t="s">
        <v>201</v>
      </c>
      <c r="J36" s="260" t="s">
        <v>202</v>
      </c>
      <c r="K36" s="260" t="s">
        <v>202</v>
      </c>
      <c r="L36" s="260" t="s">
        <v>215</v>
      </c>
      <c r="M36" s="260">
        <v>100041</v>
      </c>
      <c r="N36" s="260" t="s">
        <v>204</v>
      </c>
      <c r="O36" s="260" t="s">
        <v>205</v>
      </c>
      <c r="P36" s="260">
        <v>10</v>
      </c>
      <c r="Q36" s="260">
        <v>1100</v>
      </c>
      <c r="R36" s="260">
        <v>1132</v>
      </c>
    </row>
    <row r="37" spans="1:18" x14ac:dyDescent="0.35">
      <c r="A37" s="260">
        <v>91001619</v>
      </c>
      <c r="B37" s="260" t="s">
        <v>218</v>
      </c>
      <c r="C37" s="260" t="s">
        <v>198</v>
      </c>
      <c r="D37" s="261">
        <v>44670</v>
      </c>
      <c r="E37" s="260">
        <v>262.92</v>
      </c>
      <c r="F37" s="260" t="s">
        <v>199</v>
      </c>
      <c r="G37" s="260">
        <v>177471000</v>
      </c>
      <c r="H37" s="260" t="s">
        <v>200</v>
      </c>
      <c r="I37" s="260" t="s">
        <v>201</v>
      </c>
      <c r="J37" s="260" t="s">
        <v>202</v>
      </c>
      <c r="K37" s="260" t="s">
        <v>202</v>
      </c>
      <c r="L37" s="260" t="s">
        <v>213</v>
      </c>
      <c r="M37" s="260">
        <v>100002</v>
      </c>
      <c r="N37" s="260" t="s">
        <v>204</v>
      </c>
      <c r="O37" s="260" t="s">
        <v>205</v>
      </c>
      <c r="P37" s="260">
        <v>10</v>
      </c>
      <c r="Q37" s="260">
        <v>1100</v>
      </c>
      <c r="R37" s="260">
        <v>1133</v>
      </c>
    </row>
    <row r="38" spans="1:18" x14ac:dyDescent="0.35">
      <c r="A38" s="260">
        <v>91001620</v>
      </c>
      <c r="B38" s="260" t="s">
        <v>216</v>
      </c>
      <c r="C38" s="260" t="s">
        <v>198</v>
      </c>
      <c r="D38" s="261">
        <v>44655</v>
      </c>
      <c r="E38" s="260">
        <v>38.799999999999997</v>
      </c>
      <c r="F38" s="260" t="s">
        <v>199</v>
      </c>
      <c r="G38" s="260">
        <v>11640000</v>
      </c>
      <c r="H38" s="260" t="s">
        <v>200</v>
      </c>
      <c r="I38" s="260" t="s">
        <v>201</v>
      </c>
      <c r="J38" s="260" t="s">
        <v>202</v>
      </c>
      <c r="K38" s="260" t="s">
        <v>202</v>
      </c>
      <c r="L38" s="260" t="s">
        <v>215</v>
      </c>
      <c r="M38" s="260">
        <v>100041</v>
      </c>
      <c r="N38" s="260" t="s">
        <v>204</v>
      </c>
      <c r="O38" s="260" t="s">
        <v>205</v>
      </c>
      <c r="P38" s="260">
        <v>10</v>
      </c>
      <c r="Q38" s="260">
        <v>1100</v>
      </c>
      <c r="R38" s="260">
        <v>1132</v>
      </c>
    </row>
    <row r="39" spans="1:18" x14ac:dyDescent="0.35">
      <c r="A39" s="260">
        <v>91001621</v>
      </c>
      <c r="B39" s="260" t="s">
        <v>214</v>
      </c>
      <c r="C39" s="260" t="s">
        <v>198</v>
      </c>
      <c r="D39" s="261">
        <v>44665</v>
      </c>
      <c r="E39" s="260">
        <v>149.5</v>
      </c>
      <c r="F39" s="260" t="s">
        <v>199</v>
      </c>
      <c r="G39" s="260">
        <v>44850000</v>
      </c>
      <c r="H39" s="260" t="s">
        <v>200</v>
      </c>
      <c r="I39" s="260" t="s">
        <v>201</v>
      </c>
      <c r="J39" s="260" t="s">
        <v>202</v>
      </c>
      <c r="K39" s="260" t="s">
        <v>202</v>
      </c>
      <c r="L39" s="260" t="s">
        <v>215</v>
      </c>
      <c r="M39" s="260">
        <v>100041</v>
      </c>
      <c r="N39" s="260" t="s">
        <v>204</v>
      </c>
      <c r="O39" s="260" t="s">
        <v>205</v>
      </c>
      <c r="P39" s="260">
        <v>10</v>
      </c>
      <c r="Q39" s="260">
        <v>1100</v>
      </c>
      <c r="R39" s="260">
        <v>1132</v>
      </c>
    </row>
    <row r="40" spans="1:18" x14ac:dyDescent="0.35">
      <c r="A40" s="260">
        <v>91001622</v>
      </c>
      <c r="B40" s="260" t="s">
        <v>197</v>
      </c>
      <c r="C40" s="260" t="s">
        <v>198</v>
      </c>
      <c r="D40" s="261">
        <v>44670</v>
      </c>
      <c r="E40" s="260">
        <v>698.76</v>
      </c>
      <c r="F40" s="260" t="s">
        <v>199</v>
      </c>
      <c r="G40" s="260">
        <v>335404800</v>
      </c>
      <c r="H40" s="260" t="s">
        <v>200</v>
      </c>
      <c r="I40" s="260" t="s">
        <v>201</v>
      </c>
      <c r="J40" s="260" t="s">
        <v>202</v>
      </c>
      <c r="K40" s="260" t="s">
        <v>202</v>
      </c>
      <c r="L40" s="260" t="s">
        <v>219</v>
      </c>
      <c r="M40" s="260">
        <v>100006</v>
      </c>
      <c r="N40" s="260" t="s">
        <v>204</v>
      </c>
      <c r="O40" s="260" t="s">
        <v>205</v>
      </c>
      <c r="P40" s="260">
        <v>10</v>
      </c>
      <c r="Q40" s="260">
        <v>1100</v>
      </c>
      <c r="R40" s="260">
        <v>1133</v>
      </c>
    </row>
    <row r="41" spans="1:18" x14ac:dyDescent="0.35">
      <c r="A41" s="260">
        <v>91001623</v>
      </c>
      <c r="B41" s="260" t="s">
        <v>220</v>
      </c>
      <c r="C41" s="260" t="s">
        <v>198</v>
      </c>
      <c r="D41" s="261">
        <v>44670</v>
      </c>
      <c r="E41" s="260">
        <v>196</v>
      </c>
      <c r="F41" s="260" t="s">
        <v>199</v>
      </c>
      <c r="G41" s="260">
        <v>76440000</v>
      </c>
      <c r="H41" s="260" t="s">
        <v>200</v>
      </c>
      <c r="I41" s="260" t="s">
        <v>201</v>
      </c>
      <c r="J41" s="260" t="s">
        <v>202</v>
      </c>
      <c r="K41" s="260" t="s">
        <v>202</v>
      </c>
      <c r="L41" s="260" t="s">
        <v>207</v>
      </c>
      <c r="M41" s="260">
        <v>700086</v>
      </c>
      <c r="N41" s="260" t="s">
        <v>204</v>
      </c>
      <c r="O41" s="260" t="s">
        <v>205</v>
      </c>
      <c r="P41" s="260">
        <v>10</v>
      </c>
      <c r="Q41" s="260">
        <v>1100</v>
      </c>
      <c r="R41" s="260">
        <v>1132</v>
      </c>
    </row>
    <row r="42" spans="1:18" x14ac:dyDescent="0.35">
      <c r="A42" s="260">
        <v>91001624</v>
      </c>
      <c r="B42" s="260" t="s">
        <v>216</v>
      </c>
      <c r="C42" s="260" t="s">
        <v>198</v>
      </c>
      <c r="D42" s="261">
        <v>44652</v>
      </c>
      <c r="E42" s="260">
        <v>5.04</v>
      </c>
      <c r="F42" s="260" t="s">
        <v>199</v>
      </c>
      <c r="G42" s="260">
        <v>1512000</v>
      </c>
      <c r="H42" s="260" t="s">
        <v>200</v>
      </c>
      <c r="I42" s="260" t="s">
        <v>201</v>
      </c>
      <c r="J42" s="260" t="s">
        <v>202</v>
      </c>
      <c r="K42" s="260" t="s">
        <v>202</v>
      </c>
      <c r="L42" s="260" t="s">
        <v>215</v>
      </c>
      <c r="M42" s="260">
        <v>100041</v>
      </c>
      <c r="N42" s="260" t="s">
        <v>204</v>
      </c>
      <c r="O42" s="260" t="s">
        <v>205</v>
      </c>
      <c r="P42" s="260">
        <v>10</v>
      </c>
      <c r="Q42" s="260">
        <v>1100</v>
      </c>
      <c r="R42" s="260">
        <v>1132</v>
      </c>
    </row>
    <row r="43" spans="1:18" x14ac:dyDescent="0.35">
      <c r="A43" s="260">
        <v>91001625</v>
      </c>
      <c r="B43" s="260" t="s">
        <v>216</v>
      </c>
      <c r="C43" s="260" t="s">
        <v>198</v>
      </c>
      <c r="D43" s="261">
        <v>44671</v>
      </c>
      <c r="E43" s="260">
        <v>101.88</v>
      </c>
      <c r="F43" s="260" t="s">
        <v>199</v>
      </c>
      <c r="G43" s="260">
        <v>33620400</v>
      </c>
      <c r="H43" s="260" t="s">
        <v>200</v>
      </c>
      <c r="I43" s="260" t="s">
        <v>201</v>
      </c>
      <c r="J43" s="260" t="s">
        <v>202</v>
      </c>
      <c r="K43" s="260" t="s">
        <v>202</v>
      </c>
      <c r="L43" s="260" t="s">
        <v>215</v>
      </c>
      <c r="M43" s="260">
        <v>100041</v>
      </c>
      <c r="N43" s="260" t="s">
        <v>204</v>
      </c>
      <c r="O43" s="260" t="s">
        <v>205</v>
      </c>
      <c r="P43" s="260">
        <v>10</v>
      </c>
      <c r="Q43" s="260">
        <v>1100</v>
      </c>
      <c r="R43" s="260">
        <v>1132</v>
      </c>
    </row>
    <row r="44" spans="1:18" x14ac:dyDescent="0.35">
      <c r="A44" s="260">
        <v>91001626</v>
      </c>
      <c r="B44" s="260" t="s">
        <v>216</v>
      </c>
      <c r="C44" s="260" t="s">
        <v>198</v>
      </c>
      <c r="D44" s="261">
        <v>44652</v>
      </c>
      <c r="E44" s="260">
        <v>0.5</v>
      </c>
      <c r="F44" s="260" t="s">
        <v>199</v>
      </c>
      <c r="G44" s="260">
        <v>150000</v>
      </c>
      <c r="H44" s="260" t="s">
        <v>200</v>
      </c>
      <c r="I44" s="260" t="s">
        <v>201</v>
      </c>
      <c r="J44" s="260" t="s">
        <v>202</v>
      </c>
      <c r="K44" s="260" t="s">
        <v>202</v>
      </c>
      <c r="L44" s="260" t="s">
        <v>215</v>
      </c>
      <c r="M44" s="260">
        <v>100041</v>
      </c>
      <c r="N44" s="260" t="s">
        <v>204</v>
      </c>
      <c r="O44" s="260" t="s">
        <v>205</v>
      </c>
      <c r="P44" s="260">
        <v>10</v>
      </c>
      <c r="Q44" s="260">
        <v>1100</v>
      </c>
      <c r="R44" s="260">
        <v>1132</v>
      </c>
    </row>
    <row r="45" spans="1:18" x14ac:dyDescent="0.35">
      <c r="A45" s="260">
        <v>91001627</v>
      </c>
      <c r="B45" s="260" t="s">
        <v>220</v>
      </c>
      <c r="C45" s="260" t="s">
        <v>198</v>
      </c>
      <c r="D45" s="261">
        <v>44674</v>
      </c>
      <c r="E45" s="260">
        <v>294</v>
      </c>
      <c r="F45" s="260" t="s">
        <v>199</v>
      </c>
      <c r="G45" s="260">
        <v>114660000</v>
      </c>
      <c r="H45" s="260" t="s">
        <v>200</v>
      </c>
      <c r="I45" s="260" t="s">
        <v>201</v>
      </c>
      <c r="J45" s="260" t="s">
        <v>202</v>
      </c>
      <c r="K45" s="260" t="s">
        <v>202</v>
      </c>
      <c r="L45" s="260" t="s">
        <v>207</v>
      </c>
      <c r="M45" s="260">
        <v>700086</v>
      </c>
      <c r="N45" s="260" t="s">
        <v>204</v>
      </c>
      <c r="O45" s="260" t="s">
        <v>205</v>
      </c>
      <c r="P45" s="260">
        <v>10</v>
      </c>
      <c r="Q45" s="260">
        <v>1100</v>
      </c>
      <c r="R45" s="260">
        <v>1132</v>
      </c>
    </row>
    <row r="46" spans="1:18" x14ac:dyDescent="0.35">
      <c r="A46" s="260">
        <v>91001628</v>
      </c>
      <c r="B46" s="260" t="s">
        <v>221</v>
      </c>
      <c r="C46" s="260" t="s">
        <v>198</v>
      </c>
      <c r="D46" s="261">
        <v>44663</v>
      </c>
      <c r="E46" s="260">
        <v>100</v>
      </c>
      <c r="F46" s="260" t="s">
        <v>199</v>
      </c>
      <c r="G46" s="260">
        <v>60000000</v>
      </c>
      <c r="H46" s="260" t="s">
        <v>200</v>
      </c>
      <c r="I46" s="260" t="s">
        <v>201</v>
      </c>
      <c r="J46" s="260" t="s">
        <v>202</v>
      </c>
      <c r="K46" s="260" t="s">
        <v>202</v>
      </c>
      <c r="L46" s="260" t="s">
        <v>210</v>
      </c>
      <c r="M46" s="260">
        <v>100076</v>
      </c>
      <c r="N46" s="260" t="s">
        <v>204</v>
      </c>
      <c r="O46" s="260" t="s">
        <v>205</v>
      </c>
      <c r="P46" s="260">
        <v>10</v>
      </c>
      <c r="Q46" s="260">
        <v>1100</v>
      </c>
      <c r="R46" s="260">
        <v>1133</v>
      </c>
    </row>
    <row r="47" spans="1:18" x14ac:dyDescent="0.35">
      <c r="A47" s="260">
        <v>91001629</v>
      </c>
      <c r="B47" s="260" t="s">
        <v>211</v>
      </c>
      <c r="C47" s="260" t="s">
        <v>198</v>
      </c>
      <c r="D47" s="261">
        <v>44652</v>
      </c>
      <c r="E47" s="260">
        <v>20416</v>
      </c>
      <c r="F47" s="260" t="s">
        <v>199</v>
      </c>
      <c r="G47" s="260">
        <v>8960602816</v>
      </c>
      <c r="H47" s="260" t="s">
        <v>200</v>
      </c>
      <c r="I47" s="260" t="s">
        <v>201</v>
      </c>
      <c r="J47" s="260" t="s">
        <v>202</v>
      </c>
      <c r="K47" s="260" t="s">
        <v>202</v>
      </c>
      <c r="L47" s="260" t="s">
        <v>222</v>
      </c>
      <c r="M47" s="260">
        <v>100142</v>
      </c>
      <c r="N47" s="260" t="s">
        <v>204</v>
      </c>
      <c r="O47" s="260" t="s">
        <v>205</v>
      </c>
      <c r="P47" s="260">
        <v>10</v>
      </c>
      <c r="Q47" s="260">
        <v>1100</v>
      </c>
      <c r="R47" s="260">
        <v>1105</v>
      </c>
    </row>
    <row r="48" spans="1:18" x14ac:dyDescent="0.35">
      <c r="A48" s="260">
        <v>91001630</v>
      </c>
      <c r="B48" s="260" t="s">
        <v>218</v>
      </c>
      <c r="C48" s="260" t="s">
        <v>198</v>
      </c>
      <c r="D48" s="261">
        <v>44652</v>
      </c>
      <c r="E48" s="260">
        <v>137.08000000000001</v>
      </c>
      <c r="F48" s="260" t="s">
        <v>199</v>
      </c>
      <c r="G48" s="260">
        <v>92529000</v>
      </c>
      <c r="H48" s="260" t="s">
        <v>200</v>
      </c>
      <c r="I48" s="260" t="s">
        <v>201</v>
      </c>
      <c r="J48" s="260" t="s">
        <v>202</v>
      </c>
      <c r="K48" s="260" t="s">
        <v>202</v>
      </c>
      <c r="L48" s="260" t="s">
        <v>213</v>
      </c>
      <c r="M48" s="260">
        <v>100002</v>
      </c>
      <c r="N48" s="260" t="s">
        <v>204</v>
      </c>
      <c r="O48" s="260" t="s">
        <v>205</v>
      </c>
      <c r="P48" s="260">
        <v>10</v>
      </c>
      <c r="Q48" s="260">
        <v>1100</v>
      </c>
      <c r="R48" s="260">
        <v>1133</v>
      </c>
    </row>
    <row r="49" spans="1:18" x14ac:dyDescent="0.35">
      <c r="A49" s="260">
        <v>91001631</v>
      </c>
      <c r="B49" s="260" t="s">
        <v>218</v>
      </c>
      <c r="C49" s="260" t="s">
        <v>198</v>
      </c>
      <c r="D49" s="261">
        <v>44652</v>
      </c>
      <c r="E49" s="260">
        <v>600.29999999999995</v>
      </c>
      <c r="F49" s="260" t="s">
        <v>199</v>
      </c>
      <c r="G49" s="260">
        <v>405202500</v>
      </c>
      <c r="H49" s="260" t="s">
        <v>200</v>
      </c>
      <c r="I49" s="260" t="s">
        <v>201</v>
      </c>
      <c r="J49" s="260" t="s">
        <v>202</v>
      </c>
      <c r="K49" s="260" t="s">
        <v>202</v>
      </c>
      <c r="L49" s="260" t="s">
        <v>213</v>
      </c>
      <c r="M49" s="260">
        <v>100002</v>
      </c>
      <c r="N49" s="260" t="s">
        <v>204</v>
      </c>
      <c r="O49" s="260" t="s">
        <v>205</v>
      </c>
      <c r="P49" s="260">
        <v>10</v>
      </c>
      <c r="Q49" s="260">
        <v>1100</v>
      </c>
      <c r="R49" s="260">
        <v>1133</v>
      </c>
    </row>
    <row r="50" spans="1:18" x14ac:dyDescent="0.35">
      <c r="A50" s="260">
        <v>91001632</v>
      </c>
      <c r="B50" s="260" t="s">
        <v>197</v>
      </c>
      <c r="C50" s="260" t="s">
        <v>198</v>
      </c>
      <c r="D50" s="261">
        <v>44685</v>
      </c>
      <c r="E50" s="260">
        <v>200.02</v>
      </c>
      <c r="F50" s="260" t="s">
        <v>199</v>
      </c>
      <c r="G50" s="260">
        <v>96009600</v>
      </c>
      <c r="H50" s="260" t="s">
        <v>200</v>
      </c>
      <c r="I50" s="260" t="s">
        <v>201</v>
      </c>
      <c r="J50" s="260" t="s">
        <v>202</v>
      </c>
      <c r="K50" s="260" t="s">
        <v>202</v>
      </c>
      <c r="L50" s="260" t="s">
        <v>219</v>
      </c>
      <c r="M50" s="260">
        <v>100006</v>
      </c>
      <c r="N50" s="260" t="s">
        <v>204</v>
      </c>
      <c r="O50" s="260" t="s">
        <v>205</v>
      </c>
      <c r="P50" s="260">
        <v>10</v>
      </c>
      <c r="Q50" s="260">
        <v>1100</v>
      </c>
      <c r="R50" s="260">
        <v>1133</v>
      </c>
    </row>
    <row r="51" spans="1:18" x14ac:dyDescent="0.35">
      <c r="A51" s="260">
        <v>91001633</v>
      </c>
      <c r="B51" s="260" t="s">
        <v>197</v>
      </c>
      <c r="C51" s="260" t="s">
        <v>198</v>
      </c>
      <c r="D51" s="261">
        <v>44682</v>
      </c>
      <c r="E51" s="260">
        <v>700</v>
      </c>
      <c r="F51" s="260" t="s">
        <v>199</v>
      </c>
      <c r="G51" s="260">
        <v>409500000</v>
      </c>
      <c r="H51" s="260" t="s">
        <v>200</v>
      </c>
      <c r="I51" s="260" t="s">
        <v>201</v>
      </c>
      <c r="J51" s="260" t="s">
        <v>202</v>
      </c>
      <c r="K51" s="260" t="s">
        <v>202</v>
      </c>
      <c r="L51" s="260" t="s">
        <v>213</v>
      </c>
      <c r="M51" s="260">
        <v>100002</v>
      </c>
      <c r="N51" s="260" t="s">
        <v>204</v>
      </c>
      <c r="O51" s="260" t="s">
        <v>205</v>
      </c>
      <c r="P51" s="260">
        <v>10</v>
      </c>
      <c r="Q51" s="260">
        <v>1100</v>
      </c>
      <c r="R51" s="260">
        <v>1133</v>
      </c>
    </row>
    <row r="52" spans="1:18" x14ac:dyDescent="0.35">
      <c r="A52" s="260">
        <v>91001634</v>
      </c>
      <c r="B52" s="260" t="s">
        <v>197</v>
      </c>
      <c r="C52" s="260" t="s">
        <v>198</v>
      </c>
      <c r="D52" s="261">
        <v>44685</v>
      </c>
      <c r="E52" s="260">
        <v>480.1</v>
      </c>
      <c r="F52" s="260" t="s">
        <v>199</v>
      </c>
      <c r="G52" s="260">
        <v>280858500</v>
      </c>
      <c r="H52" s="260" t="s">
        <v>200</v>
      </c>
      <c r="I52" s="260" t="s">
        <v>201</v>
      </c>
      <c r="J52" s="260" t="s">
        <v>202</v>
      </c>
      <c r="K52" s="260" t="s">
        <v>202</v>
      </c>
      <c r="L52" s="260" t="s">
        <v>213</v>
      </c>
      <c r="M52" s="260">
        <v>100002</v>
      </c>
      <c r="N52" s="260" t="s">
        <v>204</v>
      </c>
      <c r="O52" s="260" t="s">
        <v>205</v>
      </c>
      <c r="P52" s="260">
        <v>10</v>
      </c>
      <c r="Q52" s="260">
        <v>1100</v>
      </c>
      <c r="R52" s="260">
        <v>1133</v>
      </c>
    </row>
    <row r="53" spans="1:18" x14ac:dyDescent="0.35">
      <c r="A53" s="260">
        <v>91001635</v>
      </c>
      <c r="B53" s="260" t="s">
        <v>216</v>
      </c>
      <c r="C53" s="260" t="s">
        <v>198</v>
      </c>
      <c r="D53" s="261">
        <v>44697</v>
      </c>
      <c r="E53" s="260">
        <v>100</v>
      </c>
      <c r="F53" s="260" t="s">
        <v>199</v>
      </c>
      <c r="G53" s="260">
        <v>33000000</v>
      </c>
      <c r="H53" s="260" t="s">
        <v>200</v>
      </c>
      <c r="I53" s="260" t="s">
        <v>201</v>
      </c>
      <c r="J53" s="260" t="s">
        <v>202</v>
      </c>
      <c r="K53" s="260" t="s">
        <v>202</v>
      </c>
      <c r="L53" s="260" t="s">
        <v>215</v>
      </c>
      <c r="M53" s="260">
        <v>100041</v>
      </c>
      <c r="N53" s="260" t="s">
        <v>204</v>
      </c>
      <c r="O53" s="260" t="s">
        <v>205</v>
      </c>
      <c r="P53" s="260">
        <v>10</v>
      </c>
      <c r="Q53" s="260">
        <v>1100</v>
      </c>
      <c r="R53" s="260">
        <v>1132</v>
      </c>
    </row>
    <row r="54" spans="1:18" x14ac:dyDescent="0.35">
      <c r="A54" s="260">
        <v>91001636</v>
      </c>
      <c r="B54" s="260" t="s">
        <v>214</v>
      </c>
      <c r="C54" s="260" t="s">
        <v>198</v>
      </c>
      <c r="D54" s="261">
        <v>44695</v>
      </c>
      <c r="E54" s="260">
        <v>22.16</v>
      </c>
      <c r="F54" s="260" t="s">
        <v>199</v>
      </c>
      <c r="G54" s="260">
        <v>7312800</v>
      </c>
      <c r="H54" s="260" t="s">
        <v>200</v>
      </c>
      <c r="I54" s="260" t="s">
        <v>201</v>
      </c>
      <c r="J54" s="260" t="s">
        <v>202</v>
      </c>
      <c r="K54" s="260" t="s">
        <v>202</v>
      </c>
      <c r="L54" s="260" t="s">
        <v>215</v>
      </c>
      <c r="M54" s="260">
        <v>100041</v>
      </c>
      <c r="N54" s="260" t="s">
        <v>204</v>
      </c>
      <c r="O54" s="260" t="s">
        <v>205</v>
      </c>
      <c r="P54" s="260">
        <v>10</v>
      </c>
      <c r="Q54" s="260">
        <v>1100</v>
      </c>
      <c r="R54" s="260">
        <v>1132</v>
      </c>
    </row>
    <row r="55" spans="1:18" x14ac:dyDescent="0.35">
      <c r="A55" s="260">
        <v>91001637</v>
      </c>
      <c r="B55" s="260" t="s">
        <v>216</v>
      </c>
      <c r="C55" s="260" t="s">
        <v>198</v>
      </c>
      <c r="D55" s="261">
        <v>44686</v>
      </c>
      <c r="E55" s="260">
        <v>99.16</v>
      </c>
      <c r="F55" s="260" t="s">
        <v>199</v>
      </c>
      <c r="G55" s="260">
        <v>32722800</v>
      </c>
      <c r="H55" s="260" t="s">
        <v>200</v>
      </c>
      <c r="I55" s="260" t="s">
        <v>201</v>
      </c>
      <c r="J55" s="260" t="s">
        <v>202</v>
      </c>
      <c r="K55" s="260" t="s">
        <v>202</v>
      </c>
      <c r="L55" s="260" t="s">
        <v>215</v>
      </c>
      <c r="M55" s="260">
        <v>100041</v>
      </c>
      <c r="N55" s="260" t="s">
        <v>204</v>
      </c>
      <c r="O55" s="260" t="s">
        <v>205</v>
      </c>
      <c r="P55" s="260">
        <v>10</v>
      </c>
      <c r="Q55" s="260">
        <v>1100</v>
      </c>
      <c r="R55" s="260">
        <v>1132</v>
      </c>
    </row>
    <row r="56" spans="1:18" x14ac:dyDescent="0.35">
      <c r="A56" s="260">
        <v>91001638</v>
      </c>
      <c r="B56" s="260" t="s">
        <v>217</v>
      </c>
      <c r="C56" s="260" t="s">
        <v>198</v>
      </c>
      <c r="D56" s="261">
        <v>44698</v>
      </c>
      <c r="E56" s="260">
        <v>25</v>
      </c>
      <c r="F56" s="260" t="s">
        <v>199</v>
      </c>
      <c r="G56" s="260">
        <v>9250000</v>
      </c>
      <c r="H56" s="260" t="s">
        <v>200</v>
      </c>
      <c r="I56" s="260" t="s">
        <v>201</v>
      </c>
      <c r="J56" s="260" t="s">
        <v>202</v>
      </c>
      <c r="K56" s="260" t="s">
        <v>202</v>
      </c>
      <c r="L56" s="260" t="s">
        <v>207</v>
      </c>
      <c r="M56" s="260">
        <v>700086</v>
      </c>
      <c r="N56" s="260" t="s">
        <v>204</v>
      </c>
      <c r="O56" s="260" t="s">
        <v>205</v>
      </c>
      <c r="P56" s="260">
        <v>10</v>
      </c>
      <c r="Q56" s="260">
        <v>1100</v>
      </c>
      <c r="R56" s="260">
        <v>1132</v>
      </c>
    </row>
    <row r="57" spans="1:18" x14ac:dyDescent="0.35">
      <c r="A57" s="260">
        <v>91001639</v>
      </c>
      <c r="B57" s="260" t="s">
        <v>223</v>
      </c>
      <c r="C57" s="260" t="s">
        <v>198</v>
      </c>
      <c r="D57" s="261">
        <v>44682</v>
      </c>
      <c r="E57" s="260">
        <v>140</v>
      </c>
      <c r="F57" s="260" t="s">
        <v>199</v>
      </c>
      <c r="G57" s="260">
        <v>51800000</v>
      </c>
      <c r="H57" s="260" t="s">
        <v>200</v>
      </c>
      <c r="I57" s="260" t="s">
        <v>201</v>
      </c>
      <c r="J57" s="260" t="s">
        <v>202</v>
      </c>
      <c r="K57" s="260" t="s">
        <v>202</v>
      </c>
      <c r="L57" s="260" t="s">
        <v>207</v>
      </c>
      <c r="M57" s="260">
        <v>700086</v>
      </c>
      <c r="N57" s="260" t="s">
        <v>204</v>
      </c>
      <c r="O57" s="260" t="s">
        <v>205</v>
      </c>
      <c r="P57" s="260">
        <v>10</v>
      </c>
      <c r="Q57" s="260">
        <v>1100</v>
      </c>
      <c r="R57" s="260">
        <v>1132</v>
      </c>
    </row>
    <row r="58" spans="1:18" x14ac:dyDescent="0.35">
      <c r="A58" s="260">
        <v>91001640</v>
      </c>
      <c r="B58" s="260" t="s">
        <v>197</v>
      </c>
      <c r="C58" s="260" t="s">
        <v>198</v>
      </c>
      <c r="D58" s="261">
        <v>44682</v>
      </c>
      <c r="E58" s="260">
        <v>700</v>
      </c>
      <c r="F58" s="260" t="s">
        <v>199</v>
      </c>
      <c r="G58" s="260">
        <v>346500000</v>
      </c>
      <c r="H58" s="260" t="s">
        <v>200</v>
      </c>
      <c r="I58" s="260" t="s">
        <v>201</v>
      </c>
      <c r="J58" s="260" t="s">
        <v>202</v>
      </c>
      <c r="K58" s="260" t="s">
        <v>202</v>
      </c>
      <c r="L58" s="260" t="s">
        <v>224</v>
      </c>
      <c r="M58" s="260">
        <v>100000</v>
      </c>
      <c r="N58" s="260" t="s">
        <v>204</v>
      </c>
      <c r="O58" s="260" t="s">
        <v>205</v>
      </c>
      <c r="P58" s="260">
        <v>10</v>
      </c>
      <c r="Q58" s="260">
        <v>1100</v>
      </c>
      <c r="R58" s="260">
        <v>1132</v>
      </c>
    </row>
    <row r="59" spans="1:18" x14ac:dyDescent="0.35">
      <c r="A59" s="260">
        <v>91001641</v>
      </c>
      <c r="B59" s="260" t="s">
        <v>197</v>
      </c>
      <c r="C59" s="260" t="s">
        <v>198</v>
      </c>
      <c r="D59" s="261">
        <v>44682</v>
      </c>
      <c r="E59" s="260">
        <v>649.78</v>
      </c>
      <c r="F59" s="260" t="s">
        <v>199</v>
      </c>
      <c r="G59" s="260">
        <v>321641100</v>
      </c>
      <c r="H59" s="260" t="s">
        <v>200</v>
      </c>
      <c r="I59" s="260" t="s">
        <v>201</v>
      </c>
      <c r="J59" s="260" t="s">
        <v>202</v>
      </c>
      <c r="K59" s="260" t="s">
        <v>202</v>
      </c>
      <c r="L59" s="260" t="s">
        <v>224</v>
      </c>
      <c r="M59" s="260">
        <v>100000</v>
      </c>
      <c r="N59" s="260" t="s">
        <v>204</v>
      </c>
      <c r="O59" s="260" t="s">
        <v>205</v>
      </c>
      <c r="P59" s="260">
        <v>10</v>
      </c>
      <c r="Q59" s="260">
        <v>1100</v>
      </c>
      <c r="R59" s="260">
        <v>1132</v>
      </c>
    </row>
    <row r="60" spans="1:18" x14ac:dyDescent="0.35">
      <c r="A60" s="260">
        <v>91001643</v>
      </c>
      <c r="B60" s="260" t="s">
        <v>214</v>
      </c>
      <c r="C60" s="260" t="s">
        <v>198</v>
      </c>
      <c r="D60" s="261">
        <v>44701</v>
      </c>
      <c r="E60" s="260">
        <v>30.4</v>
      </c>
      <c r="F60" s="260" t="s">
        <v>199</v>
      </c>
      <c r="G60" s="260">
        <v>10032000</v>
      </c>
      <c r="H60" s="260" t="s">
        <v>200</v>
      </c>
      <c r="I60" s="260" t="s">
        <v>201</v>
      </c>
      <c r="J60" s="260" t="s">
        <v>202</v>
      </c>
      <c r="K60" s="260" t="s">
        <v>202</v>
      </c>
      <c r="L60" s="260" t="s">
        <v>215</v>
      </c>
      <c r="M60" s="260">
        <v>100041</v>
      </c>
      <c r="N60" s="260" t="s">
        <v>204</v>
      </c>
      <c r="O60" s="260" t="s">
        <v>205</v>
      </c>
      <c r="P60" s="260">
        <v>10</v>
      </c>
      <c r="Q60" s="260">
        <v>1100</v>
      </c>
      <c r="R60" s="260">
        <v>1132</v>
      </c>
    </row>
    <row r="61" spans="1:18" x14ac:dyDescent="0.35">
      <c r="A61" s="260">
        <v>91001644</v>
      </c>
      <c r="B61" s="260" t="s">
        <v>218</v>
      </c>
      <c r="C61" s="260" t="s">
        <v>198</v>
      </c>
      <c r="D61" s="261">
        <v>44709</v>
      </c>
      <c r="E61" s="260">
        <v>128.32</v>
      </c>
      <c r="F61" s="260" t="s">
        <v>199</v>
      </c>
      <c r="G61" s="260">
        <v>86616000</v>
      </c>
      <c r="H61" s="260" t="s">
        <v>200</v>
      </c>
      <c r="I61" s="260" t="s">
        <v>201</v>
      </c>
      <c r="J61" s="260" t="s">
        <v>202</v>
      </c>
      <c r="K61" s="260" t="s">
        <v>202</v>
      </c>
      <c r="L61" s="260" t="s">
        <v>213</v>
      </c>
      <c r="M61" s="260">
        <v>100002</v>
      </c>
      <c r="N61" s="260" t="s">
        <v>204</v>
      </c>
      <c r="O61" s="260" t="s">
        <v>205</v>
      </c>
      <c r="P61" s="260">
        <v>10</v>
      </c>
      <c r="Q61" s="260">
        <v>1100</v>
      </c>
      <c r="R61" s="260">
        <v>1133</v>
      </c>
    </row>
    <row r="62" spans="1:18" x14ac:dyDescent="0.35">
      <c r="A62" s="260">
        <v>91001645</v>
      </c>
      <c r="B62" s="260" t="s">
        <v>197</v>
      </c>
      <c r="C62" s="260" t="s">
        <v>198</v>
      </c>
      <c r="D62" s="261">
        <v>44699</v>
      </c>
      <c r="E62" s="260">
        <v>350.22</v>
      </c>
      <c r="F62" s="260" t="s">
        <v>199</v>
      </c>
      <c r="G62" s="260">
        <v>173358900</v>
      </c>
      <c r="H62" s="260" t="s">
        <v>200</v>
      </c>
      <c r="I62" s="260" t="s">
        <v>201</v>
      </c>
      <c r="J62" s="260" t="s">
        <v>202</v>
      </c>
      <c r="K62" s="260" t="s">
        <v>202</v>
      </c>
      <c r="L62" s="260" t="s">
        <v>224</v>
      </c>
      <c r="M62" s="260">
        <v>100000</v>
      </c>
      <c r="N62" s="260" t="s">
        <v>204</v>
      </c>
      <c r="O62" s="260" t="s">
        <v>205</v>
      </c>
      <c r="P62" s="260">
        <v>10</v>
      </c>
      <c r="Q62" s="260">
        <v>1100</v>
      </c>
      <c r="R62" s="260">
        <v>1132</v>
      </c>
    </row>
    <row r="63" spans="1:18" x14ac:dyDescent="0.35">
      <c r="A63" s="260">
        <v>91001646</v>
      </c>
      <c r="B63" s="260" t="s">
        <v>197</v>
      </c>
      <c r="C63" s="260" t="s">
        <v>198</v>
      </c>
      <c r="D63" s="261">
        <v>44708</v>
      </c>
      <c r="E63" s="260">
        <v>794.66</v>
      </c>
      <c r="F63" s="260" t="s">
        <v>199</v>
      </c>
      <c r="G63" s="260">
        <v>393356700</v>
      </c>
      <c r="H63" s="260" t="s">
        <v>200</v>
      </c>
      <c r="I63" s="260" t="s">
        <v>201</v>
      </c>
      <c r="J63" s="260" t="s">
        <v>202</v>
      </c>
      <c r="K63" s="260" t="s">
        <v>202</v>
      </c>
      <c r="L63" s="260" t="s">
        <v>224</v>
      </c>
      <c r="M63" s="260">
        <v>100000</v>
      </c>
      <c r="N63" s="260" t="s">
        <v>204</v>
      </c>
      <c r="O63" s="260" t="s">
        <v>205</v>
      </c>
      <c r="P63" s="260">
        <v>10</v>
      </c>
      <c r="Q63" s="260">
        <v>1100</v>
      </c>
      <c r="R63" s="260">
        <v>1132</v>
      </c>
    </row>
    <row r="64" spans="1:18" x14ac:dyDescent="0.35">
      <c r="A64" s="260">
        <v>91001648</v>
      </c>
      <c r="B64" s="260" t="s">
        <v>225</v>
      </c>
      <c r="C64" s="260" t="s">
        <v>198</v>
      </c>
      <c r="D64" s="261">
        <v>44709</v>
      </c>
      <c r="E64" s="260">
        <v>301.8</v>
      </c>
      <c r="F64" s="260" t="s">
        <v>199</v>
      </c>
      <c r="G64" s="260">
        <v>159954000</v>
      </c>
      <c r="H64" s="260" t="s">
        <v>200</v>
      </c>
      <c r="I64" s="260" t="s">
        <v>201</v>
      </c>
      <c r="J64" s="260" t="s">
        <v>202</v>
      </c>
      <c r="K64" s="260" t="s">
        <v>135</v>
      </c>
      <c r="L64" s="260" t="s">
        <v>213</v>
      </c>
      <c r="M64" s="260">
        <v>100002</v>
      </c>
      <c r="N64" s="260" t="s">
        <v>204</v>
      </c>
      <c r="O64" s="260" t="s">
        <v>205</v>
      </c>
      <c r="P64" s="260">
        <v>10</v>
      </c>
      <c r="Q64" s="260">
        <v>1100</v>
      </c>
      <c r="R64" s="260">
        <v>1133</v>
      </c>
    </row>
    <row r="65" spans="1:18" x14ac:dyDescent="0.35">
      <c r="A65" s="260">
        <v>91001649</v>
      </c>
      <c r="B65" s="260" t="s">
        <v>197</v>
      </c>
      <c r="C65" s="260" t="s">
        <v>198</v>
      </c>
      <c r="D65" s="261">
        <v>44712</v>
      </c>
      <c r="E65" s="260">
        <v>145.86000000000001</v>
      </c>
      <c r="F65" s="260" t="s">
        <v>199</v>
      </c>
      <c r="G65" s="260">
        <v>85328100</v>
      </c>
      <c r="H65" s="260" t="s">
        <v>200</v>
      </c>
      <c r="I65" s="260" t="s">
        <v>201</v>
      </c>
      <c r="J65" s="260" t="s">
        <v>202</v>
      </c>
      <c r="K65" s="260" t="s">
        <v>202</v>
      </c>
      <c r="L65" s="260" t="s">
        <v>213</v>
      </c>
      <c r="M65" s="260">
        <v>100002</v>
      </c>
      <c r="N65" s="260" t="s">
        <v>204</v>
      </c>
      <c r="O65" s="260" t="s">
        <v>205</v>
      </c>
      <c r="P65" s="260">
        <v>10</v>
      </c>
      <c r="Q65" s="260">
        <v>1100</v>
      </c>
      <c r="R65" s="260">
        <v>1133</v>
      </c>
    </row>
    <row r="66" spans="1:18" x14ac:dyDescent="0.35">
      <c r="A66" s="260">
        <v>91001650</v>
      </c>
      <c r="B66" s="260" t="s">
        <v>197</v>
      </c>
      <c r="C66" s="260" t="s">
        <v>198</v>
      </c>
      <c r="D66" s="261">
        <v>44712</v>
      </c>
      <c r="E66" s="260">
        <v>132.24</v>
      </c>
      <c r="F66" s="260" t="s">
        <v>199</v>
      </c>
      <c r="G66" s="260">
        <v>65458800</v>
      </c>
      <c r="H66" s="260" t="s">
        <v>200</v>
      </c>
      <c r="I66" s="260" t="s">
        <v>201</v>
      </c>
      <c r="J66" s="260" t="s">
        <v>202</v>
      </c>
      <c r="K66" s="260" t="s">
        <v>202</v>
      </c>
      <c r="L66" s="260" t="s">
        <v>224</v>
      </c>
      <c r="M66" s="260">
        <v>100000</v>
      </c>
      <c r="N66" s="260" t="s">
        <v>204</v>
      </c>
      <c r="O66" s="260" t="s">
        <v>205</v>
      </c>
      <c r="P66" s="260">
        <v>10</v>
      </c>
      <c r="Q66" s="260">
        <v>1100</v>
      </c>
      <c r="R66" s="260">
        <v>1132</v>
      </c>
    </row>
    <row r="67" spans="1:18" x14ac:dyDescent="0.35">
      <c r="A67" s="260">
        <v>91001651</v>
      </c>
      <c r="B67" s="260" t="s">
        <v>218</v>
      </c>
      <c r="C67" s="260" t="s">
        <v>198</v>
      </c>
      <c r="D67" s="261">
        <v>44712</v>
      </c>
      <c r="E67" s="260">
        <v>179.96</v>
      </c>
      <c r="F67" s="260" t="s">
        <v>199</v>
      </c>
      <c r="G67" s="260">
        <v>121473000</v>
      </c>
      <c r="H67" s="260" t="s">
        <v>200</v>
      </c>
      <c r="I67" s="260" t="s">
        <v>201</v>
      </c>
      <c r="J67" s="260" t="s">
        <v>202</v>
      </c>
      <c r="K67" s="260" t="s">
        <v>202</v>
      </c>
      <c r="L67" s="260" t="s">
        <v>213</v>
      </c>
      <c r="M67" s="260">
        <v>100002</v>
      </c>
      <c r="N67" s="260" t="s">
        <v>204</v>
      </c>
      <c r="O67" s="260" t="s">
        <v>205</v>
      </c>
      <c r="P67" s="260">
        <v>10</v>
      </c>
      <c r="Q67" s="260">
        <v>1100</v>
      </c>
      <c r="R67" s="260">
        <v>1133</v>
      </c>
    </row>
    <row r="68" spans="1:18" x14ac:dyDescent="0.35">
      <c r="A68" s="260">
        <v>91001652</v>
      </c>
      <c r="B68" s="260" t="s">
        <v>217</v>
      </c>
      <c r="C68" s="260" t="s">
        <v>198</v>
      </c>
      <c r="D68" s="261">
        <v>44712</v>
      </c>
      <c r="E68" s="260">
        <v>10</v>
      </c>
      <c r="F68" s="260" t="s">
        <v>199</v>
      </c>
      <c r="G68" s="260">
        <v>3700000</v>
      </c>
      <c r="H68" s="260" t="s">
        <v>200</v>
      </c>
      <c r="I68" s="260" t="s">
        <v>201</v>
      </c>
      <c r="J68" s="260" t="s">
        <v>202</v>
      </c>
      <c r="K68" s="260" t="s">
        <v>202</v>
      </c>
      <c r="L68" s="260" t="s">
        <v>207</v>
      </c>
      <c r="M68" s="260">
        <v>700086</v>
      </c>
      <c r="N68" s="260" t="s">
        <v>204</v>
      </c>
      <c r="O68" s="260" t="s">
        <v>205</v>
      </c>
      <c r="P68" s="260">
        <v>10</v>
      </c>
      <c r="Q68" s="260">
        <v>1100</v>
      </c>
      <c r="R68" s="260">
        <v>1132</v>
      </c>
    </row>
    <row r="69" spans="1:18" x14ac:dyDescent="0.35">
      <c r="A69" s="260">
        <v>91001653</v>
      </c>
      <c r="B69" s="260" t="s">
        <v>218</v>
      </c>
      <c r="C69" s="260" t="s">
        <v>198</v>
      </c>
      <c r="D69" s="261">
        <v>44716</v>
      </c>
      <c r="E69" s="260">
        <v>491.44</v>
      </c>
      <c r="F69" s="260" t="s">
        <v>199</v>
      </c>
      <c r="G69" s="260">
        <v>331722000</v>
      </c>
      <c r="H69" s="260" t="s">
        <v>200</v>
      </c>
      <c r="I69" s="260" t="s">
        <v>201</v>
      </c>
      <c r="J69" s="260" t="s">
        <v>202</v>
      </c>
      <c r="K69" s="260" t="s">
        <v>202</v>
      </c>
      <c r="L69" s="260" t="s">
        <v>213</v>
      </c>
      <c r="M69" s="260">
        <v>100002</v>
      </c>
      <c r="N69" s="260" t="s">
        <v>204</v>
      </c>
      <c r="O69" s="260" t="s">
        <v>205</v>
      </c>
      <c r="P69" s="260">
        <v>10</v>
      </c>
      <c r="Q69" s="260">
        <v>1100</v>
      </c>
      <c r="R69" s="260">
        <v>1133</v>
      </c>
    </row>
    <row r="70" spans="1:18" x14ac:dyDescent="0.35">
      <c r="A70" s="260">
        <v>91001654</v>
      </c>
      <c r="B70" s="260" t="s">
        <v>197</v>
      </c>
      <c r="C70" s="260" t="s">
        <v>198</v>
      </c>
      <c r="D70" s="261">
        <v>44715</v>
      </c>
      <c r="E70" s="260">
        <v>654.15800000000002</v>
      </c>
      <c r="F70" s="260" t="s">
        <v>199</v>
      </c>
      <c r="G70" s="260">
        <v>382682430</v>
      </c>
      <c r="H70" s="260" t="s">
        <v>200</v>
      </c>
      <c r="I70" s="260" t="s">
        <v>201</v>
      </c>
      <c r="J70" s="260" t="s">
        <v>202</v>
      </c>
      <c r="K70" s="260" t="s">
        <v>202</v>
      </c>
      <c r="L70" s="260" t="s">
        <v>213</v>
      </c>
      <c r="M70" s="260">
        <v>100002</v>
      </c>
      <c r="N70" s="260" t="s">
        <v>204</v>
      </c>
      <c r="O70" s="260" t="s">
        <v>205</v>
      </c>
      <c r="P70" s="260">
        <v>10</v>
      </c>
      <c r="Q70" s="260">
        <v>1100</v>
      </c>
      <c r="R70" s="260">
        <v>1133</v>
      </c>
    </row>
    <row r="71" spans="1:18" x14ac:dyDescent="0.35">
      <c r="A71" s="260">
        <v>91001655</v>
      </c>
      <c r="B71" s="260" t="s">
        <v>197</v>
      </c>
      <c r="C71" s="260" t="s">
        <v>198</v>
      </c>
      <c r="D71" s="261">
        <v>44715</v>
      </c>
      <c r="E71" s="260">
        <v>19.899999999999999</v>
      </c>
      <c r="F71" s="260" t="s">
        <v>199</v>
      </c>
      <c r="G71" s="260">
        <v>11641500</v>
      </c>
      <c r="H71" s="260" t="s">
        <v>200</v>
      </c>
      <c r="I71" s="260" t="s">
        <v>201</v>
      </c>
      <c r="J71" s="260" t="s">
        <v>202</v>
      </c>
      <c r="K71" s="260" t="s">
        <v>202</v>
      </c>
      <c r="L71" s="260" t="s">
        <v>213</v>
      </c>
      <c r="M71" s="260">
        <v>100002</v>
      </c>
      <c r="N71" s="260" t="s">
        <v>204</v>
      </c>
      <c r="O71" s="260" t="s">
        <v>205</v>
      </c>
      <c r="P71" s="260">
        <v>10</v>
      </c>
      <c r="Q71" s="260">
        <v>1100</v>
      </c>
      <c r="R71" s="260">
        <v>1133</v>
      </c>
    </row>
    <row r="72" spans="1:18" x14ac:dyDescent="0.35">
      <c r="A72" s="260">
        <v>91001656</v>
      </c>
      <c r="B72" s="260" t="s">
        <v>217</v>
      </c>
      <c r="C72" s="260" t="s">
        <v>198</v>
      </c>
      <c r="D72" s="261">
        <v>44721</v>
      </c>
      <c r="E72" s="260">
        <v>7.03</v>
      </c>
      <c r="F72" s="260" t="s">
        <v>199</v>
      </c>
      <c r="G72" s="260">
        <v>2601100</v>
      </c>
      <c r="H72" s="260" t="s">
        <v>200</v>
      </c>
      <c r="I72" s="260" t="s">
        <v>201</v>
      </c>
      <c r="J72" s="260" t="s">
        <v>202</v>
      </c>
      <c r="K72" s="260" t="s">
        <v>202</v>
      </c>
      <c r="L72" s="260" t="s">
        <v>207</v>
      </c>
      <c r="M72" s="260">
        <v>700086</v>
      </c>
      <c r="N72" s="260" t="s">
        <v>204</v>
      </c>
      <c r="O72" s="260" t="s">
        <v>205</v>
      </c>
      <c r="P72" s="260">
        <v>10</v>
      </c>
      <c r="Q72" s="260">
        <v>1100</v>
      </c>
      <c r="R72" s="260">
        <v>1132</v>
      </c>
    </row>
    <row r="73" spans="1:18" x14ac:dyDescent="0.35">
      <c r="A73" s="260">
        <v>91001656</v>
      </c>
      <c r="B73" s="260" t="s">
        <v>217</v>
      </c>
      <c r="C73" s="260" t="s">
        <v>198</v>
      </c>
      <c r="D73" s="261">
        <v>44721</v>
      </c>
      <c r="E73" s="260">
        <v>1.2</v>
      </c>
      <c r="F73" s="260" t="s">
        <v>199</v>
      </c>
      <c r="G73" s="260">
        <v>444000</v>
      </c>
      <c r="H73" s="260" t="s">
        <v>200</v>
      </c>
      <c r="I73" s="260" t="s">
        <v>201</v>
      </c>
      <c r="J73" s="260" t="s">
        <v>202</v>
      </c>
      <c r="K73" s="260" t="s">
        <v>202</v>
      </c>
      <c r="L73" s="260" t="s">
        <v>207</v>
      </c>
      <c r="M73" s="260">
        <v>700086</v>
      </c>
      <c r="N73" s="260" t="s">
        <v>204</v>
      </c>
      <c r="O73" s="260" t="s">
        <v>205</v>
      </c>
      <c r="P73" s="260">
        <v>20</v>
      </c>
      <c r="Q73" s="260">
        <v>1100</v>
      </c>
      <c r="R73" s="260">
        <v>1132</v>
      </c>
    </row>
    <row r="74" spans="1:18" x14ac:dyDescent="0.35">
      <c r="A74" s="260">
        <v>91001656</v>
      </c>
      <c r="B74" s="260" t="s">
        <v>217</v>
      </c>
      <c r="C74" s="260" t="s">
        <v>198</v>
      </c>
      <c r="D74" s="261">
        <v>44721</v>
      </c>
      <c r="E74" s="260">
        <v>1.35</v>
      </c>
      <c r="F74" s="260" t="s">
        <v>199</v>
      </c>
      <c r="G74" s="260">
        <v>499500</v>
      </c>
      <c r="H74" s="260" t="s">
        <v>200</v>
      </c>
      <c r="I74" s="260" t="s">
        <v>201</v>
      </c>
      <c r="J74" s="260" t="s">
        <v>202</v>
      </c>
      <c r="K74" s="260" t="s">
        <v>202</v>
      </c>
      <c r="L74" s="260" t="s">
        <v>207</v>
      </c>
      <c r="M74" s="260">
        <v>700086</v>
      </c>
      <c r="N74" s="260" t="s">
        <v>204</v>
      </c>
      <c r="O74" s="260" t="s">
        <v>205</v>
      </c>
      <c r="P74" s="260">
        <v>30</v>
      </c>
      <c r="Q74" s="260">
        <v>1100</v>
      </c>
      <c r="R74" s="260">
        <v>1132</v>
      </c>
    </row>
    <row r="75" spans="1:18" x14ac:dyDescent="0.35">
      <c r="A75" s="260">
        <v>91001656</v>
      </c>
      <c r="B75" s="260" t="s">
        <v>217</v>
      </c>
      <c r="C75" s="260" t="s">
        <v>198</v>
      </c>
      <c r="D75" s="261">
        <v>44721</v>
      </c>
      <c r="E75" s="260">
        <v>9.42</v>
      </c>
      <c r="F75" s="260" t="s">
        <v>199</v>
      </c>
      <c r="G75" s="260">
        <v>3485400</v>
      </c>
      <c r="H75" s="260" t="s">
        <v>200</v>
      </c>
      <c r="I75" s="260" t="s">
        <v>201</v>
      </c>
      <c r="J75" s="260" t="s">
        <v>202</v>
      </c>
      <c r="K75" s="260" t="s">
        <v>202</v>
      </c>
      <c r="L75" s="260" t="s">
        <v>207</v>
      </c>
      <c r="M75" s="260">
        <v>700086</v>
      </c>
      <c r="N75" s="260" t="s">
        <v>204</v>
      </c>
      <c r="O75" s="260" t="s">
        <v>205</v>
      </c>
      <c r="P75" s="260">
        <v>40</v>
      </c>
      <c r="Q75" s="260">
        <v>1100</v>
      </c>
      <c r="R75" s="260">
        <v>1132</v>
      </c>
    </row>
    <row r="76" spans="1:18" x14ac:dyDescent="0.35">
      <c r="A76" s="260">
        <v>91001657</v>
      </c>
      <c r="B76" s="260" t="s">
        <v>226</v>
      </c>
      <c r="C76" s="260" t="s">
        <v>198</v>
      </c>
      <c r="D76" s="261">
        <v>44722</v>
      </c>
      <c r="E76" s="260">
        <v>820</v>
      </c>
      <c r="F76" s="260" t="s">
        <v>199</v>
      </c>
      <c r="G76" s="260">
        <v>299300000</v>
      </c>
      <c r="H76" s="260" t="s">
        <v>200</v>
      </c>
      <c r="I76" s="260" t="s">
        <v>201</v>
      </c>
      <c r="J76" s="260" t="s">
        <v>202</v>
      </c>
      <c r="K76" s="260" t="s">
        <v>202</v>
      </c>
      <c r="L76" s="260" t="s">
        <v>207</v>
      </c>
      <c r="M76" s="260">
        <v>700086</v>
      </c>
      <c r="N76" s="260" t="s">
        <v>204</v>
      </c>
      <c r="O76" s="260" t="s">
        <v>205</v>
      </c>
      <c r="P76" s="260">
        <v>10</v>
      </c>
      <c r="Q76" s="260">
        <v>1100</v>
      </c>
      <c r="R76" s="260">
        <v>1132</v>
      </c>
    </row>
    <row r="77" spans="1:18" x14ac:dyDescent="0.35">
      <c r="A77" s="260">
        <v>91001658</v>
      </c>
      <c r="B77" s="260" t="s">
        <v>225</v>
      </c>
      <c r="C77" s="260" t="s">
        <v>198</v>
      </c>
      <c r="D77" s="261">
        <v>44719</v>
      </c>
      <c r="E77" s="260">
        <v>452.9</v>
      </c>
      <c r="F77" s="260" t="s">
        <v>199</v>
      </c>
      <c r="G77" s="260">
        <v>240037000</v>
      </c>
      <c r="H77" s="260" t="s">
        <v>200</v>
      </c>
      <c r="I77" s="260" t="s">
        <v>201</v>
      </c>
      <c r="J77" s="260" t="s">
        <v>202</v>
      </c>
      <c r="K77" s="260" t="s">
        <v>135</v>
      </c>
      <c r="L77" s="260" t="s">
        <v>213</v>
      </c>
      <c r="M77" s="260">
        <v>100002</v>
      </c>
      <c r="N77" s="260" t="s">
        <v>204</v>
      </c>
      <c r="O77" s="260" t="s">
        <v>205</v>
      </c>
      <c r="P77" s="260">
        <v>10</v>
      </c>
      <c r="Q77" s="260">
        <v>1100</v>
      </c>
      <c r="R77" s="260">
        <v>1133</v>
      </c>
    </row>
    <row r="78" spans="1:18" x14ac:dyDescent="0.35">
      <c r="A78" s="260">
        <v>91001659</v>
      </c>
      <c r="B78" s="260" t="s">
        <v>226</v>
      </c>
      <c r="C78" s="260" t="s">
        <v>198</v>
      </c>
      <c r="D78" s="261">
        <v>44733</v>
      </c>
      <c r="E78" s="260">
        <v>80</v>
      </c>
      <c r="F78" s="260" t="s">
        <v>199</v>
      </c>
      <c r="G78" s="260">
        <v>29200000</v>
      </c>
      <c r="H78" s="260" t="s">
        <v>200</v>
      </c>
      <c r="I78" s="260" t="s">
        <v>201</v>
      </c>
      <c r="J78" s="260" t="s">
        <v>202</v>
      </c>
      <c r="K78" s="260" t="s">
        <v>202</v>
      </c>
      <c r="L78" s="260" t="s">
        <v>207</v>
      </c>
      <c r="M78" s="260">
        <v>700086</v>
      </c>
      <c r="N78" s="260" t="s">
        <v>204</v>
      </c>
      <c r="O78" s="260" t="s">
        <v>205</v>
      </c>
      <c r="P78" s="260">
        <v>10</v>
      </c>
      <c r="Q78" s="260">
        <v>1100</v>
      </c>
      <c r="R78" s="260">
        <v>1132</v>
      </c>
    </row>
    <row r="79" spans="1:18" x14ac:dyDescent="0.35">
      <c r="A79" s="260">
        <v>91001660</v>
      </c>
      <c r="B79" s="260" t="s">
        <v>218</v>
      </c>
      <c r="C79" s="260" t="s">
        <v>198</v>
      </c>
      <c r="D79" s="261">
        <v>44732</v>
      </c>
      <c r="E79" s="260">
        <v>1193.8800000000001</v>
      </c>
      <c r="F79" s="260" t="s">
        <v>199</v>
      </c>
      <c r="G79" s="260">
        <v>722297400</v>
      </c>
      <c r="H79" s="260" t="s">
        <v>200</v>
      </c>
      <c r="I79" s="260" t="s">
        <v>201</v>
      </c>
      <c r="J79" s="260" t="s">
        <v>202</v>
      </c>
      <c r="K79" s="260" t="s">
        <v>202</v>
      </c>
      <c r="L79" s="260" t="s">
        <v>219</v>
      </c>
      <c r="M79" s="260">
        <v>100006</v>
      </c>
      <c r="N79" s="260" t="s">
        <v>204</v>
      </c>
      <c r="O79" s="260" t="s">
        <v>205</v>
      </c>
      <c r="P79" s="260">
        <v>10</v>
      </c>
      <c r="Q79" s="260">
        <v>1100</v>
      </c>
      <c r="R79" s="260">
        <v>1133</v>
      </c>
    </row>
    <row r="80" spans="1:18" x14ac:dyDescent="0.35">
      <c r="A80" s="260">
        <v>91001661</v>
      </c>
      <c r="B80" s="260" t="s">
        <v>226</v>
      </c>
      <c r="C80" s="260" t="s">
        <v>198</v>
      </c>
      <c r="D80" s="261">
        <v>44732</v>
      </c>
      <c r="E80" s="260">
        <v>274</v>
      </c>
      <c r="F80" s="260" t="s">
        <v>199</v>
      </c>
      <c r="G80" s="260">
        <v>100010000</v>
      </c>
      <c r="H80" s="260" t="s">
        <v>200</v>
      </c>
      <c r="I80" s="260" t="s">
        <v>201</v>
      </c>
      <c r="J80" s="260" t="s">
        <v>202</v>
      </c>
      <c r="K80" s="260" t="s">
        <v>202</v>
      </c>
      <c r="L80" s="260" t="s">
        <v>207</v>
      </c>
      <c r="M80" s="260">
        <v>700086</v>
      </c>
      <c r="N80" s="260" t="s">
        <v>204</v>
      </c>
      <c r="O80" s="260" t="s">
        <v>205</v>
      </c>
      <c r="P80" s="260">
        <v>10</v>
      </c>
      <c r="Q80" s="260">
        <v>1100</v>
      </c>
      <c r="R80" s="260">
        <v>1132</v>
      </c>
    </row>
    <row r="81" spans="1:24" x14ac:dyDescent="0.35">
      <c r="A81" s="260">
        <v>91001662</v>
      </c>
      <c r="B81" s="260" t="s">
        <v>227</v>
      </c>
      <c r="C81" s="260" t="s">
        <v>198</v>
      </c>
      <c r="D81" s="261">
        <v>44733</v>
      </c>
      <c r="E81" s="260">
        <v>40</v>
      </c>
      <c r="F81" s="260" t="s">
        <v>199</v>
      </c>
      <c r="G81" s="260">
        <v>14600000</v>
      </c>
      <c r="H81" s="260" t="s">
        <v>200</v>
      </c>
      <c r="I81" s="260" t="s">
        <v>201</v>
      </c>
      <c r="J81" s="260" t="s">
        <v>202</v>
      </c>
      <c r="K81" s="260" t="s">
        <v>202</v>
      </c>
      <c r="L81" s="260" t="s">
        <v>207</v>
      </c>
      <c r="M81" s="260">
        <v>700086</v>
      </c>
      <c r="N81" s="260" t="s">
        <v>204</v>
      </c>
      <c r="O81" s="260" t="s">
        <v>205</v>
      </c>
      <c r="P81" s="260">
        <v>10</v>
      </c>
      <c r="Q81" s="260">
        <v>1100</v>
      </c>
      <c r="R81" s="260">
        <v>1132</v>
      </c>
    </row>
    <row r="82" spans="1:24" x14ac:dyDescent="0.35">
      <c r="A82" s="260">
        <v>91001663</v>
      </c>
      <c r="B82" s="260" t="s">
        <v>227</v>
      </c>
      <c r="C82" s="260" t="s">
        <v>198</v>
      </c>
      <c r="D82" s="261">
        <v>44728</v>
      </c>
      <c r="E82" s="260">
        <v>30</v>
      </c>
      <c r="F82" s="260" t="s">
        <v>199</v>
      </c>
      <c r="G82" s="260">
        <v>10890000</v>
      </c>
      <c r="H82" s="260" t="s">
        <v>200</v>
      </c>
      <c r="I82" s="260" t="s">
        <v>201</v>
      </c>
      <c r="J82" s="260" t="s">
        <v>202</v>
      </c>
      <c r="K82" s="260" t="s">
        <v>202</v>
      </c>
      <c r="L82" s="260" t="s">
        <v>207</v>
      </c>
      <c r="M82" s="260">
        <v>700086</v>
      </c>
      <c r="N82" s="260" t="s">
        <v>204</v>
      </c>
      <c r="O82" s="260" t="s">
        <v>205</v>
      </c>
      <c r="P82" s="260">
        <v>10</v>
      </c>
      <c r="Q82" s="260">
        <v>1100</v>
      </c>
      <c r="R82" s="260">
        <v>1132</v>
      </c>
    </row>
    <row r="83" spans="1:24" x14ac:dyDescent="0.35">
      <c r="A83" s="260">
        <v>91001664</v>
      </c>
      <c r="B83" s="260" t="s">
        <v>227</v>
      </c>
      <c r="C83" s="260" t="s">
        <v>198</v>
      </c>
      <c r="D83" s="261">
        <v>44734</v>
      </c>
      <c r="E83" s="260">
        <v>14</v>
      </c>
      <c r="F83" s="260" t="s">
        <v>199</v>
      </c>
      <c r="G83" s="260">
        <v>5110000</v>
      </c>
      <c r="H83" s="260" t="s">
        <v>200</v>
      </c>
      <c r="I83" s="260" t="s">
        <v>201</v>
      </c>
      <c r="J83" s="260" t="s">
        <v>202</v>
      </c>
      <c r="K83" s="260" t="s">
        <v>202</v>
      </c>
      <c r="L83" s="260" t="s">
        <v>207</v>
      </c>
      <c r="M83" s="260">
        <v>700086</v>
      </c>
      <c r="N83" s="260" t="s">
        <v>204</v>
      </c>
      <c r="O83" s="260" t="s">
        <v>205</v>
      </c>
      <c r="P83" s="260">
        <v>10</v>
      </c>
      <c r="Q83" s="260">
        <v>1100</v>
      </c>
      <c r="R83" s="260">
        <v>1132</v>
      </c>
    </row>
    <row r="84" spans="1:24" x14ac:dyDescent="0.35">
      <c r="A84" s="260">
        <v>91001665</v>
      </c>
      <c r="B84" s="260" t="s">
        <v>217</v>
      </c>
      <c r="C84" s="260" t="s">
        <v>198</v>
      </c>
      <c r="D84" s="261">
        <v>44733</v>
      </c>
      <c r="E84" s="260">
        <v>5</v>
      </c>
      <c r="F84" s="260" t="s">
        <v>199</v>
      </c>
      <c r="G84" s="260">
        <v>1850000</v>
      </c>
      <c r="H84" s="260" t="s">
        <v>200</v>
      </c>
      <c r="I84" s="260" t="s">
        <v>201</v>
      </c>
      <c r="J84" s="260" t="s">
        <v>202</v>
      </c>
      <c r="K84" s="260" t="s">
        <v>202</v>
      </c>
      <c r="L84" s="260" t="s">
        <v>207</v>
      </c>
      <c r="M84" s="260">
        <v>700086</v>
      </c>
      <c r="N84" s="260" t="s">
        <v>204</v>
      </c>
      <c r="O84" s="260" t="s">
        <v>205</v>
      </c>
      <c r="P84" s="260">
        <v>10</v>
      </c>
      <c r="Q84" s="260">
        <v>1100</v>
      </c>
      <c r="R84" s="260">
        <v>1132</v>
      </c>
      <c r="V84"/>
      <c r="W84"/>
    </row>
    <row r="85" spans="1:24" x14ac:dyDescent="0.35">
      <c r="A85" s="260">
        <v>91001666</v>
      </c>
      <c r="B85" s="260" t="s">
        <v>208</v>
      </c>
      <c r="C85" s="260" t="s">
        <v>198</v>
      </c>
      <c r="D85" s="261">
        <v>44734</v>
      </c>
      <c r="E85" s="260">
        <v>20</v>
      </c>
      <c r="F85" s="260" t="s">
        <v>199</v>
      </c>
      <c r="G85" s="260">
        <v>7300000</v>
      </c>
      <c r="H85" s="260" t="s">
        <v>200</v>
      </c>
      <c r="I85" s="260" t="s">
        <v>201</v>
      </c>
      <c r="J85" s="260" t="s">
        <v>202</v>
      </c>
      <c r="K85" s="260" t="s">
        <v>202</v>
      </c>
      <c r="L85" s="260" t="s">
        <v>207</v>
      </c>
      <c r="M85" s="260">
        <v>700086</v>
      </c>
      <c r="N85" s="260" t="s">
        <v>204</v>
      </c>
      <c r="O85" s="260" t="s">
        <v>205</v>
      </c>
      <c r="P85" s="260">
        <v>10</v>
      </c>
      <c r="Q85" s="260">
        <v>1100</v>
      </c>
      <c r="R85" s="260">
        <v>1132</v>
      </c>
    </row>
    <row r="86" spans="1:24" x14ac:dyDescent="0.35">
      <c r="A86" s="260">
        <v>91001667</v>
      </c>
      <c r="B86" s="260" t="s">
        <v>225</v>
      </c>
      <c r="C86" s="260" t="s">
        <v>198</v>
      </c>
      <c r="D86" s="261">
        <v>44730</v>
      </c>
      <c r="E86" s="260">
        <v>245.28</v>
      </c>
      <c r="F86" s="260" t="s">
        <v>199</v>
      </c>
      <c r="G86" s="260">
        <v>129998400</v>
      </c>
      <c r="H86" s="260" t="s">
        <v>200</v>
      </c>
      <c r="I86" s="260" t="s">
        <v>201</v>
      </c>
      <c r="J86" s="260" t="s">
        <v>202</v>
      </c>
      <c r="K86" s="260" t="s">
        <v>135</v>
      </c>
      <c r="L86" s="260" t="s">
        <v>213</v>
      </c>
      <c r="M86" s="260">
        <v>100002</v>
      </c>
      <c r="N86" s="260" t="s">
        <v>204</v>
      </c>
      <c r="O86" s="260" t="s">
        <v>205</v>
      </c>
      <c r="P86" s="260">
        <v>10</v>
      </c>
      <c r="Q86" s="260">
        <v>1100</v>
      </c>
      <c r="R86" s="260">
        <v>1133</v>
      </c>
      <c r="V86"/>
      <c r="W86"/>
      <c r="X86"/>
    </row>
    <row r="87" spans="1:24" x14ac:dyDescent="0.35">
      <c r="A87" s="260">
        <v>91001668</v>
      </c>
      <c r="B87" s="260" t="s">
        <v>218</v>
      </c>
      <c r="C87" s="260" t="s">
        <v>198</v>
      </c>
      <c r="D87" s="261">
        <v>44726</v>
      </c>
      <c r="E87" s="260">
        <v>300</v>
      </c>
      <c r="F87" s="260" t="s">
        <v>199</v>
      </c>
      <c r="G87" s="260">
        <v>181500000</v>
      </c>
      <c r="H87" s="260" t="s">
        <v>200</v>
      </c>
      <c r="I87" s="260" t="s">
        <v>201</v>
      </c>
      <c r="J87" s="260" t="s">
        <v>202</v>
      </c>
      <c r="K87" s="260" t="s">
        <v>202</v>
      </c>
      <c r="L87" s="260" t="s">
        <v>219</v>
      </c>
      <c r="M87" s="260">
        <v>100006</v>
      </c>
      <c r="N87" s="260" t="s">
        <v>204</v>
      </c>
      <c r="O87" s="260" t="s">
        <v>205</v>
      </c>
      <c r="P87" s="260">
        <v>10</v>
      </c>
      <c r="Q87" s="260">
        <v>1100</v>
      </c>
      <c r="R87" s="260">
        <v>1133</v>
      </c>
      <c r="V87"/>
      <c r="W87"/>
      <c r="X87"/>
    </row>
    <row r="88" spans="1:24" x14ac:dyDescent="0.35">
      <c r="A88" s="260">
        <v>91001669</v>
      </c>
      <c r="B88" s="260" t="s">
        <v>197</v>
      </c>
      <c r="C88" s="260" t="s">
        <v>198</v>
      </c>
      <c r="D88" s="261">
        <v>44720</v>
      </c>
      <c r="E88" s="260">
        <v>380.62</v>
      </c>
      <c r="F88" s="260" t="s">
        <v>199</v>
      </c>
      <c r="G88" s="260">
        <v>188406900</v>
      </c>
      <c r="H88" s="260" t="s">
        <v>200</v>
      </c>
      <c r="I88" s="260" t="s">
        <v>201</v>
      </c>
      <c r="J88" s="260" t="s">
        <v>202</v>
      </c>
      <c r="K88" s="260" t="s">
        <v>202</v>
      </c>
      <c r="L88" s="260" t="s">
        <v>224</v>
      </c>
      <c r="M88" s="260">
        <v>100000</v>
      </c>
      <c r="N88" s="260" t="s">
        <v>204</v>
      </c>
      <c r="O88" s="260" t="s">
        <v>205</v>
      </c>
      <c r="P88" s="260">
        <v>10</v>
      </c>
      <c r="Q88" s="260">
        <v>1100</v>
      </c>
      <c r="R88" s="260">
        <v>1132</v>
      </c>
      <c r="V88"/>
      <c r="W88"/>
      <c r="X88"/>
    </row>
    <row r="89" spans="1:24" x14ac:dyDescent="0.35">
      <c r="A89" s="260">
        <v>91001670</v>
      </c>
      <c r="B89" s="260" t="s">
        <v>216</v>
      </c>
      <c r="C89" s="260" t="s">
        <v>198</v>
      </c>
      <c r="D89" s="261">
        <v>44721</v>
      </c>
      <c r="E89" s="260">
        <v>50</v>
      </c>
      <c r="F89" s="260" t="s">
        <v>199</v>
      </c>
      <c r="G89" s="260">
        <v>16500000</v>
      </c>
      <c r="H89" s="260" t="s">
        <v>200</v>
      </c>
      <c r="I89" s="260" t="s">
        <v>201</v>
      </c>
      <c r="J89" s="260" t="s">
        <v>202</v>
      </c>
      <c r="K89" s="260" t="s">
        <v>202</v>
      </c>
      <c r="L89" s="260" t="s">
        <v>215</v>
      </c>
      <c r="M89" s="260">
        <v>100041</v>
      </c>
      <c r="N89" s="260" t="s">
        <v>204</v>
      </c>
      <c r="O89" s="260" t="s">
        <v>205</v>
      </c>
      <c r="P89" s="260">
        <v>10</v>
      </c>
      <c r="Q89" s="260">
        <v>1100</v>
      </c>
      <c r="R89" s="260">
        <v>1132</v>
      </c>
      <c r="V89"/>
      <c r="W89"/>
      <c r="X89"/>
    </row>
    <row r="90" spans="1:24" x14ac:dyDescent="0.35">
      <c r="A90" s="260">
        <v>91001671</v>
      </c>
      <c r="B90" s="260" t="s">
        <v>218</v>
      </c>
      <c r="C90" s="260" t="s">
        <v>198</v>
      </c>
      <c r="D90" s="261">
        <v>44735</v>
      </c>
      <c r="E90" s="260">
        <v>67.319999999999993</v>
      </c>
      <c r="F90" s="260" t="s">
        <v>199</v>
      </c>
      <c r="G90" s="260">
        <v>40728600</v>
      </c>
      <c r="H90" s="260" t="s">
        <v>200</v>
      </c>
      <c r="I90" s="260" t="s">
        <v>201</v>
      </c>
      <c r="J90" s="260" t="s">
        <v>202</v>
      </c>
      <c r="K90" s="260" t="s">
        <v>202</v>
      </c>
      <c r="L90" s="260" t="s">
        <v>219</v>
      </c>
      <c r="M90" s="260">
        <v>100006</v>
      </c>
      <c r="N90" s="260" t="s">
        <v>204</v>
      </c>
      <c r="O90" s="260" t="s">
        <v>205</v>
      </c>
      <c r="P90" s="260">
        <v>10</v>
      </c>
      <c r="Q90" s="260">
        <v>1100</v>
      </c>
      <c r="R90" s="260">
        <v>1133</v>
      </c>
      <c r="V90"/>
      <c r="W90"/>
      <c r="X90"/>
    </row>
    <row r="91" spans="1:24" x14ac:dyDescent="0.35">
      <c r="A91" s="260">
        <v>91001672</v>
      </c>
      <c r="B91" s="260" t="s">
        <v>216</v>
      </c>
      <c r="C91" s="260" t="s">
        <v>198</v>
      </c>
      <c r="D91" s="261">
        <v>44721</v>
      </c>
      <c r="E91" s="260">
        <v>48.64</v>
      </c>
      <c r="F91" s="260" t="s">
        <v>199</v>
      </c>
      <c r="G91" s="260">
        <v>16051200</v>
      </c>
      <c r="H91" s="260" t="s">
        <v>200</v>
      </c>
      <c r="I91" s="260" t="s">
        <v>201</v>
      </c>
      <c r="J91" s="260" t="s">
        <v>202</v>
      </c>
      <c r="K91" s="260" t="s">
        <v>202</v>
      </c>
      <c r="L91" s="260" t="s">
        <v>215</v>
      </c>
      <c r="M91" s="260">
        <v>100041</v>
      </c>
      <c r="N91" s="260" t="s">
        <v>204</v>
      </c>
      <c r="O91" s="260" t="s">
        <v>205</v>
      </c>
      <c r="P91" s="260">
        <v>10</v>
      </c>
      <c r="Q91" s="260">
        <v>1100</v>
      </c>
      <c r="R91" s="260">
        <v>1132</v>
      </c>
      <c r="V91"/>
      <c r="W91"/>
      <c r="X91"/>
    </row>
    <row r="92" spans="1:24" x14ac:dyDescent="0.35">
      <c r="A92" s="260">
        <v>91001673</v>
      </c>
      <c r="B92" s="260" t="s">
        <v>227</v>
      </c>
      <c r="C92" s="260" t="s">
        <v>198</v>
      </c>
      <c r="D92" s="261">
        <v>44735</v>
      </c>
      <c r="E92" s="260">
        <v>80</v>
      </c>
      <c r="F92" s="260" t="s">
        <v>199</v>
      </c>
      <c r="G92" s="260">
        <v>29200000</v>
      </c>
      <c r="H92" s="260" t="s">
        <v>200</v>
      </c>
      <c r="I92" s="260" t="s">
        <v>201</v>
      </c>
      <c r="J92" s="260" t="s">
        <v>202</v>
      </c>
      <c r="K92" s="260" t="s">
        <v>202</v>
      </c>
      <c r="L92" s="260" t="s">
        <v>207</v>
      </c>
      <c r="M92" s="260">
        <v>700086</v>
      </c>
      <c r="N92" s="260" t="s">
        <v>204</v>
      </c>
      <c r="O92" s="260" t="s">
        <v>205</v>
      </c>
      <c r="P92" s="260">
        <v>10</v>
      </c>
      <c r="Q92" s="260">
        <v>1100</v>
      </c>
      <c r="R92" s="260">
        <v>1132</v>
      </c>
      <c r="V92"/>
      <c r="W92"/>
      <c r="X92"/>
    </row>
    <row r="93" spans="1:24" x14ac:dyDescent="0.35">
      <c r="A93" s="260">
        <v>91001674</v>
      </c>
      <c r="B93" s="260" t="s">
        <v>226</v>
      </c>
      <c r="C93" s="260" t="s">
        <v>198</v>
      </c>
      <c r="D93" s="261">
        <v>44736</v>
      </c>
      <c r="E93" s="260">
        <v>420</v>
      </c>
      <c r="F93" s="260" t="s">
        <v>199</v>
      </c>
      <c r="G93" s="260">
        <v>153300000</v>
      </c>
      <c r="H93" s="260" t="s">
        <v>200</v>
      </c>
      <c r="I93" s="260" t="s">
        <v>201</v>
      </c>
      <c r="J93" s="260" t="s">
        <v>202</v>
      </c>
      <c r="K93" s="260" t="s">
        <v>202</v>
      </c>
      <c r="L93" s="260" t="s">
        <v>207</v>
      </c>
      <c r="M93" s="260">
        <v>700086</v>
      </c>
      <c r="N93" s="260" t="s">
        <v>204</v>
      </c>
      <c r="O93" s="260" t="s">
        <v>205</v>
      </c>
      <c r="P93" s="260">
        <v>10</v>
      </c>
      <c r="Q93" s="260">
        <v>1100</v>
      </c>
      <c r="R93" s="260">
        <v>1132</v>
      </c>
      <c r="V93"/>
      <c r="W93"/>
      <c r="X93"/>
    </row>
    <row r="94" spans="1:24" x14ac:dyDescent="0.35">
      <c r="A94" s="260">
        <v>91001675</v>
      </c>
      <c r="B94" s="260" t="s">
        <v>208</v>
      </c>
      <c r="C94" s="260" t="s">
        <v>198</v>
      </c>
      <c r="D94" s="261">
        <v>44734</v>
      </c>
      <c r="E94" s="260">
        <v>28.6</v>
      </c>
      <c r="F94" s="260" t="s">
        <v>199</v>
      </c>
      <c r="G94" s="260">
        <v>9438000</v>
      </c>
      <c r="H94" s="260" t="s">
        <v>200</v>
      </c>
      <c r="I94" s="260" t="s">
        <v>201</v>
      </c>
      <c r="J94" s="260" t="s">
        <v>202</v>
      </c>
      <c r="K94" s="260" t="s">
        <v>202</v>
      </c>
      <c r="L94" s="260" t="s">
        <v>215</v>
      </c>
      <c r="M94" s="260">
        <v>100041</v>
      </c>
      <c r="N94" s="260" t="s">
        <v>204</v>
      </c>
      <c r="O94" s="260" t="s">
        <v>205</v>
      </c>
      <c r="P94" s="260">
        <v>10</v>
      </c>
      <c r="Q94" s="260">
        <v>1100</v>
      </c>
      <c r="R94" s="260">
        <v>1132</v>
      </c>
      <c r="V94"/>
      <c r="W94"/>
      <c r="X94"/>
    </row>
    <row r="95" spans="1:24" x14ac:dyDescent="0.35">
      <c r="A95" s="260">
        <v>91001676</v>
      </c>
      <c r="B95" s="260" t="s">
        <v>227</v>
      </c>
      <c r="C95" s="260" t="s">
        <v>198</v>
      </c>
      <c r="D95" s="261">
        <v>44735</v>
      </c>
      <c r="E95" s="260">
        <v>36.5</v>
      </c>
      <c r="F95" s="260" t="s">
        <v>199</v>
      </c>
      <c r="G95" s="260">
        <v>13322500</v>
      </c>
      <c r="H95" s="260" t="s">
        <v>200</v>
      </c>
      <c r="I95" s="260" t="s">
        <v>201</v>
      </c>
      <c r="J95" s="260" t="s">
        <v>202</v>
      </c>
      <c r="K95" s="260" t="s">
        <v>202</v>
      </c>
      <c r="L95" s="260" t="s">
        <v>207</v>
      </c>
      <c r="M95" s="260">
        <v>700086</v>
      </c>
      <c r="N95" s="260" t="s">
        <v>204</v>
      </c>
      <c r="O95" s="260" t="s">
        <v>205</v>
      </c>
      <c r="P95" s="260">
        <v>10</v>
      </c>
      <c r="Q95" s="260">
        <v>1100</v>
      </c>
      <c r="R95" s="260">
        <v>1132</v>
      </c>
      <c r="V95"/>
      <c r="W95"/>
      <c r="X95"/>
    </row>
    <row r="96" spans="1:24" x14ac:dyDescent="0.35">
      <c r="A96" s="260">
        <v>91001677</v>
      </c>
      <c r="B96" s="260" t="s">
        <v>216</v>
      </c>
      <c r="C96" s="260" t="s">
        <v>198</v>
      </c>
      <c r="D96" s="261">
        <v>44737</v>
      </c>
      <c r="E96" s="260">
        <v>34.159999999999997</v>
      </c>
      <c r="F96" s="260" t="s">
        <v>199</v>
      </c>
      <c r="G96" s="260">
        <v>11272800</v>
      </c>
      <c r="H96" s="260" t="s">
        <v>200</v>
      </c>
      <c r="I96" s="260" t="s">
        <v>201</v>
      </c>
      <c r="J96" s="260" t="s">
        <v>202</v>
      </c>
      <c r="K96" s="260" t="s">
        <v>202</v>
      </c>
      <c r="L96" s="260" t="s">
        <v>215</v>
      </c>
      <c r="M96" s="260">
        <v>100041</v>
      </c>
      <c r="N96" s="260" t="s">
        <v>204</v>
      </c>
      <c r="O96" s="260" t="s">
        <v>205</v>
      </c>
      <c r="P96" s="260">
        <v>10</v>
      </c>
      <c r="Q96" s="260">
        <v>1100</v>
      </c>
      <c r="R96" s="260">
        <v>1132</v>
      </c>
      <c r="V96"/>
      <c r="W96"/>
      <c r="X96"/>
    </row>
    <row r="97" spans="1:24" x14ac:dyDescent="0.35">
      <c r="A97" s="260">
        <v>91001678</v>
      </c>
      <c r="B97" s="260" t="s">
        <v>227</v>
      </c>
      <c r="C97" s="260" t="s">
        <v>198</v>
      </c>
      <c r="D97" s="261">
        <v>44737</v>
      </c>
      <c r="E97" s="260">
        <v>4.25</v>
      </c>
      <c r="F97" s="260" t="s">
        <v>199</v>
      </c>
      <c r="G97" s="260">
        <v>977500</v>
      </c>
      <c r="H97" s="260" t="s">
        <v>200</v>
      </c>
      <c r="I97" s="260" t="s">
        <v>201</v>
      </c>
      <c r="J97" s="260" t="s">
        <v>202</v>
      </c>
      <c r="K97" s="260" t="s">
        <v>202</v>
      </c>
      <c r="L97" s="260" t="s">
        <v>228</v>
      </c>
      <c r="M97" s="260">
        <v>700001</v>
      </c>
      <c r="N97" s="260" t="s">
        <v>204</v>
      </c>
      <c r="O97" s="260" t="s">
        <v>205</v>
      </c>
      <c r="P97" s="260">
        <v>10</v>
      </c>
      <c r="Q97" s="260">
        <v>1100</v>
      </c>
      <c r="R97" s="260">
        <v>1132</v>
      </c>
      <c r="V97"/>
      <c r="W97"/>
      <c r="X97"/>
    </row>
    <row r="98" spans="1:24" x14ac:dyDescent="0.35">
      <c r="A98" s="260">
        <v>91001679</v>
      </c>
      <c r="B98" s="260" t="s">
        <v>197</v>
      </c>
      <c r="C98" s="260" t="s">
        <v>198</v>
      </c>
      <c r="D98" s="261">
        <v>44740</v>
      </c>
      <c r="E98" s="260">
        <v>305</v>
      </c>
      <c r="F98" s="260" t="s">
        <v>199</v>
      </c>
      <c r="G98" s="260">
        <v>164700000</v>
      </c>
      <c r="H98" s="260" t="s">
        <v>200</v>
      </c>
      <c r="I98" s="260" t="s">
        <v>201</v>
      </c>
      <c r="J98" s="260" t="s">
        <v>202</v>
      </c>
      <c r="K98" s="260" t="s">
        <v>202</v>
      </c>
      <c r="L98" s="260" t="s">
        <v>224</v>
      </c>
      <c r="M98" s="260">
        <v>100000</v>
      </c>
      <c r="N98" s="260" t="s">
        <v>204</v>
      </c>
      <c r="O98" s="260" t="s">
        <v>205</v>
      </c>
      <c r="P98" s="260">
        <v>10</v>
      </c>
      <c r="Q98" s="260">
        <v>1100</v>
      </c>
      <c r="R98" s="260">
        <v>1132</v>
      </c>
      <c r="V98"/>
      <c r="W98"/>
      <c r="X98"/>
    </row>
    <row r="99" spans="1:24" x14ac:dyDescent="0.35">
      <c r="A99" s="260">
        <v>91001680</v>
      </c>
      <c r="B99" s="260" t="s">
        <v>197</v>
      </c>
      <c r="C99" s="260" t="s">
        <v>198</v>
      </c>
      <c r="D99" s="261">
        <v>44740</v>
      </c>
      <c r="E99" s="260">
        <v>220</v>
      </c>
      <c r="F99" s="260" t="s">
        <v>199</v>
      </c>
      <c r="G99" s="260">
        <v>80300000</v>
      </c>
      <c r="H99" s="260" t="s">
        <v>200</v>
      </c>
      <c r="I99" s="260" t="s">
        <v>201</v>
      </c>
      <c r="J99" s="260" t="s">
        <v>202</v>
      </c>
      <c r="K99" s="260" t="s">
        <v>202</v>
      </c>
      <c r="L99" s="260" t="s">
        <v>207</v>
      </c>
      <c r="M99" s="260">
        <v>700086</v>
      </c>
      <c r="N99" s="260" t="s">
        <v>204</v>
      </c>
      <c r="O99" s="260" t="s">
        <v>205</v>
      </c>
      <c r="P99" s="260">
        <v>10</v>
      </c>
      <c r="Q99" s="260">
        <v>1100</v>
      </c>
      <c r="R99" s="260">
        <v>1132</v>
      </c>
      <c r="V99"/>
      <c r="W99"/>
      <c r="X99"/>
    </row>
    <row r="100" spans="1:24" x14ac:dyDescent="0.35">
      <c r="A100" s="260">
        <v>91001681</v>
      </c>
      <c r="B100" s="260" t="s">
        <v>216</v>
      </c>
      <c r="C100" s="260" t="s">
        <v>198</v>
      </c>
      <c r="D100" s="261">
        <v>44732</v>
      </c>
      <c r="E100" s="260">
        <v>72.540000000000006</v>
      </c>
      <c r="F100" s="260" t="s">
        <v>199</v>
      </c>
      <c r="G100" s="260">
        <v>23938200</v>
      </c>
      <c r="H100" s="260" t="s">
        <v>200</v>
      </c>
      <c r="I100" s="260" t="s">
        <v>201</v>
      </c>
      <c r="J100" s="260" t="s">
        <v>202</v>
      </c>
      <c r="K100" s="260" t="s">
        <v>202</v>
      </c>
      <c r="L100" s="260" t="s">
        <v>215</v>
      </c>
      <c r="M100" s="260">
        <v>100041</v>
      </c>
      <c r="N100" s="260" t="s">
        <v>204</v>
      </c>
      <c r="O100" s="260" t="s">
        <v>205</v>
      </c>
      <c r="P100" s="260">
        <v>10</v>
      </c>
      <c r="Q100" s="260">
        <v>1100</v>
      </c>
      <c r="R100" s="260">
        <v>1132</v>
      </c>
      <c r="V100"/>
      <c r="W100"/>
      <c r="X100"/>
    </row>
    <row r="101" spans="1:24" x14ac:dyDescent="0.35">
      <c r="A101" s="260">
        <v>91001682</v>
      </c>
      <c r="B101" s="260" t="s">
        <v>226</v>
      </c>
      <c r="C101" s="260" t="s">
        <v>198</v>
      </c>
      <c r="D101" s="261">
        <v>44753</v>
      </c>
      <c r="E101" s="260">
        <v>364</v>
      </c>
      <c r="F101" s="260" t="s">
        <v>199</v>
      </c>
      <c r="G101" s="260">
        <v>132860000</v>
      </c>
      <c r="H101" s="260" t="s">
        <v>200</v>
      </c>
      <c r="I101" s="260" t="s">
        <v>201</v>
      </c>
      <c r="J101" s="260" t="s">
        <v>202</v>
      </c>
      <c r="K101" s="260" t="s">
        <v>202</v>
      </c>
      <c r="L101" s="260" t="s">
        <v>207</v>
      </c>
      <c r="M101" s="260">
        <v>700086</v>
      </c>
      <c r="N101" s="260" t="s">
        <v>204</v>
      </c>
      <c r="O101" s="260" t="s">
        <v>205</v>
      </c>
      <c r="P101" s="260">
        <v>10</v>
      </c>
      <c r="Q101" s="260">
        <v>1100</v>
      </c>
      <c r="R101" s="260">
        <v>1132</v>
      </c>
      <c r="V101"/>
      <c r="W101"/>
      <c r="X101"/>
    </row>
    <row r="102" spans="1:24" x14ac:dyDescent="0.35">
      <c r="A102" s="260">
        <v>91001683</v>
      </c>
      <c r="B102" s="260" t="s">
        <v>214</v>
      </c>
      <c r="C102" s="260" t="s">
        <v>198</v>
      </c>
      <c r="D102" s="261">
        <v>44750</v>
      </c>
      <c r="E102" s="260">
        <v>30</v>
      </c>
      <c r="F102" s="260" t="s">
        <v>199</v>
      </c>
      <c r="G102" s="260">
        <v>10950000</v>
      </c>
      <c r="H102" s="260" t="s">
        <v>200</v>
      </c>
      <c r="I102" s="260" t="s">
        <v>201</v>
      </c>
      <c r="J102" s="260" t="s">
        <v>202</v>
      </c>
      <c r="K102" s="260" t="s">
        <v>202</v>
      </c>
      <c r="L102" s="260" t="s">
        <v>207</v>
      </c>
      <c r="M102" s="260">
        <v>700086</v>
      </c>
      <c r="N102" s="260" t="s">
        <v>204</v>
      </c>
      <c r="O102" s="260" t="s">
        <v>205</v>
      </c>
      <c r="P102" s="260">
        <v>10</v>
      </c>
      <c r="Q102" s="260">
        <v>1100</v>
      </c>
      <c r="R102" s="260">
        <v>1132</v>
      </c>
      <c r="V102"/>
      <c r="W102"/>
      <c r="X102"/>
    </row>
    <row r="103" spans="1:24" x14ac:dyDescent="0.35">
      <c r="A103" s="260">
        <v>91001684</v>
      </c>
      <c r="B103" s="260" t="s">
        <v>197</v>
      </c>
      <c r="C103" s="260" t="s">
        <v>198</v>
      </c>
      <c r="D103" s="261">
        <v>44745</v>
      </c>
      <c r="E103" s="260">
        <v>780</v>
      </c>
      <c r="F103" s="260" t="s">
        <v>199</v>
      </c>
      <c r="G103" s="260">
        <v>284700000</v>
      </c>
      <c r="H103" s="260" t="s">
        <v>200</v>
      </c>
      <c r="I103" s="260" t="s">
        <v>201</v>
      </c>
      <c r="J103" s="260" t="s">
        <v>202</v>
      </c>
      <c r="K103" s="260" t="s">
        <v>202</v>
      </c>
      <c r="L103" s="260" t="s">
        <v>207</v>
      </c>
      <c r="M103" s="260">
        <v>700086</v>
      </c>
      <c r="N103" s="260" t="s">
        <v>204</v>
      </c>
      <c r="O103" s="260" t="s">
        <v>205</v>
      </c>
      <c r="P103" s="260">
        <v>10</v>
      </c>
      <c r="Q103" s="260">
        <v>1100</v>
      </c>
      <c r="R103" s="260">
        <v>1132</v>
      </c>
      <c r="V103"/>
      <c r="W103"/>
      <c r="X103"/>
    </row>
    <row r="104" spans="1:24" x14ac:dyDescent="0.35">
      <c r="A104" s="260">
        <v>91001685</v>
      </c>
      <c r="B104" s="260" t="s">
        <v>208</v>
      </c>
      <c r="C104" s="260" t="s">
        <v>198</v>
      </c>
      <c r="D104" s="261">
        <v>44763</v>
      </c>
      <c r="E104" s="260">
        <v>19.149999999999999</v>
      </c>
      <c r="F104" s="260" t="s">
        <v>199</v>
      </c>
      <c r="G104" s="260">
        <v>6989750</v>
      </c>
      <c r="H104" s="260" t="s">
        <v>200</v>
      </c>
      <c r="I104" s="260" t="s">
        <v>201</v>
      </c>
      <c r="J104" s="260" t="s">
        <v>202</v>
      </c>
      <c r="K104" s="260" t="s">
        <v>202</v>
      </c>
      <c r="L104" s="260" t="s">
        <v>207</v>
      </c>
      <c r="M104" s="260">
        <v>700086</v>
      </c>
      <c r="N104" s="260" t="s">
        <v>204</v>
      </c>
      <c r="O104" s="260" t="s">
        <v>205</v>
      </c>
      <c r="P104" s="260">
        <v>10</v>
      </c>
      <c r="Q104" s="260">
        <v>1100</v>
      </c>
      <c r="R104" s="260">
        <v>1132</v>
      </c>
    </row>
    <row r="105" spans="1:24" x14ac:dyDescent="0.35">
      <c r="A105" s="260">
        <v>91001686</v>
      </c>
      <c r="B105" s="260" t="s">
        <v>227</v>
      </c>
      <c r="C105" s="260" t="s">
        <v>198</v>
      </c>
      <c r="D105" s="261">
        <v>44748</v>
      </c>
      <c r="E105" s="260">
        <v>125</v>
      </c>
      <c r="F105" s="260" t="s">
        <v>199</v>
      </c>
      <c r="G105" s="260">
        <v>45625000</v>
      </c>
      <c r="H105" s="260" t="s">
        <v>200</v>
      </c>
      <c r="I105" s="260" t="s">
        <v>201</v>
      </c>
      <c r="J105" s="260" t="s">
        <v>202</v>
      </c>
      <c r="K105" s="260" t="s">
        <v>202</v>
      </c>
      <c r="L105" s="260" t="s">
        <v>207</v>
      </c>
      <c r="M105" s="260">
        <v>700086</v>
      </c>
      <c r="N105" s="260" t="s">
        <v>204</v>
      </c>
      <c r="O105" s="260" t="s">
        <v>205</v>
      </c>
      <c r="P105" s="260">
        <v>10</v>
      </c>
      <c r="Q105" s="260">
        <v>1100</v>
      </c>
      <c r="R105" s="260">
        <v>1132</v>
      </c>
    </row>
    <row r="106" spans="1:24" x14ac:dyDescent="0.35">
      <c r="A106" s="260">
        <v>91001687</v>
      </c>
      <c r="B106" s="260" t="s">
        <v>227</v>
      </c>
      <c r="C106" s="260" t="s">
        <v>198</v>
      </c>
      <c r="D106" s="261">
        <v>44748</v>
      </c>
      <c r="E106" s="260">
        <v>30</v>
      </c>
      <c r="F106" s="260" t="s">
        <v>199</v>
      </c>
      <c r="G106" s="260">
        <v>10950000</v>
      </c>
      <c r="H106" s="260" t="s">
        <v>200</v>
      </c>
      <c r="I106" s="260" t="s">
        <v>201</v>
      </c>
      <c r="J106" s="260" t="s">
        <v>202</v>
      </c>
      <c r="K106" s="260" t="s">
        <v>202</v>
      </c>
      <c r="L106" s="260" t="s">
        <v>207</v>
      </c>
      <c r="M106" s="260">
        <v>700086</v>
      </c>
      <c r="N106" s="260" t="s">
        <v>204</v>
      </c>
      <c r="O106" s="260" t="s">
        <v>205</v>
      </c>
      <c r="P106" s="260">
        <v>10</v>
      </c>
      <c r="Q106" s="260">
        <v>1100</v>
      </c>
      <c r="R106" s="260">
        <v>1132</v>
      </c>
    </row>
    <row r="107" spans="1:24" x14ac:dyDescent="0.35">
      <c r="A107" s="260">
        <v>91001688</v>
      </c>
      <c r="B107" s="260" t="s">
        <v>227</v>
      </c>
      <c r="C107" s="260" t="s">
        <v>198</v>
      </c>
      <c r="D107" s="261">
        <v>44757</v>
      </c>
      <c r="E107" s="260">
        <v>86.5</v>
      </c>
      <c r="F107" s="260" t="s">
        <v>199</v>
      </c>
      <c r="G107" s="260">
        <v>31572500</v>
      </c>
      <c r="H107" s="260" t="s">
        <v>200</v>
      </c>
      <c r="I107" s="260" t="s">
        <v>201</v>
      </c>
      <c r="J107" s="260" t="s">
        <v>202</v>
      </c>
      <c r="K107" s="260" t="s">
        <v>202</v>
      </c>
      <c r="L107" s="260" t="s">
        <v>207</v>
      </c>
      <c r="M107" s="260">
        <v>700086</v>
      </c>
      <c r="N107" s="260" t="s">
        <v>204</v>
      </c>
      <c r="O107" s="260" t="s">
        <v>205</v>
      </c>
      <c r="P107" s="260">
        <v>10</v>
      </c>
      <c r="Q107" s="260">
        <v>1100</v>
      </c>
      <c r="R107" s="260">
        <v>1132</v>
      </c>
    </row>
    <row r="108" spans="1:24" x14ac:dyDescent="0.35">
      <c r="A108" s="260">
        <v>91001689</v>
      </c>
      <c r="B108" s="260" t="s">
        <v>227</v>
      </c>
      <c r="C108" s="260" t="s">
        <v>198</v>
      </c>
      <c r="D108" s="261">
        <v>44753</v>
      </c>
      <c r="E108" s="260">
        <v>0.5</v>
      </c>
      <c r="F108" s="260" t="s">
        <v>199</v>
      </c>
      <c r="G108" s="260">
        <v>182500</v>
      </c>
      <c r="H108" s="260" t="s">
        <v>200</v>
      </c>
      <c r="I108" s="260" t="s">
        <v>201</v>
      </c>
      <c r="J108" s="260" t="s">
        <v>202</v>
      </c>
      <c r="K108" s="260" t="s">
        <v>202</v>
      </c>
      <c r="L108" s="260" t="s">
        <v>207</v>
      </c>
      <c r="M108" s="260">
        <v>700086</v>
      </c>
      <c r="N108" s="260" t="s">
        <v>204</v>
      </c>
      <c r="O108" s="260" t="s">
        <v>205</v>
      </c>
      <c r="P108" s="260">
        <v>10</v>
      </c>
      <c r="Q108" s="260">
        <v>1100</v>
      </c>
      <c r="R108" s="260">
        <v>1132</v>
      </c>
    </row>
    <row r="109" spans="1:24" x14ac:dyDescent="0.35">
      <c r="A109" s="260">
        <v>91001690</v>
      </c>
      <c r="B109" s="260" t="s">
        <v>227</v>
      </c>
      <c r="C109" s="260" t="s">
        <v>198</v>
      </c>
      <c r="D109" s="261">
        <v>44753</v>
      </c>
      <c r="E109" s="260">
        <v>1.5</v>
      </c>
      <c r="F109" s="260" t="s">
        <v>199</v>
      </c>
      <c r="G109" s="260">
        <v>547500</v>
      </c>
      <c r="H109" s="260" t="s">
        <v>200</v>
      </c>
      <c r="I109" s="260" t="s">
        <v>201</v>
      </c>
      <c r="J109" s="260" t="s">
        <v>202</v>
      </c>
      <c r="K109" s="260" t="s">
        <v>202</v>
      </c>
      <c r="L109" s="260" t="s">
        <v>207</v>
      </c>
      <c r="M109" s="260">
        <v>700086</v>
      </c>
      <c r="N109" s="260" t="s">
        <v>204</v>
      </c>
      <c r="O109" s="260" t="s">
        <v>205</v>
      </c>
      <c r="P109" s="260">
        <v>10</v>
      </c>
      <c r="Q109" s="260">
        <v>1100</v>
      </c>
      <c r="R109" s="260">
        <v>1132</v>
      </c>
    </row>
    <row r="110" spans="1:24" x14ac:dyDescent="0.35">
      <c r="A110" s="260">
        <v>91001691</v>
      </c>
      <c r="B110" s="260" t="s">
        <v>216</v>
      </c>
      <c r="C110" s="260" t="s">
        <v>198</v>
      </c>
      <c r="D110" s="261">
        <v>44747</v>
      </c>
      <c r="E110" s="260">
        <v>66.06</v>
      </c>
      <c r="F110" s="260" t="s">
        <v>199</v>
      </c>
      <c r="G110" s="260">
        <v>21799800</v>
      </c>
      <c r="H110" s="260" t="s">
        <v>200</v>
      </c>
      <c r="I110" s="260" t="s">
        <v>201</v>
      </c>
      <c r="J110" s="260" t="s">
        <v>202</v>
      </c>
      <c r="K110" s="260" t="s">
        <v>202</v>
      </c>
      <c r="L110" s="260" t="s">
        <v>215</v>
      </c>
      <c r="M110" s="260">
        <v>100041</v>
      </c>
      <c r="N110" s="260" t="s">
        <v>204</v>
      </c>
      <c r="O110" s="260" t="s">
        <v>205</v>
      </c>
      <c r="P110" s="260">
        <v>10</v>
      </c>
      <c r="Q110" s="260">
        <v>1100</v>
      </c>
      <c r="R110" s="260">
        <v>1132</v>
      </c>
    </row>
    <row r="111" spans="1:24" x14ac:dyDescent="0.35">
      <c r="A111" s="260">
        <v>91001692</v>
      </c>
      <c r="B111" s="260" t="s">
        <v>216</v>
      </c>
      <c r="C111" s="260" t="s">
        <v>198</v>
      </c>
      <c r="D111" s="261">
        <v>44755</v>
      </c>
      <c r="E111" s="260">
        <v>101.28</v>
      </c>
      <c r="F111" s="260" t="s">
        <v>199</v>
      </c>
      <c r="G111" s="260">
        <v>33422400</v>
      </c>
      <c r="H111" s="260" t="s">
        <v>200</v>
      </c>
      <c r="I111" s="260" t="s">
        <v>201</v>
      </c>
      <c r="J111" s="260" t="s">
        <v>202</v>
      </c>
      <c r="K111" s="260" t="s">
        <v>202</v>
      </c>
      <c r="L111" s="260" t="s">
        <v>215</v>
      </c>
      <c r="M111" s="260">
        <v>100041</v>
      </c>
      <c r="N111" s="260" t="s">
        <v>204</v>
      </c>
      <c r="O111" s="260" t="s">
        <v>205</v>
      </c>
      <c r="P111" s="260">
        <v>10</v>
      </c>
      <c r="Q111" s="260">
        <v>1100</v>
      </c>
      <c r="R111" s="260">
        <v>1132</v>
      </c>
    </row>
    <row r="112" spans="1:24" x14ac:dyDescent="0.35">
      <c r="A112" s="260">
        <v>91001693</v>
      </c>
      <c r="B112" s="260" t="s">
        <v>208</v>
      </c>
      <c r="C112" s="260" t="s">
        <v>198</v>
      </c>
      <c r="D112" s="261">
        <v>44754</v>
      </c>
      <c r="E112" s="260">
        <v>12.08</v>
      </c>
      <c r="F112" s="260" t="s">
        <v>199</v>
      </c>
      <c r="G112" s="260">
        <v>3986400</v>
      </c>
      <c r="H112" s="260" t="s">
        <v>200</v>
      </c>
      <c r="I112" s="260" t="s">
        <v>201</v>
      </c>
      <c r="J112" s="260" t="s">
        <v>202</v>
      </c>
      <c r="K112" s="260" t="s">
        <v>202</v>
      </c>
      <c r="L112" s="260" t="s">
        <v>215</v>
      </c>
      <c r="M112" s="260">
        <v>100041</v>
      </c>
      <c r="N112" s="260" t="s">
        <v>204</v>
      </c>
      <c r="O112" s="260" t="s">
        <v>205</v>
      </c>
      <c r="P112" s="260">
        <v>10</v>
      </c>
      <c r="Q112" s="260">
        <v>1100</v>
      </c>
      <c r="R112" s="260">
        <v>1132</v>
      </c>
    </row>
    <row r="113" spans="1:18" x14ac:dyDescent="0.35">
      <c r="A113" s="260">
        <v>91001694</v>
      </c>
      <c r="B113" s="260" t="s">
        <v>208</v>
      </c>
      <c r="C113" s="260" t="s">
        <v>198</v>
      </c>
      <c r="D113" s="261">
        <v>44754</v>
      </c>
      <c r="E113" s="260">
        <v>99.7</v>
      </c>
      <c r="F113" s="260" t="s">
        <v>199</v>
      </c>
      <c r="G113" s="260">
        <v>32901000</v>
      </c>
      <c r="H113" s="260" t="s">
        <v>200</v>
      </c>
      <c r="I113" s="260" t="s">
        <v>201</v>
      </c>
      <c r="J113" s="260" t="s">
        <v>202</v>
      </c>
      <c r="K113" s="260" t="s">
        <v>202</v>
      </c>
      <c r="L113" s="260" t="s">
        <v>215</v>
      </c>
      <c r="M113" s="260">
        <v>100041</v>
      </c>
      <c r="N113" s="260" t="s">
        <v>204</v>
      </c>
      <c r="O113" s="260" t="s">
        <v>205</v>
      </c>
      <c r="P113" s="260">
        <v>10</v>
      </c>
      <c r="Q113" s="260">
        <v>1100</v>
      </c>
      <c r="R113" s="260">
        <v>1132</v>
      </c>
    </row>
    <row r="114" spans="1:18" x14ac:dyDescent="0.35">
      <c r="A114" s="260">
        <v>91001695</v>
      </c>
      <c r="B114" s="260" t="s">
        <v>197</v>
      </c>
      <c r="C114" s="260" t="s">
        <v>198</v>
      </c>
      <c r="D114" s="261">
        <v>44757</v>
      </c>
      <c r="E114" s="260">
        <v>200</v>
      </c>
      <c r="F114" s="260" t="s">
        <v>199</v>
      </c>
      <c r="G114" s="260">
        <v>46000000</v>
      </c>
      <c r="H114" s="260" t="s">
        <v>200</v>
      </c>
      <c r="I114" s="260" t="s">
        <v>201</v>
      </c>
      <c r="J114" s="260" t="s">
        <v>202</v>
      </c>
      <c r="K114" s="260" t="s">
        <v>202</v>
      </c>
      <c r="L114" s="260" t="s">
        <v>228</v>
      </c>
      <c r="M114" s="260">
        <v>700001</v>
      </c>
      <c r="N114" s="260" t="s">
        <v>204</v>
      </c>
      <c r="O114" s="260" t="s">
        <v>205</v>
      </c>
      <c r="P114" s="260">
        <v>10</v>
      </c>
      <c r="Q114" s="260">
        <v>1100</v>
      </c>
      <c r="R114" s="260">
        <v>1132</v>
      </c>
    </row>
    <row r="115" spans="1:18" x14ac:dyDescent="0.35">
      <c r="A115" s="260">
        <v>91001696</v>
      </c>
      <c r="B115" s="260" t="s">
        <v>197</v>
      </c>
      <c r="C115" s="260" t="s">
        <v>198</v>
      </c>
      <c r="D115" s="261">
        <v>44746</v>
      </c>
      <c r="E115" s="260">
        <v>45</v>
      </c>
      <c r="F115" s="260" t="s">
        <v>199</v>
      </c>
      <c r="G115" s="260">
        <v>24300000</v>
      </c>
      <c r="H115" s="260" t="s">
        <v>200</v>
      </c>
      <c r="I115" s="260" t="s">
        <v>201</v>
      </c>
      <c r="J115" s="260" t="s">
        <v>202</v>
      </c>
      <c r="K115" s="260" t="s">
        <v>202</v>
      </c>
      <c r="L115" s="260" t="s">
        <v>224</v>
      </c>
      <c r="M115" s="260">
        <v>100000</v>
      </c>
      <c r="N115" s="260" t="s">
        <v>204</v>
      </c>
      <c r="O115" s="260" t="s">
        <v>205</v>
      </c>
      <c r="P115" s="260">
        <v>10</v>
      </c>
      <c r="Q115" s="260">
        <v>1100</v>
      </c>
      <c r="R115" s="260">
        <v>1132</v>
      </c>
    </row>
    <row r="116" spans="1:18" x14ac:dyDescent="0.35">
      <c r="A116" s="260">
        <v>91001697</v>
      </c>
      <c r="B116" s="260" t="s">
        <v>218</v>
      </c>
      <c r="C116" s="260" t="s">
        <v>198</v>
      </c>
      <c r="D116" s="261">
        <v>44771</v>
      </c>
      <c r="E116" s="260">
        <v>435.06</v>
      </c>
      <c r="F116" s="260" t="s">
        <v>199</v>
      </c>
      <c r="G116" s="260">
        <v>263211300</v>
      </c>
      <c r="H116" s="260" t="s">
        <v>200</v>
      </c>
      <c r="I116" s="260" t="s">
        <v>201</v>
      </c>
      <c r="J116" s="260" t="s">
        <v>202</v>
      </c>
      <c r="K116" s="260" t="s">
        <v>202</v>
      </c>
      <c r="L116" s="260" t="s">
        <v>219</v>
      </c>
      <c r="M116" s="260">
        <v>100006</v>
      </c>
      <c r="N116" s="260" t="s">
        <v>204</v>
      </c>
      <c r="O116" s="260" t="s">
        <v>205</v>
      </c>
      <c r="P116" s="260">
        <v>10</v>
      </c>
      <c r="Q116" s="260">
        <v>1100</v>
      </c>
      <c r="R116" s="260">
        <v>1133</v>
      </c>
    </row>
    <row r="117" spans="1:18" x14ac:dyDescent="0.35">
      <c r="A117" s="260">
        <v>91001698</v>
      </c>
      <c r="B117" s="260" t="s">
        <v>197</v>
      </c>
      <c r="C117" s="260" t="s">
        <v>198</v>
      </c>
      <c r="D117" s="261">
        <v>44764</v>
      </c>
      <c r="E117" s="260">
        <v>642.41999999999996</v>
      </c>
      <c r="F117" s="260" t="s">
        <v>199</v>
      </c>
      <c r="G117" s="260">
        <v>346906800</v>
      </c>
      <c r="H117" s="260" t="s">
        <v>200</v>
      </c>
      <c r="I117" s="260" t="s">
        <v>201</v>
      </c>
      <c r="J117" s="260" t="s">
        <v>202</v>
      </c>
      <c r="K117" s="260" t="s">
        <v>202</v>
      </c>
      <c r="L117" s="260" t="s">
        <v>224</v>
      </c>
      <c r="M117" s="260">
        <v>100000</v>
      </c>
      <c r="N117" s="260" t="s">
        <v>204</v>
      </c>
      <c r="O117" s="260" t="s">
        <v>205</v>
      </c>
      <c r="P117" s="260">
        <v>10</v>
      </c>
      <c r="Q117" s="260">
        <v>1100</v>
      </c>
      <c r="R117" s="260">
        <v>1132</v>
      </c>
    </row>
    <row r="118" spans="1:18" x14ac:dyDescent="0.35">
      <c r="A118" s="260">
        <v>91001699</v>
      </c>
      <c r="B118" s="260" t="s">
        <v>197</v>
      </c>
      <c r="C118" s="260" t="s">
        <v>198</v>
      </c>
      <c r="D118" s="261">
        <v>44768</v>
      </c>
      <c r="E118" s="260">
        <v>498.08</v>
      </c>
      <c r="F118" s="260" t="s">
        <v>199</v>
      </c>
      <c r="G118" s="260">
        <v>268963200</v>
      </c>
      <c r="H118" s="260" t="s">
        <v>200</v>
      </c>
      <c r="I118" s="260" t="s">
        <v>201</v>
      </c>
      <c r="J118" s="260" t="s">
        <v>202</v>
      </c>
      <c r="K118" s="260" t="s">
        <v>202</v>
      </c>
      <c r="L118" s="260" t="s">
        <v>224</v>
      </c>
      <c r="M118" s="260">
        <v>100000</v>
      </c>
      <c r="N118" s="260" t="s">
        <v>204</v>
      </c>
      <c r="O118" s="260" t="s">
        <v>205</v>
      </c>
      <c r="P118" s="260">
        <v>10</v>
      </c>
      <c r="Q118" s="260">
        <v>1100</v>
      </c>
      <c r="R118" s="260">
        <v>1132</v>
      </c>
    </row>
    <row r="119" spans="1:18" x14ac:dyDescent="0.35">
      <c r="A119" s="260">
        <v>91001700</v>
      </c>
      <c r="B119" s="260" t="s">
        <v>208</v>
      </c>
      <c r="C119" s="260" t="s">
        <v>198</v>
      </c>
      <c r="D119" s="261">
        <v>44761</v>
      </c>
      <c r="E119" s="260">
        <v>1.3</v>
      </c>
      <c r="F119" s="260" t="s">
        <v>199</v>
      </c>
      <c r="G119" s="260">
        <v>429000</v>
      </c>
      <c r="H119" s="260" t="s">
        <v>200</v>
      </c>
      <c r="I119" s="260" t="s">
        <v>201</v>
      </c>
      <c r="J119" s="260" t="s">
        <v>202</v>
      </c>
      <c r="K119" s="260" t="s">
        <v>202</v>
      </c>
      <c r="L119" s="260" t="s">
        <v>215</v>
      </c>
      <c r="M119" s="260">
        <v>100041</v>
      </c>
      <c r="N119" s="260" t="s">
        <v>204</v>
      </c>
      <c r="O119" s="260" t="s">
        <v>205</v>
      </c>
      <c r="P119" s="260">
        <v>10</v>
      </c>
      <c r="Q119" s="260">
        <v>1100</v>
      </c>
      <c r="R119" s="260">
        <v>1132</v>
      </c>
    </row>
    <row r="120" spans="1:18" x14ac:dyDescent="0.35">
      <c r="A120" s="260">
        <v>91001701</v>
      </c>
      <c r="B120" s="260" t="s">
        <v>229</v>
      </c>
      <c r="C120" s="260" t="s">
        <v>198</v>
      </c>
      <c r="D120" s="261">
        <v>44755</v>
      </c>
      <c r="E120" s="260">
        <v>7.5</v>
      </c>
      <c r="F120" s="260" t="s">
        <v>199</v>
      </c>
      <c r="G120" s="260">
        <v>3975000</v>
      </c>
      <c r="H120" s="260" t="s">
        <v>200</v>
      </c>
      <c r="I120" s="260" t="s">
        <v>201</v>
      </c>
      <c r="J120" s="260" t="s">
        <v>202</v>
      </c>
      <c r="K120" s="260" t="s">
        <v>202</v>
      </c>
      <c r="L120" s="260" t="s">
        <v>203</v>
      </c>
      <c r="M120" s="260">
        <v>700004</v>
      </c>
      <c r="N120" s="260" t="s">
        <v>204</v>
      </c>
      <c r="O120" s="260" t="s">
        <v>205</v>
      </c>
      <c r="P120" s="260">
        <v>10</v>
      </c>
      <c r="Q120" s="260">
        <v>1100</v>
      </c>
      <c r="R120" s="260">
        <v>1132</v>
      </c>
    </row>
    <row r="121" spans="1:18" x14ac:dyDescent="0.35">
      <c r="A121" s="260">
        <v>91001702</v>
      </c>
      <c r="B121" s="260" t="s">
        <v>229</v>
      </c>
      <c r="C121" s="260" t="s">
        <v>198</v>
      </c>
      <c r="D121" s="261">
        <v>44755</v>
      </c>
      <c r="E121" s="260">
        <v>5</v>
      </c>
      <c r="F121" s="260" t="s">
        <v>199</v>
      </c>
      <c r="G121" s="260">
        <v>3500000</v>
      </c>
      <c r="H121" s="260" t="s">
        <v>200</v>
      </c>
      <c r="I121" s="260" t="s">
        <v>201</v>
      </c>
      <c r="J121" s="260" t="s">
        <v>202</v>
      </c>
      <c r="K121" s="260" t="s">
        <v>202</v>
      </c>
      <c r="L121" s="260" t="s">
        <v>230</v>
      </c>
      <c r="M121" s="260">
        <v>700007</v>
      </c>
      <c r="N121" s="260" t="s">
        <v>204</v>
      </c>
      <c r="O121" s="260" t="s">
        <v>205</v>
      </c>
      <c r="P121" s="260">
        <v>10</v>
      </c>
      <c r="Q121" s="260">
        <v>1100</v>
      </c>
      <c r="R121" s="260">
        <v>1132</v>
      </c>
    </row>
    <row r="122" spans="1:18" x14ac:dyDescent="0.35">
      <c r="A122" s="260">
        <v>91001703</v>
      </c>
      <c r="B122" s="260" t="s">
        <v>226</v>
      </c>
      <c r="C122" s="260" t="s">
        <v>198</v>
      </c>
      <c r="D122" s="261">
        <v>44755</v>
      </c>
      <c r="E122" s="260">
        <v>92</v>
      </c>
      <c r="F122" s="260" t="s">
        <v>199</v>
      </c>
      <c r="G122" s="260">
        <v>33580000</v>
      </c>
      <c r="H122" s="260" t="s">
        <v>200</v>
      </c>
      <c r="I122" s="260" t="s">
        <v>201</v>
      </c>
      <c r="J122" s="260" t="s">
        <v>202</v>
      </c>
      <c r="K122" s="260" t="s">
        <v>202</v>
      </c>
      <c r="L122" s="260" t="s">
        <v>207</v>
      </c>
      <c r="M122" s="260">
        <v>700086</v>
      </c>
      <c r="N122" s="260" t="s">
        <v>204</v>
      </c>
      <c r="O122" s="260" t="s">
        <v>205</v>
      </c>
      <c r="P122" s="260">
        <v>10</v>
      </c>
      <c r="Q122" s="260">
        <v>1100</v>
      </c>
      <c r="R122" s="260">
        <v>1132</v>
      </c>
    </row>
    <row r="123" spans="1:18" x14ac:dyDescent="0.35">
      <c r="A123" s="260">
        <v>91001704</v>
      </c>
      <c r="B123" s="260" t="s">
        <v>231</v>
      </c>
      <c r="C123" s="260" t="s">
        <v>198</v>
      </c>
      <c r="D123" s="261">
        <v>44763</v>
      </c>
      <c r="E123" s="260">
        <v>3</v>
      </c>
      <c r="F123" s="260" t="s">
        <v>199</v>
      </c>
      <c r="G123" s="260">
        <v>1950000</v>
      </c>
      <c r="H123" s="260" t="s">
        <v>200</v>
      </c>
      <c r="I123" s="260" t="s">
        <v>201</v>
      </c>
      <c r="J123" s="260" t="s">
        <v>202</v>
      </c>
      <c r="K123" s="260" t="s">
        <v>202</v>
      </c>
      <c r="L123" s="260" t="s">
        <v>203</v>
      </c>
      <c r="M123" s="260">
        <v>700004</v>
      </c>
      <c r="N123" s="260" t="s">
        <v>204</v>
      </c>
      <c r="O123" s="260" t="s">
        <v>205</v>
      </c>
      <c r="P123" s="260">
        <v>10</v>
      </c>
      <c r="Q123" s="260">
        <v>1100</v>
      </c>
      <c r="R123" s="260">
        <v>1132</v>
      </c>
    </row>
    <row r="124" spans="1:18" x14ac:dyDescent="0.35">
      <c r="A124" s="260">
        <v>91001705</v>
      </c>
      <c r="B124" s="260" t="s">
        <v>231</v>
      </c>
      <c r="C124" s="260" t="s">
        <v>198</v>
      </c>
      <c r="D124" s="261">
        <v>44763</v>
      </c>
      <c r="E124" s="260">
        <v>1</v>
      </c>
      <c r="F124" s="260" t="s">
        <v>199</v>
      </c>
      <c r="G124" s="260">
        <v>600000</v>
      </c>
      <c r="H124" s="260" t="s">
        <v>200</v>
      </c>
      <c r="I124" s="260" t="s">
        <v>201</v>
      </c>
      <c r="J124" s="260" t="s">
        <v>202</v>
      </c>
      <c r="K124" s="260" t="s">
        <v>202</v>
      </c>
      <c r="L124" s="260" t="s">
        <v>230</v>
      </c>
      <c r="M124" s="260">
        <v>700007</v>
      </c>
      <c r="N124" s="260" t="s">
        <v>204</v>
      </c>
      <c r="O124" s="260" t="s">
        <v>205</v>
      </c>
      <c r="P124" s="260">
        <v>10</v>
      </c>
      <c r="Q124" s="260">
        <v>1100</v>
      </c>
      <c r="R124" s="260">
        <v>1132</v>
      </c>
    </row>
    <row r="125" spans="1:18" x14ac:dyDescent="0.35">
      <c r="A125" s="260">
        <v>91001706</v>
      </c>
      <c r="B125" s="260" t="s">
        <v>227</v>
      </c>
      <c r="C125" s="260" t="s">
        <v>198</v>
      </c>
      <c r="D125" s="261">
        <v>44770</v>
      </c>
      <c r="E125" s="260">
        <v>10.65</v>
      </c>
      <c r="F125" s="260" t="s">
        <v>199</v>
      </c>
      <c r="G125" s="260">
        <v>2449500</v>
      </c>
      <c r="H125" s="260" t="s">
        <v>200</v>
      </c>
      <c r="I125" s="260" t="s">
        <v>201</v>
      </c>
      <c r="J125" s="260" t="s">
        <v>202</v>
      </c>
      <c r="K125" s="260" t="s">
        <v>202</v>
      </c>
      <c r="L125" s="260" t="s">
        <v>228</v>
      </c>
      <c r="M125" s="260">
        <v>700001</v>
      </c>
      <c r="N125" s="260" t="s">
        <v>204</v>
      </c>
      <c r="O125" s="260" t="s">
        <v>205</v>
      </c>
      <c r="P125" s="260">
        <v>10</v>
      </c>
      <c r="Q125" s="260">
        <v>1100</v>
      </c>
      <c r="R125" s="260">
        <v>1132</v>
      </c>
    </row>
    <row r="126" spans="1:18" x14ac:dyDescent="0.35">
      <c r="A126" s="260">
        <v>91001707</v>
      </c>
      <c r="B126" s="260" t="s">
        <v>197</v>
      </c>
      <c r="C126" s="260" t="s">
        <v>198</v>
      </c>
      <c r="D126" s="261">
        <v>44775</v>
      </c>
      <c r="E126" s="260">
        <v>100</v>
      </c>
      <c r="F126" s="260" t="s">
        <v>199</v>
      </c>
      <c r="G126" s="260">
        <v>23000000</v>
      </c>
      <c r="H126" s="260" t="s">
        <v>200</v>
      </c>
      <c r="I126" s="260" t="s">
        <v>201</v>
      </c>
      <c r="J126" s="260" t="s">
        <v>202</v>
      </c>
      <c r="K126" s="260" t="s">
        <v>202</v>
      </c>
      <c r="L126" s="260" t="s">
        <v>228</v>
      </c>
      <c r="M126" s="260">
        <v>700001</v>
      </c>
      <c r="N126" s="260" t="s">
        <v>204</v>
      </c>
      <c r="O126" s="260" t="s">
        <v>205</v>
      </c>
      <c r="P126" s="260">
        <v>10</v>
      </c>
      <c r="Q126" s="260">
        <v>1100</v>
      </c>
      <c r="R126" s="260">
        <v>1132</v>
      </c>
    </row>
    <row r="127" spans="1:18" x14ac:dyDescent="0.35">
      <c r="A127" s="260">
        <v>91001708</v>
      </c>
      <c r="B127" s="260" t="s">
        <v>227</v>
      </c>
      <c r="C127" s="260" t="s">
        <v>198</v>
      </c>
      <c r="D127" s="261">
        <v>44774</v>
      </c>
      <c r="E127" s="260">
        <v>9.35</v>
      </c>
      <c r="F127" s="260" t="s">
        <v>199</v>
      </c>
      <c r="G127" s="260">
        <v>3412750</v>
      </c>
      <c r="H127" s="260" t="s">
        <v>200</v>
      </c>
      <c r="I127" s="260" t="s">
        <v>201</v>
      </c>
      <c r="J127" s="260" t="s">
        <v>202</v>
      </c>
      <c r="K127" s="260" t="s">
        <v>202</v>
      </c>
      <c r="L127" s="260" t="s">
        <v>207</v>
      </c>
      <c r="M127" s="260">
        <v>700086</v>
      </c>
      <c r="N127" s="260" t="s">
        <v>204</v>
      </c>
      <c r="O127" s="260" t="s">
        <v>205</v>
      </c>
      <c r="P127" s="260">
        <v>10</v>
      </c>
      <c r="Q127" s="260">
        <v>1100</v>
      </c>
      <c r="R127" s="260">
        <v>1132</v>
      </c>
    </row>
    <row r="128" spans="1:18" x14ac:dyDescent="0.35">
      <c r="A128" s="260">
        <v>91001709</v>
      </c>
      <c r="B128" s="260" t="s">
        <v>231</v>
      </c>
      <c r="C128" s="260" t="s">
        <v>198</v>
      </c>
      <c r="D128" s="261">
        <v>44796</v>
      </c>
      <c r="E128" s="260">
        <v>2</v>
      </c>
      <c r="F128" s="260" t="s">
        <v>199</v>
      </c>
      <c r="G128" s="260">
        <v>1080000</v>
      </c>
      <c r="H128" s="260" t="s">
        <v>200</v>
      </c>
      <c r="I128" s="260" t="s">
        <v>201</v>
      </c>
      <c r="J128" s="260" t="s">
        <v>202</v>
      </c>
      <c r="K128" s="260" t="s">
        <v>202</v>
      </c>
      <c r="L128" s="260" t="s">
        <v>224</v>
      </c>
      <c r="M128" s="260">
        <v>100000</v>
      </c>
      <c r="N128" s="260" t="s">
        <v>204</v>
      </c>
      <c r="O128" s="260" t="s">
        <v>205</v>
      </c>
      <c r="P128" s="260">
        <v>10</v>
      </c>
      <c r="Q128" s="260">
        <v>1100</v>
      </c>
      <c r="R128" s="260">
        <v>1132</v>
      </c>
    </row>
    <row r="129" spans="1:18" x14ac:dyDescent="0.35">
      <c r="A129" s="260">
        <v>91001710</v>
      </c>
      <c r="B129" s="260" t="s">
        <v>218</v>
      </c>
      <c r="C129" s="260" t="s">
        <v>198</v>
      </c>
      <c r="D129" s="261">
        <v>44799</v>
      </c>
      <c r="E129" s="260">
        <v>500</v>
      </c>
      <c r="F129" s="260" t="s">
        <v>199</v>
      </c>
      <c r="G129" s="260">
        <v>304500000</v>
      </c>
      <c r="H129" s="260" t="s">
        <v>200</v>
      </c>
      <c r="I129" s="260" t="s">
        <v>201</v>
      </c>
      <c r="J129" s="260" t="s">
        <v>202</v>
      </c>
      <c r="K129" s="260" t="s">
        <v>202</v>
      </c>
      <c r="L129" s="260" t="s">
        <v>219</v>
      </c>
      <c r="M129" s="260">
        <v>100006</v>
      </c>
      <c r="N129" s="260" t="s">
        <v>204</v>
      </c>
      <c r="O129" s="260" t="s">
        <v>205</v>
      </c>
      <c r="P129" s="260">
        <v>10</v>
      </c>
      <c r="Q129" s="260">
        <v>1100</v>
      </c>
      <c r="R129" s="260">
        <v>1133</v>
      </c>
    </row>
    <row r="130" spans="1:18" x14ac:dyDescent="0.35">
      <c r="A130" s="260">
        <v>91001711</v>
      </c>
      <c r="B130" s="260" t="s">
        <v>217</v>
      </c>
      <c r="C130" s="260" t="s">
        <v>198</v>
      </c>
      <c r="D130" s="261">
        <v>44816</v>
      </c>
      <c r="E130" s="260">
        <v>1.55</v>
      </c>
      <c r="F130" s="260" t="s">
        <v>199</v>
      </c>
      <c r="G130" s="260">
        <v>573500</v>
      </c>
      <c r="H130" s="260" t="s">
        <v>200</v>
      </c>
      <c r="I130" s="260" t="s">
        <v>201</v>
      </c>
      <c r="J130" s="260" t="s">
        <v>202</v>
      </c>
      <c r="K130" s="260" t="s">
        <v>202</v>
      </c>
      <c r="L130" s="260" t="s">
        <v>207</v>
      </c>
      <c r="M130" s="260">
        <v>700086</v>
      </c>
      <c r="N130" s="260" t="s">
        <v>204</v>
      </c>
      <c r="O130" s="260" t="s">
        <v>205</v>
      </c>
      <c r="P130" s="260">
        <v>10</v>
      </c>
      <c r="Q130" s="260">
        <v>1100</v>
      </c>
      <c r="R130" s="260">
        <v>1132</v>
      </c>
    </row>
    <row r="131" spans="1:18" x14ac:dyDescent="0.35">
      <c r="A131" s="260">
        <v>91001712</v>
      </c>
      <c r="B131" s="260" t="s">
        <v>218</v>
      </c>
      <c r="C131" s="260" t="s">
        <v>198</v>
      </c>
      <c r="D131" s="261">
        <v>44810</v>
      </c>
      <c r="E131" s="260">
        <v>3.82</v>
      </c>
      <c r="F131" s="260" t="s">
        <v>199</v>
      </c>
      <c r="G131" s="260">
        <v>2311100</v>
      </c>
      <c r="H131" s="260" t="s">
        <v>200</v>
      </c>
      <c r="I131" s="260" t="s">
        <v>201</v>
      </c>
      <c r="J131" s="260" t="s">
        <v>202</v>
      </c>
      <c r="K131" s="260" t="s">
        <v>202</v>
      </c>
      <c r="L131" s="260" t="s">
        <v>219</v>
      </c>
      <c r="M131" s="260">
        <v>100006</v>
      </c>
      <c r="N131" s="260" t="s">
        <v>204</v>
      </c>
      <c r="O131" s="260" t="s">
        <v>205</v>
      </c>
      <c r="P131" s="260">
        <v>10</v>
      </c>
      <c r="Q131" s="260">
        <v>1100</v>
      </c>
      <c r="R131" s="260">
        <v>1133</v>
      </c>
    </row>
    <row r="132" spans="1:18" x14ac:dyDescent="0.35">
      <c r="A132" s="260">
        <v>91001713</v>
      </c>
      <c r="B132" s="260" t="s">
        <v>218</v>
      </c>
      <c r="C132" s="260" t="s">
        <v>198</v>
      </c>
      <c r="D132" s="261">
        <v>44818</v>
      </c>
      <c r="E132" s="260">
        <v>500</v>
      </c>
      <c r="F132" s="260" t="s">
        <v>199</v>
      </c>
      <c r="G132" s="260">
        <v>304500000</v>
      </c>
      <c r="H132" s="260" t="s">
        <v>200</v>
      </c>
      <c r="I132" s="260" t="s">
        <v>201</v>
      </c>
      <c r="J132" s="260" t="s">
        <v>202</v>
      </c>
      <c r="K132" s="260" t="s">
        <v>202</v>
      </c>
      <c r="L132" s="260" t="s">
        <v>219</v>
      </c>
      <c r="M132" s="260">
        <v>100006</v>
      </c>
      <c r="N132" s="260" t="s">
        <v>204</v>
      </c>
      <c r="O132" s="260" t="s">
        <v>205</v>
      </c>
      <c r="P132" s="260">
        <v>10</v>
      </c>
      <c r="Q132" s="260">
        <v>1100</v>
      </c>
      <c r="R132" s="260">
        <v>1133</v>
      </c>
    </row>
    <row r="133" spans="1:18" x14ac:dyDescent="0.35">
      <c r="A133" s="260">
        <v>91001714</v>
      </c>
      <c r="B133" s="260" t="s">
        <v>218</v>
      </c>
      <c r="C133" s="260" t="s">
        <v>198</v>
      </c>
      <c r="D133" s="261">
        <v>44834</v>
      </c>
      <c r="E133" s="260">
        <v>493.34</v>
      </c>
      <c r="F133" s="260" t="s">
        <v>199</v>
      </c>
      <c r="G133" s="260">
        <v>300444060</v>
      </c>
      <c r="H133" s="260" t="s">
        <v>200</v>
      </c>
      <c r="I133" s="260" t="s">
        <v>201</v>
      </c>
      <c r="J133" s="260" t="s">
        <v>202</v>
      </c>
      <c r="K133" s="260" t="s">
        <v>202</v>
      </c>
      <c r="L133" s="260" t="s">
        <v>219</v>
      </c>
      <c r="M133" s="260">
        <v>100006</v>
      </c>
      <c r="N133" s="260" t="s">
        <v>204</v>
      </c>
      <c r="O133" s="260" t="s">
        <v>205</v>
      </c>
      <c r="P133" s="260">
        <v>10</v>
      </c>
      <c r="Q133" s="260">
        <v>1100</v>
      </c>
      <c r="R133" s="260">
        <v>1133</v>
      </c>
    </row>
    <row r="134" spans="1:18" x14ac:dyDescent="0.35">
      <c r="A134" s="260">
        <v>91001722</v>
      </c>
      <c r="B134" s="260" t="s">
        <v>232</v>
      </c>
      <c r="C134" s="260" t="s">
        <v>233</v>
      </c>
      <c r="D134" s="261">
        <v>44896</v>
      </c>
      <c r="E134" s="260">
        <v>100.14</v>
      </c>
      <c r="F134" s="260" t="s">
        <v>199</v>
      </c>
      <c r="G134" s="260">
        <v>59082600</v>
      </c>
      <c r="H134" s="260" t="s">
        <v>200</v>
      </c>
      <c r="I134" s="260" t="s">
        <v>201</v>
      </c>
      <c r="J134" s="260" t="s">
        <v>202</v>
      </c>
      <c r="K134" s="260" t="s">
        <v>234</v>
      </c>
      <c r="L134" s="260" t="s">
        <v>210</v>
      </c>
      <c r="M134" s="260">
        <v>100076</v>
      </c>
      <c r="N134" s="260" t="s">
        <v>204</v>
      </c>
      <c r="O134" s="260" t="s">
        <v>205</v>
      </c>
      <c r="P134" s="260">
        <v>10</v>
      </c>
      <c r="Q134" s="260">
        <v>1100</v>
      </c>
      <c r="R134" s="260">
        <v>1133</v>
      </c>
    </row>
    <row r="135" spans="1:18" x14ac:dyDescent="0.35">
      <c r="A135" s="260">
        <v>91001723</v>
      </c>
      <c r="B135" s="260" t="s">
        <v>218</v>
      </c>
      <c r="C135" s="260" t="s">
        <v>198</v>
      </c>
      <c r="D135" s="261">
        <v>44896</v>
      </c>
      <c r="E135" s="260">
        <v>250</v>
      </c>
      <c r="F135" s="260" t="s">
        <v>199</v>
      </c>
      <c r="G135" s="260">
        <v>152250000</v>
      </c>
      <c r="H135" s="260" t="s">
        <v>200</v>
      </c>
      <c r="I135" s="260" t="s">
        <v>201</v>
      </c>
      <c r="J135" s="260" t="s">
        <v>202</v>
      </c>
      <c r="K135" s="260" t="s">
        <v>202</v>
      </c>
      <c r="L135" s="260" t="s">
        <v>219</v>
      </c>
      <c r="M135" s="260">
        <v>100006</v>
      </c>
      <c r="N135" s="260" t="s">
        <v>204</v>
      </c>
      <c r="O135" s="260" t="s">
        <v>205</v>
      </c>
      <c r="P135" s="260">
        <v>10</v>
      </c>
      <c r="Q135" s="260">
        <v>1100</v>
      </c>
      <c r="R135" s="260">
        <v>1133</v>
      </c>
    </row>
    <row r="136" spans="1:18" x14ac:dyDescent="0.35">
      <c r="A136" s="260">
        <v>91001724</v>
      </c>
      <c r="B136" s="260" t="s">
        <v>227</v>
      </c>
      <c r="C136" s="260" t="s">
        <v>198</v>
      </c>
      <c r="D136" s="261">
        <v>44896</v>
      </c>
      <c r="E136" s="260">
        <v>79.540000000000006</v>
      </c>
      <c r="F136" s="260" t="s">
        <v>199</v>
      </c>
      <c r="G136" s="260">
        <v>7954000</v>
      </c>
      <c r="H136" s="260" t="s">
        <v>200</v>
      </c>
      <c r="I136" s="260" t="s">
        <v>201</v>
      </c>
      <c r="J136" s="260" t="s">
        <v>202</v>
      </c>
      <c r="K136" s="260" t="s">
        <v>202</v>
      </c>
      <c r="L136" s="260" t="s">
        <v>219</v>
      </c>
      <c r="M136" s="260">
        <v>100006</v>
      </c>
      <c r="N136" s="260" t="s">
        <v>204</v>
      </c>
      <c r="O136" s="260" t="s">
        <v>205</v>
      </c>
      <c r="P136" s="260">
        <v>10</v>
      </c>
      <c r="Q136" s="260">
        <v>1100</v>
      </c>
      <c r="R136" s="260">
        <v>1133</v>
      </c>
    </row>
    <row r="137" spans="1:18" x14ac:dyDescent="0.35">
      <c r="A137" s="260">
        <v>91001725</v>
      </c>
      <c r="B137" s="260" t="s">
        <v>235</v>
      </c>
      <c r="C137" s="260" t="s">
        <v>198</v>
      </c>
      <c r="D137" s="261">
        <v>44926</v>
      </c>
      <c r="E137" s="260">
        <v>5500</v>
      </c>
      <c r="F137" s="260" t="s">
        <v>199</v>
      </c>
      <c r="G137" s="260">
        <v>2732323000</v>
      </c>
      <c r="H137" s="260" t="s">
        <v>200</v>
      </c>
      <c r="I137" s="260" t="s">
        <v>201</v>
      </c>
      <c r="J137" s="260" t="s">
        <v>202</v>
      </c>
      <c r="K137" s="260" t="s">
        <v>135</v>
      </c>
      <c r="L137" s="260" t="s">
        <v>213</v>
      </c>
      <c r="M137" s="260">
        <v>100002</v>
      </c>
      <c r="N137" s="260" t="s">
        <v>204</v>
      </c>
      <c r="O137" s="260" t="s">
        <v>205</v>
      </c>
      <c r="P137" s="260">
        <v>10</v>
      </c>
      <c r="Q137" s="260">
        <v>1100</v>
      </c>
      <c r="R137" s="260">
        <v>1105</v>
      </c>
    </row>
    <row r="138" spans="1:18" x14ac:dyDescent="0.35">
      <c r="A138" s="260">
        <v>91001726</v>
      </c>
      <c r="B138" s="260" t="s">
        <v>235</v>
      </c>
      <c r="C138" s="260" t="s">
        <v>198</v>
      </c>
      <c r="D138" s="261">
        <v>44926</v>
      </c>
      <c r="E138" s="260">
        <v>10690.46</v>
      </c>
      <c r="F138" s="260" t="s">
        <v>199</v>
      </c>
      <c r="G138" s="260">
        <v>4834258083</v>
      </c>
      <c r="H138" s="260" t="s">
        <v>200</v>
      </c>
      <c r="I138" s="260" t="s">
        <v>201</v>
      </c>
      <c r="J138" s="260" t="s">
        <v>202</v>
      </c>
      <c r="K138" s="260" t="s">
        <v>135</v>
      </c>
      <c r="L138" s="260" t="s">
        <v>219</v>
      </c>
      <c r="M138" s="260">
        <v>100006</v>
      </c>
      <c r="N138" s="260" t="s">
        <v>204</v>
      </c>
      <c r="O138" s="260" t="s">
        <v>205</v>
      </c>
      <c r="P138" s="260">
        <v>10</v>
      </c>
      <c r="Q138" s="260">
        <v>1100</v>
      </c>
      <c r="R138" s="260">
        <v>1105</v>
      </c>
    </row>
    <row r="139" spans="1:18" x14ac:dyDescent="0.35">
      <c r="A139" s="260">
        <v>91001727</v>
      </c>
      <c r="B139" s="260" t="s">
        <v>235</v>
      </c>
      <c r="C139" s="260" t="s">
        <v>198</v>
      </c>
      <c r="D139" s="261">
        <v>44926</v>
      </c>
      <c r="E139" s="260">
        <v>16500</v>
      </c>
      <c r="F139" s="260" t="s">
        <v>199</v>
      </c>
      <c r="G139" s="260">
        <v>7303708500</v>
      </c>
      <c r="H139" s="260" t="s">
        <v>200</v>
      </c>
      <c r="I139" s="260" t="s">
        <v>201</v>
      </c>
      <c r="J139" s="260" t="s">
        <v>202</v>
      </c>
      <c r="K139" s="260" t="s">
        <v>135</v>
      </c>
      <c r="L139" s="260" t="s">
        <v>222</v>
      </c>
      <c r="M139" s="260">
        <v>100142</v>
      </c>
      <c r="N139" s="260" t="s">
        <v>204</v>
      </c>
      <c r="O139" s="260" t="s">
        <v>205</v>
      </c>
      <c r="P139" s="260">
        <v>10</v>
      </c>
      <c r="Q139" s="260">
        <v>1100</v>
      </c>
      <c r="R139" s="260">
        <v>1105</v>
      </c>
    </row>
    <row r="140" spans="1:18" x14ac:dyDescent="0.35">
      <c r="A140" s="260">
        <v>92000278</v>
      </c>
      <c r="B140" s="260" t="s">
        <v>236</v>
      </c>
      <c r="C140" s="262" t="s">
        <v>237</v>
      </c>
      <c r="D140" s="261">
        <v>44712</v>
      </c>
      <c r="E140" s="260">
        <v>13.95</v>
      </c>
      <c r="F140" s="260" t="s">
        <v>238</v>
      </c>
      <c r="G140" s="260">
        <v>4324500</v>
      </c>
      <c r="H140" s="260" t="s">
        <v>239</v>
      </c>
      <c r="I140" s="260" t="s">
        <v>240</v>
      </c>
      <c r="J140" s="260" t="s">
        <v>241</v>
      </c>
      <c r="K140" s="260" t="s">
        <v>241</v>
      </c>
      <c r="L140" s="260" t="s">
        <v>242</v>
      </c>
      <c r="M140" s="260">
        <v>700006</v>
      </c>
      <c r="N140" s="260" t="s">
        <v>204</v>
      </c>
      <c r="O140" s="260" t="s">
        <v>205</v>
      </c>
      <c r="P140" s="260">
        <v>10</v>
      </c>
      <c r="Q140" s="260">
        <v>1200</v>
      </c>
      <c r="R140" s="260">
        <v>1229</v>
      </c>
    </row>
    <row r="141" spans="1:18" x14ac:dyDescent="0.35">
      <c r="A141" s="260">
        <v>92000278</v>
      </c>
      <c r="B141" s="260" t="s">
        <v>236</v>
      </c>
      <c r="C141" s="262" t="s">
        <v>237</v>
      </c>
      <c r="D141" s="261">
        <v>44712</v>
      </c>
      <c r="E141" s="260">
        <v>46.05</v>
      </c>
      <c r="F141" s="260" t="s">
        <v>238</v>
      </c>
      <c r="G141" s="260">
        <v>15196500</v>
      </c>
      <c r="H141" s="260" t="s">
        <v>239</v>
      </c>
      <c r="I141" s="260" t="s">
        <v>240</v>
      </c>
      <c r="J141" s="260" t="s">
        <v>241</v>
      </c>
      <c r="K141" s="260" t="s">
        <v>241</v>
      </c>
      <c r="L141" s="260" t="s">
        <v>242</v>
      </c>
      <c r="M141" s="260">
        <v>700006</v>
      </c>
      <c r="N141" s="260" t="s">
        <v>204</v>
      </c>
      <c r="O141" s="260" t="s">
        <v>205</v>
      </c>
      <c r="P141" s="260">
        <v>20</v>
      </c>
      <c r="Q141" s="260">
        <v>1200</v>
      </c>
      <c r="R141" s="260">
        <v>1229</v>
      </c>
    </row>
    <row r="142" spans="1:18" x14ac:dyDescent="0.35">
      <c r="A142" s="260">
        <v>92000278</v>
      </c>
      <c r="B142" s="260" t="s">
        <v>236</v>
      </c>
      <c r="C142" s="262" t="s">
        <v>237</v>
      </c>
      <c r="D142" s="261">
        <v>44712</v>
      </c>
      <c r="E142" s="260">
        <v>10</v>
      </c>
      <c r="F142" s="260" t="s">
        <v>238</v>
      </c>
      <c r="G142" s="260">
        <v>3500000</v>
      </c>
      <c r="H142" s="260" t="s">
        <v>239</v>
      </c>
      <c r="I142" s="260" t="s">
        <v>240</v>
      </c>
      <c r="J142" s="260" t="s">
        <v>241</v>
      </c>
      <c r="K142" s="260" t="s">
        <v>241</v>
      </c>
      <c r="L142" s="260" t="s">
        <v>242</v>
      </c>
      <c r="M142" s="260">
        <v>700006</v>
      </c>
      <c r="N142" s="260" t="s">
        <v>204</v>
      </c>
      <c r="O142" s="260" t="s">
        <v>205</v>
      </c>
      <c r="P142" s="260">
        <v>30</v>
      </c>
      <c r="Q142" s="260">
        <v>1200</v>
      </c>
      <c r="R142" s="260">
        <v>1229</v>
      </c>
    </row>
    <row r="143" spans="1:18" x14ac:dyDescent="0.35">
      <c r="A143" s="260">
        <v>92000278</v>
      </c>
      <c r="B143" s="260" t="s">
        <v>236</v>
      </c>
      <c r="C143" s="262" t="s">
        <v>237</v>
      </c>
      <c r="D143" s="261">
        <v>44712</v>
      </c>
      <c r="E143" s="260">
        <v>20</v>
      </c>
      <c r="F143" s="260" t="s">
        <v>238</v>
      </c>
      <c r="G143" s="260">
        <v>7200000</v>
      </c>
      <c r="H143" s="260" t="s">
        <v>239</v>
      </c>
      <c r="I143" s="260" t="s">
        <v>240</v>
      </c>
      <c r="J143" s="260" t="s">
        <v>241</v>
      </c>
      <c r="K143" s="260" t="s">
        <v>241</v>
      </c>
      <c r="L143" s="260" t="s">
        <v>242</v>
      </c>
      <c r="M143" s="260">
        <v>700006</v>
      </c>
      <c r="N143" s="260" t="s">
        <v>204</v>
      </c>
      <c r="O143" s="260" t="s">
        <v>205</v>
      </c>
      <c r="P143" s="260">
        <v>40</v>
      </c>
      <c r="Q143" s="260">
        <v>1200</v>
      </c>
      <c r="R143" s="260">
        <v>1229</v>
      </c>
    </row>
    <row r="144" spans="1:18" x14ac:dyDescent="0.35">
      <c r="A144" s="260">
        <v>92000279</v>
      </c>
      <c r="B144" s="260" t="s">
        <v>243</v>
      </c>
      <c r="C144" s="262" t="s">
        <v>237</v>
      </c>
      <c r="D144" s="261">
        <v>44718</v>
      </c>
      <c r="E144" s="260">
        <v>30</v>
      </c>
      <c r="F144" s="260" t="s">
        <v>238</v>
      </c>
      <c r="G144" s="260">
        <v>9300000</v>
      </c>
      <c r="H144" s="260" t="s">
        <v>239</v>
      </c>
      <c r="I144" s="260" t="s">
        <v>240</v>
      </c>
      <c r="J144" s="260" t="s">
        <v>241</v>
      </c>
      <c r="K144" s="260" t="s">
        <v>241</v>
      </c>
      <c r="L144" s="260" t="s">
        <v>242</v>
      </c>
      <c r="M144" s="260">
        <v>700006</v>
      </c>
      <c r="N144" s="260" t="s">
        <v>204</v>
      </c>
      <c r="O144" s="260" t="s">
        <v>205</v>
      </c>
      <c r="P144" s="260">
        <v>10</v>
      </c>
      <c r="Q144" s="260">
        <v>1200</v>
      </c>
      <c r="R144" s="260">
        <v>1229</v>
      </c>
    </row>
    <row r="145" spans="1:18" x14ac:dyDescent="0.35">
      <c r="A145" s="260">
        <v>92000280</v>
      </c>
      <c r="B145" s="260" t="s">
        <v>243</v>
      </c>
      <c r="C145" s="262" t="s">
        <v>237</v>
      </c>
      <c r="D145" s="261">
        <v>44718</v>
      </c>
      <c r="E145" s="260">
        <v>60</v>
      </c>
      <c r="F145" s="260" t="s">
        <v>238</v>
      </c>
      <c r="G145" s="260">
        <v>19800000</v>
      </c>
      <c r="H145" s="260" t="s">
        <v>239</v>
      </c>
      <c r="I145" s="260" t="s">
        <v>240</v>
      </c>
      <c r="J145" s="260" t="s">
        <v>241</v>
      </c>
      <c r="K145" s="260" t="s">
        <v>241</v>
      </c>
      <c r="L145" s="260" t="s">
        <v>242</v>
      </c>
      <c r="M145" s="260">
        <v>700006</v>
      </c>
      <c r="N145" s="260" t="s">
        <v>204</v>
      </c>
      <c r="O145" s="260" t="s">
        <v>205</v>
      </c>
      <c r="P145" s="260">
        <v>10</v>
      </c>
      <c r="Q145" s="260">
        <v>1200</v>
      </c>
      <c r="R145" s="260">
        <v>1229</v>
      </c>
    </row>
    <row r="146" spans="1:18" x14ac:dyDescent="0.35">
      <c r="A146" s="260">
        <v>92000281</v>
      </c>
      <c r="B146" s="260" t="s">
        <v>243</v>
      </c>
      <c r="C146" s="262" t="s">
        <v>237</v>
      </c>
      <c r="D146" s="261">
        <v>44718</v>
      </c>
      <c r="E146" s="260">
        <v>35</v>
      </c>
      <c r="F146" s="260" t="s">
        <v>238</v>
      </c>
      <c r="G146" s="260">
        <v>12250000</v>
      </c>
      <c r="H146" s="260" t="s">
        <v>239</v>
      </c>
      <c r="I146" s="260" t="s">
        <v>240</v>
      </c>
      <c r="J146" s="260" t="s">
        <v>241</v>
      </c>
      <c r="K146" s="260" t="s">
        <v>241</v>
      </c>
      <c r="L146" s="260" t="s">
        <v>242</v>
      </c>
      <c r="M146" s="260">
        <v>700006</v>
      </c>
      <c r="N146" s="260" t="s">
        <v>204</v>
      </c>
      <c r="O146" s="260" t="s">
        <v>205</v>
      </c>
      <c r="P146" s="260">
        <v>10</v>
      </c>
      <c r="Q146" s="260">
        <v>1200</v>
      </c>
      <c r="R146" s="260">
        <v>1229</v>
      </c>
    </row>
    <row r="147" spans="1:18" x14ac:dyDescent="0.35">
      <c r="A147" s="260">
        <v>92000282</v>
      </c>
      <c r="B147" s="260" t="s">
        <v>243</v>
      </c>
      <c r="C147" s="262" t="s">
        <v>237</v>
      </c>
      <c r="D147" s="261">
        <v>44718</v>
      </c>
      <c r="E147" s="260">
        <v>19.649999999999999</v>
      </c>
      <c r="F147" s="260" t="s">
        <v>238</v>
      </c>
      <c r="G147" s="260">
        <v>7074000</v>
      </c>
      <c r="H147" s="260" t="s">
        <v>239</v>
      </c>
      <c r="I147" s="260" t="s">
        <v>240</v>
      </c>
      <c r="J147" s="260" t="s">
        <v>241</v>
      </c>
      <c r="K147" s="260" t="s">
        <v>241</v>
      </c>
      <c r="L147" s="260" t="s">
        <v>242</v>
      </c>
      <c r="M147" s="260">
        <v>700006</v>
      </c>
      <c r="N147" s="260" t="s">
        <v>204</v>
      </c>
      <c r="O147" s="260" t="s">
        <v>205</v>
      </c>
      <c r="P147" s="260">
        <v>10</v>
      </c>
      <c r="Q147" s="260">
        <v>1200</v>
      </c>
      <c r="R147" s="260">
        <v>1229</v>
      </c>
    </row>
    <row r="148" spans="1:18" x14ac:dyDescent="0.35">
      <c r="A148" s="260">
        <v>92000283</v>
      </c>
      <c r="B148" s="260" t="s">
        <v>244</v>
      </c>
      <c r="C148" s="262" t="s">
        <v>237</v>
      </c>
      <c r="D148" s="261">
        <v>44718</v>
      </c>
      <c r="E148" s="260">
        <v>30</v>
      </c>
      <c r="F148" s="260" t="s">
        <v>238</v>
      </c>
      <c r="G148" s="260">
        <v>9300000</v>
      </c>
      <c r="H148" s="260" t="s">
        <v>239</v>
      </c>
      <c r="I148" s="260" t="s">
        <v>240</v>
      </c>
      <c r="J148" s="260" t="s">
        <v>241</v>
      </c>
      <c r="K148" s="260" t="s">
        <v>241</v>
      </c>
      <c r="L148" s="260" t="s">
        <v>242</v>
      </c>
      <c r="M148" s="260">
        <v>700006</v>
      </c>
      <c r="N148" s="260" t="s">
        <v>204</v>
      </c>
      <c r="O148" s="260" t="s">
        <v>205</v>
      </c>
      <c r="P148" s="260">
        <v>10</v>
      </c>
      <c r="Q148" s="260">
        <v>1200</v>
      </c>
      <c r="R148" s="260">
        <v>1229</v>
      </c>
    </row>
    <row r="149" spans="1:18" x14ac:dyDescent="0.35">
      <c r="A149" s="260">
        <v>92000284</v>
      </c>
      <c r="B149" s="260" t="s">
        <v>244</v>
      </c>
      <c r="C149" s="262" t="s">
        <v>237</v>
      </c>
      <c r="D149" s="261">
        <v>44718</v>
      </c>
      <c r="E149" s="260">
        <v>25</v>
      </c>
      <c r="F149" s="260" t="s">
        <v>238</v>
      </c>
      <c r="G149" s="260">
        <v>8250000</v>
      </c>
      <c r="H149" s="260" t="s">
        <v>239</v>
      </c>
      <c r="I149" s="260" t="s">
        <v>240</v>
      </c>
      <c r="J149" s="260" t="s">
        <v>241</v>
      </c>
      <c r="K149" s="260" t="s">
        <v>241</v>
      </c>
      <c r="L149" s="260" t="s">
        <v>242</v>
      </c>
      <c r="M149" s="260">
        <v>700006</v>
      </c>
      <c r="N149" s="260" t="s">
        <v>204</v>
      </c>
      <c r="O149" s="260" t="s">
        <v>205</v>
      </c>
      <c r="P149" s="260">
        <v>10</v>
      </c>
      <c r="Q149" s="260">
        <v>1200</v>
      </c>
      <c r="R149" s="260">
        <v>1229</v>
      </c>
    </row>
    <row r="150" spans="1:18" x14ac:dyDescent="0.35">
      <c r="A150" s="260">
        <v>92000285</v>
      </c>
      <c r="B150" s="260" t="s">
        <v>244</v>
      </c>
      <c r="C150" s="262" t="s">
        <v>237</v>
      </c>
      <c r="D150" s="261">
        <v>44718</v>
      </c>
      <c r="E150" s="260">
        <v>5</v>
      </c>
      <c r="F150" s="260" t="s">
        <v>238</v>
      </c>
      <c r="G150" s="260">
        <v>1750000</v>
      </c>
      <c r="H150" s="260" t="s">
        <v>239</v>
      </c>
      <c r="I150" s="260" t="s">
        <v>240</v>
      </c>
      <c r="J150" s="260" t="s">
        <v>241</v>
      </c>
      <c r="K150" s="260" t="s">
        <v>241</v>
      </c>
      <c r="L150" s="260" t="s">
        <v>242</v>
      </c>
      <c r="M150" s="260">
        <v>700006</v>
      </c>
      <c r="N150" s="260" t="s">
        <v>204</v>
      </c>
      <c r="O150" s="260" t="s">
        <v>205</v>
      </c>
      <c r="P150" s="260">
        <v>10</v>
      </c>
      <c r="Q150" s="260">
        <v>1200</v>
      </c>
      <c r="R150" s="260">
        <v>1229</v>
      </c>
    </row>
    <row r="151" spans="1:18" x14ac:dyDescent="0.35">
      <c r="A151" s="260">
        <v>92000286</v>
      </c>
      <c r="B151" s="260" t="s">
        <v>245</v>
      </c>
      <c r="C151" s="262" t="s">
        <v>237</v>
      </c>
      <c r="D151" s="261">
        <v>44718</v>
      </c>
      <c r="E151" s="260">
        <v>29.35</v>
      </c>
      <c r="F151" s="260" t="s">
        <v>238</v>
      </c>
      <c r="G151" s="260">
        <v>9098500</v>
      </c>
      <c r="H151" s="260" t="s">
        <v>239</v>
      </c>
      <c r="I151" s="260" t="s">
        <v>240</v>
      </c>
      <c r="J151" s="260" t="s">
        <v>241</v>
      </c>
      <c r="K151" s="260" t="s">
        <v>241</v>
      </c>
      <c r="L151" s="260" t="s">
        <v>242</v>
      </c>
      <c r="M151" s="260">
        <v>700006</v>
      </c>
      <c r="N151" s="260" t="s">
        <v>204</v>
      </c>
      <c r="O151" s="260" t="s">
        <v>205</v>
      </c>
      <c r="P151" s="260">
        <v>10</v>
      </c>
      <c r="Q151" s="260">
        <v>1200</v>
      </c>
      <c r="R151" s="260">
        <v>1229</v>
      </c>
    </row>
    <row r="152" spans="1:18" x14ac:dyDescent="0.35">
      <c r="A152" s="260">
        <v>92000287</v>
      </c>
      <c r="B152" s="260" t="s">
        <v>245</v>
      </c>
      <c r="C152" s="262" t="s">
        <v>237</v>
      </c>
      <c r="D152" s="261">
        <v>44718</v>
      </c>
      <c r="E152" s="260">
        <v>30.65</v>
      </c>
      <c r="F152" s="260" t="s">
        <v>238</v>
      </c>
      <c r="G152" s="260">
        <v>10114500</v>
      </c>
      <c r="H152" s="260" t="s">
        <v>239</v>
      </c>
      <c r="I152" s="260" t="s">
        <v>240</v>
      </c>
      <c r="J152" s="260" t="s">
        <v>241</v>
      </c>
      <c r="K152" s="260" t="s">
        <v>241</v>
      </c>
      <c r="L152" s="260" t="s">
        <v>242</v>
      </c>
      <c r="M152" s="260">
        <v>700006</v>
      </c>
      <c r="N152" s="260" t="s">
        <v>204</v>
      </c>
      <c r="O152" s="260" t="s">
        <v>205</v>
      </c>
      <c r="P152" s="260">
        <v>10</v>
      </c>
      <c r="Q152" s="260">
        <v>1200</v>
      </c>
      <c r="R152" s="260">
        <v>1229</v>
      </c>
    </row>
    <row r="153" spans="1:18" x14ac:dyDescent="0.35">
      <c r="A153" s="260">
        <v>92000288</v>
      </c>
      <c r="B153" s="260" t="s">
        <v>245</v>
      </c>
      <c r="C153" s="262" t="s">
        <v>237</v>
      </c>
      <c r="D153" s="261">
        <v>44718</v>
      </c>
      <c r="E153" s="260">
        <v>13.5</v>
      </c>
      <c r="F153" s="260" t="s">
        <v>238</v>
      </c>
      <c r="G153" s="260">
        <v>4725000</v>
      </c>
      <c r="H153" s="260" t="s">
        <v>239</v>
      </c>
      <c r="I153" s="260" t="s">
        <v>240</v>
      </c>
      <c r="J153" s="260" t="s">
        <v>241</v>
      </c>
      <c r="K153" s="260" t="s">
        <v>241</v>
      </c>
      <c r="L153" s="260" t="s">
        <v>242</v>
      </c>
      <c r="M153" s="260">
        <v>700006</v>
      </c>
      <c r="N153" s="260" t="s">
        <v>204</v>
      </c>
      <c r="O153" s="260" t="s">
        <v>205</v>
      </c>
      <c r="P153" s="260">
        <v>10</v>
      </c>
      <c r="Q153" s="260">
        <v>1200</v>
      </c>
      <c r="R153" s="260">
        <v>1229</v>
      </c>
    </row>
    <row r="154" spans="1:18" x14ac:dyDescent="0.35">
      <c r="A154" s="260">
        <v>92000289</v>
      </c>
      <c r="B154" s="260" t="s">
        <v>245</v>
      </c>
      <c r="C154" s="262" t="s">
        <v>237</v>
      </c>
      <c r="D154" s="261">
        <v>44718</v>
      </c>
      <c r="E154" s="260">
        <v>16.5</v>
      </c>
      <c r="F154" s="260" t="s">
        <v>238</v>
      </c>
      <c r="G154" s="260">
        <v>5940000</v>
      </c>
      <c r="H154" s="260" t="s">
        <v>239</v>
      </c>
      <c r="I154" s="260" t="s">
        <v>240</v>
      </c>
      <c r="J154" s="260" t="s">
        <v>241</v>
      </c>
      <c r="K154" s="260" t="s">
        <v>241</v>
      </c>
      <c r="L154" s="260" t="s">
        <v>242</v>
      </c>
      <c r="M154" s="260">
        <v>700006</v>
      </c>
      <c r="N154" s="260" t="s">
        <v>204</v>
      </c>
      <c r="O154" s="260" t="s">
        <v>205</v>
      </c>
      <c r="P154" s="260">
        <v>10</v>
      </c>
      <c r="Q154" s="260">
        <v>1200</v>
      </c>
      <c r="R154" s="260">
        <v>1229</v>
      </c>
    </row>
    <row r="155" spans="1:18" x14ac:dyDescent="0.35">
      <c r="A155" s="260">
        <v>92000290</v>
      </c>
      <c r="B155" s="260" t="s">
        <v>246</v>
      </c>
      <c r="C155" s="262" t="s">
        <v>237</v>
      </c>
      <c r="D155" s="261">
        <v>44755</v>
      </c>
      <c r="E155" s="260">
        <v>30</v>
      </c>
      <c r="F155" s="260" t="s">
        <v>199</v>
      </c>
      <c r="G155" s="260">
        <v>15300000</v>
      </c>
      <c r="H155" s="260" t="s">
        <v>239</v>
      </c>
      <c r="I155" s="260" t="s">
        <v>240</v>
      </c>
      <c r="J155" s="260" t="s">
        <v>241</v>
      </c>
      <c r="K155" s="260" t="s">
        <v>241</v>
      </c>
      <c r="L155" s="260" t="s">
        <v>242</v>
      </c>
      <c r="M155" s="260">
        <v>700006</v>
      </c>
      <c r="N155" s="260" t="s">
        <v>204</v>
      </c>
      <c r="O155" s="260" t="s">
        <v>205</v>
      </c>
      <c r="P155" s="260">
        <v>10</v>
      </c>
      <c r="Q155" s="260">
        <v>1200</v>
      </c>
      <c r="R155" s="260">
        <v>1229</v>
      </c>
    </row>
    <row r="156" spans="1:18" x14ac:dyDescent="0.35">
      <c r="A156" s="260">
        <v>92000291</v>
      </c>
      <c r="B156" s="260" t="s">
        <v>247</v>
      </c>
      <c r="C156" s="260" t="s">
        <v>248</v>
      </c>
      <c r="D156" s="261">
        <v>44755</v>
      </c>
      <c r="E156" s="260">
        <v>900</v>
      </c>
      <c r="F156" s="260" t="s">
        <v>199</v>
      </c>
      <c r="G156" s="260">
        <v>437400000</v>
      </c>
      <c r="H156" s="260" t="s">
        <v>239</v>
      </c>
      <c r="I156" s="260" t="s">
        <v>240</v>
      </c>
      <c r="J156" s="260" t="s">
        <v>241</v>
      </c>
      <c r="K156" s="260" t="s">
        <v>241</v>
      </c>
      <c r="L156" s="260" t="s">
        <v>242</v>
      </c>
      <c r="M156" s="260">
        <v>700006</v>
      </c>
      <c r="N156" s="260" t="s">
        <v>204</v>
      </c>
      <c r="O156" s="260" t="s">
        <v>205</v>
      </c>
      <c r="P156" s="260">
        <v>10</v>
      </c>
      <c r="Q156" s="260">
        <v>1200</v>
      </c>
      <c r="R156" s="260">
        <v>1229</v>
      </c>
    </row>
    <row r="157" spans="1:18" x14ac:dyDescent="0.35">
      <c r="A157" s="260">
        <v>92000292</v>
      </c>
      <c r="B157" s="260" t="s">
        <v>243</v>
      </c>
      <c r="C157" s="262" t="s">
        <v>237</v>
      </c>
      <c r="D157" s="261">
        <v>44757</v>
      </c>
      <c r="E157" s="260">
        <v>21.9</v>
      </c>
      <c r="F157" s="260" t="s">
        <v>238</v>
      </c>
      <c r="G157" s="260">
        <v>9198000</v>
      </c>
      <c r="H157" s="260" t="s">
        <v>239</v>
      </c>
      <c r="I157" s="260" t="s">
        <v>240</v>
      </c>
      <c r="J157" s="260" t="s">
        <v>241</v>
      </c>
      <c r="K157" s="260" t="s">
        <v>241</v>
      </c>
      <c r="L157" s="260" t="s">
        <v>249</v>
      </c>
      <c r="M157" s="260">
        <v>700185</v>
      </c>
      <c r="N157" s="260" t="s">
        <v>204</v>
      </c>
      <c r="O157" s="260" t="s">
        <v>205</v>
      </c>
      <c r="P157" s="260">
        <v>40</v>
      </c>
      <c r="Q157" s="260">
        <v>1200</v>
      </c>
      <c r="R157" s="260">
        <v>1229</v>
      </c>
    </row>
    <row r="158" spans="1:18" x14ac:dyDescent="0.35">
      <c r="A158" s="260">
        <v>92000292</v>
      </c>
      <c r="B158" s="260" t="s">
        <v>243</v>
      </c>
      <c r="C158" s="262" t="s">
        <v>237</v>
      </c>
      <c r="D158" s="261">
        <v>44757</v>
      </c>
      <c r="E158" s="260">
        <v>8.1</v>
      </c>
      <c r="F158" s="260" t="s">
        <v>238</v>
      </c>
      <c r="G158" s="260">
        <v>3434400</v>
      </c>
      <c r="H158" s="260" t="s">
        <v>239</v>
      </c>
      <c r="I158" s="260" t="s">
        <v>240</v>
      </c>
      <c r="J158" s="260" t="s">
        <v>241</v>
      </c>
      <c r="K158" s="260" t="s">
        <v>241</v>
      </c>
      <c r="L158" s="260" t="s">
        <v>249</v>
      </c>
      <c r="M158" s="260">
        <v>700185</v>
      </c>
      <c r="N158" s="260" t="s">
        <v>204</v>
      </c>
      <c r="O158" s="260" t="s">
        <v>205</v>
      </c>
      <c r="P158" s="260">
        <v>30</v>
      </c>
      <c r="Q158" s="260">
        <v>1200</v>
      </c>
      <c r="R158" s="260">
        <v>1229</v>
      </c>
    </row>
    <row r="159" spans="1:18" x14ac:dyDescent="0.35">
      <c r="A159" s="260">
        <v>92000292</v>
      </c>
      <c r="B159" s="260" t="s">
        <v>243</v>
      </c>
      <c r="C159" s="262" t="s">
        <v>237</v>
      </c>
      <c r="D159" s="261">
        <v>44757</v>
      </c>
      <c r="E159" s="260">
        <v>27.3</v>
      </c>
      <c r="F159" s="260" t="s">
        <v>238</v>
      </c>
      <c r="G159" s="260">
        <v>11083800</v>
      </c>
      <c r="H159" s="260" t="s">
        <v>239</v>
      </c>
      <c r="I159" s="260" t="s">
        <v>240</v>
      </c>
      <c r="J159" s="260" t="s">
        <v>241</v>
      </c>
      <c r="K159" s="260" t="s">
        <v>241</v>
      </c>
      <c r="L159" s="260" t="s">
        <v>250</v>
      </c>
      <c r="M159" s="260">
        <v>700007</v>
      </c>
      <c r="N159" s="260" t="s">
        <v>204</v>
      </c>
      <c r="O159" s="260" t="s">
        <v>205</v>
      </c>
      <c r="P159" s="260">
        <v>20</v>
      </c>
      <c r="Q159" s="260">
        <v>1200</v>
      </c>
      <c r="R159" s="260">
        <v>1229</v>
      </c>
    </row>
    <row r="160" spans="1:18" x14ac:dyDescent="0.35">
      <c r="A160" s="260">
        <v>92000292</v>
      </c>
      <c r="B160" s="260" t="s">
        <v>243</v>
      </c>
      <c r="C160" s="262" t="s">
        <v>237</v>
      </c>
      <c r="D160" s="261">
        <v>44757</v>
      </c>
      <c r="E160" s="260">
        <v>7.7</v>
      </c>
      <c r="F160" s="260" t="s">
        <v>238</v>
      </c>
      <c r="G160" s="260">
        <v>3157000</v>
      </c>
      <c r="H160" s="260" t="s">
        <v>239</v>
      </c>
      <c r="I160" s="260" t="s">
        <v>240</v>
      </c>
      <c r="J160" s="260" t="s">
        <v>241</v>
      </c>
      <c r="K160" s="260" t="s">
        <v>241</v>
      </c>
      <c r="L160" s="260" t="s">
        <v>250</v>
      </c>
      <c r="M160" s="260">
        <v>700007</v>
      </c>
      <c r="N160" s="260" t="s">
        <v>204</v>
      </c>
      <c r="O160" s="260" t="s">
        <v>205</v>
      </c>
      <c r="P160" s="260">
        <v>10</v>
      </c>
      <c r="Q160" s="260">
        <v>1200</v>
      </c>
      <c r="R160" s="260">
        <v>1229</v>
      </c>
    </row>
    <row r="161" spans="1:18" x14ac:dyDescent="0.35">
      <c r="A161" s="260">
        <v>92000293</v>
      </c>
      <c r="B161" s="260" t="s">
        <v>251</v>
      </c>
      <c r="C161" s="262" t="s">
        <v>237</v>
      </c>
      <c r="D161" s="261">
        <v>44757</v>
      </c>
      <c r="E161" s="260">
        <v>29.5</v>
      </c>
      <c r="F161" s="260" t="s">
        <v>238</v>
      </c>
      <c r="G161" s="260">
        <v>12390000</v>
      </c>
      <c r="H161" s="260" t="s">
        <v>239</v>
      </c>
      <c r="I161" s="260" t="s">
        <v>240</v>
      </c>
      <c r="J161" s="260" t="s">
        <v>241</v>
      </c>
      <c r="K161" s="260" t="s">
        <v>241</v>
      </c>
      <c r="L161" s="260" t="s">
        <v>249</v>
      </c>
      <c r="M161" s="260">
        <v>700185</v>
      </c>
      <c r="N161" s="260" t="s">
        <v>204</v>
      </c>
      <c r="O161" s="260" t="s">
        <v>205</v>
      </c>
      <c r="P161" s="260">
        <v>20</v>
      </c>
      <c r="Q161" s="260">
        <v>1200</v>
      </c>
      <c r="R161" s="260">
        <v>1229</v>
      </c>
    </row>
    <row r="162" spans="1:18" x14ac:dyDescent="0.35">
      <c r="A162" s="260">
        <v>92000293</v>
      </c>
      <c r="B162" s="260" t="s">
        <v>251</v>
      </c>
      <c r="C162" s="262" t="s">
        <v>237</v>
      </c>
      <c r="D162" s="261">
        <v>44757</v>
      </c>
      <c r="E162" s="260">
        <v>0.5</v>
      </c>
      <c r="F162" s="260" t="s">
        <v>238</v>
      </c>
      <c r="G162" s="260">
        <v>212000</v>
      </c>
      <c r="H162" s="260" t="s">
        <v>239</v>
      </c>
      <c r="I162" s="260" t="s">
        <v>240</v>
      </c>
      <c r="J162" s="260" t="s">
        <v>241</v>
      </c>
      <c r="K162" s="260" t="s">
        <v>241</v>
      </c>
      <c r="L162" s="260" t="s">
        <v>249</v>
      </c>
      <c r="M162" s="260">
        <v>700185</v>
      </c>
      <c r="N162" s="260" t="s">
        <v>204</v>
      </c>
      <c r="O162" s="260" t="s">
        <v>205</v>
      </c>
      <c r="P162" s="260">
        <v>10</v>
      </c>
      <c r="Q162" s="260">
        <v>1200</v>
      </c>
      <c r="R162" s="260">
        <v>1229</v>
      </c>
    </row>
    <row r="163" spans="1:18" x14ac:dyDescent="0.35">
      <c r="A163" s="260">
        <v>92000294</v>
      </c>
      <c r="B163" s="260" t="s">
        <v>244</v>
      </c>
      <c r="C163" s="262" t="s">
        <v>237</v>
      </c>
      <c r="D163" s="261">
        <v>44757</v>
      </c>
      <c r="E163" s="260">
        <v>33.25</v>
      </c>
      <c r="F163" s="260" t="s">
        <v>238</v>
      </c>
      <c r="G163" s="260">
        <v>13499500</v>
      </c>
      <c r="H163" s="260" t="s">
        <v>239</v>
      </c>
      <c r="I163" s="260" t="s">
        <v>240</v>
      </c>
      <c r="J163" s="260" t="s">
        <v>241</v>
      </c>
      <c r="K163" s="260" t="s">
        <v>241</v>
      </c>
      <c r="L163" s="260" t="s">
        <v>250</v>
      </c>
      <c r="M163" s="260">
        <v>700007</v>
      </c>
      <c r="N163" s="260" t="s">
        <v>204</v>
      </c>
      <c r="O163" s="260" t="s">
        <v>205</v>
      </c>
      <c r="P163" s="260">
        <v>40</v>
      </c>
      <c r="Q163" s="260">
        <v>1200</v>
      </c>
      <c r="R163" s="260">
        <v>1229</v>
      </c>
    </row>
    <row r="164" spans="1:18" x14ac:dyDescent="0.35">
      <c r="A164" s="260">
        <v>92000294</v>
      </c>
      <c r="B164" s="260" t="s">
        <v>244</v>
      </c>
      <c r="C164" s="262" t="s">
        <v>237</v>
      </c>
      <c r="D164" s="261">
        <v>44757</v>
      </c>
      <c r="E164" s="260">
        <v>1.75</v>
      </c>
      <c r="F164" s="260" t="s">
        <v>238</v>
      </c>
      <c r="G164" s="260">
        <v>717500</v>
      </c>
      <c r="H164" s="260" t="s">
        <v>239</v>
      </c>
      <c r="I164" s="260" t="s">
        <v>240</v>
      </c>
      <c r="J164" s="260" t="s">
        <v>241</v>
      </c>
      <c r="K164" s="260" t="s">
        <v>241</v>
      </c>
      <c r="L164" s="260" t="s">
        <v>250</v>
      </c>
      <c r="M164" s="260">
        <v>700007</v>
      </c>
      <c r="N164" s="260" t="s">
        <v>204</v>
      </c>
      <c r="O164" s="260" t="s">
        <v>205</v>
      </c>
      <c r="P164" s="260">
        <v>30</v>
      </c>
      <c r="Q164" s="260">
        <v>1200</v>
      </c>
      <c r="R164" s="260">
        <v>1229</v>
      </c>
    </row>
    <row r="165" spans="1:18" x14ac:dyDescent="0.35">
      <c r="A165" s="260">
        <v>92000294</v>
      </c>
      <c r="B165" s="260" t="s">
        <v>244</v>
      </c>
      <c r="C165" s="262" t="s">
        <v>237</v>
      </c>
      <c r="D165" s="261">
        <v>44757</v>
      </c>
      <c r="E165" s="260">
        <v>28.05</v>
      </c>
      <c r="F165" s="260" t="s">
        <v>238</v>
      </c>
      <c r="G165" s="260">
        <v>11781000</v>
      </c>
      <c r="H165" s="260" t="s">
        <v>239</v>
      </c>
      <c r="I165" s="260" t="s">
        <v>240</v>
      </c>
      <c r="J165" s="260" t="s">
        <v>241</v>
      </c>
      <c r="K165" s="260" t="s">
        <v>241</v>
      </c>
      <c r="L165" s="260" t="s">
        <v>249</v>
      </c>
      <c r="M165" s="260">
        <v>700185</v>
      </c>
      <c r="N165" s="260" t="s">
        <v>204</v>
      </c>
      <c r="O165" s="260" t="s">
        <v>205</v>
      </c>
      <c r="P165" s="260">
        <v>20</v>
      </c>
      <c r="Q165" s="260">
        <v>1200</v>
      </c>
      <c r="R165" s="260">
        <v>1229</v>
      </c>
    </row>
    <row r="166" spans="1:18" x14ac:dyDescent="0.35">
      <c r="A166" s="260">
        <v>92000294</v>
      </c>
      <c r="B166" s="260" t="s">
        <v>244</v>
      </c>
      <c r="C166" s="262" t="s">
        <v>237</v>
      </c>
      <c r="D166" s="261">
        <v>44757</v>
      </c>
      <c r="E166" s="260">
        <v>1.95</v>
      </c>
      <c r="F166" s="260" t="s">
        <v>238</v>
      </c>
      <c r="G166" s="260">
        <v>826800</v>
      </c>
      <c r="H166" s="260" t="s">
        <v>239</v>
      </c>
      <c r="I166" s="260" t="s">
        <v>240</v>
      </c>
      <c r="J166" s="260" t="s">
        <v>241</v>
      </c>
      <c r="K166" s="260" t="s">
        <v>241</v>
      </c>
      <c r="L166" s="260" t="s">
        <v>249</v>
      </c>
      <c r="M166" s="260">
        <v>700185</v>
      </c>
      <c r="N166" s="260" t="s">
        <v>204</v>
      </c>
      <c r="O166" s="260" t="s">
        <v>205</v>
      </c>
      <c r="P166" s="260">
        <v>10</v>
      </c>
      <c r="Q166" s="260">
        <v>1200</v>
      </c>
      <c r="R166" s="260">
        <v>1229</v>
      </c>
    </row>
    <row r="167" spans="1:18" x14ac:dyDescent="0.35">
      <c r="A167" s="260">
        <v>92000295</v>
      </c>
      <c r="B167" s="260" t="s">
        <v>245</v>
      </c>
      <c r="C167" s="262" t="s">
        <v>237</v>
      </c>
      <c r="D167" s="261">
        <v>44757</v>
      </c>
      <c r="E167" s="260">
        <v>28</v>
      </c>
      <c r="F167" s="260" t="s">
        <v>238</v>
      </c>
      <c r="G167" s="260">
        <v>11760000</v>
      </c>
      <c r="H167" s="260" t="s">
        <v>239</v>
      </c>
      <c r="I167" s="260" t="s">
        <v>240</v>
      </c>
      <c r="J167" s="260" t="s">
        <v>241</v>
      </c>
      <c r="K167" s="260" t="s">
        <v>241</v>
      </c>
      <c r="L167" s="260" t="s">
        <v>249</v>
      </c>
      <c r="M167" s="260">
        <v>700185</v>
      </c>
      <c r="N167" s="260" t="s">
        <v>204</v>
      </c>
      <c r="O167" s="260" t="s">
        <v>205</v>
      </c>
      <c r="P167" s="260">
        <v>20</v>
      </c>
      <c r="Q167" s="260">
        <v>1200</v>
      </c>
      <c r="R167" s="260">
        <v>1229</v>
      </c>
    </row>
    <row r="168" spans="1:18" x14ac:dyDescent="0.35">
      <c r="A168" s="260">
        <v>92000295</v>
      </c>
      <c r="B168" s="260" t="s">
        <v>245</v>
      </c>
      <c r="C168" s="262" t="s">
        <v>237</v>
      </c>
      <c r="D168" s="261">
        <v>44757</v>
      </c>
      <c r="E168" s="260">
        <v>2</v>
      </c>
      <c r="F168" s="260" t="s">
        <v>238</v>
      </c>
      <c r="G168" s="260">
        <v>848000</v>
      </c>
      <c r="H168" s="260" t="s">
        <v>239</v>
      </c>
      <c r="I168" s="260" t="s">
        <v>240</v>
      </c>
      <c r="J168" s="260" t="s">
        <v>241</v>
      </c>
      <c r="K168" s="260" t="s">
        <v>241</v>
      </c>
      <c r="L168" s="260" t="s">
        <v>249</v>
      </c>
      <c r="M168" s="260">
        <v>700185</v>
      </c>
      <c r="N168" s="260" t="s">
        <v>204</v>
      </c>
      <c r="O168" s="260" t="s">
        <v>205</v>
      </c>
      <c r="P168" s="260">
        <v>10</v>
      </c>
      <c r="Q168" s="260">
        <v>1200</v>
      </c>
      <c r="R168" s="260">
        <v>1229</v>
      </c>
    </row>
    <row r="169" spans="1:18" x14ac:dyDescent="0.35">
      <c r="A169" s="260">
        <v>92000295</v>
      </c>
      <c r="B169" s="260" t="s">
        <v>245</v>
      </c>
      <c r="C169" s="262" t="s">
        <v>237</v>
      </c>
      <c r="D169" s="261">
        <v>44757</v>
      </c>
      <c r="E169" s="260">
        <v>3.45</v>
      </c>
      <c r="F169" s="260" t="s">
        <v>238</v>
      </c>
      <c r="G169" s="260">
        <v>1414500</v>
      </c>
      <c r="H169" s="260" t="s">
        <v>239</v>
      </c>
      <c r="I169" s="260" t="s">
        <v>240</v>
      </c>
      <c r="J169" s="260" t="s">
        <v>241</v>
      </c>
      <c r="K169" s="260" t="s">
        <v>241</v>
      </c>
      <c r="L169" s="260" t="s">
        <v>250</v>
      </c>
      <c r="M169" s="260">
        <v>700007</v>
      </c>
      <c r="N169" s="260" t="s">
        <v>204</v>
      </c>
      <c r="O169" s="260" t="s">
        <v>205</v>
      </c>
      <c r="P169" s="260">
        <v>30</v>
      </c>
      <c r="Q169" s="260">
        <v>1200</v>
      </c>
      <c r="R169" s="260">
        <v>1229</v>
      </c>
    </row>
    <row r="170" spans="1:18" x14ac:dyDescent="0.35">
      <c r="A170" s="260">
        <v>92000295</v>
      </c>
      <c r="B170" s="260" t="s">
        <v>245</v>
      </c>
      <c r="C170" s="262" t="s">
        <v>237</v>
      </c>
      <c r="D170" s="261">
        <v>44757</v>
      </c>
      <c r="E170" s="260">
        <v>31.55</v>
      </c>
      <c r="F170" s="260" t="s">
        <v>238</v>
      </c>
      <c r="G170" s="260">
        <v>12809300</v>
      </c>
      <c r="H170" s="260" t="s">
        <v>239</v>
      </c>
      <c r="I170" s="260" t="s">
        <v>240</v>
      </c>
      <c r="J170" s="260" t="s">
        <v>241</v>
      </c>
      <c r="K170" s="260" t="s">
        <v>241</v>
      </c>
      <c r="L170" s="260" t="s">
        <v>250</v>
      </c>
      <c r="M170" s="260">
        <v>700007</v>
      </c>
      <c r="N170" s="260" t="s">
        <v>204</v>
      </c>
      <c r="O170" s="260" t="s">
        <v>205</v>
      </c>
      <c r="P170" s="260">
        <v>40</v>
      </c>
      <c r="Q170" s="260">
        <v>1200</v>
      </c>
      <c r="R170" s="260">
        <v>1229</v>
      </c>
    </row>
    <row r="171" spans="1:18" x14ac:dyDescent="0.35">
      <c r="A171" s="260">
        <v>92000296</v>
      </c>
      <c r="B171" s="260" t="s">
        <v>236</v>
      </c>
      <c r="C171" s="262" t="s">
        <v>237</v>
      </c>
      <c r="D171" s="261">
        <v>44757</v>
      </c>
      <c r="E171" s="260">
        <v>5</v>
      </c>
      <c r="F171" s="260" t="s">
        <v>238</v>
      </c>
      <c r="G171" s="260">
        <v>2120000</v>
      </c>
      <c r="H171" s="260" t="s">
        <v>239</v>
      </c>
      <c r="I171" s="260" t="s">
        <v>240</v>
      </c>
      <c r="J171" s="260" t="s">
        <v>241</v>
      </c>
      <c r="K171" s="260" t="s">
        <v>241</v>
      </c>
      <c r="L171" s="260" t="s">
        <v>249</v>
      </c>
      <c r="M171" s="260">
        <v>700185</v>
      </c>
      <c r="N171" s="260" t="s">
        <v>204</v>
      </c>
      <c r="O171" s="260" t="s">
        <v>205</v>
      </c>
      <c r="P171" s="260">
        <v>10</v>
      </c>
      <c r="Q171" s="260">
        <v>1200</v>
      </c>
      <c r="R171" s="260">
        <v>1229</v>
      </c>
    </row>
    <row r="172" spans="1:18" x14ac:dyDescent="0.35">
      <c r="A172" s="260">
        <v>92000296</v>
      </c>
      <c r="B172" s="260" t="s">
        <v>236</v>
      </c>
      <c r="C172" s="262" t="s">
        <v>237</v>
      </c>
      <c r="D172" s="261">
        <v>44757</v>
      </c>
      <c r="E172" s="260">
        <v>25</v>
      </c>
      <c r="F172" s="260" t="s">
        <v>238</v>
      </c>
      <c r="G172" s="260">
        <v>10500000</v>
      </c>
      <c r="H172" s="260" t="s">
        <v>239</v>
      </c>
      <c r="I172" s="260" t="s">
        <v>240</v>
      </c>
      <c r="J172" s="260" t="s">
        <v>241</v>
      </c>
      <c r="K172" s="260" t="s">
        <v>241</v>
      </c>
      <c r="L172" s="260" t="s">
        <v>249</v>
      </c>
      <c r="M172" s="260">
        <v>700185</v>
      </c>
      <c r="N172" s="260" t="s">
        <v>204</v>
      </c>
      <c r="O172" s="260" t="s">
        <v>205</v>
      </c>
      <c r="P172" s="260">
        <v>20</v>
      </c>
      <c r="Q172" s="260">
        <v>1200</v>
      </c>
      <c r="R172" s="260">
        <v>1229</v>
      </c>
    </row>
    <row r="173" spans="1:18" x14ac:dyDescent="0.35">
      <c r="A173" s="260">
        <v>92000297</v>
      </c>
      <c r="B173" s="260" t="s">
        <v>252</v>
      </c>
      <c r="C173" s="262" t="s">
        <v>237</v>
      </c>
      <c r="D173" s="261">
        <v>44757</v>
      </c>
      <c r="E173" s="260">
        <v>0.75</v>
      </c>
      <c r="F173" s="260" t="s">
        <v>238</v>
      </c>
      <c r="G173" s="260">
        <v>318000</v>
      </c>
      <c r="H173" s="260" t="s">
        <v>239</v>
      </c>
      <c r="I173" s="260" t="s">
        <v>240</v>
      </c>
      <c r="J173" s="260" t="s">
        <v>241</v>
      </c>
      <c r="K173" s="260" t="s">
        <v>241</v>
      </c>
      <c r="L173" s="260" t="s">
        <v>249</v>
      </c>
      <c r="M173" s="260">
        <v>700185</v>
      </c>
      <c r="N173" s="260" t="s">
        <v>204</v>
      </c>
      <c r="O173" s="260" t="s">
        <v>205</v>
      </c>
      <c r="P173" s="260">
        <v>10</v>
      </c>
      <c r="Q173" s="260">
        <v>1200</v>
      </c>
      <c r="R173" s="260">
        <v>1229</v>
      </c>
    </row>
    <row r="174" spans="1:18" x14ac:dyDescent="0.35">
      <c r="A174" s="260">
        <v>92000297</v>
      </c>
      <c r="B174" s="260" t="s">
        <v>252</v>
      </c>
      <c r="C174" s="262" t="s">
        <v>237</v>
      </c>
      <c r="D174" s="261">
        <v>44757</v>
      </c>
      <c r="E174" s="260">
        <v>29.25</v>
      </c>
      <c r="F174" s="260" t="s">
        <v>238</v>
      </c>
      <c r="G174" s="260">
        <v>12285000</v>
      </c>
      <c r="H174" s="260" t="s">
        <v>239</v>
      </c>
      <c r="I174" s="260" t="s">
        <v>240</v>
      </c>
      <c r="J174" s="260" t="s">
        <v>241</v>
      </c>
      <c r="K174" s="260" t="s">
        <v>241</v>
      </c>
      <c r="L174" s="260" t="s">
        <v>249</v>
      </c>
      <c r="M174" s="260">
        <v>700185</v>
      </c>
      <c r="N174" s="260" t="s">
        <v>204</v>
      </c>
      <c r="O174" s="260" t="s">
        <v>205</v>
      </c>
      <c r="P174" s="260">
        <v>20</v>
      </c>
      <c r="Q174" s="260">
        <v>1200</v>
      </c>
      <c r="R174" s="260">
        <v>1229</v>
      </c>
    </row>
    <row r="175" spans="1:18" x14ac:dyDescent="0.35">
      <c r="A175" s="260">
        <v>92000297</v>
      </c>
      <c r="B175" s="260" t="s">
        <v>252</v>
      </c>
      <c r="C175" s="262" t="s">
        <v>237</v>
      </c>
      <c r="D175" s="261">
        <v>44757</v>
      </c>
      <c r="E175" s="260">
        <v>0.35</v>
      </c>
      <c r="F175" s="260" t="s">
        <v>238</v>
      </c>
      <c r="G175" s="260">
        <v>143500</v>
      </c>
      <c r="H175" s="260" t="s">
        <v>239</v>
      </c>
      <c r="I175" s="260" t="s">
        <v>240</v>
      </c>
      <c r="J175" s="260" t="s">
        <v>241</v>
      </c>
      <c r="K175" s="260" t="s">
        <v>241</v>
      </c>
      <c r="L175" s="260" t="s">
        <v>250</v>
      </c>
      <c r="M175" s="260">
        <v>700007</v>
      </c>
      <c r="N175" s="260" t="s">
        <v>204</v>
      </c>
      <c r="O175" s="260" t="s">
        <v>205</v>
      </c>
      <c r="P175" s="260">
        <v>30</v>
      </c>
      <c r="Q175" s="260">
        <v>1200</v>
      </c>
      <c r="R175" s="260">
        <v>1229</v>
      </c>
    </row>
    <row r="176" spans="1:18" x14ac:dyDescent="0.35">
      <c r="A176" s="260">
        <v>92000297</v>
      </c>
      <c r="B176" s="260" t="s">
        <v>252</v>
      </c>
      <c r="C176" s="262" t="s">
        <v>237</v>
      </c>
      <c r="D176" s="261">
        <v>44757</v>
      </c>
      <c r="E176" s="260">
        <v>34.65</v>
      </c>
      <c r="F176" s="260" t="s">
        <v>238</v>
      </c>
      <c r="G176" s="260">
        <v>14067900</v>
      </c>
      <c r="H176" s="260" t="s">
        <v>239</v>
      </c>
      <c r="I176" s="260" t="s">
        <v>240</v>
      </c>
      <c r="J176" s="260" t="s">
        <v>241</v>
      </c>
      <c r="K176" s="260" t="s">
        <v>241</v>
      </c>
      <c r="L176" s="260" t="s">
        <v>250</v>
      </c>
      <c r="M176" s="260">
        <v>700007</v>
      </c>
      <c r="N176" s="260" t="s">
        <v>204</v>
      </c>
      <c r="O176" s="260" t="s">
        <v>205</v>
      </c>
      <c r="P176" s="260">
        <v>40</v>
      </c>
      <c r="Q176" s="260">
        <v>1200</v>
      </c>
      <c r="R176" s="260">
        <v>1229</v>
      </c>
    </row>
    <row r="177" spans="1:18" x14ac:dyDescent="0.35">
      <c r="A177" s="260">
        <v>92000298</v>
      </c>
      <c r="B177" s="260" t="s">
        <v>253</v>
      </c>
      <c r="C177" s="260" t="s">
        <v>198</v>
      </c>
      <c r="D177" s="261">
        <v>44783</v>
      </c>
      <c r="E177" s="260">
        <v>90</v>
      </c>
      <c r="F177" s="260" t="s">
        <v>199</v>
      </c>
      <c r="G177" s="260">
        <v>0</v>
      </c>
      <c r="H177" s="260" t="s">
        <v>239</v>
      </c>
      <c r="I177" s="260" t="s">
        <v>240</v>
      </c>
      <c r="J177" s="260" t="s">
        <v>241</v>
      </c>
      <c r="K177" s="260" t="s">
        <v>241</v>
      </c>
      <c r="L177" s="260" t="s">
        <v>242</v>
      </c>
      <c r="M177" s="260" t="s">
        <v>254</v>
      </c>
      <c r="N177" s="260" t="s">
        <v>204</v>
      </c>
      <c r="O177" s="260" t="s">
        <v>205</v>
      </c>
      <c r="P177" s="260">
        <v>20</v>
      </c>
      <c r="Q177" s="260">
        <v>1200</v>
      </c>
      <c r="R177" s="260">
        <v>1229</v>
      </c>
    </row>
    <row r="178" spans="1:18" x14ac:dyDescent="0.35">
      <c r="A178" s="260">
        <v>92000298</v>
      </c>
      <c r="B178" s="260" t="s">
        <v>253</v>
      </c>
      <c r="C178" s="260" t="s">
        <v>198</v>
      </c>
      <c r="D178" s="261">
        <v>44783</v>
      </c>
      <c r="E178" s="260">
        <v>120</v>
      </c>
      <c r="F178" s="260" t="s">
        <v>199</v>
      </c>
      <c r="G178" s="260">
        <v>0</v>
      </c>
      <c r="H178" s="260" t="s">
        <v>239</v>
      </c>
      <c r="I178" s="260" t="s">
        <v>240</v>
      </c>
      <c r="J178" s="260" t="s">
        <v>241</v>
      </c>
      <c r="K178" s="260" t="s">
        <v>241</v>
      </c>
      <c r="L178" s="260" t="s">
        <v>255</v>
      </c>
      <c r="M178" s="260" t="s">
        <v>256</v>
      </c>
      <c r="N178" s="260" t="s">
        <v>204</v>
      </c>
      <c r="O178" s="260" t="s">
        <v>205</v>
      </c>
      <c r="P178" s="260">
        <v>30</v>
      </c>
      <c r="Q178" s="260">
        <v>1200</v>
      </c>
      <c r="R178" s="260">
        <v>1229</v>
      </c>
    </row>
    <row r="179" spans="1:18" x14ac:dyDescent="0.35">
      <c r="A179" s="260">
        <v>92000298</v>
      </c>
      <c r="B179" s="260" t="s">
        <v>253</v>
      </c>
      <c r="C179" s="260" t="s">
        <v>198</v>
      </c>
      <c r="D179" s="261">
        <v>44783</v>
      </c>
      <c r="E179" s="260">
        <v>210</v>
      </c>
      <c r="F179" s="260" t="s">
        <v>199</v>
      </c>
      <c r="G179" s="260">
        <v>3045000</v>
      </c>
      <c r="H179" s="260" t="s">
        <v>239</v>
      </c>
      <c r="I179" s="260" t="s">
        <v>240</v>
      </c>
      <c r="J179" s="260" t="s">
        <v>241</v>
      </c>
      <c r="K179" s="260" t="s">
        <v>241</v>
      </c>
      <c r="L179" s="260" t="s">
        <v>257</v>
      </c>
      <c r="M179" s="260">
        <v>500115</v>
      </c>
      <c r="N179" s="260" t="s">
        <v>204</v>
      </c>
      <c r="O179" s="260" t="s">
        <v>205</v>
      </c>
      <c r="P179" s="260">
        <v>10</v>
      </c>
      <c r="Q179" s="260">
        <v>1200</v>
      </c>
      <c r="R179" s="260">
        <v>1229</v>
      </c>
    </row>
    <row r="180" spans="1:18" x14ac:dyDescent="0.35">
      <c r="A180" s="260">
        <v>92000299</v>
      </c>
      <c r="B180" s="260" t="s">
        <v>258</v>
      </c>
      <c r="C180" s="262" t="s">
        <v>237</v>
      </c>
      <c r="D180" s="261">
        <v>44823</v>
      </c>
      <c r="E180" s="260">
        <v>1.45</v>
      </c>
      <c r="F180" s="260" t="s">
        <v>238</v>
      </c>
      <c r="G180" s="260">
        <v>797500</v>
      </c>
      <c r="H180" s="260" t="s">
        <v>239</v>
      </c>
      <c r="I180" s="260" t="s">
        <v>240</v>
      </c>
      <c r="J180" s="260" t="s">
        <v>241</v>
      </c>
      <c r="K180" s="260" t="s">
        <v>241</v>
      </c>
      <c r="L180" s="260" t="s">
        <v>259</v>
      </c>
      <c r="M180" s="260">
        <v>700175</v>
      </c>
      <c r="N180" s="260" t="s">
        <v>204</v>
      </c>
      <c r="O180" s="260" t="s">
        <v>205</v>
      </c>
      <c r="P180" s="260">
        <v>10</v>
      </c>
      <c r="Q180" s="260">
        <v>1200</v>
      </c>
      <c r="R180" s="260">
        <v>1229</v>
      </c>
    </row>
    <row r="181" spans="1:18" x14ac:dyDescent="0.35">
      <c r="A181" s="260">
        <v>92000301</v>
      </c>
      <c r="B181" s="260" t="s">
        <v>260</v>
      </c>
      <c r="C181" s="260" t="s">
        <v>233</v>
      </c>
      <c r="D181" s="261">
        <v>44862</v>
      </c>
      <c r="E181" s="260">
        <v>0.2</v>
      </c>
      <c r="F181" s="260" t="s">
        <v>238</v>
      </c>
      <c r="G181" s="260">
        <v>0</v>
      </c>
      <c r="H181" s="260" t="s">
        <v>239</v>
      </c>
      <c r="I181" s="260" t="s">
        <v>240</v>
      </c>
      <c r="J181" s="260" t="s">
        <v>241</v>
      </c>
      <c r="K181" s="260" t="s">
        <v>241</v>
      </c>
      <c r="L181" s="260" t="s">
        <v>259</v>
      </c>
      <c r="M181" s="260">
        <v>700175</v>
      </c>
      <c r="N181" s="260" t="s">
        <v>204</v>
      </c>
      <c r="O181" s="260" t="s">
        <v>205</v>
      </c>
      <c r="P181" s="260">
        <v>10</v>
      </c>
      <c r="Q181" s="260">
        <v>1200</v>
      </c>
      <c r="R181" s="260">
        <v>1229</v>
      </c>
    </row>
    <row r="182" spans="1:18" x14ac:dyDescent="0.35">
      <c r="A182" s="260">
        <v>92000302</v>
      </c>
      <c r="B182" s="260" t="s">
        <v>258</v>
      </c>
      <c r="C182" s="262" t="s">
        <v>237</v>
      </c>
      <c r="D182" s="261">
        <v>44868</v>
      </c>
      <c r="E182" s="260">
        <v>31.8</v>
      </c>
      <c r="F182" s="260" t="s">
        <v>238</v>
      </c>
      <c r="G182" s="260">
        <v>17490000</v>
      </c>
      <c r="H182" s="260" t="s">
        <v>239</v>
      </c>
      <c r="I182" s="260" t="s">
        <v>240</v>
      </c>
      <c r="J182" s="260" t="s">
        <v>241</v>
      </c>
      <c r="K182" s="260" t="s">
        <v>241</v>
      </c>
      <c r="L182" s="260" t="s">
        <v>259</v>
      </c>
      <c r="M182" s="260">
        <v>700175</v>
      </c>
      <c r="N182" s="260" t="s">
        <v>204</v>
      </c>
      <c r="O182" s="260" t="s">
        <v>205</v>
      </c>
      <c r="P182" s="260">
        <v>10</v>
      </c>
      <c r="Q182" s="260">
        <v>1200</v>
      </c>
      <c r="R182" s="260">
        <v>1229</v>
      </c>
    </row>
    <row r="183" spans="1:18" x14ac:dyDescent="0.35">
      <c r="A183" s="260">
        <v>92000303</v>
      </c>
      <c r="B183" s="260" t="s">
        <v>261</v>
      </c>
      <c r="C183" s="262" t="s">
        <v>237</v>
      </c>
      <c r="D183" s="261">
        <v>44872</v>
      </c>
      <c r="E183" s="260">
        <v>600</v>
      </c>
      <c r="F183" s="260" t="s">
        <v>199</v>
      </c>
      <c r="G183" s="260">
        <v>173577924</v>
      </c>
      <c r="H183" s="260" t="s">
        <v>239</v>
      </c>
      <c r="I183" s="260" t="s">
        <v>240</v>
      </c>
      <c r="J183" s="260" t="s">
        <v>241</v>
      </c>
      <c r="K183" s="260" t="s">
        <v>241</v>
      </c>
      <c r="L183" s="260" t="s">
        <v>262</v>
      </c>
      <c r="M183" s="260">
        <v>100132</v>
      </c>
      <c r="N183" s="260" t="s">
        <v>204</v>
      </c>
      <c r="O183" s="260" t="s">
        <v>205</v>
      </c>
      <c r="P183" s="260">
        <v>10</v>
      </c>
      <c r="Q183" s="260">
        <v>1200</v>
      </c>
      <c r="R183" s="260">
        <v>1229</v>
      </c>
    </row>
    <row r="184" spans="1:18" x14ac:dyDescent="0.35">
      <c r="A184" s="260">
        <v>92000303</v>
      </c>
      <c r="B184" s="260" t="s">
        <v>261</v>
      </c>
      <c r="C184" s="262" t="s">
        <v>237</v>
      </c>
      <c r="D184" s="261">
        <v>44872</v>
      </c>
      <c r="E184" s="260">
        <v>120</v>
      </c>
      <c r="F184" s="260" t="s">
        <v>199</v>
      </c>
      <c r="G184" s="260">
        <v>45441555.600000001</v>
      </c>
      <c r="H184" s="260" t="s">
        <v>239</v>
      </c>
      <c r="I184" s="260" t="s">
        <v>240</v>
      </c>
      <c r="J184" s="260" t="s">
        <v>241</v>
      </c>
      <c r="K184" s="260" t="s">
        <v>241</v>
      </c>
      <c r="L184" s="260" t="s">
        <v>250</v>
      </c>
      <c r="M184" s="260">
        <v>100111</v>
      </c>
      <c r="N184" s="260" t="s">
        <v>204</v>
      </c>
      <c r="O184" s="260" t="s">
        <v>205</v>
      </c>
      <c r="P184" s="260">
        <v>20</v>
      </c>
      <c r="Q184" s="260">
        <v>1200</v>
      </c>
      <c r="R184" s="260">
        <v>1229</v>
      </c>
    </row>
    <row r="185" spans="1:18" x14ac:dyDescent="0.35">
      <c r="A185" s="260">
        <v>92000304</v>
      </c>
      <c r="B185" s="260" t="s">
        <v>261</v>
      </c>
      <c r="C185" s="262" t="s">
        <v>237</v>
      </c>
      <c r="D185" s="261">
        <v>44895</v>
      </c>
      <c r="E185" s="260">
        <v>265</v>
      </c>
      <c r="F185" s="260" t="s">
        <v>199</v>
      </c>
      <c r="G185" s="260">
        <v>76663583.099999994</v>
      </c>
      <c r="H185" s="260" t="s">
        <v>239</v>
      </c>
      <c r="I185" s="260" t="s">
        <v>240</v>
      </c>
      <c r="J185" s="260" t="s">
        <v>241</v>
      </c>
      <c r="K185" s="260" t="s">
        <v>241</v>
      </c>
      <c r="L185" s="260" t="s">
        <v>262</v>
      </c>
      <c r="M185" s="260">
        <v>100132</v>
      </c>
      <c r="N185" s="260" t="s">
        <v>204</v>
      </c>
      <c r="O185" s="260" t="s">
        <v>205</v>
      </c>
      <c r="P185" s="260">
        <v>10</v>
      </c>
      <c r="Q185" s="260">
        <v>1200</v>
      </c>
      <c r="R185" s="260">
        <v>1229</v>
      </c>
    </row>
    <row r="186" spans="1:18" x14ac:dyDescent="0.35">
      <c r="A186" s="260">
        <v>92000305</v>
      </c>
      <c r="B186" s="260" t="s">
        <v>261</v>
      </c>
      <c r="C186" s="262" t="s">
        <v>237</v>
      </c>
      <c r="D186" s="261">
        <v>44911</v>
      </c>
      <c r="E186" s="260">
        <v>191.9</v>
      </c>
      <c r="F186" s="260" t="s">
        <v>199</v>
      </c>
      <c r="G186" s="260">
        <v>95182400</v>
      </c>
      <c r="H186" s="260" t="s">
        <v>239</v>
      </c>
      <c r="I186" s="260" t="s">
        <v>240</v>
      </c>
      <c r="J186" s="260" t="s">
        <v>241</v>
      </c>
      <c r="K186" s="260" t="s">
        <v>241</v>
      </c>
      <c r="L186" s="260" t="s">
        <v>263</v>
      </c>
      <c r="M186" s="260">
        <v>100109</v>
      </c>
      <c r="N186" s="260" t="s">
        <v>204</v>
      </c>
      <c r="O186" s="260" t="s">
        <v>205</v>
      </c>
      <c r="P186" s="260">
        <v>10</v>
      </c>
      <c r="Q186" s="260">
        <v>1200</v>
      </c>
      <c r="R186" s="260">
        <v>1229</v>
      </c>
    </row>
    <row r="187" spans="1:18" x14ac:dyDescent="0.35">
      <c r="A187" s="260">
        <v>92000307</v>
      </c>
      <c r="B187" s="260" t="s">
        <v>264</v>
      </c>
      <c r="C187" s="262" t="s">
        <v>237</v>
      </c>
      <c r="D187" s="261">
        <v>44911</v>
      </c>
      <c r="E187" s="260">
        <v>330</v>
      </c>
      <c r="F187" s="260" t="s">
        <v>199</v>
      </c>
      <c r="G187" s="260">
        <v>163680000</v>
      </c>
      <c r="H187" s="260" t="s">
        <v>239</v>
      </c>
      <c r="I187" s="260" t="s">
        <v>240</v>
      </c>
      <c r="J187" s="260" t="s">
        <v>241</v>
      </c>
      <c r="K187" s="260" t="s">
        <v>241</v>
      </c>
      <c r="L187" s="260" t="s">
        <v>263</v>
      </c>
      <c r="M187" s="260">
        <v>100109</v>
      </c>
      <c r="N187" s="260" t="s">
        <v>204</v>
      </c>
      <c r="O187" s="260" t="s">
        <v>205</v>
      </c>
      <c r="P187" s="260">
        <v>10</v>
      </c>
      <c r="Q187" s="260">
        <v>1200</v>
      </c>
      <c r="R187" s="260">
        <v>1229</v>
      </c>
    </row>
    <row r="188" spans="1:18" x14ac:dyDescent="0.35">
      <c r="A188" s="260">
        <v>92000307</v>
      </c>
      <c r="B188" s="260" t="s">
        <v>264</v>
      </c>
      <c r="C188" s="262" t="s">
        <v>237</v>
      </c>
      <c r="D188" s="261">
        <v>44911</v>
      </c>
      <c r="E188" s="260">
        <v>120</v>
      </c>
      <c r="F188" s="260" t="s">
        <v>199</v>
      </c>
      <c r="G188" s="260">
        <v>45441555.600000001</v>
      </c>
      <c r="H188" s="260" t="s">
        <v>239</v>
      </c>
      <c r="I188" s="260" t="s">
        <v>240</v>
      </c>
      <c r="J188" s="260" t="s">
        <v>241</v>
      </c>
      <c r="K188" s="260" t="s">
        <v>241</v>
      </c>
      <c r="L188" s="260" t="s">
        <v>250</v>
      </c>
      <c r="M188" s="260">
        <v>100111</v>
      </c>
      <c r="N188" s="260" t="s">
        <v>204</v>
      </c>
      <c r="O188" s="260" t="s">
        <v>205</v>
      </c>
      <c r="P188" s="260">
        <v>20</v>
      </c>
      <c r="Q188" s="260">
        <v>1200</v>
      </c>
      <c r="R188" s="260">
        <v>1229</v>
      </c>
    </row>
    <row r="189" spans="1:18" x14ac:dyDescent="0.35">
      <c r="A189" s="260">
        <v>92000309</v>
      </c>
      <c r="B189" s="260" t="s">
        <v>261</v>
      </c>
      <c r="C189" s="262" t="s">
        <v>237</v>
      </c>
      <c r="D189" s="261">
        <v>44916</v>
      </c>
      <c r="E189" s="260">
        <v>80</v>
      </c>
      <c r="F189" s="260" t="s">
        <v>199</v>
      </c>
      <c r="G189" s="260">
        <v>39680000</v>
      </c>
      <c r="H189" s="260" t="s">
        <v>239</v>
      </c>
      <c r="I189" s="260" t="s">
        <v>240</v>
      </c>
      <c r="J189" s="260" t="s">
        <v>241</v>
      </c>
      <c r="K189" s="260" t="s">
        <v>241</v>
      </c>
      <c r="L189" s="260" t="s">
        <v>263</v>
      </c>
      <c r="M189" s="260">
        <v>100109</v>
      </c>
      <c r="N189" s="260" t="s">
        <v>204</v>
      </c>
      <c r="O189" s="260" t="s">
        <v>205</v>
      </c>
      <c r="P189" s="260">
        <v>10</v>
      </c>
      <c r="Q189" s="260">
        <v>1200</v>
      </c>
      <c r="R189" s="260">
        <v>1229</v>
      </c>
    </row>
    <row r="190" spans="1:18" x14ac:dyDescent="0.35">
      <c r="A190" s="260">
        <v>92000313</v>
      </c>
      <c r="B190" s="260" t="s">
        <v>253</v>
      </c>
      <c r="C190" s="260" t="s">
        <v>198</v>
      </c>
      <c r="D190" s="261">
        <v>44924</v>
      </c>
      <c r="E190" s="260">
        <v>2250</v>
      </c>
      <c r="F190" s="260" t="s">
        <v>199</v>
      </c>
      <c r="G190" s="260">
        <v>32625000</v>
      </c>
      <c r="H190" s="260" t="s">
        <v>239</v>
      </c>
      <c r="I190" s="260" t="s">
        <v>240</v>
      </c>
      <c r="J190" s="260" t="s">
        <v>241</v>
      </c>
      <c r="K190" s="260" t="s">
        <v>241</v>
      </c>
      <c r="L190" s="260" t="s">
        <v>257</v>
      </c>
      <c r="M190" s="260">
        <v>500115</v>
      </c>
      <c r="N190" s="260" t="s">
        <v>204</v>
      </c>
      <c r="O190" s="260" t="s">
        <v>205</v>
      </c>
      <c r="P190" s="260">
        <v>30</v>
      </c>
      <c r="Q190" s="260">
        <v>1200</v>
      </c>
      <c r="R190" s="260">
        <v>1229</v>
      </c>
    </row>
    <row r="191" spans="1:18" x14ac:dyDescent="0.35">
      <c r="A191" s="260">
        <v>92000313</v>
      </c>
      <c r="B191" s="260" t="s">
        <v>253</v>
      </c>
      <c r="C191" s="262" t="s">
        <v>237</v>
      </c>
      <c r="D191" s="261">
        <v>44924</v>
      </c>
      <c r="E191" s="260">
        <v>1950</v>
      </c>
      <c r="F191" s="260" t="s">
        <v>199</v>
      </c>
      <c r="G191" s="260">
        <v>0</v>
      </c>
      <c r="H191" s="260" t="s">
        <v>239</v>
      </c>
      <c r="I191" s="260" t="s">
        <v>240</v>
      </c>
      <c r="J191" s="260" t="s">
        <v>241</v>
      </c>
      <c r="K191" s="260" t="s">
        <v>241</v>
      </c>
      <c r="L191" s="260" t="s">
        <v>242</v>
      </c>
      <c r="M191" s="260" t="s">
        <v>254</v>
      </c>
      <c r="N191" s="260" t="s">
        <v>204</v>
      </c>
      <c r="O191" s="260" t="s">
        <v>205</v>
      </c>
      <c r="P191" s="260">
        <v>20</v>
      </c>
      <c r="Q191" s="260">
        <v>1200</v>
      </c>
      <c r="R191" s="260">
        <v>1229</v>
      </c>
    </row>
    <row r="192" spans="1:18" x14ac:dyDescent="0.35">
      <c r="A192" s="260">
        <v>92000313</v>
      </c>
      <c r="B192" s="260" t="s">
        <v>253</v>
      </c>
      <c r="C192" s="262" t="s">
        <v>237</v>
      </c>
      <c r="D192" s="261">
        <v>44924</v>
      </c>
      <c r="E192" s="260">
        <v>300</v>
      </c>
      <c r="F192" s="260" t="s">
        <v>199</v>
      </c>
      <c r="G192" s="260">
        <v>0</v>
      </c>
      <c r="H192" s="260" t="s">
        <v>239</v>
      </c>
      <c r="I192" s="260" t="s">
        <v>240</v>
      </c>
      <c r="J192" s="260" t="s">
        <v>241</v>
      </c>
      <c r="K192" s="260" t="s">
        <v>241</v>
      </c>
      <c r="L192" s="260" t="s">
        <v>265</v>
      </c>
      <c r="M192" s="260" t="s">
        <v>266</v>
      </c>
      <c r="N192" s="260" t="s">
        <v>204</v>
      </c>
      <c r="O192" s="260" t="s">
        <v>205</v>
      </c>
      <c r="P192" s="260">
        <v>10</v>
      </c>
      <c r="Q192" s="260">
        <v>1200</v>
      </c>
      <c r="R192" s="260">
        <v>1229</v>
      </c>
    </row>
    <row r="193" spans="1:18" x14ac:dyDescent="0.35">
      <c r="A193" s="260">
        <v>92000314</v>
      </c>
      <c r="B193" s="260" t="s">
        <v>261</v>
      </c>
      <c r="C193" s="262" t="s">
        <v>237</v>
      </c>
      <c r="D193" s="261">
        <v>44924</v>
      </c>
      <c r="E193" s="260">
        <v>240.6</v>
      </c>
      <c r="F193" s="260" t="s">
        <v>199</v>
      </c>
      <c r="G193" s="260">
        <v>91110318.980000004</v>
      </c>
      <c r="H193" s="260" t="s">
        <v>239</v>
      </c>
      <c r="I193" s="260" t="s">
        <v>240</v>
      </c>
      <c r="J193" s="260" t="s">
        <v>241</v>
      </c>
      <c r="K193" s="260" t="s">
        <v>241</v>
      </c>
      <c r="L193" s="260" t="s">
        <v>250</v>
      </c>
      <c r="M193" s="260">
        <v>100111</v>
      </c>
      <c r="N193" s="260" t="s">
        <v>204</v>
      </c>
      <c r="O193" s="260" t="s">
        <v>205</v>
      </c>
      <c r="P193" s="260">
        <v>11</v>
      </c>
      <c r="Q193" s="260">
        <v>1200</v>
      </c>
      <c r="R193" s="260">
        <v>1229</v>
      </c>
    </row>
    <row r="194" spans="1:18" x14ac:dyDescent="0.35">
      <c r="A194" s="260">
        <v>92000314</v>
      </c>
      <c r="B194" s="260" t="s">
        <v>261</v>
      </c>
      <c r="C194" s="262" t="s">
        <v>237</v>
      </c>
      <c r="D194" s="261">
        <v>44924</v>
      </c>
      <c r="E194" s="260">
        <v>149.4</v>
      </c>
      <c r="F194" s="260" t="s">
        <v>199</v>
      </c>
      <c r="G194" s="260">
        <v>56574736.719999999</v>
      </c>
      <c r="H194" s="260" t="s">
        <v>239</v>
      </c>
      <c r="I194" s="260" t="s">
        <v>240</v>
      </c>
      <c r="J194" s="260" t="s">
        <v>241</v>
      </c>
      <c r="K194" s="260" t="s">
        <v>241</v>
      </c>
      <c r="L194" s="260" t="s">
        <v>250</v>
      </c>
      <c r="M194" s="260">
        <v>100111</v>
      </c>
      <c r="N194" s="260" t="s">
        <v>204</v>
      </c>
      <c r="O194" s="260" t="s">
        <v>205</v>
      </c>
      <c r="P194" s="260">
        <v>10</v>
      </c>
      <c r="Q194" s="260">
        <v>1200</v>
      </c>
      <c r="R194" s="260">
        <v>1229</v>
      </c>
    </row>
    <row r="195" spans="1:18" x14ac:dyDescent="0.35">
      <c r="A195" s="260">
        <v>92000315</v>
      </c>
      <c r="B195" s="260" t="s">
        <v>267</v>
      </c>
      <c r="C195" s="262" t="s">
        <v>237</v>
      </c>
      <c r="D195" s="261">
        <v>44925</v>
      </c>
      <c r="E195" s="260">
        <v>25</v>
      </c>
      <c r="F195" s="260" t="s">
        <v>199</v>
      </c>
      <c r="G195" s="260">
        <v>19500000</v>
      </c>
      <c r="H195" s="260" t="s">
        <v>239</v>
      </c>
      <c r="I195" s="260" t="s">
        <v>240</v>
      </c>
      <c r="J195" s="260" t="s">
        <v>241</v>
      </c>
      <c r="K195" s="260" t="s">
        <v>241</v>
      </c>
      <c r="L195" s="260" t="s">
        <v>268</v>
      </c>
      <c r="M195" s="260">
        <v>700216</v>
      </c>
      <c r="N195" s="260" t="s">
        <v>204</v>
      </c>
      <c r="O195" s="260" t="s">
        <v>205</v>
      </c>
      <c r="P195" s="260">
        <v>10</v>
      </c>
      <c r="Q195" s="260">
        <v>1200</v>
      </c>
      <c r="R195" s="260">
        <v>1222</v>
      </c>
    </row>
    <row r="196" spans="1:18" x14ac:dyDescent="0.35">
      <c r="A196" s="260">
        <v>92000316</v>
      </c>
      <c r="B196" s="260" t="s">
        <v>253</v>
      </c>
      <c r="C196" s="260" t="s">
        <v>198</v>
      </c>
      <c r="D196" s="261">
        <v>44925</v>
      </c>
      <c r="E196" s="260">
        <v>660</v>
      </c>
      <c r="F196" s="260" t="s">
        <v>199</v>
      </c>
      <c r="G196" s="260">
        <v>0</v>
      </c>
      <c r="H196" s="260" t="s">
        <v>239</v>
      </c>
      <c r="I196" s="260" t="s">
        <v>240</v>
      </c>
      <c r="J196" s="260" t="s">
        <v>241</v>
      </c>
      <c r="K196" s="260" t="s">
        <v>241</v>
      </c>
      <c r="L196" s="260" t="s">
        <v>242</v>
      </c>
      <c r="M196" s="260" t="s">
        <v>254</v>
      </c>
      <c r="N196" s="260" t="s">
        <v>204</v>
      </c>
      <c r="O196" s="260" t="s">
        <v>205</v>
      </c>
      <c r="P196" s="260">
        <v>10</v>
      </c>
      <c r="Q196" s="260">
        <v>1200</v>
      </c>
      <c r="R196" s="260">
        <v>1229</v>
      </c>
    </row>
    <row r="197" spans="1:18" x14ac:dyDescent="0.35">
      <c r="A197" s="260">
        <v>92000316</v>
      </c>
      <c r="B197" s="260" t="s">
        <v>253</v>
      </c>
      <c r="C197" s="260" t="s">
        <v>198</v>
      </c>
      <c r="D197" s="261">
        <v>44925</v>
      </c>
      <c r="E197" s="260">
        <v>660</v>
      </c>
      <c r="F197" s="260" t="s">
        <v>199</v>
      </c>
      <c r="G197" s="260">
        <v>9570000</v>
      </c>
      <c r="H197" s="260" t="s">
        <v>239</v>
      </c>
      <c r="I197" s="260" t="s">
        <v>240</v>
      </c>
      <c r="J197" s="260" t="s">
        <v>241</v>
      </c>
      <c r="K197" s="260" t="s">
        <v>241</v>
      </c>
      <c r="L197" s="260" t="s">
        <v>257</v>
      </c>
      <c r="M197" s="260">
        <v>500115</v>
      </c>
      <c r="N197" s="260" t="s">
        <v>204</v>
      </c>
      <c r="O197" s="260" t="s">
        <v>205</v>
      </c>
      <c r="P197" s="260">
        <v>20</v>
      </c>
      <c r="Q197" s="260">
        <v>1200</v>
      </c>
      <c r="R197" s="260">
        <v>1229</v>
      </c>
    </row>
    <row r="198" spans="1:18" x14ac:dyDescent="0.35">
      <c r="A198" s="260">
        <v>92000317</v>
      </c>
      <c r="B198" s="260" t="s">
        <v>251</v>
      </c>
      <c r="C198" s="262" t="s">
        <v>237</v>
      </c>
      <c r="D198" s="261">
        <v>44925</v>
      </c>
      <c r="E198" s="260">
        <v>30</v>
      </c>
      <c r="F198" s="260" t="s">
        <v>199</v>
      </c>
      <c r="G198" s="260">
        <v>13320000</v>
      </c>
      <c r="H198" s="260" t="s">
        <v>239</v>
      </c>
      <c r="I198" s="260" t="s">
        <v>240</v>
      </c>
      <c r="J198" s="260" t="s">
        <v>241</v>
      </c>
      <c r="K198" s="260" t="s">
        <v>241</v>
      </c>
      <c r="L198" s="260" t="s">
        <v>265</v>
      </c>
      <c r="M198" s="260">
        <v>700126</v>
      </c>
      <c r="N198" s="260" t="s">
        <v>204</v>
      </c>
      <c r="O198" s="260" t="s">
        <v>205</v>
      </c>
      <c r="P198" s="260">
        <v>10</v>
      </c>
      <c r="Q198" s="260">
        <v>1200</v>
      </c>
      <c r="R198" s="260">
        <v>1229</v>
      </c>
    </row>
    <row r="199" spans="1:18" x14ac:dyDescent="0.35">
      <c r="A199" s="260">
        <v>92000318</v>
      </c>
      <c r="B199" s="260" t="s">
        <v>243</v>
      </c>
      <c r="C199" s="262" t="s">
        <v>237</v>
      </c>
      <c r="D199" s="261">
        <v>44925</v>
      </c>
      <c r="E199" s="260">
        <v>60</v>
      </c>
      <c r="F199" s="260" t="s">
        <v>199</v>
      </c>
      <c r="G199" s="260">
        <v>26640000</v>
      </c>
      <c r="H199" s="260" t="s">
        <v>239</v>
      </c>
      <c r="I199" s="260" t="s">
        <v>240</v>
      </c>
      <c r="J199" s="260" t="s">
        <v>241</v>
      </c>
      <c r="K199" s="260" t="s">
        <v>241</v>
      </c>
      <c r="L199" s="260" t="s">
        <v>265</v>
      </c>
      <c r="M199" s="260">
        <v>700126</v>
      </c>
      <c r="N199" s="260" t="s">
        <v>204</v>
      </c>
      <c r="O199" s="260" t="s">
        <v>205</v>
      </c>
      <c r="P199" s="260">
        <v>10</v>
      </c>
      <c r="Q199" s="260">
        <v>1200</v>
      </c>
      <c r="R199" s="260">
        <v>1229</v>
      </c>
    </row>
    <row r="200" spans="1:18" x14ac:dyDescent="0.35">
      <c r="A200" s="260">
        <v>92000319</v>
      </c>
      <c r="B200" s="260" t="s">
        <v>236</v>
      </c>
      <c r="C200" s="262" t="s">
        <v>237</v>
      </c>
      <c r="D200" s="261">
        <v>44925</v>
      </c>
      <c r="E200" s="260">
        <v>30</v>
      </c>
      <c r="F200" s="260" t="s">
        <v>199</v>
      </c>
      <c r="G200" s="260">
        <v>13320000</v>
      </c>
      <c r="H200" s="260" t="s">
        <v>239</v>
      </c>
      <c r="I200" s="260" t="s">
        <v>240</v>
      </c>
      <c r="J200" s="260" t="s">
        <v>241</v>
      </c>
      <c r="K200" s="260" t="s">
        <v>241</v>
      </c>
      <c r="L200" s="260" t="s">
        <v>265</v>
      </c>
      <c r="M200" s="260">
        <v>700126</v>
      </c>
      <c r="N200" s="260" t="s">
        <v>204</v>
      </c>
      <c r="O200" s="260" t="s">
        <v>205</v>
      </c>
      <c r="P200" s="260">
        <v>10</v>
      </c>
      <c r="Q200" s="260">
        <v>1200</v>
      </c>
      <c r="R200" s="260">
        <v>1229</v>
      </c>
    </row>
    <row r="201" spans="1:18" x14ac:dyDescent="0.35">
      <c r="A201" s="260">
        <v>92000320</v>
      </c>
      <c r="B201" s="260" t="s">
        <v>245</v>
      </c>
      <c r="C201" s="262" t="s">
        <v>237</v>
      </c>
      <c r="D201" s="261">
        <v>44925</v>
      </c>
      <c r="E201" s="260">
        <v>30</v>
      </c>
      <c r="F201" s="260" t="s">
        <v>199</v>
      </c>
      <c r="G201" s="260">
        <v>13320000</v>
      </c>
      <c r="H201" s="260" t="s">
        <v>239</v>
      </c>
      <c r="I201" s="260" t="s">
        <v>240</v>
      </c>
      <c r="J201" s="260" t="s">
        <v>241</v>
      </c>
      <c r="K201" s="260" t="s">
        <v>241</v>
      </c>
      <c r="L201" s="260" t="s">
        <v>265</v>
      </c>
      <c r="M201" s="260">
        <v>700126</v>
      </c>
      <c r="N201" s="260" t="s">
        <v>204</v>
      </c>
      <c r="O201" s="260" t="s">
        <v>205</v>
      </c>
      <c r="P201" s="260">
        <v>10</v>
      </c>
      <c r="Q201" s="260">
        <v>1200</v>
      </c>
      <c r="R201" s="260">
        <v>1229</v>
      </c>
    </row>
    <row r="202" spans="1:18" x14ac:dyDescent="0.35">
      <c r="A202" s="260">
        <v>92000321</v>
      </c>
      <c r="B202" s="260" t="s">
        <v>252</v>
      </c>
      <c r="C202" s="262" t="s">
        <v>237</v>
      </c>
      <c r="D202" s="261">
        <v>44925</v>
      </c>
      <c r="E202" s="260">
        <v>30</v>
      </c>
      <c r="F202" s="260" t="s">
        <v>199</v>
      </c>
      <c r="G202" s="260">
        <v>13320000</v>
      </c>
      <c r="H202" s="260" t="s">
        <v>239</v>
      </c>
      <c r="I202" s="260" t="s">
        <v>240</v>
      </c>
      <c r="J202" s="260" t="s">
        <v>241</v>
      </c>
      <c r="K202" s="260" t="s">
        <v>241</v>
      </c>
      <c r="L202" s="260" t="s">
        <v>265</v>
      </c>
      <c r="M202" s="260">
        <v>700126</v>
      </c>
      <c r="N202" s="260" t="s">
        <v>204</v>
      </c>
      <c r="O202" s="260" t="s">
        <v>205</v>
      </c>
      <c r="P202" s="260">
        <v>10</v>
      </c>
      <c r="Q202" s="260">
        <v>1200</v>
      </c>
      <c r="R202" s="260">
        <v>1229</v>
      </c>
    </row>
    <row r="203" spans="1:18" x14ac:dyDescent="0.35">
      <c r="A203" s="260">
        <v>92000322</v>
      </c>
      <c r="B203" s="260" t="s">
        <v>269</v>
      </c>
      <c r="C203" s="262" t="s">
        <v>237</v>
      </c>
      <c r="D203" s="261">
        <v>44925</v>
      </c>
      <c r="E203" s="260">
        <v>30</v>
      </c>
      <c r="F203" s="260" t="s">
        <v>199</v>
      </c>
      <c r="G203" s="260">
        <v>13320000</v>
      </c>
      <c r="H203" s="260" t="s">
        <v>239</v>
      </c>
      <c r="I203" s="260" t="s">
        <v>240</v>
      </c>
      <c r="J203" s="260" t="s">
        <v>241</v>
      </c>
      <c r="K203" s="260" t="s">
        <v>241</v>
      </c>
      <c r="L203" s="260" t="s">
        <v>265</v>
      </c>
      <c r="M203" s="260">
        <v>700126</v>
      </c>
      <c r="N203" s="260" t="s">
        <v>204</v>
      </c>
      <c r="O203" s="260" t="s">
        <v>205</v>
      </c>
      <c r="P203" s="260">
        <v>10</v>
      </c>
      <c r="Q203" s="260">
        <v>1200</v>
      </c>
      <c r="R203" s="260">
        <v>1229</v>
      </c>
    </row>
    <row r="204" spans="1:18" x14ac:dyDescent="0.35">
      <c r="A204" s="260">
        <v>92000323</v>
      </c>
      <c r="B204" s="260" t="s">
        <v>270</v>
      </c>
      <c r="C204" s="262" t="s">
        <v>237</v>
      </c>
      <c r="D204" s="261">
        <v>44925</v>
      </c>
      <c r="E204" s="260">
        <v>30</v>
      </c>
      <c r="F204" s="260" t="s">
        <v>199</v>
      </c>
      <c r="G204" s="260">
        <v>13320000</v>
      </c>
      <c r="H204" s="260" t="s">
        <v>239</v>
      </c>
      <c r="I204" s="260" t="s">
        <v>240</v>
      </c>
      <c r="J204" s="260" t="s">
        <v>241</v>
      </c>
      <c r="K204" s="260" t="s">
        <v>241</v>
      </c>
      <c r="L204" s="260" t="s">
        <v>265</v>
      </c>
      <c r="M204" s="260">
        <v>700126</v>
      </c>
      <c r="N204" s="260" t="s">
        <v>204</v>
      </c>
      <c r="O204" s="260" t="s">
        <v>205</v>
      </c>
      <c r="P204" s="260">
        <v>10</v>
      </c>
      <c r="Q204" s="260">
        <v>1200</v>
      </c>
      <c r="R204" s="260">
        <v>1229</v>
      </c>
    </row>
    <row r="205" spans="1:18" x14ac:dyDescent="0.35">
      <c r="A205" s="260">
        <v>92000324</v>
      </c>
      <c r="B205" s="260" t="s">
        <v>271</v>
      </c>
      <c r="C205" s="262" t="s">
        <v>237</v>
      </c>
      <c r="D205" s="261">
        <v>44925</v>
      </c>
      <c r="E205" s="260">
        <v>30</v>
      </c>
      <c r="F205" s="260" t="s">
        <v>199</v>
      </c>
      <c r="G205" s="260">
        <v>13320000</v>
      </c>
      <c r="H205" s="260" t="s">
        <v>239</v>
      </c>
      <c r="I205" s="260" t="s">
        <v>240</v>
      </c>
      <c r="J205" s="260" t="s">
        <v>241</v>
      </c>
      <c r="K205" s="260" t="s">
        <v>241</v>
      </c>
      <c r="L205" s="260" t="s">
        <v>265</v>
      </c>
      <c r="M205" s="260">
        <v>700126</v>
      </c>
      <c r="N205" s="260" t="s">
        <v>204</v>
      </c>
      <c r="O205" s="260" t="s">
        <v>205</v>
      </c>
      <c r="P205" s="260">
        <v>10</v>
      </c>
      <c r="Q205" s="260">
        <v>1200</v>
      </c>
      <c r="R205" s="260">
        <v>1229</v>
      </c>
    </row>
    <row r="206" spans="1:18" x14ac:dyDescent="0.35">
      <c r="A206" s="260">
        <v>92000325</v>
      </c>
      <c r="B206" s="260" t="s">
        <v>244</v>
      </c>
      <c r="C206" s="262" t="s">
        <v>237</v>
      </c>
      <c r="D206" s="261">
        <v>44925</v>
      </c>
      <c r="E206" s="260">
        <v>30</v>
      </c>
      <c r="F206" s="260" t="s">
        <v>199</v>
      </c>
      <c r="G206" s="260">
        <v>13320000</v>
      </c>
      <c r="H206" s="260" t="s">
        <v>239</v>
      </c>
      <c r="I206" s="260" t="s">
        <v>240</v>
      </c>
      <c r="J206" s="260" t="s">
        <v>241</v>
      </c>
      <c r="K206" s="260" t="s">
        <v>241</v>
      </c>
      <c r="L206" s="260" t="s">
        <v>265</v>
      </c>
      <c r="M206" s="260">
        <v>700126</v>
      </c>
      <c r="N206" s="260" t="s">
        <v>204</v>
      </c>
      <c r="O206" s="260" t="s">
        <v>205</v>
      </c>
      <c r="P206" s="260">
        <v>10</v>
      </c>
      <c r="Q206" s="260">
        <v>1200</v>
      </c>
      <c r="R206" s="260">
        <v>1229</v>
      </c>
    </row>
    <row r="207" spans="1:18" x14ac:dyDescent="0.35">
      <c r="A207" s="260">
        <v>93000832</v>
      </c>
      <c r="B207" s="260" t="s">
        <v>272</v>
      </c>
      <c r="D207" s="261">
        <v>44571</v>
      </c>
      <c r="E207" s="260">
        <v>1</v>
      </c>
      <c r="F207" s="260" t="s">
        <v>199</v>
      </c>
      <c r="G207" s="260">
        <v>500000</v>
      </c>
      <c r="H207" s="260" t="s">
        <v>200</v>
      </c>
      <c r="I207" s="260" t="s">
        <v>273</v>
      </c>
      <c r="J207" s="260" t="s">
        <v>234</v>
      </c>
      <c r="K207" s="260" t="s">
        <v>234</v>
      </c>
      <c r="L207" s="260" t="s">
        <v>274</v>
      </c>
      <c r="M207" s="260">
        <v>800052</v>
      </c>
      <c r="N207" s="260" t="s">
        <v>204</v>
      </c>
      <c r="O207" s="260" t="s">
        <v>205</v>
      </c>
      <c r="P207" s="260">
        <v>10</v>
      </c>
      <c r="Q207" s="260">
        <v>1300</v>
      </c>
      <c r="R207" s="260">
        <v>1331</v>
      </c>
    </row>
    <row r="208" spans="1:18" x14ac:dyDescent="0.35">
      <c r="A208" s="260">
        <v>93000833</v>
      </c>
      <c r="B208" s="260" t="s">
        <v>272</v>
      </c>
      <c r="D208" s="261">
        <v>44571</v>
      </c>
      <c r="E208" s="260">
        <v>1</v>
      </c>
      <c r="F208" s="260" t="s">
        <v>199</v>
      </c>
      <c r="G208" s="260">
        <v>500000</v>
      </c>
      <c r="H208" s="260" t="s">
        <v>200</v>
      </c>
      <c r="I208" s="260" t="s">
        <v>273</v>
      </c>
      <c r="J208" s="260" t="s">
        <v>234</v>
      </c>
      <c r="K208" s="260" t="s">
        <v>234</v>
      </c>
      <c r="L208" s="260" t="s">
        <v>274</v>
      </c>
      <c r="M208" s="260">
        <v>800052</v>
      </c>
      <c r="N208" s="260" t="s">
        <v>204</v>
      </c>
      <c r="O208" s="260" t="s">
        <v>205</v>
      </c>
      <c r="P208" s="260">
        <v>10</v>
      </c>
      <c r="Q208" s="260">
        <v>1300</v>
      </c>
      <c r="R208" s="260">
        <v>1331</v>
      </c>
    </row>
    <row r="209" spans="1:18" x14ac:dyDescent="0.35">
      <c r="A209" s="260">
        <v>93000834</v>
      </c>
      <c r="B209" s="260" t="s">
        <v>275</v>
      </c>
      <c r="D209" s="261">
        <v>44572</v>
      </c>
      <c r="E209" s="260">
        <v>5</v>
      </c>
      <c r="F209" s="260" t="s">
        <v>199</v>
      </c>
      <c r="G209" s="260">
        <v>2975000</v>
      </c>
      <c r="H209" s="260" t="s">
        <v>200</v>
      </c>
      <c r="I209" s="260" t="s">
        <v>273</v>
      </c>
      <c r="J209" s="260" t="s">
        <v>234</v>
      </c>
      <c r="K209" s="260" t="s">
        <v>234</v>
      </c>
      <c r="L209" s="260" t="s">
        <v>276</v>
      </c>
      <c r="M209" s="260">
        <v>700009</v>
      </c>
      <c r="N209" s="260" t="s">
        <v>204</v>
      </c>
      <c r="O209" s="260" t="s">
        <v>205</v>
      </c>
      <c r="P209" s="260">
        <v>10</v>
      </c>
      <c r="Q209" s="260">
        <v>1300</v>
      </c>
      <c r="R209" s="260">
        <v>1334</v>
      </c>
    </row>
    <row r="210" spans="1:18" x14ac:dyDescent="0.35">
      <c r="A210" s="260">
        <v>93000835</v>
      </c>
      <c r="B210" s="260" t="s">
        <v>277</v>
      </c>
      <c r="D210" s="261">
        <v>44573</v>
      </c>
      <c r="E210" s="260">
        <v>0.85</v>
      </c>
      <c r="F210" s="260" t="s">
        <v>199</v>
      </c>
      <c r="G210" s="260">
        <v>297500</v>
      </c>
      <c r="H210" s="260" t="s">
        <v>200</v>
      </c>
      <c r="I210" s="260" t="s">
        <v>273</v>
      </c>
      <c r="J210" s="260" t="s">
        <v>234</v>
      </c>
      <c r="K210" s="260" t="s">
        <v>234</v>
      </c>
      <c r="L210" s="260" t="s">
        <v>278</v>
      </c>
      <c r="M210" s="260">
        <v>700006</v>
      </c>
      <c r="N210" s="260" t="s">
        <v>204</v>
      </c>
      <c r="O210" s="260" t="s">
        <v>205</v>
      </c>
      <c r="P210" s="260">
        <v>40</v>
      </c>
      <c r="Q210" s="260">
        <v>1300</v>
      </c>
      <c r="R210" s="260">
        <v>1331</v>
      </c>
    </row>
    <row r="211" spans="1:18" x14ac:dyDescent="0.35">
      <c r="A211" s="260">
        <v>93000835</v>
      </c>
      <c r="B211" s="260" t="s">
        <v>277</v>
      </c>
      <c r="D211" s="261">
        <v>44573</v>
      </c>
      <c r="E211" s="260">
        <v>0.3</v>
      </c>
      <c r="F211" s="260" t="s">
        <v>199</v>
      </c>
      <c r="G211" s="260">
        <v>105000</v>
      </c>
      <c r="H211" s="260" t="s">
        <v>200</v>
      </c>
      <c r="I211" s="260" t="s">
        <v>273</v>
      </c>
      <c r="J211" s="260" t="s">
        <v>234</v>
      </c>
      <c r="K211" s="260" t="s">
        <v>234</v>
      </c>
      <c r="L211" s="260" t="s">
        <v>278</v>
      </c>
      <c r="M211" s="260">
        <v>700006</v>
      </c>
      <c r="N211" s="260" t="s">
        <v>204</v>
      </c>
      <c r="O211" s="260" t="s">
        <v>205</v>
      </c>
      <c r="P211" s="260">
        <v>20</v>
      </c>
      <c r="Q211" s="260">
        <v>1300</v>
      </c>
      <c r="R211" s="260">
        <v>1331</v>
      </c>
    </row>
    <row r="212" spans="1:18" x14ac:dyDescent="0.35">
      <c r="A212" s="260">
        <v>93000835</v>
      </c>
      <c r="B212" s="260" t="s">
        <v>277</v>
      </c>
      <c r="D212" s="261">
        <v>44573</v>
      </c>
      <c r="E212" s="260">
        <v>1.75</v>
      </c>
      <c r="F212" s="260" t="s">
        <v>199</v>
      </c>
      <c r="G212" s="260">
        <v>612500</v>
      </c>
      <c r="H212" s="260" t="s">
        <v>200</v>
      </c>
      <c r="I212" s="260" t="s">
        <v>273</v>
      </c>
      <c r="J212" s="260" t="s">
        <v>234</v>
      </c>
      <c r="K212" s="260" t="s">
        <v>234</v>
      </c>
      <c r="L212" s="260" t="s">
        <v>279</v>
      </c>
      <c r="M212" s="260">
        <v>700059</v>
      </c>
      <c r="N212" s="260" t="s">
        <v>204</v>
      </c>
      <c r="O212" s="260" t="s">
        <v>205</v>
      </c>
      <c r="P212" s="260">
        <v>10</v>
      </c>
      <c r="Q212" s="260">
        <v>1300</v>
      </c>
      <c r="R212" s="260">
        <v>1331</v>
      </c>
    </row>
    <row r="213" spans="1:18" x14ac:dyDescent="0.35">
      <c r="A213" s="260">
        <v>93000835</v>
      </c>
      <c r="B213" s="260" t="s">
        <v>277</v>
      </c>
      <c r="D213" s="261">
        <v>44573</v>
      </c>
      <c r="E213" s="260">
        <v>0.7</v>
      </c>
      <c r="F213" s="260" t="s">
        <v>199</v>
      </c>
      <c r="G213" s="260">
        <v>245000</v>
      </c>
      <c r="H213" s="260" t="s">
        <v>200</v>
      </c>
      <c r="I213" s="260" t="s">
        <v>273</v>
      </c>
      <c r="J213" s="260" t="s">
        <v>234</v>
      </c>
      <c r="K213" s="260" t="s">
        <v>234</v>
      </c>
      <c r="L213" s="260" t="s">
        <v>280</v>
      </c>
      <c r="M213" s="260">
        <v>700062</v>
      </c>
      <c r="N213" s="260" t="s">
        <v>204</v>
      </c>
      <c r="O213" s="260" t="s">
        <v>205</v>
      </c>
      <c r="P213" s="260">
        <v>30</v>
      </c>
      <c r="Q213" s="260">
        <v>1300</v>
      </c>
      <c r="R213" s="260">
        <v>1331</v>
      </c>
    </row>
    <row r="214" spans="1:18" x14ac:dyDescent="0.35">
      <c r="A214" s="260">
        <v>93000836</v>
      </c>
      <c r="B214" s="260" t="s">
        <v>272</v>
      </c>
      <c r="D214" s="261">
        <v>44574</v>
      </c>
      <c r="E214" s="260">
        <v>0.5</v>
      </c>
      <c r="F214" s="260" t="s">
        <v>199</v>
      </c>
      <c r="G214" s="260">
        <v>250000</v>
      </c>
      <c r="H214" s="260" t="s">
        <v>200</v>
      </c>
      <c r="I214" s="260" t="s">
        <v>273</v>
      </c>
      <c r="J214" s="260" t="s">
        <v>234</v>
      </c>
      <c r="K214" s="260" t="s">
        <v>234</v>
      </c>
      <c r="L214" s="260" t="s">
        <v>274</v>
      </c>
      <c r="M214" s="260">
        <v>800052</v>
      </c>
      <c r="N214" s="260" t="s">
        <v>204</v>
      </c>
      <c r="O214" s="260" t="s">
        <v>205</v>
      </c>
      <c r="P214" s="260">
        <v>10</v>
      </c>
      <c r="Q214" s="260">
        <v>1300</v>
      </c>
      <c r="R214" s="260">
        <v>1331</v>
      </c>
    </row>
    <row r="215" spans="1:18" x14ac:dyDescent="0.35">
      <c r="A215" s="260">
        <v>93000837</v>
      </c>
      <c r="B215" s="260" t="s">
        <v>272</v>
      </c>
      <c r="D215" s="261">
        <v>44575</v>
      </c>
      <c r="E215" s="260">
        <v>1</v>
      </c>
      <c r="F215" s="260" t="s">
        <v>199</v>
      </c>
      <c r="G215" s="260">
        <v>400000</v>
      </c>
      <c r="H215" s="260" t="s">
        <v>200</v>
      </c>
      <c r="I215" s="260" t="s">
        <v>273</v>
      </c>
      <c r="J215" s="260" t="s">
        <v>234</v>
      </c>
      <c r="K215" s="260" t="s">
        <v>234</v>
      </c>
      <c r="L215" s="260" t="s">
        <v>281</v>
      </c>
      <c r="M215" s="260">
        <v>700145</v>
      </c>
      <c r="N215" s="260" t="s">
        <v>204</v>
      </c>
      <c r="O215" s="260" t="s">
        <v>205</v>
      </c>
      <c r="P215" s="260">
        <v>10</v>
      </c>
      <c r="Q215" s="260">
        <v>1300</v>
      </c>
      <c r="R215" s="260">
        <v>1334</v>
      </c>
    </row>
    <row r="216" spans="1:18" x14ac:dyDescent="0.35">
      <c r="A216" s="260">
        <v>93000838</v>
      </c>
      <c r="B216" s="260" t="s">
        <v>282</v>
      </c>
      <c r="D216" s="261">
        <v>44620</v>
      </c>
      <c r="E216" s="260">
        <v>10</v>
      </c>
      <c r="F216" s="260" t="s">
        <v>199</v>
      </c>
      <c r="G216" s="260">
        <v>4000000</v>
      </c>
      <c r="H216" s="260" t="s">
        <v>200</v>
      </c>
      <c r="I216" s="260" t="s">
        <v>273</v>
      </c>
      <c r="J216" s="260" t="s">
        <v>234</v>
      </c>
      <c r="K216" s="260" t="s">
        <v>234</v>
      </c>
      <c r="L216" s="260" t="s">
        <v>281</v>
      </c>
      <c r="M216" s="260">
        <v>700145</v>
      </c>
      <c r="N216" s="260" t="s">
        <v>204</v>
      </c>
      <c r="O216" s="260" t="s">
        <v>205</v>
      </c>
      <c r="P216" s="260">
        <v>10</v>
      </c>
      <c r="Q216" s="260">
        <v>1300</v>
      </c>
      <c r="R216" s="260">
        <v>1334</v>
      </c>
    </row>
    <row r="217" spans="1:18" x14ac:dyDescent="0.35">
      <c r="A217" s="260">
        <v>93000839</v>
      </c>
      <c r="B217" s="260" t="s">
        <v>272</v>
      </c>
      <c r="D217" s="261">
        <v>44643</v>
      </c>
      <c r="E217" s="260">
        <v>2</v>
      </c>
      <c r="F217" s="260" t="s">
        <v>199</v>
      </c>
      <c r="G217" s="260">
        <v>1200000</v>
      </c>
      <c r="H217" s="260" t="s">
        <v>200</v>
      </c>
      <c r="I217" s="260" t="s">
        <v>273</v>
      </c>
      <c r="J217" s="260" t="s">
        <v>234</v>
      </c>
      <c r="K217" s="260" t="s">
        <v>234</v>
      </c>
      <c r="L217" s="260" t="s">
        <v>276</v>
      </c>
      <c r="M217" s="260">
        <v>700009</v>
      </c>
      <c r="N217" s="260" t="s">
        <v>204</v>
      </c>
      <c r="O217" s="260" t="s">
        <v>205</v>
      </c>
      <c r="P217" s="260">
        <v>10</v>
      </c>
      <c r="Q217" s="260">
        <v>1300</v>
      </c>
      <c r="R217" s="260">
        <v>1331</v>
      </c>
    </row>
    <row r="218" spans="1:18" x14ac:dyDescent="0.35">
      <c r="A218" s="260">
        <v>93000840</v>
      </c>
      <c r="B218" s="260" t="s">
        <v>283</v>
      </c>
      <c r="D218" s="261">
        <v>44657</v>
      </c>
      <c r="E218" s="260">
        <v>35</v>
      </c>
      <c r="F218" s="260" t="s">
        <v>199</v>
      </c>
      <c r="G218" s="260">
        <v>21000000</v>
      </c>
      <c r="H218" s="260" t="s">
        <v>200</v>
      </c>
      <c r="I218" s="260" t="s">
        <v>273</v>
      </c>
      <c r="J218" s="260" t="s">
        <v>234</v>
      </c>
      <c r="K218" s="260" t="s">
        <v>234</v>
      </c>
      <c r="L218" s="260" t="s">
        <v>276</v>
      </c>
      <c r="M218" s="260">
        <v>700009</v>
      </c>
      <c r="N218" s="260" t="s">
        <v>204</v>
      </c>
      <c r="O218" s="260" t="s">
        <v>205</v>
      </c>
      <c r="P218" s="260">
        <v>10</v>
      </c>
      <c r="Q218" s="260">
        <v>1300</v>
      </c>
      <c r="R218" s="260">
        <v>1334</v>
      </c>
    </row>
    <row r="219" spans="1:18" x14ac:dyDescent="0.35">
      <c r="A219" s="260">
        <v>93000841</v>
      </c>
      <c r="B219" s="260" t="s">
        <v>283</v>
      </c>
      <c r="D219" s="261">
        <v>44659</v>
      </c>
      <c r="E219" s="260">
        <v>35</v>
      </c>
      <c r="F219" s="260" t="s">
        <v>199</v>
      </c>
      <c r="G219" s="260">
        <v>21000000</v>
      </c>
      <c r="H219" s="260" t="s">
        <v>200</v>
      </c>
      <c r="I219" s="260" t="s">
        <v>273</v>
      </c>
      <c r="J219" s="260" t="s">
        <v>234</v>
      </c>
      <c r="K219" s="260" t="s">
        <v>234</v>
      </c>
      <c r="L219" s="260" t="s">
        <v>276</v>
      </c>
      <c r="M219" s="260">
        <v>700009</v>
      </c>
      <c r="N219" s="260" t="s">
        <v>204</v>
      </c>
      <c r="O219" s="260" t="s">
        <v>205</v>
      </c>
      <c r="P219" s="260">
        <v>10</v>
      </c>
      <c r="Q219" s="260">
        <v>1300</v>
      </c>
      <c r="R219" s="260">
        <v>1334</v>
      </c>
    </row>
    <row r="220" spans="1:18" x14ac:dyDescent="0.35">
      <c r="A220" s="260">
        <v>93000842</v>
      </c>
      <c r="B220" s="260" t="s">
        <v>283</v>
      </c>
      <c r="D220" s="261">
        <v>44659</v>
      </c>
      <c r="E220" s="260">
        <v>35</v>
      </c>
      <c r="F220" s="260" t="s">
        <v>199</v>
      </c>
      <c r="G220" s="260">
        <v>21000000</v>
      </c>
      <c r="H220" s="260" t="s">
        <v>200</v>
      </c>
      <c r="I220" s="260" t="s">
        <v>273</v>
      </c>
      <c r="J220" s="260" t="s">
        <v>234</v>
      </c>
      <c r="K220" s="260" t="s">
        <v>234</v>
      </c>
      <c r="L220" s="260" t="s">
        <v>276</v>
      </c>
      <c r="M220" s="260">
        <v>700009</v>
      </c>
      <c r="N220" s="260" t="s">
        <v>204</v>
      </c>
      <c r="O220" s="260" t="s">
        <v>205</v>
      </c>
      <c r="P220" s="260">
        <v>10</v>
      </c>
      <c r="Q220" s="260">
        <v>1300</v>
      </c>
      <c r="R220" s="260">
        <v>1334</v>
      </c>
    </row>
    <row r="221" spans="1:18" x14ac:dyDescent="0.35">
      <c r="A221" s="260">
        <v>93000843</v>
      </c>
      <c r="B221" s="260" t="s">
        <v>284</v>
      </c>
      <c r="C221" s="260" t="s">
        <v>198</v>
      </c>
      <c r="D221" s="261">
        <v>44671</v>
      </c>
      <c r="E221" s="260">
        <v>49</v>
      </c>
      <c r="F221" s="260" t="s">
        <v>199</v>
      </c>
      <c r="G221" s="260">
        <v>29890000</v>
      </c>
      <c r="H221" s="260" t="s">
        <v>200</v>
      </c>
      <c r="I221" s="260" t="s">
        <v>273</v>
      </c>
      <c r="J221" s="260" t="s">
        <v>234</v>
      </c>
      <c r="K221" s="260" t="s">
        <v>135</v>
      </c>
      <c r="L221" s="260" t="s">
        <v>276</v>
      </c>
      <c r="M221" s="260">
        <v>700009</v>
      </c>
      <c r="N221" s="260" t="s">
        <v>204</v>
      </c>
      <c r="O221" s="260" t="s">
        <v>205</v>
      </c>
      <c r="P221" s="260">
        <v>10</v>
      </c>
      <c r="Q221" s="260">
        <v>1300</v>
      </c>
      <c r="R221" s="260">
        <v>1331</v>
      </c>
    </row>
    <row r="222" spans="1:18" x14ac:dyDescent="0.35">
      <c r="A222" s="260">
        <v>93000844</v>
      </c>
      <c r="B222" s="260" t="s">
        <v>284</v>
      </c>
      <c r="C222" s="260" t="s">
        <v>198</v>
      </c>
      <c r="D222" s="261">
        <v>44671</v>
      </c>
      <c r="E222" s="260">
        <v>48</v>
      </c>
      <c r="F222" s="260" t="s">
        <v>199</v>
      </c>
      <c r="G222" s="260">
        <v>29280000</v>
      </c>
      <c r="H222" s="260" t="s">
        <v>200</v>
      </c>
      <c r="I222" s="260" t="s">
        <v>273</v>
      </c>
      <c r="J222" s="260" t="s">
        <v>234</v>
      </c>
      <c r="K222" s="260" t="s">
        <v>135</v>
      </c>
      <c r="L222" s="260" t="s">
        <v>276</v>
      </c>
      <c r="M222" s="260">
        <v>700009</v>
      </c>
      <c r="N222" s="260" t="s">
        <v>204</v>
      </c>
      <c r="O222" s="260" t="s">
        <v>205</v>
      </c>
      <c r="P222" s="260">
        <v>10</v>
      </c>
      <c r="Q222" s="260">
        <v>1300</v>
      </c>
      <c r="R222" s="260">
        <v>1331</v>
      </c>
    </row>
    <row r="223" spans="1:18" x14ac:dyDescent="0.35">
      <c r="A223" s="260">
        <v>93000845</v>
      </c>
      <c r="B223" s="260" t="s">
        <v>284</v>
      </c>
      <c r="C223" s="260" t="s">
        <v>198</v>
      </c>
      <c r="D223" s="261">
        <v>44671</v>
      </c>
      <c r="E223" s="260">
        <v>48</v>
      </c>
      <c r="F223" s="260" t="s">
        <v>199</v>
      </c>
      <c r="G223" s="260">
        <v>29280000</v>
      </c>
      <c r="H223" s="260" t="s">
        <v>200</v>
      </c>
      <c r="I223" s="260" t="s">
        <v>273</v>
      </c>
      <c r="J223" s="260" t="s">
        <v>234</v>
      </c>
      <c r="K223" s="260" t="s">
        <v>135</v>
      </c>
      <c r="L223" s="260" t="s">
        <v>276</v>
      </c>
      <c r="M223" s="260">
        <v>700009</v>
      </c>
      <c r="N223" s="260" t="s">
        <v>204</v>
      </c>
      <c r="O223" s="260" t="s">
        <v>205</v>
      </c>
      <c r="P223" s="260">
        <v>10</v>
      </c>
      <c r="Q223" s="260">
        <v>1300</v>
      </c>
      <c r="R223" s="260">
        <v>1331</v>
      </c>
    </row>
    <row r="224" spans="1:18" x14ac:dyDescent="0.35">
      <c r="A224" s="260">
        <v>93000846</v>
      </c>
      <c r="B224" s="260" t="s">
        <v>284</v>
      </c>
      <c r="C224" s="260" t="s">
        <v>198</v>
      </c>
      <c r="D224" s="261">
        <v>44671</v>
      </c>
      <c r="E224" s="260">
        <v>48</v>
      </c>
      <c r="F224" s="260" t="s">
        <v>199</v>
      </c>
      <c r="G224" s="260">
        <v>29280000</v>
      </c>
      <c r="H224" s="260" t="s">
        <v>200</v>
      </c>
      <c r="I224" s="260" t="s">
        <v>273</v>
      </c>
      <c r="J224" s="260" t="s">
        <v>234</v>
      </c>
      <c r="K224" s="260" t="s">
        <v>135</v>
      </c>
      <c r="L224" s="260" t="s">
        <v>276</v>
      </c>
      <c r="M224" s="260">
        <v>700009</v>
      </c>
      <c r="N224" s="260" t="s">
        <v>204</v>
      </c>
      <c r="O224" s="260" t="s">
        <v>205</v>
      </c>
      <c r="P224" s="260">
        <v>10</v>
      </c>
      <c r="Q224" s="260">
        <v>1300</v>
      </c>
      <c r="R224" s="260">
        <v>1331</v>
      </c>
    </row>
    <row r="225" spans="1:18" x14ac:dyDescent="0.35">
      <c r="A225" s="260">
        <v>93000847</v>
      </c>
      <c r="B225" s="260" t="s">
        <v>284</v>
      </c>
      <c r="C225" s="260" t="s">
        <v>198</v>
      </c>
      <c r="D225" s="261">
        <v>44671</v>
      </c>
      <c r="E225" s="260">
        <v>47</v>
      </c>
      <c r="F225" s="260" t="s">
        <v>199</v>
      </c>
      <c r="G225" s="260">
        <v>28670000</v>
      </c>
      <c r="H225" s="260" t="s">
        <v>200</v>
      </c>
      <c r="I225" s="260" t="s">
        <v>273</v>
      </c>
      <c r="J225" s="260" t="s">
        <v>234</v>
      </c>
      <c r="K225" s="260" t="s">
        <v>135</v>
      </c>
      <c r="L225" s="260" t="s">
        <v>276</v>
      </c>
      <c r="M225" s="260">
        <v>700009</v>
      </c>
      <c r="N225" s="260" t="s">
        <v>204</v>
      </c>
      <c r="O225" s="260" t="s">
        <v>205</v>
      </c>
      <c r="P225" s="260">
        <v>10</v>
      </c>
      <c r="Q225" s="260">
        <v>1300</v>
      </c>
      <c r="R225" s="260">
        <v>1331</v>
      </c>
    </row>
    <row r="226" spans="1:18" x14ac:dyDescent="0.35">
      <c r="A226" s="260">
        <v>93000848</v>
      </c>
      <c r="B226" s="260" t="s">
        <v>284</v>
      </c>
      <c r="C226" s="260" t="s">
        <v>198</v>
      </c>
      <c r="D226" s="261">
        <v>44671</v>
      </c>
      <c r="E226" s="260">
        <v>49</v>
      </c>
      <c r="F226" s="260" t="s">
        <v>199</v>
      </c>
      <c r="G226" s="260">
        <v>29890000</v>
      </c>
      <c r="H226" s="260" t="s">
        <v>200</v>
      </c>
      <c r="I226" s="260" t="s">
        <v>273</v>
      </c>
      <c r="J226" s="260" t="s">
        <v>234</v>
      </c>
      <c r="K226" s="260" t="s">
        <v>135</v>
      </c>
      <c r="L226" s="260" t="s">
        <v>276</v>
      </c>
      <c r="M226" s="260">
        <v>700009</v>
      </c>
      <c r="N226" s="260" t="s">
        <v>204</v>
      </c>
      <c r="O226" s="260" t="s">
        <v>205</v>
      </c>
      <c r="P226" s="260">
        <v>10</v>
      </c>
      <c r="Q226" s="260">
        <v>1300</v>
      </c>
      <c r="R226" s="260">
        <v>1331</v>
      </c>
    </row>
    <row r="227" spans="1:18" x14ac:dyDescent="0.35">
      <c r="A227" s="260">
        <v>93000849</v>
      </c>
      <c r="B227" s="260" t="s">
        <v>284</v>
      </c>
      <c r="C227" s="260" t="s">
        <v>198</v>
      </c>
      <c r="D227" s="261">
        <v>44671</v>
      </c>
      <c r="E227" s="260">
        <v>48</v>
      </c>
      <c r="F227" s="260" t="s">
        <v>199</v>
      </c>
      <c r="G227" s="260">
        <v>29280000</v>
      </c>
      <c r="H227" s="260" t="s">
        <v>200</v>
      </c>
      <c r="I227" s="260" t="s">
        <v>273</v>
      </c>
      <c r="J227" s="260" t="s">
        <v>234</v>
      </c>
      <c r="K227" s="260" t="s">
        <v>135</v>
      </c>
      <c r="L227" s="260" t="s">
        <v>276</v>
      </c>
      <c r="M227" s="260">
        <v>700009</v>
      </c>
      <c r="N227" s="260" t="s">
        <v>204</v>
      </c>
      <c r="O227" s="260" t="s">
        <v>205</v>
      </c>
      <c r="P227" s="260">
        <v>10</v>
      </c>
      <c r="Q227" s="260">
        <v>1300</v>
      </c>
      <c r="R227" s="260">
        <v>1331</v>
      </c>
    </row>
    <row r="228" spans="1:18" x14ac:dyDescent="0.35">
      <c r="A228" s="260">
        <v>93000850</v>
      </c>
      <c r="B228" s="260" t="s">
        <v>284</v>
      </c>
      <c r="C228" s="260" t="s">
        <v>198</v>
      </c>
      <c r="D228" s="261">
        <v>44671</v>
      </c>
      <c r="E228" s="260">
        <v>50</v>
      </c>
      <c r="F228" s="260" t="s">
        <v>199</v>
      </c>
      <c r="G228" s="260">
        <v>30500000</v>
      </c>
      <c r="H228" s="260" t="s">
        <v>200</v>
      </c>
      <c r="I228" s="260" t="s">
        <v>273</v>
      </c>
      <c r="J228" s="260" t="s">
        <v>234</v>
      </c>
      <c r="K228" s="260" t="s">
        <v>135</v>
      </c>
      <c r="L228" s="260" t="s">
        <v>276</v>
      </c>
      <c r="M228" s="260">
        <v>700009</v>
      </c>
      <c r="N228" s="260" t="s">
        <v>204</v>
      </c>
      <c r="O228" s="260" t="s">
        <v>205</v>
      </c>
      <c r="P228" s="260">
        <v>10</v>
      </c>
      <c r="Q228" s="260">
        <v>1300</v>
      </c>
      <c r="R228" s="260">
        <v>1331</v>
      </c>
    </row>
    <row r="229" spans="1:18" x14ac:dyDescent="0.35">
      <c r="A229" s="260">
        <v>93000851</v>
      </c>
      <c r="B229" s="260" t="s">
        <v>284</v>
      </c>
      <c r="C229" s="260" t="s">
        <v>198</v>
      </c>
      <c r="D229" s="261">
        <v>44671</v>
      </c>
      <c r="E229" s="260">
        <v>48</v>
      </c>
      <c r="F229" s="260" t="s">
        <v>199</v>
      </c>
      <c r="G229" s="260">
        <v>29280000</v>
      </c>
      <c r="H229" s="260" t="s">
        <v>200</v>
      </c>
      <c r="I229" s="260" t="s">
        <v>273</v>
      </c>
      <c r="J229" s="260" t="s">
        <v>234</v>
      </c>
      <c r="K229" s="260" t="s">
        <v>135</v>
      </c>
      <c r="L229" s="260" t="s">
        <v>276</v>
      </c>
      <c r="M229" s="260">
        <v>700009</v>
      </c>
      <c r="N229" s="260" t="s">
        <v>204</v>
      </c>
      <c r="O229" s="260" t="s">
        <v>205</v>
      </c>
      <c r="P229" s="260">
        <v>10</v>
      </c>
      <c r="Q229" s="260">
        <v>1300</v>
      </c>
      <c r="R229" s="260">
        <v>1331</v>
      </c>
    </row>
    <row r="230" spans="1:18" x14ac:dyDescent="0.35">
      <c r="A230" s="260">
        <v>93000852</v>
      </c>
      <c r="B230" s="260" t="s">
        <v>284</v>
      </c>
      <c r="C230" s="260" t="s">
        <v>198</v>
      </c>
      <c r="D230" s="261">
        <v>44672</v>
      </c>
      <c r="E230" s="260">
        <v>49</v>
      </c>
      <c r="F230" s="260" t="s">
        <v>199</v>
      </c>
      <c r="G230" s="260">
        <v>29890000</v>
      </c>
      <c r="H230" s="260" t="s">
        <v>200</v>
      </c>
      <c r="I230" s="260" t="s">
        <v>273</v>
      </c>
      <c r="J230" s="260" t="s">
        <v>234</v>
      </c>
      <c r="K230" s="260" t="s">
        <v>135</v>
      </c>
      <c r="L230" s="260" t="s">
        <v>276</v>
      </c>
      <c r="M230" s="260">
        <v>700009</v>
      </c>
      <c r="N230" s="260" t="s">
        <v>204</v>
      </c>
      <c r="O230" s="260" t="s">
        <v>205</v>
      </c>
      <c r="P230" s="260">
        <v>10</v>
      </c>
      <c r="Q230" s="260">
        <v>1300</v>
      </c>
      <c r="R230" s="260">
        <v>1331</v>
      </c>
    </row>
    <row r="231" spans="1:18" x14ac:dyDescent="0.35">
      <c r="A231" s="260">
        <v>93000853</v>
      </c>
      <c r="B231" s="260" t="s">
        <v>284</v>
      </c>
      <c r="C231" s="260" t="s">
        <v>198</v>
      </c>
      <c r="D231" s="261">
        <v>44672</v>
      </c>
      <c r="E231" s="260">
        <v>47</v>
      </c>
      <c r="F231" s="260" t="s">
        <v>199</v>
      </c>
      <c r="G231" s="260">
        <v>28670000</v>
      </c>
      <c r="H231" s="260" t="s">
        <v>200</v>
      </c>
      <c r="I231" s="260" t="s">
        <v>273</v>
      </c>
      <c r="J231" s="260" t="s">
        <v>234</v>
      </c>
      <c r="K231" s="260" t="s">
        <v>135</v>
      </c>
      <c r="L231" s="260" t="s">
        <v>276</v>
      </c>
      <c r="M231" s="260">
        <v>700009</v>
      </c>
      <c r="N231" s="260" t="s">
        <v>204</v>
      </c>
      <c r="O231" s="260" t="s">
        <v>205</v>
      </c>
      <c r="P231" s="260">
        <v>10</v>
      </c>
      <c r="Q231" s="260">
        <v>1300</v>
      </c>
      <c r="R231" s="260">
        <v>1331</v>
      </c>
    </row>
    <row r="232" spans="1:18" x14ac:dyDescent="0.35">
      <c r="A232" s="260">
        <v>93000854</v>
      </c>
      <c r="B232" s="260" t="s">
        <v>284</v>
      </c>
      <c r="C232" s="260" t="s">
        <v>198</v>
      </c>
      <c r="D232" s="261">
        <v>44672</v>
      </c>
      <c r="E232" s="260">
        <v>50</v>
      </c>
      <c r="F232" s="260" t="s">
        <v>199</v>
      </c>
      <c r="G232" s="260">
        <v>30500000</v>
      </c>
      <c r="H232" s="260" t="s">
        <v>200</v>
      </c>
      <c r="I232" s="260" t="s">
        <v>273</v>
      </c>
      <c r="J232" s="260" t="s">
        <v>234</v>
      </c>
      <c r="K232" s="260" t="s">
        <v>135</v>
      </c>
      <c r="L232" s="260" t="s">
        <v>276</v>
      </c>
      <c r="M232" s="260">
        <v>700009</v>
      </c>
      <c r="N232" s="260" t="s">
        <v>204</v>
      </c>
      <c r="O232" s="260" t="s">
        <v>205</v>
      </c>
      <c r="P232" s="260">
        <v>10</v>
      </c>
      <c r="Q232" s="260">
        <v>1300</v>
      </c>
      <c r="R232" s="260">
        <v>1331</v>
      </c>
    </row>
    <row r="233" spans="1:18" x14ac:dyDescent="0.35">
      <c r="A233" s="260">
        <v>93000855</v>
      </c>
      <c r="B233" s="260" t="s">
        <v>284</v>
      </c>
      <c r="C233" s="260" t="s">
        <v>198</v>
      </c>
      <c r="D233" s="261">
        <v>44672</v>
      </c>
      <c r="E233" s="260">
        <v>49</v>
      </c>
      <c r="F233" s="260" t="s">
        <v>199</v>
      </c>
      <c r="G233" s="260">
        <v>29890000</v>
      </c>
      <c r="H233" s="260" t="s">
        <v>200</v>
      </c>
      <c r="I233" s="260" t="s">
        <v>273</v>
      </c>
      <c r="J233" s="260" t="s">
        <v>234</v>
      </c>
      <c r="K233" s="260" t="s">
        <v>135</v>
      </c>
      <c r="L233" s="260" t="s">
        <v>276</v>
      </c>
      <c r="M233" s="260">
        <v>700009</v>
      </c>
      <c r="N233" s="260" t="s">
        <v>204</v>
      </c>
      <c r="O233" s="260" t="s">
        <v>205</v>
      </c>
      <c r="P233" s="260">
        <v>10</v>
      </c>
      <c r="Q233" s="260">
        <v>1300</v>
      </c>
      <c r="R233" s="260">
        <v>1331</v>
      </c>
    </row>
    <row r="234" spans="1:18" x14ac:dyDescent="0.35">
      <c r="A234" s="260">
        <v>93000856</v>
      </c>
      <c r="B234" s="260" t="s">
        <v>284</v>
      </c>
      <c r="C234" s="260" t="s">
        <v>198</v>
      </c>
      <c r="D234" s="261">
        <v>44672</v>
      </c>
      <c r="E234" s="260">
        <v>48</v>
      </c>
      <c r="F234" s="260" t="s">
        <v>199</v>
      </c>
      <c r="G234" s="260">
        <v>29280000</v>
      </c>
      <c r="H234" s="260" t="s">
        <v>200</v>
      </c>
      <c r="I234" s="260" t="s">
        <v>273</v>
      </c>
      <c r="J234" s="260" t="s">
        <v>234</v>
      </c>
      <c r="K234" s="260" t="s">
        <v>135</v>
      </c>
      <c r="L234" s="260" t="s">
        <v>276</v>
      </c>
      <c r="M234" s="260">
        <v>700009</v>
      </c>
      <c r="N234" s="260" t="s">
        <v>204</v>
      </c>
      <c r="O234" s="260" t="s">
        <v>205</v>
      </c>
      <c r="P234" s="260">
        <v>10</v>
      </c>
      <c r="Q234" s="260">
        <v>1300</v>
      </c>
      <c r="R234" s="260">
        <v>1331</v>
      </c>
    </row>
    <row r="235" spans="1:18" x14ac:dyDescent="0.35">
      <c r="A235" s="260">
        <v>93000857</v>
      </c>
      <c r="B235" s="260" t="s">
        <v>284</v>
      </c>
      <c r="C235" s="260" t="s">
        <v>198</v>
      </c>
      <c r="D235" s="261">
        <v>44672</v>
      </c>
      <c r="E235" s="260">
        <v>48</v>
      </c>
      <c r="F235" s="260" t="s">
        <v>199</v>
      </c>
      <c r="G235" s="260">
        <v>29280000</v>
      </c>
      <c r="H235" s="260" t="s">
        <v>200</v>
      </c>
      <c r="I235" s="260" t="s">
        <v>273</v>
      </c>
      <c r="J235" s="260" t="s">
        <v>234</v>
      </c>
      <c r="K235" s="260" t="s">
        <v>135</v>
      </c>
      <c r="L235" s="260" t="s">
        <v>276</v>
      </c>
      <c r="M235" s="260">
        <v>700009</v>
      </c>
      <c r="N235" s="260" t="s">
        <v>204</v>
      </c>
      <c r="O235" s="260" t="s">
        <v>205</v>
      </c>
      <c r="P235" s="260">
        <v>10</v>
      </c>
      <c r="Q235" s="260">
        <v>1300</v>
      </c>
      <c r="R235" s="260">
        <v>1331</v>
      </c>
    </row>
    <row r="236" spans="1:18" x14ac:dyDescent="0.35">
      <c r="A236" s="260">
        <v>93000858</v>
      </c>
      <c r="B236" s="260" t="s">
        <v>284</v>
      </c>
      <c r="C236" s="260" t="s">
        <v>198</v>
      </c>
      <c r="D236" s="261">
        <v>44672</v>
      </c>
      <c r="E236" s="260">
        <v>48</v>
      </c>
      <c r="F236" s="260" t="s">
        <v>199</v>
      </c>
      <c r="G236" s="260">
        <v>29280000</v>
      </c>
      <c r="H236" s="260" t="s">
        <v>200</v>
      </c>
      <c r="I236" s="260" t="s">
        <v>273</v>
      </c>
      <c r="J236" s="260" t="s">
        <v>234</v>
      </c>
      <c r="K236" s="260" t="s">
        <v>135</v>
      </c>
      <c r="L236" s="260" t="s">
        <v>276</v>
      </c>
      <c r="M236" s="260">
        <v>700009</v>
      </c>
      <c r="N236" s="260" t="s">
        <v>204</v>
      </c>
      <c r="O236" s="260" t="s">
        <v>205</v>
      </c>
      <c r="P236" s="260">
        <v>10</v>
      </c>
      <c r="Q236" s="260">
        <v>1300</v>
      </c>
      <c r="R236" s="260">
        <v>1331</v>
      </c>
    </row>
    <row r="237" spans="1:18" x14ac:dyDescent="0.35">
      <c r="A237" s="260">
        <v>93000859</v>
      </c>
      <c r="B237" s="260" t="s">
        <v>284</v>
      </c>
      <c r="C237" s="260" t="s">
        <v>198</v>
      </c>
      <c r="D237" s="261">
        <v>44672</v>
      </c>
      <c r="E237" s="260">
        <v>50</v>
      </c>
      <c r="F237" s="260" t="s">
        <v>199</v>
      </c>
      <c r="G237" s="260">
        <v>30500000</v>
      </c>
      <c r="H237" s="260" t="s">
        <v>200</v>
      </c>
      <c r="I237" s="260" t="s">
        <v>273</v>
      </c>
      <c r="J237" s="260" t="s">
        <v>234</v>
      </c>
      <c r="K237" s="260" t="s">
        <v>135</v>
      </c>
      <c r="L237" s="260" t="s">
        <v>276</v>
      </c>
      <c r="M237" s="260">
        <v>700009</v>
      </c>
      <c r="N237" s="260" t="s">
        <v>204</v>
      </c>
      <c r="O237" s="260" t="s">
        <v>205</v>
      </c>
      <c r="P237" s="260">
        <v>10</v>
      </c>
      <c r="Q237" s="260">
        <v>1300</v>
      </c>
      <c r="R237" s="260">
        <v>1331</v>
      </c>
    </row>
    <row r="238" spans="1:18" x14ac:dyDescent="0.35">
      <c r="A238" s="260">
        <v>93000860</v>
      </c>
      <c r="B238" s="260" t="s">
        <v>284</v>
      </c>
      <c r="C238" s="260" t="s">
        <v>198</v>
      </c>
      <c r="D238" s="261">
        <v>44672</v>
      </c>
      <c r="E238" s="260">
        <v>50</v>
      </c>
      <c r="F238" s="260" t="s">
        <v>199</v>
      </c>
      <c r="G238" s="260">
        <v>30500000</v>
      </c>
      <c r="H238" s="260" t="s">
        <v>200</v>
      </c>
      <c r="I238" s="260" t="s">
        <v>273</v>
      </c>
      <c r="J238" s="260" t="s">
        <v>234</v>
      </c>
      <c r="K238" s="260" t="s">
        <v>135</v>
      </c>
      <c r="L238" s="260" t="s">
        <v>276</v>
      </c>
      <c r="M238" s="260">
        <v>700009</v>
      </c>
      <c r="N238" s="260" t="s">
        <v>204</v>
      </c>
      <c r="O238" s="260" t="s">
        <v>205</v>
      </c>
      <c r="P238" s="260">
        <v>10</v>
      </c>
      <c r="Q238" s="260">
        <v>1300</v>
      </c>
      <c r="R238" s="260">
        <v>1331</v>
      </c>
    </row>
    <row r="239" spans="1:18" x14ac:dyDescent="0.35">
      <c r="A239" s="260">
        <v>93000861</v>
      </c>
      <c r="B239" s="260" t="s">
        <v>284</v>
      </c>
      <c r="C239" s="260" t="s">
        <v>198</v>
      </c>
      <c r="D239" s="261">
        <v>44672</v>
      </c>
      <c r="E239" s="260">
        <v>51</v>
      </c>
      <c r="F239" s="260" t="s">
        <v>199</v>
      </c>
      <c r="G239" s="260">
        <v>31110000</v>
      </c>
      <c r="H239" s="260" t="s">
        <v>200</v>
      </c>
      <c r="I239" s="260" t="s">
        <v>273</v>
      </c>
      <c r="J239" s="260" t="s">
        <v>234</v>
      </c>
      <c r="K239" s="260" t="s">
        <v>135</v>
      </c>
      <c r="L239" s="260" t="s">
        <v>276</v>
      </c>
      <c r="M239" s="260">
        <v>700009</v>
      </c>
      <c r="N239" s="260" t="s">
        <v>204</v>
      </c>
      <c r="O239" s="260" t="s">
        <v>205</v>
      </c>
      <c r="P239" s="260">
        <v>10</v>
      </c>
      <c r="Q239" s="260">
        <v>1300</v>
      </c>
      <c r="R239" s="260">
        <v>1331</v>
      </c>
    </row>
    <row r="240" spans="1:18" x14ac:dyDescent="0.35">
      <c r="A240" s="260">
        <v>93000862</v>
      </c>
      <c r="B240" s="260" t="s">
        <v>284</v>
      </c>
      <c r="C240" s="260" t="s">
        <v>198</v>
      </c>
      <c r="D240" s="261">
        <v>44672</v>
      </c>
      <c r="E240" s="260">
        <v>48</v>
      </c>
      <c r="F240" s="260" t="s">
        <v>199</v>
      </c>
      <c r="G240" s="260">
        <v>29280000</v>
      </c>
      <c r="H240" s="260" t="s">
        <v>200</v>
      </c>
      <c r="I240" s="260" t="s">
        <v>273</v>
      </c>
      <c r="J240" s="260" t="s">
        <v>234</v>
      </c>
      <c r="K240" s="260" t="s">
        <v>135</v>
      </c>
      <c r="L240" s="260" t="s">
        <v>276</v>
      </c>
      <c r="M240" s="260">
        <v>700009</v>
      </c>
      <c r="N240" s="260" t="s">
        <v>204</v>
      </c>
      <c r="O240" s="260" t="s">
        <v>205</v>
      </c>
      <c r="P240" s="260">
        <v>10</v>
      </c>
      <c r="Q240" s="260">
        <v>1300</v>
      </c>
      <c r="R240" s="260">
        <v>1331</v>
      </c>
    </row>
    <row r="241" spans="1:18" x14ac:dyDescent="0.35">
      <c r="A241" s="260">
        <v>93000863</v>
      </c>
      <c r="B241" s="260" t="s">
        <v>284</v>
      </c>
      <c r="C241" s="260" t="s">
        <v>198</v>
      </c>
      <c r="D241" s="261">
        <v>44672</v>
      </c>
      <c r="E241" s="260">
        <v>48</v>
      </c>
      <c r="F241" s="260" t="s">
        <v>199</v>
      </c>
      <c r="G241" s="260">
        <v>29280000</v>
      </c>
      <c r="H241" s="260" t="s">
        <v>200</v>
      </c>
      <c r="I241" s="260" t="s">
        <v>273</v>
      </c>
      <c r="J241" s="260" t="s">
        <v>234</v>
      </c>
      <c r="K241" s="260" t="s">
        <v>135</v>
      </c>
      <c r="L241" s="260" t="s">
        <v>276</v>
      </c>
      <c r="M241" s="260">
        <v>700009</v>
      </c>
      <c r="N241" s="260" t="s">
        <v>204</v>
      </c>
      <c r="O241" s="260" t="s">
        <v>205</v>
      </c>
      <c r="P241" s="260">
        <v>10</v>
      </c>
      <c r="Q241" s="260">
        <v>1300</v>
      </c>
      <c r="R241" s="260">
        <v>1331</v>
      </c>
    </row>
    <row r="242" spans="1:18" x14ac:dyDescent="0.35">
      <c r="A242" s="260">
        <v>93000864</v>
      </c>
      <c r="B242" s="260" t="s">
        <v>284</v>
      </c>
      <c r="C242" s="260" t="s">
        <v>198</v>
      </c>
      <c r="D242" s="261">
        <v>44672</v>
      </c>
      <c r="E242" s="260">
        <v>47</v>
      </c>
      <c r="F242" s="260" t="s">
        <v>199</v>
      </c>
      <c r="G242" s="260">
        <v>28670000</v>
      </c>
      <c r="H242" s="260" t="s">
        <v>200</v>
      </c>
      <c r="I242" s="260" t="s">
        <v>273</v>
      </c>
      <c r="J242" s="260" t="s">
        <v>234</v>
      </c>
      <c r="K242" s="260" t="s">
        <v>135</v>
      </c>
      <c r="L242" s="260" t="s">
        <v>276</v>
      </c>
      <c r="M242" s="260">
        <v>700009</v>
      </c>
      <c r="N242" s="260" t="s">
        <v>204</v>
      </c>
      <c r="O242" s="260" t="s">
        <v>205</v>
      </c>
      <c r="P242" s="260">
        <v>10</v>
      </c>
      <c r="Q242" s="260">
        <v>1300</v>
      </c>
      <c r="R242" s="260">
        <v>1331</v>
      </c>
    </row>
    <row r="243" spans="1:18" x14ac:dyDescent="0.35">
      <c r="A243" s="260">
        <v>93000865</v>
      </c>
      <c r="B243" s="260" t="s">
        <v>284</v>
      </c>
      <c r="C243" s="260" t="s">
        <v>198</v>
      </c>
      <c r="D243" s="261">
        <v>44672</v>
      </c>
      <c r="E243" s="260">
        <v>48</v>
      </c>
      <c r="F243" s="260" t="s">
        <v>199</v>
      </c>
      <c r="G243" s="260">
        <v>29280000</v>
      </c>
      <c r="H243" s="260" t="s">
        <v>200</v>
      </c>
      <c r="I243" s="260" t="s">
        <v>273</v>
      </c>
      <c r="J243" s="260" t="s">
        <v>234</v>
      </c>
      <c r="K243" s="260" t="s">
        <v>135</v>
      </c>
      <c r="L243" s="260" t="s">
        <v>276</v>
      </c>
      <c r="M243" s="260">
        <v>700009</v>
      </c>
      <c r="N243" s="260" t="s">
        <v>204</v>
      </c>
      <c r="O243" s="260" t="s">
        <v>205</v>
      </c>
      <c r="P243" s="260">
        <v>10</v>
      </c>
      <c r="Q243" s="260">
        <v>1300</v>
      </c>
      <c r="R243" s="260">
        <v>1331</v>
      </c>
    </row>
    <row r="244" spans="1:18" x14ac:dyDescent="0.35">
      <c r="A244" s="260">
        <v>93000866</v>
      </c>
      <c r="B244" s="260" t="s">
        <v>284</v>
      </c>
      <c r="C244" s="260" t="s">
        <v>198</v>
      </c>
      <c r="D244" s="261">
        <v>44672</v>
      </c>
      <c r="E244" s="260">
        <v>49</v>
      </c>
      <c r="F244" s="260" t="s">
        <v>199</v>
      </c>
      <c r="G244" s="260">
        <v>29890000</v>
      </c>
      <c r="H244" s="260" t="s">
        <v>200</v>
      </c>
      <c r="I244" s="260" t="s">
        <v>273</v>
      </c>
      <c r="J244" s="260" t="s">
        <v>234</v>
      </c>
      <c r="K244" s="260" t="s">
        <v>135</v>
      </c>
      <c r="L244" s="260" t="s">
        <v>276</v>
      </c>
      <c r="M244" s="260">
        <v>700009</v>
      </c>
      <c r="N244" s="260" t="s">
        <v>204</v>
      </c>
      <c r="O244" s="260" t="s">
        <v>205</v>
      </c>
      <c r="P244" s="260">
        <v>10</v>
      </c>
      <c r="Q244" s="260">
        <v>1300</v>
      </c>
      <c r="R244" s="260">
        <v>1331</v>
      </c>
    </row>
    <row r="245" spans="1:18" x14ac:dyDescent="0.35">
      <c r="A245" s="260">
        <v>93000867</v>
      </c>
      <c r="B245" s="260" t="s">
        <v>284</v>
      </c>
      <c r="C245" s="260" t="s">
        <v>198</v>
      </c>
      <c r="D245" s="261">
        <v>44672</v>
      </c>
      <c r="E245" s="260">
        <v>47</v>
      </c>
      <c r="F245" s="260" t="s">
        <v>199</v>
      </c>
      <c r="G245" s="260">
        <v>28670000</v>
      </c>
      <c r="H245" s="260" t="s">
        <v>200</v>
      </c>
      <c r="I245" s="260" t="s">
        <v>273</v>
      </c>
      <c r="J245" s="260" t="s">
        <v>234</v>
      </c>
      <c r="K245" s="260" t="s">
        <v>135</v>
      </c>
      <c r="L245" s="260" t="s">
        <v>276</v>
      </c>
      <c r="M245" s="260">
        <v>700009</v>
      </c>
      <c r="N245" s="260" t="s">
        <v>204</v>
      </c>
      <c r="O245" s="260" t="s">
        <v>205</v>
      </c>
      <c r="P245" s="260">
        <v>10</v>
      </c>
      <c r="Q245" s="260">
        <v>1300</v>
      </c>
      <c r="R245" s="260">
        <v>1331</v>
      </c>
    </row>
    <row r="246" spans="1:18" x14ac:dyDescent="0.35">
      <c r="A246" s="260">
        <v>93000868</v>
      </c>
      <c r="B246" s="260" t="s">
        <v>284</v>
      </c>
      <c r="C246" s="260" t="s">
        <v>198</v>
      </c>
      <c r="D246" s="261">
        <v>44672</v>
      </c>
      <c r="E246" s="260">
        <v>48</v>
      </c>
      <c r="F246" s="260" t="s">
        <v>199</v>
      </c>
      <c r="G246" s="260">
        <v>29280000</v>
      </c>
      <c r="H246" s="260" t="s">
        <v>200</v>
      </c>
      <c r="I246" s="260" t="s">
        <v>273</v>
      </c>
      <c r="J246" s="260" t="s">
        <v>234</v>
      </c>
      <c r="K246" s="260" t="s">
        <v>135</v>
      </c>
      <c r="L246" s="260" t="s">
        <v>276</v>
      </c>
      <c r="M246" s="260">
        <v>700009</v>
      </c>
      <c r="N246" s="260" t="s">
        <v>204</v>
      </c>
      <c r="O246" s="260" t="s">
        <v>205</v>
      </c>
      <c r="P246" s="260">
        <v>10</v>
      </c>
      <c r="Q246" s="260">
        <v>1300</v>
      </c>
      <c r="R246" s="260">
        <v>1331</v>
      </c>
    </row>
    <row r="247" spans="1:18" x14ac:dyDescent="0.35">
      <c r="A247" s="260">
        <v>93000869</v>
      </c>
      <c r="B247" s="260" t="s">
        <v>284</v>
      </c>
      <c r="C247" s="260" t="s">
        <v>198</v>
      </c>
      <c r="D247" s="261">
        <v>44673</v>
      </c>
      <c r="E247" s="260">
        <v>49</v>
      </c>
      <c r="F247" s="260" t="s">
        <v>199</v>
      </c>
      <c r="G247" s="260">
        <v>29890000</v>
      </c>
      <c r="H247" s="260" t="s">
        <v>200</v>
      </c>
      <c r="I247" s="260" t="s">
        <v>273</v>
      </c>
      <c r="J247" s="260" t="s">
        <v>234</v>
      </c>
      <c r="K247" s="260" t="s">
        <v>135</v>
      </c>
      <c r="L247" s="260" t="s">
        <v>276</v>
      </c>
      <c r="M247" s="260">
        <v>700009</v>
      </c>
      <c r="N247" s="260" t="s">
        <v>204</v>
      </c>
      <c r="O247" s="260" t="s">
        <v>205</v>
      </c>
      <c r="P247" s="260">
        <v>10</v>
      </c>
      <c r="Q247" s="260">
        <v>1300</v>
      </c>
      <c r="R247" s="260">
        <v>1331</v>
      </c>
    </row>
    <row r="248" spans="1:18" x14ac:dyDescent="0.35">
      <c r="A248" s="260">
        <v>93000870</v>
      </c>
      <c r="B248" s="260" t="s">
        <v>284</v>
      </c>
      <c r="C248" s="260" t="s">
        <v>198</v>
      </c>
      <c r="D248" s="261">
        <v>44673</v>
      </c>
      <c r="E248" s="260">
        <v>49</v>
      </c>
      <c r="F248" s="260" t="s">
        <v>199</v>
      </c>
      <c r="G248" s="260">
        <v>29890000</v>
      </c>
      <c r="H248" s="260" t="s">
        <v>200</v>
      </c>
      <c r="I248" s="260" t="s">
        <v>273</v>
      </c>
      <c r="J248" s="260" t="s">
        <v>234</v>
      </c>
      <c r="K248" s="260" t="s">
        <v>135</v>
      </c>
      <c r="L248" s="260" t="s">
        <v>276</v>
      </c>
      <c r="M248" s="260">
        <v>700009</v>
      </c>
      <c r="N248" s="260" t="s">
        <v>204</v>
      </c>
      <c r="O248" s="260" t="s">
        <v>205</v>
      </c>
      <c r="P248" s="260">
        <v>10</v>
      </c>
      <c r="Q248" s="260">
        <v>1300</v>
      </c>
      <c r="R248" s="260">
        <v>1331</v>
      </c>
    </row>
    <row r="249" spans="1:18" x14ac:dyDescent="0.35">
      <c r="A249" s="260">
        <v>93000871</v>
      </c>
      <c r="B249" s="260" t="s">
        <v>284</v>
      </c>
      <c r="C249" s="260" t="s">
        <v>198</v>
      </c>
      <c r="D249" s="261">
        <v>44673</v>
      </c>
      <c r="E249" s="260">
        <v>49</v>
      </c>
      <c r="F249" s="260" t="s">
        <v>199</v>
      </c>
      <c r="G249" s="260">
        <v>29890000</v>
      </c>
      <c r="H249" s="260" t="s">
        <v>200</v>
      </c>
      <c r="I249" s="260" t="s">
        <v>273</v>
      </c>
      <c r="J249" s="260" t="s">
        <v>234</v>
      </c>
      <c r="K249" s="260" t="s">
        <v>135</v>
      </c>
      <c r="L249" s="260" t="s">
        <v>276</v>
      </c>
      <c r="M249" s="260">
        <v>700009</v>
      </c>
      <c r="N249" s="260" t="s">
        <v>204</v>
      </c>
      <c r="O249" s="260" t="s">
        <v>205</v>
      </c>
      <c r="P249" s="260">
        <v>10</v>
      </c>
      <c r="Q249" s="260">
        <v>1300</v>
      </c>
      <c r="R249" s="260">
        <v>1331</v>
      </c>
    </row>
    <row r="250" spans="1:18" x14ac:dyDescent="0.35">
      <c r="A250" s="260">
        <v>93000872</v>
      </c>
      <c r="B250" s="260" t="s">
        <v>284</v>
      </c>
      <c r="C250" s="260" t="s">
        <v>198</v>
      </c>
      <c r="D250" s="261">
        <v>44673</v>
      </c>
      <c r="E250" s="260">
        <v>49</v>
      </c>
      <c r="F250" s="260" t="s">
        <v>199</v>
      </c>
      <c r="G250" s="260">
        <v>29890000</v>
      </c>
      <c r="H250" s="260" t="s">
        <v>200</v>
      </c>
      <c r="I250" s="260" t="s">
        <v>273</v>
      </c>
      <c r="J250" s="260" t="s">
        <v>234</v>
      </c>
      <c r="K250" s="260" t="s">
        <v>135</v>
      </c>
      <c r="L250" s="260" t="s">
        <v>276</v>
      </c>
      <c r="M250" s="260">
        <v>700009</v>
      </c>
      <c r="N250" s="260" t="s">
        <v>204</v>
      </c>
      <c r="O250" s="260" t="s">
        <v>205</v>
      </c>
      <c r="P250" s="260">
        <v>10</v>
      </c>
      <c r="Q250" s="260">
        <v>1300</v>
      </c>
      <c r="R250" s="260">
        <v>1331</v>
      </c>
    </row>
    <row r="251" spans="1:18" x14ac:dyDescent="0.35">
      <c r="A251" s="260">
        <v>93000873</v>
      </c>
      <c r="B251" s="260" t="s">
        <v>284</v>
      </c>
      <c r="C251" s="260" t="s">
        <v>198</v>
      </c>
      <c r="D251" s="261">
        <v>44673</v>
      </c>
      <c r="E251" s="260">
        <v>49</v>
      </c>
      <c r="F251" s="260" t="s">
        <v>199</v>
      </c>
      <c r="G251" s="260">
        <v>29890000</v>
      </c>
      <c r="H251" s="260" t="s">
        <v>200</v>
      </c>
      <c r="I251" s="260" t="s">
        <v>273</v>
      </c>
      <c r="J251" s="260" t="s">
        <v>234</v>
      </c>
      <c r="K251" s="260" t="s">
        <v>135</v>
      </c>
      <c r="L251" s="260" t="s">
        <v>276</v>
      </c>
      <c r="M251" s="260">
        <v>700009</v>
      </c>
      <c r="N251" s="260" t="s">
        <v>204</v>
      </c>
      <c r="O251" s="260" t="s">
        <v>205</v>
      </c>
      <c r="P251" s="260">
        <v>10</v>
      </c>
      <c r="Q251" s="260">
        <v>1300</v>
      </c>
      <c r="R251" s="260">
        <v>1331</v>
      </c>
    </row>
    <row r="252" spans="1:18" x14ac:dyDescent="0.35">
      <c r="A252" s="260">
        <v>93000874</v>
      </c>
      <c r="B252" s="260" t="s">
        <v>284</v>
      </c>
      <c r="C252" s="260" t="s">
        <v>198</v>
      </c>
      <c r="D252" s="261">
        <v>44673</v>
      </c>
      <c r="E252" s="260">
        <v>50</v>
      </c>
      <c r="F252" s="260" t="s">
        <v>199</v>
      </c>
      <c r="G252" s="260">
        <v>30500000</v>
      </c>
      <c r="H252" s="260" t="s">
        <v>200</v>
      </c>
      <c r="I252" s="260" t="s">
        <v>273</v>
      </c>
      <c r="J252" s="260" t="s">
        <v>234</v>
      </c>
      <c r="K252" s="260" t="s">
        <v>135</v>
      </c>
      <c r="L252" s="260" t="s">
        <v>276</v>
      </c>
      <c r="M252" s="260">
        <v>700009</v>
      </c>
      <c r="N252" s="260" t="s">
        <v>204</v>
      </c>
      <c r="O252" s="260" t="s">
        <v>205</v>
      </c>
      <c r="P252" s="260">
        <v>10</v>
      </c>
      <c r="Q252" s="260">
        <v>1300</v>
      </c>
      <c r="R252" s="260">
        <v>1331</v>
      </c>
    </row>
    <row r="253" spans="1:18" x14ac:dyDescent="0.35">
      <c r="A253" s="260">
        <v>93000875</v>
      </c>
      <c r="B253" s="260" t="s">
        <v>284</v>
      </c>
      <c r="C253" s="260" t="s">
        <v>198</v>
      </c>
      <c r="D253" s="261">
        <v>44673</v>
      </c>
      <c r="E253" s="260">
        <v>47</v>
      </c>
      <c r="F253" s="260" t="s">
        <v>199</v>
      </c>
      <c r="G253" s="260">
        <v>28670000</v>
      </c>
      <c r="H253" s="260" t="s">
        <v>200</v>
      </c>
      <c r="I253" s="260" t="s">
        <v>273</v>
      </c>
      <c r="J253" s="260" t="s">
        <v>234</v>
      </c>
      <c r="K253" s="260" t="s">
        <v>135</v>
      </c>
      <c r="L253" s="260" t="s">
        <v>276</v>
      </c>
      <c r="M253" s="260">
        <v>700009</v>
      </c>
      <c r="N253" s="260" t="s">
        <v>204</v>
      </c>
      <c r="O253" s="260" t="s">
        <v>205</v>
      </c>
      <c r="P253" s="260">
        <v>10</v>
      </c>
      <c r="Q253" s="260">
        <v>1300</v>
      </c>
      <c r="R253" s="260">
        <v>1331</v>
      </c>
    </row>
    <row r="254" spans="1:18" x14ac:dyDescent="0.35">
      <c r="A254" s="260">
        <v>93000876</v>
      </c>
      <c r="B254" s="260" t="s">
        <v>284</v>
      </c>
      <c r="C254" s="260" t="s">
        <v>198</v>
      </c>
      <c r="D254" s="261">
        <v>44673</v>
      </c>
      <c r="E254" s="260">
        <v>49</v>
      </c>
      <c r="F254" s="260" t="s">
        <v>199</v>
      </c>
      <c r="G254" s="260">
        <v>29890000</v>
      </c>
      <c r="H254" s="260" t="s">
        <v>200</v>
      </c>
      <c r="I254" s="260" t="s">
        <v>273</v>
      </c>
      <c r="J254" s="260" t="s">
        <v>234</v>
      </c>
      <c r="K254" s="260" t="s">
        <v>135</v>
      </c>
      <c r="L254" s="260" t="s">
        <v>276</v>
      </c>
      <c r="M254" s="260">
        <v>700009</v>
      </c>
      <c r="N254" s="260" t="s">
        <v>204</v>
      </c>
      <c r="O254" s="260" t="s">
        <v>205</v>
      </c>
      <c r="P254" s="260">
        <v>10</v>
      </c>
      <c r="Q254" s="260">
        <v>1300</v>
      </c>
      <c r="R254" s="260">
        <v>1331</v>
      </c>
    </row>
    <row r="255" spans="1:18" x14ac:dyDescent="0.35">
      <c r="A255" s="260">
        <v>93000877</v>
      </c>
      <c r="B255" s="260" t="s">
        <v>284</v>
      </c>
      <c r="C255" s="260" t="s">
        <v>198</v>
      </c>
      <c r="D255" s="261">
        <v>44673</v>
      </c>
      <c r="E255" s="260">
        <v>49</v>
      </c>
      <c r="F255" s="260" t="s">
        <v>199</v>
      </c>
      <c r="G255" s="260">
        <v>29890000</v>
      </c>
      <c r="H255" s="260" t="s">
        <v>200</v>
      </c>
      <c r="I255" s="260" t="s">
        <v>273</v>
      </c>
      <c r="J255" s="260" t="s">
        <v>234</v>
      </c>
      <c r="K255" s="260" t="s">
        <v>135</v>
      </c>
      <c r="L255" s="260" t="s">
        <v>276</v>
      </c>
      <c r="M255" s="260">
        <v>700009</v>
      </c>
      <c r="N255" s="260" t="s">
        <v>204</v>
      </c>
      <c r="O255" s="260" t="s">
        <v>205</v>
      </c>
      <c r="P255" s="260">
        <v>10</v>
      </c>
      <c r="Q255" s="260">
        <v>1300</v>
      </c>
      <c r="R255" s="260">
        <v>1331</v>
      </c>
    </row>
    <row r="256" spans="1:18" x14ac:dyDescent="0.35">
      <c r="A256" s="260">
        <v>93000878</v>
      </c>
      <c r="B256" s="260" t="s">
        <v>284</v>
      </c>
      <c r="C256" s="260" t="s">
        <v>198</v>
      </c>
      <c r="D256" s="261">
        <v>44673</v>
      </c>
      <c r="E256" s="260">
        <v>49</v>
      </c>
      <c r="F256" s="260" t="s">
        <v>199</v>
      </c>
      <c r="G256" s="260">
        <v>29890000</v>
      </c>
      <c r="H256" s="260" t="s">
        <v>200</v>
      </c>
      <c r="I256" s="260" t="s">
        <v>273</v>
      </c>
      <c r="J256" s="260" t="s">
        <v>234</v>
      </c>
      <c r="K256" s="260" t="s">
        <v>135</v>
      </c>
      <c r="L256" s="260" t="s">
        <v>276</v>
      </c>
      <c r="M256" s="260">
        <v>700009</v>
      </c>
      <c r="N256" s="260" t="s">
        <v>204</v>
      </c>
      <c r="O256" s="260" t="s">
        <v>205</v>
      </c>
      <c r="P256" s="260">
        <v>10</v>
      </c>
      <c r="Q256" s="260">
        <v>1300</v>
      </c>
      <c r="R256" s="260">
        <v>1331</v>
      </c>
    </row>
    <row r="257" spans="1:18" x14ac:dyDescent="0.35">
      <c r="A257" s="260">
        <v>93000879</v>
      </c>
      <c r="B257" s="260" t="s">
        <v>284</v>
      </c>
      <c r="C257" s="260" t="s">
        <v>198</v>
      </c>
      <c r="D257" s="261">
        <v>44673</v>
      </c>
      <c r="E257" s="260">
        <v>48</v>
      </c>
      <c r="F257" s="260" t="s">
        <v>199</v>
      </c>
      <c r="G257" s="260">
        <v>29280000</v>
      </c>
      <c r="H257" s="260" t="s">
        <v>200</v>
      </c>
      <c r="I257" s="260" t="s">
        <v>273</v>
      </c>
      <c r="J257" s="260" t="s">
        <v>234</v>
      </c>
      <c r="K257" s="260" t="s">
        <v>135</v>
      </c>
      <c r="L257" s="260" t="s">
        <v>276</v>
      </c>
      <c r="M257" s="260">
        <v>700009</v>
      </c>
      <c r="N257" s="260" t="s">
        <v>204</v>
      </c>
      <c r="O257" s="260" t="s">
        <v>205</v>
      </c>
      <c r="P257" s="260">
        <v>10</v>
      </c>
      <c r="Q257" s="260">
        <v>1300</v>
      </c>
      <c r="R257" s="260">
        <v>1331</v>
      </c>
    </row>
    <row r="258" spans="1:18" x14ac:dyDescent="0.35">
      <c r="A258" s="260">
        <v>93000880</v>
      </c>
      <c r="B258" s="260" t="s">
        <v>284</v>
      </c>
      <c r="C258" s="260" t="s">
        <v>198</v>
      </c>
      <c r="D258" s="261">
        <v>44677</v>
      </c>
      <c r="E258" s="260">
        <v>48</v>
      </c>
      <c r="F258" s="260" t="s">
        <v>199</v>
      </c>
      <c r="G258" s="260">
        <v>29280000</v>
      </c>
      <c r="H258" s="260" t="s">
        <v>200</v>
      </c>
      <c r="I258" s="260" t="s">
        <v>273</v>
      </c>
      <c r="J258" s="260" t="s">
        <v>234</v>
      </c>
      <c r="K258" s="260" t="s">
        <v>135</v>
      </c>
      <c r="L258" s="260" t="s">
        <v>276</v>
      </c>
      <c r="M258" s="260">
        <v>700009</v>
      </c>
      <c r="N258" s="260" t="s">
        <v>204</v>
      </c>
      <c r="O258" s="260" t="s">
        <v>205</v>
      </c>
      <c r="P258" s="260">
        <v>10</v>
      </c>
      <c r="Q258" s="260">
        <v>1300</v>
      </c>
      <c r="R258" s="260">
        <v>1331</v>
      </c>
    </row>
    <row r="259" spans="1:18" x14ac:dyDescent="0.35">
      <c r="A259" s="260">
        <v>93000881</v>
      </c>
      <c r="B259" s="260" t="s">
        <v>284</v>
      </c>
      <c r="C259" s="260" t="s">
        <v>198</v>
      </c>
      <c r="D259" s="261">
        <v>44673</v>
      </c>
      <c r="E259" s="260">
        <v>48</v>
      </c>
      <c r="F259" s="260" t="s">
        <v>199</v>
      </c>
      <c r="G259" s="260">
        <v>29280000</v>
      </c>
      <c r="H259" s="260" t="s">
        <v>200</v>
      </c>
      <c r="I259" s="260" t="s">
        <v>273</v>
      </c>
      <c r="J259" s="260" t="s">
        <v>234</v>
      </c>
      <c r="K259" s="260" t="s">
        <v>135</v>
      </c>
      <c r="L259" s="260" t="s">
        <v>276</v>
      </c>
      <c r="M259" s="260">
        <v>700009</v>
      </c>
      <c r="N259" s="260" t="s">
        <v>204</v>
      </c>
      <c r="O259" s="260" t="s">
        <v>205</v>
      </c>
      <c r="P259" s="260">
        <v>10</v>
      </c>
      <c r="Q259" s="260">
        <v>1300</v>
      </c>
      <c r="R259" s="260">
        <v>1331</v>
      </c>
    </row>
    <row r="260" spans="1:18" x14ac:dyDescent="0.35">
      <c r="A260" s="260">
        <v>93000882</v>
      </c>
      <c r="B260" s="260" t="s">
        <v>284</v>
      </c>
      <c r="C260" s="260" t="s">
        <v>198</v>
      </c>
      <c r="D260" s="261">
        <v>44673</v>
      </c>
      <c r="E260" s="260">
        <v>48</v>
      </c>
      <c r="F260" s="260" t="s">
        <v>199</v>
      </c>
      <c r="G260" s="260">
        <v>29280000</v>
      </c>
      <c r="H260" s="260" t="s">
        <v>200</v>
      </c>
      <c r="I260" s="260" t="s">
        <v>273</v>
      </c>
      <c r="J260" s="260" t="s">
        <v>234</v>
      </c>
      <c r="K260" s="260" t="s">
        <v>135</v>
      </c>
      <c r="L260" s="260" t="s">
        <v>276</v>
      </c>
      <c r="M260" s="260">
        <v>700009</v>
      </c>
      <c r="N260" s="260" t="s">
        <v>204</v>
      </c>
      <c r="O260" s="260" t="s">
        <v>205</v>
      </c>
      <c r="P260" s="260">
        <v>10</v>
      </c>
      <c r="Q260" s="260">
        <v>1300</v>
      </c>
      <c r="R260" s="260">
        <v>1331</v>
      </c>
    </row>
    <row r="261" spans="1:18" x14ac:dyDescent="0.35">
      <c r="A261" s="260">
        <v>93000883</v>
      </c>
      <c r="B261" s="260" t="s">
        <v>284</v>
      </c>
      <c r="C261" s="260" t="s">
        <v>198</v>
      </c>
      <c r="D261" s="261">
        <v>44673</v>
      </c>
      <c r="E261" s="260">
        <v>48</v>
      </c>
      <c r="F261" s="260" t="s">
        <v>199</v>
      </c>
      <c r="G261" s="260">
        <v>29280000</v>
      </c>
      <c r="H261" s="260" t="s">
        <v>200</v>
      </c>
      <c r="I261" s="260" t="s">
        <v>273</v>
      </c>
      <c r="J261" s="260" t="s">
        <v>234</v>
      </c>
      <c r="K261" s="260" t="s">
        <v>135</v>
      </c>
      <c r="L261" s="260" t="s">
        <v>276</v>
      </c>
      <c r="M261" s="260">
        <v>700009</v>
      </c>
      <c r="N261" s="260" t="s">
        <v>204</v>
      </c>
      <c r="O261" s="260" t="s">
        <v>205</v>
      </c>
      <c r="P261" s="260">
        <v>10</v>
      </c>
      <c r="Q261" s="260">
        <v>1300</v>
      </c>
      <c r="R261" s="260">
        <v>1331</v>
      </c>
    </row>
    <row r="262" spans="1:18" x14ac:dyDescent="0.35">
      <c r="A262" s="260">
        <v>93000884</v>
      </c>
      <c r="B262" s="260" t="s">
        <v>284</v>
      </c>
      <c r="C262" s="260" t="s">
        <v>198</v>
      </c>
      <c r="D262" s="261">
        <v>44674</v>
      </c>
      <c r="E262" s="260">
        <v>50</v>
      </c>
      <c r="F262" s="260" t="s">
        <v>199</v>
      </c>
      <c r="G262" s="260">
        <v>30500000</v>
      </c>
      <c r="H262" s="260" t="s">
        <v>200</v>
      </c>
      <c r="I262" s="260" t="s">
        <v>273</v>
      </c>
      <c r="J262" s="260" t="s">
        <v>234</v>
      </c>
      <c r="K262" s="260" t="s">
        <v>135</v>
      </c>
      <c r="L262" s="260" t="s">
        <v>276</v>
      </c>
      <c r="M262" s="260">
        <v>700009</v>
      </c>
      <c r="N262" s="260" t="s">
        <v>204</v>
      </c>
      <c r="O262" s="260" t="s">
        <v>205</v>
      </c>
      <c r="P262" s="260">
        <v>10</v>
      </c>
      <c r="Q262" s="260">
        <v>1300</v>
      </c>
      <c r="R262" s="260">
        <v>1331</v>
      </c>
    </row>
    <row r="263" spans="1:18" x14ac:dyDescent="0.35">
      <c r="A263" s="260">
        <v>93000885</v>
      </c>
      <c r="B263" s="260" t="s">
        <v>284</v>
      </c>
      <c r="C263" s="260" t="s">
        <v>198</v>
      </c>
      <c r="D263" s="261">
        <v>44674</v>
      </c>
      <c r="E263" s="260">
        <v>48</v>
      </c>
      <c r="F263" s="260" t="s">
        <v>199</v>
      </c>
      <c r="G263" s="260">
        <v>29280000</v>
      </c>
      <c r="H263" s="260" t="s">
        <v>200</v>
      </c>
      <c r="I263" s="260" t="s">
        <v>273</v>
      </c>
      <c r="J263" s="260" t="s">
        <v>234</v>
      </c>
      <c r="K263" s="260" t="s">
        <v>135</v>
      </c>
      <c r="L263" s="260" t="s">
        <v>276</v>
      </c>
      <c r="M263" s="260">
        <v>700009</v>
      </c>
      <c r="N263" s="260" t="s">
        <v>204</v>
      </c>
      <c r="O263" s="260" t="s">
        <v>205</v>
      </c>
      <c r="P263" s="260">
        <v>10</v>
      </c>
      <c r="Q263" s="260">
        <v>1300</v>
      </c>
      <c r="R263" s="260">
        <v>1331</v>
      </c>
    </row>
    <row r="264" spans="1:18" x14ac:dyDescent="0.35">
      <c r="A264" s="260">
        <v>93000886</v>
      </c>
      <c r="B264" s="260" t="s">
        <v>284</v>
      </c>
      <c r="C264" s="260" t="s">
        <v>198</v>
      </c>
      <c r="D264" s="261">
        <v>44674</v>
      </c>
      <c r="E264" s="260">
        <v>48</v>
      </c>
      <c r="F264" s="260" t="s">
        <v>199</v>
      </c>
      <c r="G264" s="260">
        <v>29280000</v>
      </c>
      <c r="H264" s="260" t="s">
        <v>200</v>
      </c>
      <c r="I264" s="260" t="s">
        <v>273</v>
      </c>
      <c r="J264" s="260" t="s">
        <v>234</v>
      </c>
      <c r="K264" s="260" t="s">
        <v>135</v>
      </c>
      <c r="L264" s="260" t="s">
        <v>276</v>
      </c>
      <c r="M264" s="260">
        <v>700009</v>
      </c>
      <c r="N264" s="260" t="s">
        <v>204</v>
      </c>
      <c r="O264" s="260" t="s">
        <v>205</v>
      </c>
      <c r="P264" s="260">
        <v>10</v>
      </c>
      <c r="Q264" s="260">
        <v>1300</v>
      </c>
      <c r="R264" s="260">
        <v>1331</v>
      </c>
    </row>
    <row r="265" spans="1:18" x14ac:dyDescent="0.35">
      <c r="A265" s="260">
        <v>93000887</v>
      </c>
      <c r="B265" s="260" t="s">
        <v>284</v>
      </c>
      <c r="C265" s="260" t="s">
        <v>198</v>
      </c>
      <c r="D265" s="261">
        <v>44674</v>
      </c>
      <c r="E265" s="260">
        <v>48</v>
      </c>
      <c r="F265" s="260" t="s">
        <v>199</v>
      </c>
      <c r="G265" s="260">
        <v>29280000</v>
      </c>
      <c r="H265" s="260" t="s">
        <v>200</v>
      </c>
      <c r="I265" s="260" t="s">
        <v>273</v>
      </c>
      <c r="J265" s="260" t="s">
        <v>234</v>
      </c>
      <c r="K265" s="260" t="s">
        <v>135</v>
      </c>
      <c r="L265" s="260" t="s">
        <v>276</v>
      </c>
      <c r="M265" s="260">
        <v>700009</v>
      </c>
      <c r="N265" s="260" t="s">
        <v>204</v>
      </c>
      <c r="O265" s="260" t="s">
        <v>205</v>
      </c>
      <c r="P265" s="260">
        <v>10</v>
      </c>
      <c r="Q265" s="260">
        <v>1300</v>
      </c>
      <c r="R265" s="260">
        <v>1331</v>
      </c>
    </row>
    <row r="266" spans="1:18" x14ac:dyDescent="0.35">
      <c r="A266" s="260">
        <v>93000888</v>
      </c>
      <c r="B266" s="260" t="s">
        <v>284</v>
      </c>
      <c r="C266" s="260" t="s">
        <v>198</v>
      </c>
      <c r="D266" s="261">
        <v>44674</v>
      </c>
      <c r="E266" s="260">
        <v>48</v>
      </c>
      <c r="F266" s="260" t="s">
        <v>199</v>
      </c>
      <c r="G266" s="260">
        <v>29280000</v>
      </c>
      <c r="H266" s="260" t="s">
        <v>200</v>
      </c>
      <c r="I266" s="260" t="s">
        <v>273</v>
      </c>
      <c r="J266" s="260" t="s">
        <v>234</v>
      </c>
      <c r="K266" s="260" t="s">
        <v>135</v>
      </c>
      <c r="L266" s="260" t="s">
        <v>276</v>
      </c>
      <c r="M266" s="260">
        <v>700009</v>
      </c>
      <c r="N266" s="260" t="s">
        <v>204</v>
      </c>
      <c r="O266" s="260" t="s">
        <v>205</v>
      </c>
      <c r="P266" s="260">
        <v>10</v>
      </c>
      <c r="Q266" s="260">
        <v>1300</v>
      </c>
      <c r="R266" s="260">
        <v>1331</v>
      </c>
    </row>
    <row r="267" spans="1:18" x14ac:dyDescent="0.35">
      <c r="A267" s="260">
        <v>93000889</v>
      </c>
      <c r="B267" s="260" t="s">
        <v>284</v>
      </c>
      <c r="C267" s="260" t="s">
        <v>198</v>
      </c>
      <c r="D267" s="261">
        <v>44674</v>
      </c>
      <c r="E267" s="260">
        <v>49</v>
      </c>
      <c r="F267" s="260" t="s">
        <v>199</v>
      </c>
      <c r="G267" s="260">
        <v>29890000</v>
      </c>
      <c r="H267" s="260" t="s">
        <v>200</v>
      </c>
      <c r="I267" s="260" t="s">
        <v>273</v>
      </c>
      <c r="J267" s="260" t="s">
        <v>234</v>
      </c>
      <c r="K267" s="260" t="s">
        <v>135</v>
      </c>
      <c r="L267" s="260" t="s">
        <v>276</v>
      </c>
      <c r="M267" s="260">
        <v>700009</v>
      </c>
      <c r="N267" s="260" t="s">
        <v>204</v>
      </c>
      <c r="O267" s="260" t="s">
        <v>205</v>
      </c>
      <c r="P267" s="260">
        <v>10</v>
      </c>
      <c r="Q267" s="260">
        <v>1300</v>
      </c>
      <c r="R267" s="260">
        <v>1331</v>
      </c>
    </row>
    <row r="268" spans="1:18" x14ac:dyDescent="0.35">
      <c r="A268" s="260">
        <v>93000890</v>
      </c>
      <c r="B268" s="260" t="s">
        <v>284</v>
      </c>
      <c r="C268" s="260" t="s">
        <v>198</v>
      </c>
      <c r="D268" s="261">
        <v>44674</v>
      </c>
      <c r="E268" s="260">
        <v>49</v>
      </c>
      <c r="F268" s="260" t="s">
        <v>199</v>
      </c>
      <c r="G268" s="260">
        <v>29890000</v>
      </c>
      <c r="H268" s="260" t="s">
        <v>200</v>
      </c>
      <c r="I268" s="260" t="s">
        <v>273</v>
      </c>
      <c r="J268" s="260" t="s">
        <v>234</v>
      </c>
      <c r="K268" s="260" t="s">
        <v>135</v>
      </c>
      <c r="L268" s="260" t="s">
        <v>276</v>
      </c>
      <c r="M268" s="260">
        <v>700009</v>
      </c>
      <c r="N268" s="260" t="s">
        <v>204</v>
      </c>
      <c r="O268" s="260" t="s">
        <v>205</v>
      </c>
      <c r="P268" s="260">
        <v>10</v>
      </c>
      <c r="Q268" s="260">
        <v>1300</v>
      </c>
      <c r="R268" s="260">
        <v>1331</v>
      </c>
    </row>
    <row r="269" spans="1:18" x14ac:dyDescent="0.35">
      <c r="A269" s="260">
        <v>93000891</v>
      </c>
      <c r="B269" s="260" t="s">
        <v>284</v>
      </c>
      <c r="C269" s="260" t="s">
        <v>198</v>
      </c>
      <c r="D269" s="261">
        <v>44674</v>
      </c>
      <c r="E269" s="260">
        <v>48</v>
      </c>
      <c r="F269" s="260" t="s">
        <v>199</v>
      </c>
      <c r="G269" s="260">
        <v>29280000</v>
      </c>
      <c r="H269" s="260" t="s">
        <v>200</v>
      </c>
      <c r="I269" s="260" t="s">
        <v>273</v>
      </c>
      <c r="J269" s="260" t="s">
        <v>234</v>
      </c>
      <c r="K269" s="260" t="s">
        <v>135</v>
      </c>
      <c r="L269" s="260" t="s">
        <v>276</v>
      </c>
      <c r="M269" s="260">
        <v>700009</v>
      </c>
      <c r="N269" s="260" t="s">
        <v>204</v>
      </c>
      <c r="O269" s="260" t="s">
        <v>205</v>
      </c>
      <c r="P269" s="260">
        <v>10</v>
      </c>
      <c r="Q269" s="260">
        <v>1300</v>
      </c>
      <c r="R269" s="260">
        <v>1331</v>
      </c>
    </row>
    <row r="270" spans="1:18" x14ac:dyDescent="0.35">
      <c r="A270" s="260">
        <v>93000892</v>
      </c>
      <c r="B270" s="260" t="s">
        <v>284</v>
      </c>
      <c r="C270" s="260" t="s">
        <v>198</v>
      </c>
      <c r="D270" s="261">
        <v>44674</v>
      </c>
      <c r="E270" s="260">
        <v>48</v>
      </c>
      <c r="F270" s="260" t="s">
        <v>199</v>
      </c>
      <c r="G270" s="260">
        <v>29280000</v>
      </c>
      <c r="H270" s="260" t="s">
        <v>200</v>
      </c>
      <c r="I270" s="260" t="s">
        <v>273</v>
      </c>
      <c r="J270" s="260" t="s">
        <v>234</v>
      </c>
      <c r="K270" s="260" t="s">
        <v>135</v>
      </c>
      <c r="L270" s="260" t="s">
        <v>276</v>
      </c>
      <c r="M270" s="260">
        <v>700009</v>
      </c>
      <c r="N270" s="260" t="s">
        <v>204</v>
      </c>
      <c r="O270" s="260" t="s">
        <v>205</v>
      </c>
      <c r="P270" s="260">
        <v>10</v>
      </c>
      <c r="Q270" s="260">
        <v>1300</v>
      </c>
      <c r="R270" s="260">
        <v>1331</v>
      </c>
    </row>
    <row r="271" spans="1:18" x14ac:dyDescent="0.35">
      <c r="A271" s="260">
        <v>93000893</v>
      </c>
      <c r="B271" s="260" t="s">
        <v>284</v>
      </c>
      <c r="C271" s="260" t="s">
        <v>198</v>
      </c>
      <c r="D271" s="261">
        <v>44674</v>
      </c>
      <c r="E271" s="260">
        <v>47</v>
      </c>
      <c r="F271" s="260" t="s">
        <v>199</v>
      </c>
      <c r="G271" s="260">
        <v>28670000</v>
      </c>
      <c r="H271" s="260" t="s">
        <v>200</v>
      </c>
      <c r="I271" s="260" t="s">
        <v>273</v>
      </c>
      <c r="J271" s="260" t="s">
        <v>234</v>
      </c>
      <c r="K271" s="260" t="s">
        <v>135</v>
      </c>
      <c r="L271" s="260" t="s">
        <v>276</v>
      </c>
      <c r="M271" s="260">
        <v>700009</v>
      </c>
      <c r="N271" s="260" t="s">
        <v>204</v>
      </c>
      <c r="O271" s="260" t="s">
        <v>205</v>
      </c>
      <c r="P271" s="260">
        <v>10</v>
      </c>
      <c r="Q271" s="260">
        <v>1300</v>
      </c>
      <c r="R271" s="260">
        <v>1331</v>
      </c>
    </row>
    <row r="272" spans="1:18" x14ac:dyDescent="0.35">
      <c r="A272" s="260">
        <v>93000894</v>
      </c>
      <c r="B272" s="260" t="s">
        <v>284</v>
      </c>
      <c r="C272" s="260" t="s">
        <v>198</v>
      </c>
      <c r="D272" s="261">
        <v>44674</v>
      </c>
      <c r="E272" s="260">
        <v>48</v>
      </c>
      <c r="F272" s="260" t="s">
        <v>199</v>
      </c>
      <c r="G272" s="260">
        <v>29280000</v>
      </c>
      <c r="H272" s="260" t="s">
        <v>200</v>
      </c>
      <c r="I272" s="260" t="s">
        <v>273</v>
      </c>
      <c r="J272" s="260" t="s">
        <v>234</v>
      </c>
      <c r="K272" s="260" t="s">
        <v>135</v>
      </c>
      <c r="L272" s="260" t="s">
        <v>276</v>
      </c>
      <c r="M272" s="260">
        <v>700009</v>
      </c>
      <c r="N272" s="260" t="s">
        <v>204</v>
      </c>
      <c r="O272" s="260" t="s">
        <v>205</v>
      </c>
      <c r="P272" s="260">
        <v>10</v>
      </c>
      <c r="Q272" s="260">
        <v>1300</v>
      </c>
      <c r="R272" s="260">
        <v>1331</v>
      </c>
    </row>
    <row r="273" spans="1:18" x14ac:dyDescent="0.35">
      <c r="A273" s="260">
        <v>93000895</v>
      </c>
      <c r="B273" s="260" t="s">
        <v>284</v>
      </c>
      <c r="C273" s="260" t="s">
        <v>198</v>
      </c>
      <c r="D273" s="261">
        <v>44674</v>
      </c>
      <c r="E273" s="260">
        <v>48</v>
      </c>
      <c r="F273" s="260" t="s">
        <v>199</v>
      </c>
      <c r="G273" s="260">
        <v>29280000</v>
      </c>
      <c r="H273" s="260" t="s">
        <v>200</v>
      </c>
      <c r="I273" s="260" t="s">
        <v>273</v>
      </c>
      <c r="J273" s="260" t="s">
        <v>234</v>
      </c>
      <c r="K273" s="260" t="s">
        <v>135</v>
      </c>
      <c r="L273" s="260" t="s">
        <v>276</v>
      </c>
      <c r="M273" s="260">
        <v>700009</v>
      </c>
      <c r="N273" s="260" t="s">
        <v>204</v>
      </c>
      <c r="O273" s="260" t="s">
        <v>205</v>
      </c>
      <c r="P273" s="260">
        <v>10</v>
      </c>
      <c r="Q273" s="260">
        <v>1300</v>
      </c>
      <c r="R273" s="260">
        <v>1331</v>
      </c>
    </row>
    <row r="274" spans="1:18" x14ac:dyDescent="0.35">
      <c r="A274" s="260">
        <v>93000896</v>
      </c>
      <c r="B274" s="260" t="s">
        <v>284</v>
      </c>
      <c r="C274" s="260" t="s">
        <v>198</v>
      </c>
      <c r="D274" s="261">
        <v>44674</v>
      </c>
      <c r="E274" s="260">
        <v>49</v>
      </c>
      <c r="F274" s="260" t="s">
        <v>199</v>
      </c>
      <c r="G274" s="260">
        <v>29890000</v>
      </c>
      <c r="H274" s="260" t="s">
        <v>200</v>
      </c>
      <c r="I274" s="260" t="s">
        <v>273</v>
      </c>
      <c r="J274" s="260" t="s">
        <v>234</v>
      </c>
      <c r="K274" s="260" t="s">
        <v>135</v>
      </c>
      <c r="L274" s="260" t="s">
        <v>276</v>
      </c>
      <c r="M274" s="260">
        <v>700009</v>
      </c>
      <c r="N274" s="260" t="s">
        <v>204</v>
      </c>
      <c r="O274" s="260" t="s">
        <v>205</v>
      </c>
      <c r="P274" s="260">
        <v>10</v>
      </c>
      <c r="Q274" s="260">
        <v>1300</v>
      </c>
      <c r="R274" s="260">
        <v>1331</v>
      </c>
    </row>
    <row r="275" spans="1:18" x14ac:dyDescent="0.35">
      <c r="A275" s="260">
        <v>93000897</v>
      </c>
      <c r="B275" s="260" t="s">
        <v>284</v>
      </c>
      <c r="C275" s="260" t="s">
        <v>198</v>
      </c>
      <c r="D275" s="261">
        <v>44674</v>
      </c>
      <c r="E275" s="260">
        <v>49</v>
      </c>
      <c r="F275" s="260" t="s">
        <v>199</v>
      </c>
      <c r="G275" s="260">
        <v>29890000</v>
      </c>
      <c r="H275" s="260" t="s">
        <v>200</v>
      </c>
      <c r="I275" s="260" t="s">
        <v>273</v>
      </c>
      <c r="J275" s="260" t="s">
        <v>234</v>
      </c>
      <c r="K275" s="260" t="s">
        <v>135</v>
      </c>
      <c r="L275" s="260" t="s">
        <v>276</v>
      </c>
      <c r="M275" s="260">
        <v>700009</v>
      </c>
      <c r="N275" s="260" t="s">
        <v>204</v>
      </c>
      <c r="O275" s="260" t="s">
        <v>205</v>
      </c>
      <c r="P275" s="260">
        <v>10</v>
      </c>
      <c r="Q275" s="260">
        <v>1300</v>
      </c>
      <c r="R275" s="260">
        <v>1331</v>
      </c>
    </row>
    <row r="276" spans="1:18" x14ac:dyDescent="0.35">
      <c r="A276" s="260">
        <v>93000898</v>
      </c>
      <c r="B276" s="260" t="s">
        <v>284</v>
      </c>
      <c r="C276" s="260" t="s">
        <v>198</v>
      </c>
      <c r="D276" s="261">
        <v>44674</v>
      </c>
      <c r="E276" s="260">
        <v>48</v>
      </c>
      <c r="F276" s="260" t="s">
        <v>199</v>
      </c>
      <c r="G276" s="260">
        <v>29280000</v>
      </c>
      <c r="H276" s="260" t="s">
        <v>200</v>
      </c>
      <c r="I276" s="260" t="s">
        <v>273</v>
      </c>
      <c r="J276" s="260" t="s">
        <v>234</v>
      </c>
      <c r="K276" s="260" t="s">
        <v>135</v>
      </c>
      <c r="L276" s="260" t="s">
        <v>276</v>
      </c>
      <c r="M276" s="260">
        <v>700009</v>
      </c>
      <c r="N276" s="260" t="s">
        <v>204</v>
      </c>
      <c r="O276" s="260" t="s">
        <v>205</v>
      </c>
      <c r="P276" s="260">
        <v>10</v>
      </c>
      <c r="Q276" s="260">
        <v>1300</v>
      </c>
      <c r="R276" s="260">
        <v>1331</v>
      </c>
    </row>
    <row r="277" spans="1:18" x14ac:dyDescent="0.35">
      <c r="A277" s="260">
        <v>93000899</v>
      </c>
      <c r="B277" s="260" t="s">
        <v>284</v>
      </c>
      <c r="C277" s="260" t="s">
        <v>198</v>
      </c>
      <c r="D277" s="261">
        <v>44674</v>
      </c>
      <c r="E277" s="260">
        <v>49</v>
      </c>
      <c r="F277" s="260" t="s">
        <v>199</v>
      </c>
      <c r="G277" s="260">
        <v>29890000</v>
      </c>
      <c r="H277" s="260" t="s">
        <v>200</v>
      </c>
      <c r="I277" s="260" t="s">
        <v>273</v>
      </c>
      <c r="J277" s="260" t="s">
        <v>234</v>
      </c>
      <c r="K277" s="260" t="s">
        <v>135</v>
      </c>
      <c r="L277" s="260" t="s">
        <v>276</v>
      </c>
      <c r="M277" s="260">
        <v>700009</v>
      </c>
      <c r="N277" s="260" t="s">
        <v>204</v>
      </c>
      <c r="O277" s="260" t="s">
        <v>205</v>
      </c>
      <c r="P277" s="260">
        <v>10</v>
      </c>
      <c r="Q277" s="260">
        <v>1300</v>
      </c>
      <c r="R277" s="260">
        <v>1331</v>
      </c>
    </row>
    <row r="278" spans="1:18" x14ac:dyDescent="0.35">
      <c r="A278" s="260">
        <v>93000900</v>
      </c>
      <c r="B278" s="260" t="s">
        <v>284</v>
      </c>
      <c r="C278" s="260" t="s">
        <v>198</v>
      </c>
      <c r="D278" s="261">
        <v>44676</v>
      </c>
      <c r="E278" s="260">
        <v>48</v>
      </c>
      <c r="F278" s="260" t="s">
        <v>199</v>
      </c>
      <c r="G278" s="260">
        <v>29280000</v>
      </c>
      <c r="H278" s="260" t="s">
        <v>200</v>
      </c>
      <c r="I278" s="260" t="s">
        <v>273</v>
      </c>
      <c r="J278" s="260" t="s">
        <v>234</v>
      </c>
      <c r="K278" s="260" t="s">
        <v>135</v>
      </c>
      <c r="L278" s="260" t="s">
        <v>276</v>
      </c>
      <c r="M278" s="260">
        <v>700009</v>
      </c>
      <c r="N278" s="260" t="s">
        <v>204</v>
      </c>
      <c r="O278" s="260" t="s">
        <v>205</v>
      </c>
      <c r="P278" s="260">
        <v>10</v>
      </c>
      <c r="Q278" s="260">
        <v>1300</v>
      </c>
      <c r="R278" s="260">
        <v>1331</v>
      </c>
    </row>
    <row r="279" spans="1:18" x14ac:dyDescent="0.35">
      <c r="A279" s="260">
        <v>93000901</v>
      </c>
      <c r="B279" s="260" t="s">
        <v>284</v>
      </c>
      <c r="C279" s="260" t="s">
        <v>198</v>
      </c>
      <c r="D279" s="261">
        <v>44676</v>
      </c>
      <c r="E279" s="260">
        <v>48</v>
      </c>
      <c r="F279" s="260" t="s">
        <v>199</v>
      </c>
      <c r="G279" s="260">
        <v>29280000</v>
      </c>
      <c r="H279" s="260" t="s">
        <v>200</v>
      </c>
      <c r="I279" s="260" t="s">
        <v>273</v>
      </c>
      <c r="J279" s="260" t="s">
        <v>234</v>
      </c>
      <c r="K279" s="260" t="s">
        <v>135</v>
      </c>
      <c r="L279" s="260" t="s">
        <v>276</v>
      </c>
      <c r="M279" s="260">
        <v>700009</v>
      </c>
      <c r="N279" s="260" t="s">
        <v>204</v>
      </c>
      <c r="O279" s="260" t="s">
        <v>205</v>
      </c>
      <c r="P279" s="260">
        <v>10</v>
      </c>
      <c r="Q279" s="260">
        <v>1300</v>
      </c>
      <c r="R279" s="260">
        <v>1331</v>
      </c>
    </row>
    <row r="280" spans="1:18" x14ac:dyDescent="0.35">
      <c r="A280" s="260">
        <v>93000902</v>
      </c>
      <c r="B280" s="260" t="s">
        <v>284</v>
      </c>
      <c r="C280" s="260" t="s">
        <v>198</v>
      </c>
      <c r="D280" s="261">
        <v>44676</v>
      </c>
      <c r="E280" s="260">
        <v>49</v>
      </c>
      <c r="F280" s="260" t="s">
        <v>199</v>
      </c>
      <c r="G280" s="260">
        <v>29890000</v>
      </c>
      <c r="H280" s="260" t="s">
        <v>200</v>
      </c>
      <c r="I280" s="260" t="s">
        <v>273</v>
      </c>
      <c r="J280" s="260" t="s">
        <v>234</v>
      </c>
      <c r="K280" s="260" t="s">
        <v>135</v>
      </c>
      <c r="L280" s="260" t="s">
        <v>276</v>
      </c>
      <c r="M280" s="260">
        <v>700009</v>
      </c>
      <c r="N280" s="260" t="s">
        <v>204</v>
      </c>
      <c r="O280" s="260" t="s">
        <v>205</v>
      </c>
      <c r="P280" s="260">
        <v>10</v>
      </c>
      <c r="Q280" s="260">
        <v>1300</v>
      </c>
      <c r="R280" s="260">
        <v>1331</v>
      </c>
    </row>
    <row r="281" spans="1:18" x14ac:dyDescent="0.35">
      <c r="A281" s="260">
        <v>93000903</v>
      </c>
      <c r="B281" s="260" t="s">
        <v>284</v>
      </c>
      <c r="C281" s="260" t="s">
        <v>198</v>
      </c>
      <c r="D281" s="261">
        <v>44676</v>
      </c>
      <c r="E281" s="260">
        <v>48</v>
      </c>
      <c r="F281" s="260" t="s">
        <v>199</v>
      </c>
      <c r="G281" s="260">
        <v>29280000</v>
      </c>
      <c r="H281" s="260" t="s">
        <v>200</v>
      </c>
      <c r="I281" s="260" t="s">
        <v>273</v>
      </c>
      <c r="J281" s="260" t="s">
        <v>234</v>
      </c>
      <c r="K281" s="260" t="s">
        <v>135</v>
      </c>
      <c r="L281" s="260" t="s">
        <v>276</v>
      </c>
      <c r="M281" s="260">
        <v>700009</v>
      </c>
      <c r="N281" s="260" t="s">
        <v>204</v>
      </c>
      <c r="O281" s="260" t="s">
        <v>205</v>
      </c>
      <c r="P281" s="260">
        <v>10</v>
      </c>
      <c r="Q281" s="260">
        <v>1300</v>
      </c>
      <c r="R281" s="260">
        <v>1331</v>
      </c>
    </row>
    <row r="282" spans="1:18" x14ac:dyDescent="0.35">
      <c r="A282" s="260">
        <v>93000904</v>
      </c>
      <c r="B282" s="260" t="s">
        <v>284</v>
      </c>
      <c r="C282" s="260" t="s">
        <v>198</v>
      </c>
      <c r="D282" s="261">
        <v>44676</v>
      </c>
      <c r="E282" s="260">
        <v>49</v>
      </c>
      <c r="F282" s="260" t="s">
        <v>199</v>
      </c>
      <c r="G282" s="260">
        <v>29890000</v>
      </c>
      <c r="H282" s="260" t="s">
        <v>200</v>
      </c>
      <c r="I282" s="260" t="s">
        <v>273</v>
      </c>
      <c r="J282" s="260" t="s">
        <v>234</v>
      </c>
      <c r="K282" s="260" t="s">
        <v>135</v>
      </c>
      <c r="L282" s="260" t="s">
        <v>276</v>
      </c>
      <c r="M282" s="260">
        <v>700009</v>
      </c>
      <c r="N282" s="260" t="s">
        <v>204</v>
      </c>
      <c r="O282" s="260" t="s">
        <v>205</v>
      </c>
      <c r="P282" s="260">
        <v>10</v>
      </c>
      <c r="Q282" s="260">
        <v>1300</v>
      </c>
      <c r="R282" s="260">
        <v>1331</v>
      </c>
    </row>
    <row r="283" spans="1:18" x14ac:dyDescent="0.35">
      <c r="A283" s="260">
        <v>93000905</v>
      </c>
      <c r="B283" s="260" t="s">
        <v>284</v>
      </c>
      <c r="C283" s="260" t="s">
        <v>198</v>
      </c>
      <c r="D283" s="261">
        <v>44676</v>
      </c>
      <c r="E283" s="260">
        <v>48</v>
      </c>
      <c r="F283" s="260" t="s">
        <v>199</v>
      </c>
      <c r="G283" s="260">
        <v>29280000</v>
      </c>
      <c r="H283" s="260" t="s">
        <v>200</v>
      </c>
      <c r="I283" s="260" t="s">
        <v>273</v>
      </c>
      <c r="J283" s="260" t="s">
        <v>234</v>
      </c>
      <c r="K283" s="260" t="s">
        <v>135</v>
      </c>
      <c r="L283" s="260" t="s">
        <v>276</v>
      </c>
      <c r="M283" s="260">
        <v>700009</v>
      </c>
      <c r="N283" s="260" t="s">
        <v>204</v>
      </c>
      <c r="O283" s="260" t="s">
        <v>205</v>
      </c>
      <c r="P283" s="260">
        <v>10</v>
      </c>
      <c r="Q283" s="260">
        <v>1300</v>
      </c>
      <c r="R283" s="260">
        <v>1331</v>
      </c>
    </row>
    <row r="284" spans="1:18" x14ac:dyDescent="0.35">
      <c r="A284" s="260">
        <v>93000906</v>
      </c>
      <c r="B284" s="260" t="s">
        <v>284</v>
      </c>
      <c r="C284" s="260" t="s">
        <v>198</v>
      </c>
      <c r="D284" s="261">
        <v>44676</v>
      </c>
      <c r="E284" s="260">
        <v>48</v>
      </c>
      <c r="F284" s="260" t="s">
        <v>199</v>
      </c>
      <c r="G284" s="260">
        <v>29280000</v>
      </c>
      <c r="H284" s="260" t="s">
        <v>200</v>
      </c>
      <c r="I284" s="260" t="s">
        <v>273</v>
      </c>
      <c r="J284" s="260" t="s">
        <v>234</v>
      </c>
      <c r="K284" s="260" t="s">
        <v>135</v>
      </c>
      <c r="L284" s="260" t="s">
        <v>276</v>
      </c>
      <c r="M284" s="260">
        <v>700009</v>
      </c>
      <c r="N284" s="260" t="s">
        <v>204</v>
      </c>
      <c r="O284" s="260" t="s">
        <v>205</v>
      </c>
      <c r="P284" s="260">
        <v>10</v>
      </c>
      <c r="Q284" s="260">
        <v>1300</v>
      </c>
      <c r="R284" s="260">
        <v>1331</v>
      </c>
    </row>
    <row r="285" spans="1:18" x14ac:dyDescent="0.35">
      <c r="A285" s="260">
        <v>93000907</v>
      </c>
      <c r="B285" s="260" t="s">
        <v>284</v>
      </c>
      <c r="C285" s="260" t="s">
        <v>198</v>
      </c>
      <c r="D285" s="261">
        <v>44676</v>
      </c>
      <c r="E285" s="260">
        <v>49</v>
      </c>
      <c r="F285" s="260" t="s">
        <v>199</v>
      </c>
      <c r="G285" s="260">
        <v>29890000</v>
      </c>
      <c r="H285" s="260" t="s">
        <v>200</v>
      </c>
      <c r="I285" s="260" t="s">
        <v>273</v>
      </c>
      <c r="J285" s="260" t="s">
        <v>234</v>
      </c>
      <c r="K285" s="260" t="s">
        <v>135</v>
      </c>
      <c r="L285" s="260" t="s">
        <v>276</v>
      </c>
      <c r="M285" s="260">
        <v>700009</v>
      </c>
      <c r="N285" s="260" t="s">
        <v>204</v>
      </c>
      <c r="O285" s="260" t="s">
        <v>205</v>
      </c>
      <c r="P285" s="260">
        <v>10</v>
      </c>
      <c r="Q285" s="260">
        <v>1300</v>
      </c>
      <c r="R285" s="260">
        <v>1331</v>
      </c>
    </row>
    <row r="286" spans="1:18" x14ac:dyDescent="0.35">
      <c r="A286" s="260">
        <v>93000908</v>
      </c>
      <c r="B286" s="260" t="s">
        <v>284</v>
      </c>
      <c r="C286" s="260" t="s">
        <v>198</v>
      </c>
      <c r="D286" s="261">
        <v>44676</v>
      </c>
      <c r="E286" s="260">
        <v>48</v>
      </c>
      <c r="F286" s="260" t="s">
        <v>199</v>
      </c>
      <c r="G286" s="260">
        <v>29280000</v>
      </c>
      <c r="H286" s="260" t="s">
        <v>200</v>
      </c>
      <c r="I286" s="260" t="s">
        <v>273</v>
      </c>
      <c r="J286" s="260" t="s">
        <v>234</v>
      </c>
      <c r="K286" s="260" t="s">
        <v>135</v>
      </c>
      <c r="L286" s="260" t="s">
        <v>276</v>
      </c>
      <c r="M286" s="260">
        <v>700009</v>
      </c>
      <c r="N286" s="260" t="s">
        <v>204</v>
      </c>
      <c r="O286" s="260" t="s">
        <v>205</v>
      </c>
      <c r="P286" s="260">
        <v>10</v>
      </c>
      <c r="Q286" s="260">
        <v>1300</v>
      </c>
      <c r="R286" s="260">
        <v>1331</v>
      </c>
    </row>
    <row r="287" spans="1:18" x14ac:dyDescent="0.35">
      <c r="A287" s="260">
        <v>93000909</v>
      </c>
      <c r="B287" s="260" t="s">
        <v>284</v>
      </c>
      <c r="C287" s="260" t="s">
        <v>198</v>
      </c>
      <c r="D287" s="261">
        <v>44676</v>
      </c>
      <c r="E287" s="260">
        <v>49</v>
      </c>
      <c r="F287" s="260" t="s">
        <v>199</v>
      </c>
      <c r="G287" s="260">
        <v>29890000</v>
      </c>
      <c r="H287" s="260" t="s">
        <v>200</v>
      </c>
      <c r="I287" s="260" t="s">
        <v>273</v>
      </c>
      <c r="J287" s="260" t="s">
        <v>234</v>
      </c>
      <c r="K287" s="260" t="s">
        <v>135</v>
      </c>
      <c r="L287" s="260" t="s">
        <v>276</v>
      </c>
      <c r="M287" s="260">
        <v>700009</v>
      </c>
      <c r="N287" s="260" t="s">
        <v>204</v>
      </c>
      <c r="O287" s="260" t="s">
        <v>205</v>
      </c>
      <c r="P287" s="260">
        <v>10</v>
      </c>
      <c r="Q287" s="260">
        <v>1300</v>
      </c>
      <c r="R287" s="260">
        <v>1331</v>
      </c>
    </row>
    <row r="288" spans="1:18" x14ac:dyDescent="0.35">
      <c r="A288" s="260">
        <v>93000910</v>
      </c>
      <c r="B288" s="260" t="s">
        <v>284</v>
      </c>
      <c r="C288" s="260" t="s">
        <v>198</v>
      </c>
      <c r="D288" s="261">
        <v>44676</v>
      </c>
      <c r="E288" s="260">
        <v>49</v>
      </c>
      <c r="F288" s="260" t="s">
        <v>199</v>
      </c>
      <c r="G288" s="260">
        <v>29890000</v>
      </c>
      <c r="H288" s="260" t="s">
        <v>200</v>
      </c>
      <c r="I288" s="260" t="s">
        <v>273</v>
      </c>
      <c r="J288" s="260" t="s">
        <v>234</v>
      </c>
      <c r="K288" s="260" t="s">
        <v>135</v>
      </c>
      <c r="L288" s="260" t="s">
        <v>276</v>
      </c>
      <c r="M288" s="260">
        <v>700009</v>
      </c>
      <c r="N288" s="260" t="s">
        <v>204</v>
      </c>
      <c r="O288" s="260" t="s">
        <v>205</v>
      </c>
      <c r="P288" s="260">
        <v>10</v>
      </c>
      <c r="Q288" s="260">
        <v>1300</v>
      </c>
      <c r="R288" s="260">
        <v>1331</v>
      </c>
    </row>
    <row r="289" spans="1:18" x14ac:dyDescent="0.35">
      <c r="A289" s="260">
        <v>93000911</v>
      </c>
      <c r="B289" s="260" t="s">
        <v>284</v>
      </c>
      <c r="C289" s="260" t="s">
        <v>198</v>
      </c>
      <c r="D289" s="261">
        <v>44676</v>
      </c>
      <c r="E289" s="260">
        <v>47</v>
      </c>
      <c r="F289" s="260" t="s">
        <v>199</v>
      </c>
      <c r="G289" s="260">
        <v>28670000</v>
      </c>
      <c r="H289" s="260" t="s">
        <v>200</v>
      </c>
      <c r="I289" s="260" t="s">
        <v>273</v>
      </c>
      <c r="J289" s="260" t="s">
        <v>234</v>
      </c>
      <c r="K289" s="260" t="s">
        <v>135</v>
      </c>
      <c r="L289" s="260" t="s">
        <v>276</v>
      </c>
      <c r="M289" s="260">
        <v>700009</v>
      </c>
      <c r="N289" s="260" t="s">
        <v>204</v>
      </c>
      <c r="O289" s="260" t="s">
        <v>205</v>
      </c>
      <c r="P289" s="260">
        <v>10</v>
      </c>
      <c r="Q289" s="260">
        <v>1300</v>
      </c>
      <c r="R289" s="260">
        <v>1331</v>
      </c>
    </row>
    <row r="290" spans="1:18" x14ac:dyDescent="0.35">
      <c r="A290" s="260">
        <v>93000912</v>
      </c>
      <c r="B290" s="260" t="s">
        <v>284</v>
      </c>
      <c r="C290" s="260" t="s">
        <v>198</v>
      </c>
      <c r="D290" s="261">
        <v>44676</v>
      </c>
      <c r="E290" s="260">
        <v>48</v>
      </c>
      <c r="F290" s="260" t="s">
        <v>199</v>
      </c>
      <c r="G290" s="260">
        <v>29280000</v>
      </c>
      <c r="H290" s="260" t="s">
        <v>200</v>
      </c>
      <c r="I290" s="260" t="s">
        <v>273</v>
      </c>
      <c r="J290" s="260" t="s">
        <v>234</v>
      </c>
      <c r="K290" s="260" t="s">
        <v>135</v>
      </c>
      <c r="L290" s="260" t="s">
        <v>276</v>
      </c>
      <c r="M290" s="260">
        <v>700009</v>
      </c>
      <c r="N290" s="260" t="s">
        <v>204</v>
      </c>
      <c r="O290" s="260" t="s">
        <v>205</v>
      </c>
      <c r="P290" s="260">
        <v>10</v>
      </c>
      <c r="Q290" s="260">
        <v>1300</v>
      </c>
      <c r="R290" s="260">
        <v>1331</v>
      </c>
    </row>
    <row r="291" spans="1:18" x14ac:dyDescent="0.35">
      <c r="A291" s="260">
        <v>93000913</v>
      </c>
      <c r="B291" s="260" t="s">
        <v>284</v>
      </c>
      <c r="C291" s="260" t="s">
        <v>198</v>
      </c>
      <c r="D291" s="261">
        <v>44676</v>
      </c>
      <c r="E291" s="260">
        <v>48</v>
      </c>
      <c r="F291" s="260" t="s">
        <v>199</v>
      </c>
      <c r="G291" s="260">
        <v>29280000</v>
      </c>
      <c r="H291" s="260" t="s">
        <v>200</v>
      </c>
      <c r="I291" s="260" t="s">
        <v>273</v>
      </c>
      <c r="J291" s="260" t="s">
        <v>234</v>
      </c>
      <c r="K291" s="260" t="s">
        <v>135</v>
      </c>
      <c r="L291" s="260" t="s">
        <v>276</v>
      </c>
      <c r="M291" s="260">
        <v>700009</v>
      </c>
      <c r="N291" s="260" t="s">
        <v>204</v>
      </c>
      <c r="O291" s="260" t="s">
        <v>205</v>
      </c>
      <c r="P291" s="260">
        <v>10</v>
      </c>
      <c r="Q291" s="260">
        <v>1300</v>
      </c>
      <c r="R291" s="260">
        <v>1331</v>
      </c>
    </row>
    <row r="292" spans="1:18" x14ac:dyDescent="0.35">
      <c r="A292" s="260">
        <v>93000914</v>
      </c>
      <c r="B292" s="260" t="s">
        <v>284</v>
      </c>
      <c r="C292" s="260" t="s">
        <v>198</v>
      </c>
      <c r="D292" s="261">
        <v>44676</v>
      </c>
      <c r="E292" s="260">
        <v>50</v>
      </c>
      <c r="F292" s="260" t="s">
        <v>199</v>
      </c>
      <c r="G292" s="260">
        <v>30500000</v>
      </c>
      <c r="H292" s="260" t="s">
        <v>200</v>
      </c>
      <c r="I292" s="260" t="s">
        <v>273</v>
      </c>
      <c r="J292" s="260" t="s">
        <v>234</v>
      </c>
      <c r="K292" s="260" t="s">
        <v>135</v>
      </c>
      <c r="L292" s="260" t="s">
        <v>276</v>
      </c>
      <c r="M292" s="260">
        <v>700009</v>
      </c>
      <c r="N292" s="260" t="s">
        <v>204</v>
      </c>
      <c r="O292" s="260" t="s">
        <v>205</v>
      </c>
      <c r="P292" s="260">
        <v>10</v>
      </c>
      <c r="Q292" s="260">
        <v>1300</v>
      </c>
      <c r="R292" s="260">
        <v>1331</v>
      </c>
    </row>
    <row r="293" spans="1:18" x14ac:dyDescent="0.35">
      <c r="A293" s="260">
        <v>93000915</v>
      </c>
      <c r="B293" s="260" t="s">
        <v>284</v>
      </c>
      <c r="C293" s="260" t="s">
        <v>198</v>
      </c>
      <c r="D293" s="261">
        <v>44676</v>
      </c>
      <c r="E293" s="260">
        <v>49</v>
      </c>
      <c r="F293" s="260" t="s">
        <v>199</v>
      </c>
      <c r="G293" s="260">
        <v>29890000</v>
      </c>
      <c r="H293" s="260" t="s">
        <v>200</v>
      </c>
      <c r="I293" s="260" t="s">
        <v>273</v>
      </c>
      <c r="J293" s="260" t="s">
        <v>234</v>
      </c>
      <c r="K293" s="260" t="s">
        <v>135</v>
      </c>
      <c r="L293" s="260" t="s">
        <v>276</v>
      </c>
      <c r="M293" s="260">
        <v>700009</v>
      </c>
      <c r="N293" s="260" t="s">
        <v>204</v>
      </c>
      <c r="O293" s="260" t="s">
        <v>205</v>
      </c>
      <c r="P293" s="260">
        <v>10</v>
      </c>
      <c r="Q293" s="260">
        <v>1300</v>
      </c>
      <c r="R293" s="260">
        <v>1331</v>
      </c>
    </row>
    <row r="294" spans="1:18" x14ac:dyDescent="0.35">
      <c r="A294" s="260">
        <v>93000916</v>
      </c>
      <c r="B294" s="260" t="s">
        <v>284</v>
      </c>
      <c r="C294" s="260" t="s">
        <v>198</v>
      </c>
      <c r="D294" s="261">
        <v>44676</v>
      </c>
      <c r="E294" s="260">
        <v>49</v>
      </c>
      <c r="F294" s="260" t="s">
        <v>199</v>
      </c>
      <c r="G294" s="260">
        <v>29890000</v>
      </c>
      <c r="H294" s="260" t="s">
        <v>200</v>
      </c>
      <c r="I294" s="260" t="s">
        <v>273</v>
      </c>
      <c r="J294" s="260" t="s">
        <v>234</v>
      </c>
      <c r="K294" s="260" t="s">
        <v>135</v>
      </c>
      <c r="L294" s="260" t="s">
        <v>276</v>
      </c>
      <c r="M294" s="260">
        <v>700009</v>
      </c>
      <c r="N294" s="260" t="s">
        <v>204</v>
      </c>
      <c r="O294" s="260" t="s">
        <v>205</v>
      </c>
      <c r="P294" s="260">
        <v>10</v>
      </c>
      <c r="Q294" s="260">
        <v>1300</v>
      </c>
      <c r="R294" s="260">
        <v>1331</v>
      </c>
    </row>
    <row r="295" spans="1:18" x14ac:dyDescent="0.35">
      <c r="A295" s="260">
        <v>93000917</v>
      </c>
      <c r="B295" s="260" t="s">
        <v>284</v>
      </c>
      <c r="C295" s="260" t="s">
        <v>198</v>
      </c>
      <c r="D295" s="261">
        <v>44676</v>
      </c>
      <c r="E295" s="260">
        <v>50</v>
      </c>
      <c r="F295" s="260" t="s">
        <v>199</v>
      </c>
      <c r="G295" s="260">
        <v>30500000</v>
      </c>
      <c r="H295" s="260" t="s">
        <v>200</v>
      </c>
      <c r="I295" s="260" t="s">
        <v>273</v>
      </c>
      <c r="J295" s="260" t="s">
        <v>234</v>
      </c>
      <c r="K295" s="260" t="s">
        <v>135</v>
      </c>
      <c r="L295" s="260" t="s">
        <v>276</v>
      </c>
      <c r="M295" s="260">
        <v>700009</v>
      </c>
      <c r="N295" s="260" t="s">
        <v>204</v>
      </c>
      <c r="O295" s="260" t="s">
        <v>205</v>
      </c>
      <c r="P295" s="260">
        <v>10</v>
      </c>
      <c r="Q295" s="260">
        <v>1300</v>
      </c>
      <c r="R295" s="260">
        <v>1331</v>
      </c>
    </row>
    <row r="296" spans="1:18" x14ac:dyDescent="0.35">
      <c r="A296" s="260">
        <v>93000918</v>
      </c>
      <c r="B296" s="260" t="s">
        <v>284</v>
      </c>
      <c r="C296" s="260" t="s">
        <v>198</v>
      </c>
      <c r="D296" s="261">
        <v>44676</v>
      </c>
      <c r="E296" s="260">
        <v>49</v>
      </c>
      <c r="F296" s="260" t="s">
        <v>199</v>
      </c>
      <c r="G296" s="260">
        <v>29890000</v>
      </c>
      <c r="H296" s="260" t="s">
        <v>200</v>
      </c>
      <c r="I296" s="260" t="s">
        <v>273</v>
      </c>
      <c r="J296" s="260" t="s">
        <v>234</v>
      </c>
      <c r="K296" s="260" t="s">
        <v>135</v>
      </c>
      <c r="L296" s="260" t="s">
        <v>276</v>
      </c>
      <c r="M296" s="260">
        <v>700009</v>
      </c>
      <c r="N296" s="260" t="s">
        <v>204</v>
      </c>
      <c r="O296" s="260" t="s">
        <v>205</v>
      </c>
      <c r="P296" s="260">
        <v>10</v>
      </c>
      <c r="Q296" s="260">
        <v>1300</v>
      </c>
      <c r="R296" s="260">
        <v>1331</v>
      </c>
    </row>
    <row r="297" spans="1:18" x14ac:dyDescent="0.35">
      <c r="A297" s="260">
        <v>93000919</v>
      </c>
      <c r="B297" s="260" t="s">
        <v>284</v>
      </c>
      <c r="C297" s="260" t="s">
        <v>198</v>
      </c>
      <c r="D297" s="261">
        <v>44674</v>
      </c>
      <c r="E297" s="260">
        <v>48</v>
      </c>
      <c r="F297" s="260" t="s">
        <v>199</v>
      </c>
      <c r="G297" s="260">
        <v>29280000</v>
      </c>
      <c r="H297" s="260" t="s">
        <v>200</v>
      </c>
      <c r="I297" s="260" t="s">
        <v>273</v>
      </c>
      <c r="J297" s="260" t="s">
        <v>234</v>
      </c>
      <c r="K297" s="260" t="s">
        <v>135</v>
      </c>
      <c r="L297" s="260" t="s">
        <v>276</v>
      </c>
      <c r="M297" s="260">
        <v>700009</v>
      </c>
      <c r="N297" s="260" t="s">
        <v>204</v>
      </c>
      <c r="O297" s="260" t="s">
        <v>205</v>
      </c>
      <c r="P297" s="260">
        <v>10</v>
      </c>
      <c r="Q297" s="260">
        <v>1300</v>
      </c>
      <c r="R297" s="260">
        <v>1331</v>
      </c>
    </row>
    <row r="298" spans="1:18" x14ac:dyDescent="0.35">
      <c r="A298" s="260">
        <v>93000920</v>
      </c>
      <c r="B298" s="260" t="s">
        <v>283</v>
      </c>
      <c r="D298" s="261">
        <v>44677</v>
      </c>
      <c r="E298" s="260">
        <v>35</v>
      </c>
      <c r="F298" s="260" t="s">
        <v>199</v>
      </c>
      <c r="G298" s="260">
        <v>21000000</v>
      </c>
      <c r="H298" s="260" t="s">
        <v>200</v>
      </c>
      <c r="I298" s="260" t="s">
        <v>273</v>
      </c>
      <c r="J298" s="260" t="s">
        <v>234</v>
      </c>
      <c r="K298" s="260" t="s">
        <v>234</v>
      </c>
      <c r="L298" s="260" t="s">
        <v>276</v>
      </c>
      <c r="M298" s="260">
        <v>700009</v>
      </c>
      <c r="N298" s="260" t="s">
        <v>204</v>
      </c>
      <c r="O298" s="260" t="s">
        <v>205</v>
      </c>
      <c r="P298" s="260">
        <v>10</v>
      </c>
      <c r="Q298" s="260">
        <v>1300</v>
      </c>
      <c r="R298" s="260">
        <v>1334</v>
      </c>
    </row>
    <row r="299" spans="1:18" x14ac:dyDescent="0.35">
      <c r="A299" s="260">
        <v>93000921</v>
      </c>
      <c r="B299" s="260" t="s">
        <v>284</v>
      </c>
      <c r="C299" s="260" t="s">
        <v>198</v>
      </c>
      <c r="D299" s="261">
        <v>44677</v>
      </c>
      <c r="E299" s="260">
        <v>49</v>
      </c>
      <c r="F299" s="260" t="s">
        <v>199</v>
      </c>
      <c r="G299" s="260">
        <v>29890000</v>
      </c>
      <c r="H299" s="260" t="s">
        <v>200</v>
      </c>
      <c r="I299" s="260" t="s">
        <v>273</v>
      </c>
      <c r="J299" s="260" t="s">
        <v>234</v>
      </c>
      <c r="K299" s="260" t="s">
        <v>135</v>
      </c>
      <c r="L299" s="260" t="s">
        <v>276</v>
      </c>
      <c r="M299" s="260">
        <v>700009</v>
      </c>
      <c r="N299" s="260" t="s">
        <v>204</v>
      </c>
      <c r="O299" s="260" t="s">
        <v>205</v>
      </c>
      <c r="P299" s="260">
        <v>10</v>
      </c>
      <c r="Q299" s="260">
        <v>1300</v>
      </c>
      <c r="R299" s="260">
        <v>1331</v>
      </c>
    </row>
    <row r="300" spans="1:18" x14ac:dyDescent="0.35">
      <c r="A300" s="260">
        <v>93000922</v>
      </c>
      <c r="B300" s="260" t="s">
        <v>284</v>
      </c>
      <c r="C300" s="260" t="s">
        <v>198</v>
      </c>
      <c r="D300" s="261">
        <v>44677</v>
      </c>
      <c r="E300" s="260">
        <v>49</v>
      </c>
      <c r="F300" s="260" t="s">
        <v>199</v>
      </c>
      <c r="G300" s="260">
        <v>29890000</v>
      </c>
      <c r="H300" s="260" t="s">
        <v>200</v>
      </c>
      <c r="I300" s="260" t="s">
        <v>273</v>
      </c>
      <c r="J300" s="260" t="s">
        <v>234</v>
      </c>
      <c r="K300" s="260" t="s">
        <v>135</v>
      </c>
      <c r="L300" s="260" t="s">
        <v>276</v>
      </c>
      <c r="M300" s="260">
        <v>700009</v>
      </c>
      <c r="N300" s="260" t="s">
        <v>204</v>
      </c>
      <c r="O300" s="260" t="s">
        <v>205</v>
      </c>
      <c r="P300" s="260">
        <v>10</v>
      </c>
      <c r="Q300" s="260">
        <v>1300</v>
      </c>
      <c r="R300" s="260">
        <v>1331</v>
      </c>
    </row>
    <row r="301" spans="1:18" x14ac:dyDescent="0.35">
      <c r="A301" s="260">
        <v>93000923</v>
      </c>
      <c r="B301" s="260" t="s">
        <v>284</v>
      </c>
      <c r="C301" s="260" t="s">
        <v>198</v>
      </c>
      <c r="D301" s="261">
        <v>44677</v>
      </c>
      <c r="E301" s="260">
        <v>49</v>
      </c>
      <c r="F301" s="260" t="s">
        <v>199</v>
      </c>
      <c r="G301" s="260">
        <v>29890000</v>
      </c>
      <c r="H301" s="260" t="s">
        <v>200</v>
      </c>
      <c r="I301" s="260" t="s">
        <v>273</v>
      </c>
      <c r="J301" s="260" t="s">
        <v>234</v>
      </c>
      <c r="K301" s="260" t="s">
        <v>135</v>
      </c>
      <c r="L301" s="260" t="s">
        <v>276</v>
      </c>
      <c r="M301" s="260">
        <v>700009</v>
      </c>
      <c r="N301" s="260" t="s">
        <v>204</v>
      </c>
      <c r="O301" s="260" t="s">
        <v>205</v>
      </c>
      <c r="P301" s="260">
        <v>10</v>
      </c>
      <c r="Q301" s="260">
        <v>1300</v>
      </c>
      <c r="R301" s="260">
        <v>1331</v>
      </c>
    </row>
    <row r="302" spans="1:18" x14ac:dyDescent="0.35">
      <c r="A302" s="260">
        <v>93000924</v>
      </c>
      <c r="B302" s="260" t="s">
        <v>284</v>
      </c>
      <c r="C302" s="260" t="s">
        <v>198</v>
      </c>
      <c r="D302" s="261">
        <v>44677</v>
      </c>
      <c r="E302" s="260">
        <v>49</v>
      </c>
      <c r="F302" s="260" t="s">
        <v>199</v>
      </c>
      <c r="G302" s="260">
        <v>29890000</v>
      </c>
      <c r="H302" s="260" t="s">
        <v>200</v>
      </c>
      <c r="I302" s="260" t="s">
        <v>273</v>
      </c>
      <c r="J302" s="260" t="s">
        <v>234</v>
      </c>
      <c r="K302" s="260" t="s">
        <v>135</v>
      </c>
      <c r="L302" s="260" t="s">
        <v>276</v>
      </c>
      <c r="M302" s="260">
        <v>700009</v>
      </c>
      <c r="N302" s="260" t="s">
        <v>204</v>
      </c>
      <c r="O302" s="260" t="s">
        <v>205</v>
      </c>
      <c r="P302" s="260">
        <v>10</v>
      </c>
      <c r="Q302" s="260">
        <v>1300</v>
      </c>
      <c r="R302" s="260">
        <v>1331</v>
      </c>
    </row>
    <row r="303" spans="1:18" x14ac:dyDescent="0.35">
      <c r="A303" s="260">
        <v>93000925</v>
      </c>
      <c r="B303" s="260" t="s">
        <v>284</v>
      </c>
      <c r="C303" s="260" t="s">
        <v>198</v>
      </c>
      <c r="D303" s="261">
        <v>44677</v>
      </c>
      <c r="E303" s="260">
        <v>48</v>
      </c>
      <c r="F303" s="260" t="s">
        <v>199</v>
      </c>
      <c r="G303" s="260">
        <v>29280000</v>
      </c>
      <c r="H303" s="260" t="s">
        <v>200</v>
      </c>
      <c r="I303" s="260" t="s">
        <v>273</v>
      </c>
      <c r="J303" s="260" t="s">
        <v>234</v>
      </c>
      <c r="K303" s="260" t="s">
        <v>135</v>
      </c>
      <c r="L303" s="260" t="s">
        <v>276</v>
      </c>
      <c r="M303" s="260">
        <v>700009</v>
      </c>
      <c r="N303" s="260" t="s">
        <v>204</v>
      </c>
      <c r="O303" s="260" t="s">
        <v>205</v>
      </c>
      <c r="P303" s="260">
        <v>10</v>
      </c>
      <c r="Q303" s="260">
        <v>1300</v>
      </c>
      <c r="R303" s="260">
        <v>1331</v>
      </c>
    </row>
    <row r="304" spans="1:18" x14ac:dyDescent="0.35">
      <c r="A304" s="260">
        <v>93000926</v>
      </c>
      <c r="B304" s="260" t="s">
        <v>284</v>
      </c>
      <c r="C304" s="260" t="s">
        <v>198</v>
      </c>
      <c r="D304" s="261">
        <v>44677</v>
      </c>
      <c r="E304" s="260">
        <v>48</v>
      </c>
      <c r="F304" s="260" t="s">
        <v>199</v>
      </c>
      <c r="G304" s="260">
        <v>29280000</v>
      </c>
      <c r="H304" s="260" t="s">
        <v>200</v>
      </c>
      <c r="I304" s="260" t="s">
        <v>273</v>
      </c>
      <c r="J304" s="260" t="s">
        <v>234</v>
      </c>
      <c r="K304" s="260" t="s">
        <v>135</v>
      </c>
      <c r="L304" s="260" t="s">
        <v>276</v>
      </c>
      <c r="M304" s="260">
        <v>700009</v>
      </c>
      <c r="N304" s="260" t="s">
        <v>204</v>
      </c>
      <c r="O304" s="260" t="s">
        <v>205</v>
      </c>
      <c r="P304" s="260">
        <v>10</v>
      </c>
      <c r="Q304" s="260">
        <v>1300</v>
      </c>
      <c r="R304" s="260">
        <v>1331</v>
      </c>
    </row>
    <row r="305" spans="1:18" x14ac:dyDescent="0.35">
      <c r="A305" s="260">
        <v>93000927</v>
      </c>
      <c r="B305" s="260" t="s">
        <v>284</v>
      </c>
      <c r="C305" s="260" t="s">
        <v>198</v>
      </c>
      <c r="D305" s="261">
        <v>44677</v>
      </c>
      <c r="E305" s="260">
        <v>47</v>
      </c>
      <c r="F305" s="260" t="s">
        <v>199</v>
      </c>
      <c r="G305" s="260">
        <v>28670000</v>
      </c>
      <c r="H305" s="260" t="s">
        <v>200</v>
      </c>
      <c r="I305" s="260" t="s">
        <v>273</v>
      </c>
      <c r="J305" s="260" t="s">
        <v>234</v>
      </c>
      <c r="K305" s="260" t="s">
        <v>135</v>
      </c>
      <c r="L305" s="260" t="s">
        <v>276</v>
      </c>
      <c r="M305" s="260">
        <v>700009</v>
      </c>
      <c r="N305" s="260" t="s">
        <v>204</v>
      </c>
      <c r="O305" s="260" t="s">
        <v>205</v>
      </c>
      <c r="P305" s="260">
        <v>10</v>
      </c>
      <c r="Q305" s="260">
        <v>1300</v>
      </c>
      <c r="R305" s="260">
        <v>1331</v>
      </c>
    </row>
    <row r="306" spans="1:18" x14ac:dyDescent="0.35">
      <c r="A306" s="260">
        <v>93000928</v>
      </c>
      <c r="B306" s="260" t="s">
        <v>284</v>
      </c>
      <c r="C306" s="260" t="s">
        <v>198</v>
      </c>
      <c r="D306" s="261">
        <v>44677</v>
      </c>
      <c r="E306" s="260">
        <v>50</v>
      </c>
      <c r="F306" s="260" t="s">
        <v>199</v>
      </c>
      <c r="G306" s="260">
        <v>30500000</v>
      </c>
      <c r="H306" s="260" t="s">
        <v>200</v>
      </c>
      <c r="I306" s="260" t="s">
        <v>273</v>
      </c>
      <c r="J306" s="260" t="s">
        <v>234</v>
      </c>
      <c r="K306" s="260" t="s">
        <v>135</v>
      </c>
      <c r="L306" s="260" t="s">
        <v>276</v>
      </c>
      <c r="M306" s="260">
        <v>700009</v>
      </c>
      <c r="N306" s="260" t="s">
        <v>204</v>
      </c>
      <c r="O306" s="260" t="s">
        <v>205</v>
      </c>
      <c r="P306" s="260">
        <v>10</v>
      </c>
      <c r="Q306" s="260">
        <v>1300</v>
      </c>
      <c r="R306" s="260">
        <v>1331</v>
      </c>
    </row>
    <row r="307" spans="1:18" x14ac:dyDescent="0.35">
      <c r="A307" s="260">
        <v>93000929</v>
      </c>
      <c r="B307" s="260" t="s">
        <v>284</v>
      </c>
      <c r="C307" s="260" t="s">
        <v>198</v>
      </c>
      <c r="D307" s="261">
        <v>44677</v>
      </c>
      <c r="E307" s="260">
        <v>47</v>
      </c>
      <c r="F307" s="260" t="s">
        <v>199</v>
      </c>
      <c r="G307" s="260">
        <v>28670000</v>
      </c>
      <c r="H307" s="260" t="s">
        <v>200</v>
      </c>
      <c r="I307" s="260" t="s">
        <v>273</v>
      </c>
      <c r="J307" s="260" t="s">
        <v>234</v>
      </c>
      <c r="K307" s="260" t="s">
        <v>135</v>
      </c>
      <c r="L307" s="260" t="s">
        <v>276</v>
      </c>
      <c r="M307" s="260">
        <v>700009</v>
      </c>
      <c r="N307" s="260" t="s">
        <v>204</v>
      </c>
      <c r="O307" s="260" t="s">
        <v>205</v>
      </c>
      <c r="P307" s="260">
        <v>10</v>
      </c>
      <c r="Q307" s="260">
        <v>1300</v>
      </c>
      <c r="R307" s="260">
        <v>1331</v>
      </c>
    </row>
    <row r="308" spans="1:18" x14ac:dyDescent="0.35">
      <c r="A308" s="260">
        <v>93000930</v>
      </c>
      <c r="B308" s="260" t="s">
        <v>284</v>
      </c>
      <c r="C308" s="260" t="s">
        <v>198</v>
      </c>
      <c r="D308" s="261">
        <v>44677</v>
      </c>
      <c r="E308" s="260">
        <v>47</v>
      </c>
      <c r="F308" s="260" t="s">
        <v>199</v>
      </c>
      <c r="G308" s="260">
        <v>28670000</v>
      </c>
      <c r="H308" s="260" t="s">
        <v>200</v>
      </c>
      <c r="I308" s="260" t="s">
        <v>273</v>
      </c>
      <c r="J308" s="260" t="s">
        <v>234</v>
      </c>
      <c r="K308" s="260" t="s">
        <v>135</v>
      </c>
      <c r="L308" s="260" t="s">
        <v>276</v>
      </c>
      <c r="M308" s="260">
        <v>700009</v>
      </c>
      <c r="N308" s="260" t="s">
        <v>204</v>
      </c>
      <c r="O308" s="260" t="s">
        <v>205</v>
      </c>
      <c r="P308" s="260">
        <v>10</v>
      </c>
      <c r="Q308" s="260">
        <v>1300</v>
      </c>
      <c r="R308" s="260">
        <v>1331</v>
      </c>
    </row>
    <row r="309" spans="1:18" x14ac:dyDescent="0.35">
      <c r="A309" s="260">
        <v>93000931</v>
      </c>
      <c r="B309" s="260" t="s">
        <v>284</v>
      </c>
      <c r="C309" s="260" t="s">
        <v>198</v>
      </c>
      <c r="D309" s="261">
        <v>44677</v>
      </c>
      <c r="E309" s="260">
        <v>48</v>
      </c>
      <c r="F309" s="260" t="s">
        <v>199</v>
      </c>
      <c r="G309" s="260">
        <v>29280000</v>
      </c>
      <c r="H309" s="260" t="s">
        <v>200</v>
      </c>
      <c r="I309" s="260" t="s">
        <v>273</v>
      </c>
      <c r="J309" s="260" t="s">
        <v>234</v>
      </c>
      <c r="K309" s="260" t="s">
        <v>135</v>
      </c>
      <c r="L309" s="260" t="s">
        <v>276</v>
      </c>
      <c r="M309" s="260">
        <v>700009</v>
      </c>
      <c r="N309" s="260" t="s">
        <v>204</v>
      </c>
      <c r="O309" s="260" t="s">
        <v>205</v>
      </c>
      <c r="P309" s="260">
        <v>10</v>
      </c>
      <c r="Q309" s="260">
        <v>1300</v>
      </c>
      <c r="R309" s="260">
        <v>1331</v>
      </c>
    </row>
    <row r="310" spans="1:18" x14ac:dyDescent="0.35">
      <c r="A310" s="260">
        <v>93000932</v>
      </c>
      <c r="B310" s="260" t="s">
        <v>284</v>
      </c>
      <c r="C310" s="260" t="s">
        <v>198</v>
      </c>
      <c r="D310" s="261">
        <v>44677</v>
      </c>
      <c r="E310" s="260">
        <v>49</v>
      </c>
      <c r="F310" s="260" t="s">
        <v>199</v>
      </c>
      <c r="G310" s="260">
        <v>29890000</v>
      </c>
      <c r="H310" s="260" t="s">
        <v>200</v>
      </c>
      <c r="I310" s="260" t="s">
        <v>273</v>
      </c>
      <c r="J310" s="260" t="s">
        <v>234</v>
      </c>
      <c r="K310" s="260" t="s">
        <v>135</v>
      </c>
      <c r="L310" s="260" t="s">
        <v>276</v>
      </c>
      <c r="M310" s="260">
        <v>700009</v>
      </c>
      <c r="N310" s="260" t="s">
        <v>204</v>
      </c>
      <c r="O310" s="260" t="s">
        <v>205</v>
      </c>
      <c r="P310" s="260">
        <v>10</v>
      </c>
      <c r="Q310" s="260">
        <v>1300</v>
      </c>
      <c r="R310" s="260">
        <v>1331</v>
      </c>
    </row>
    <row r="311" spans="1:18" x14ac:dyDescent="0.35">
      <c r="A311" s="260">
        <v>93000933</v>
      </c>
      <c r="B311" s="260" t="s">
        <v>284</v>
      </c>
      <c r="C311" s="260" t="s">
        <v>198</v>
      </c>
      <c r="D311" s="261">
        <v>44677</v>
      </c>
      <c r="E311" s="260">
        <v>48</v>
      </c>
      <c r="F311" s="260" t="s">
        <v>199</v>
      </c>
      <c r="G311" s="260">
        <v>29280000</v>
      </c>
      <c r="H311" s="260" t="s">
        <v>200</v>
      </c>
      <c r="I311" s="260" t="s">
        <v>273</v>
      </c>
      <c r="J311" s="260" t="s">
        <v>234</v>
      </c>
      <c r="K311" s="260" t="s">
        <v>135</v>
      </c>
      <c r="L311" s="260" t="s">
        <v>276</v>
      </c>
      <c r="M311" s="260">
        <v>700009</v>
      </c>
      <c r="N311" s="260" t="s">
        <v>204</v>
      </c>
      <c r="O311" s="260" t="s">
        <v>205</v>
      </c>
      <c r="P311" s="260">
        <v>10</v>
      </c>
      <c r="Q311" s="260">
        <v>1300</v>
      </c>
      <c r="R311" s="260">
        <v>1331</v>
      </c>
    </row>
    <row r="312" spans="1:18" x14ac:dyDescent="0.35">
      <c r="A312" s="260">
        <v>93000934</v>
      </c>
      <c r="B312" s="260" t="s">
        <v>284</v>
      </c>
      <c r="C312" s="260" t="s">
        <v>198</v>
      </c>
      <c r="D312" s="261">
        <v>44677</v>
      </c>
      <c r="E312" s="260">
        <v>48</v>
      </c>
      <c r="F312" s="260" t="s">
        <v>199</v>
      </c>
      <c r="G312" s="260">
        <v>29280000</v>
      </c>
      <c r="H312" s="260" t="s">
        <v>200</v>
      </c>
      <c r="I312" s="260" t="s">
        <v>273</v>
      </c>
      <c r="J312" s="260" t="s">
        <v>234</v>
      </c>
      <c r="K312" s="260" t="s">
        <v>135</v>
      </c>
      <c r="L312" s="260" t="s">
        <v>276</v>
      </c>
      <c r="M312" s="260">
        <v>700009</v>
      </c>
      <c r="N312" s="260" t="s">
        <v>204</v>
      </c>
      <c r="O312" s="260" t="s">
        <v>205</v>
      </c>
      <c r="P312" s="260">
        <v>10</v>
      </c>
      <c r="Q312" s="260">
        <v>1300</v>
      </c>
      <c r="R312" s="260">
        <v>1331</v>
      </c>
    </row>
    <row r="313" spans="1:18" x14ac:dyDescent="0.35">
      <c r="A313" s="260">
        <v>93000935</v>
      </c>
      <c r="B313" s="260" t="s">
        <v>284</v>
      </c>
      <c r="C313" s="260" t="s">
        <v>198</v>
      </c>
      <c r="D313" s="261">
        <v>44677</v>
      </c>
      <c r="E313" s="260">
        <v>47</v>
      </c>
      <c r="F313" s="260" t="s">
        <v>199</v>
      </c>
      <c r="G313" s="260">
        <v>28670000</v>
      </c>
      <c r="H313" s="260" t="s">
        <v>200</v>
      </c>
      <c r="I313" s="260" t="s">
        <v>273</v>
      </c>
      <c r="J313" s="260" t="s">
        <v>234</v>
      </c>
      <c r="K313" s="260" t="s">
        <v>135</v>
      </c>
      <c r="L313" s="260" t="s">
        <v>276</v>
      </c>
      <c r="M313" s="260">
        <v>700009</v>
      </c>
      <c r="N313" s="260" t="s">
        <v>204</v>
      </c>
      <c r="O313" s="260" t="s">
        <v>205</v>
      </c>
      <c r="P313" s="260">
        <v>10</v>
      </c>
      <c r="Q313" s="260">
        <v>1300</v>
      </c>
      <c r="R313" s="260">
        <v>1331</v>
      </c>
    </row>
    <row r="314" spans="1:18" x14ac:dyDescent="0.35">
      <c r="A314" s="260">
        <v>93000936</v>
      </c>
      <c r="B314" s="260" t="s">
        <v>284</v>
      </c>
      <c r="C314" s="260" t="s">
        <v>198</v>
      </c>
      <c r="D314" s="261">
        <v>44677</v>
      </c>
      <c r="E314" s="260">
        <v>50</v>
      </c>
      <c r="F314" s="260" t="s">
        <v>199</v>
      </c>
      <c r="G314" s="260">
        <v>30500000</v>
      </c>
      <c r="H314" s="260" t="s">
        <v>200</v>
      </c>
      <c r="I314" s="260" t="s">
        <v>273</v>
      </c>
      <c r="J314" s="260" t="s">
        <v>234</v>
      </c>
      <c r="K314" s="260" t="s">
        <v>135</v>
      </c>
      <c r="L314" s="260" t="s">
        <v>276</v>
      </c>
      <c r="M314" s="260">
        <v>700009</v>
      </c>
      <c r="N314" s="260" t="s">
        <v>204</v>
      </c>
      <c r="O314" s="260" t="s">
        <v>205</v>
      </c>
      <c r="P314" s="260">
        <v>10</v>
      </c>
      <c r="Q314" s="260">
        <v>1300</v>
      </c>
      <c r="R314" s="260">
        <v>1331</v>
      </c>
    </row>
    <row r="315" spans="1:18" x14ac:dyDescent="0.35">
      <c r="A315" s="260">
        <v>93000937</v>
      </c>
      <c r="B315" s="260" t="s">
        <v>284</v>
      </c>
      <c r="C315" s="260" t="s">
        <v>198</v>
      </c>
      <c r="D315" s="261">
        <v>44677</v>
      </c>
      <c r="E315" s="260">
        <v>49</v>
      </c>
      <c r="F315" s="260" t="s">
        <v>199</v>
      </c>
      <c r="G315" s="260">
        <v>29890000</v>
      </c>
      <c r="H315" s="260" t="s">
        <v>200</v>
      </c>
      <c r="I315" s="260" t="s">
        <v>273</v>
      </c>
      <c r="J315" s="260" t="s">
        <v>234</v>
      </c>
      <c r="K315" s="260" t="s">
        <v>135</v>
      </c>
      <c r="L315" s="260" t="s">
        <v>276</v>
      </c>
      <c r="M315" s="260">
        <v>700009</v>
      </c>
      <c r="N315" s="260" t="s">
        <v>204</v>
      </c>
      <c r="O315" s="260" t="s">
        <v>205</v>
      </c>
      <c r="P315" s="260">
        <v>10</v>
      </c>
      <c r="Q315" s="260">
        <v>1300</v>
      </c>
      <c r="R315" s="260">
        <v>1331</v>
      </c>
    </row>
    <row r="316" spans="1:18" x14ac:dyDescent="0.35">
      <c r="A316" s="260">
        <v>93000938</v>
      </c>
      <c r="B316" s="260" t="s">
        <v>284</v>
      </c>
      <c r="C316" s="260" t="s">
        <v>198</v>
      </c>
      <c r="D316" s="261">
        <v>44677</v>
      </c>
      <c r="E316" s="260">
        <v>48</v>
      </c>
      <c r="F316" s="260" t="s">
        <v>199</v>
      </c>
      <c r="G316" s="260">
        <v>29280000</v>
      </c>
      <c r="H316" s="260" t="s">
        <v>200</v>
      </c>
      <c r="I316" s="260" t="s">
        <v>273</v>
      </c>
      <c r="J316" s="260" t="s">
        <v>234</v>
      </c>
      <c r="K316" s="260" t="s">
        <v>135</v>
      </c>
      <c r="L316" s="260" t="s">
        <v>276</v>
      </c>
      <c r="M316" s="260">
        <v>700009</v>
      </c>
      <c r="N316" s="260" t="s">
        <v>204</v>
      </c>
      <c r="O316" s="260" t="s">
        <v>205</v>
      </c>
      <c r="P316" s="260">
        <v>10</v>
      </c>
      <c r="Q316" s="260">
        <v>1300</v>
      </c>
      <c r="R316" s="260">
        <v>1331</v>
      </c>
    </row>
    <row r="317" spans="1:18" x14ac:dyDescent="0.35">
      <c r="A317" s="260">
        <v>93000939</v>
      </c>
      <c r="B317" s="260" t="s">
        <v>284</v>
      </c>
      <c r="C317" s="260" t="s">
        <v>198</v>
      </c>
      <c r="D317" s="261">
        <v>44677</v>
      </c>
      <c r="E317" s="260">
        <v>48</v>
      </c>
      <c r="F317" s="260" t="s">
        <v>199</v>
      </c>
      <c r="G317" s="260">
        <v>29280000</v>
      </c>
      <c r="H317" s="260" t="s">
        <v>200</v>
      </c>
      <c r="I317" s="260" t="s">
        <v>273</v>
      </c>
      <c r="J317" s="260" t="s">
        <v>234</v>
      </c>
      <c r="K317" s="260" t="s">
        <v>135</v>
      </c>
      <c r="L317" s="260" t="s">
        <v>276</v>
      </c>
      <c r="M317" s="260">
        <v>700009</v>
      </c>
      <c r="N317" s="260" t="s">
        <v>204</v>
      </c>
      <c r="O317" s="260" t="s">
        <v>205</v>
      </c>
      <c r="P317" s="260">
        <v>10</v>
      </c>
      <c r="Q317" s="260">
        <v>1300</v>
      </c>
      <c r="R317" s="260">
        <v>1331</v>
      </c>
    </row>
    <row r="318" spans="1:18" x14ac:dyDescent="0.35">
      <c r="A318" s="260">
        <v>93000940</v>
      </c>
      <c r="B318" s="260" t="s">
        <v>284</v>
      </c>
      <c r="C318" s="260" t="s">
        <v>198</v>
      </c>
      <c r="D318" s="261">
        <v>44677</v>
      </c>
      <c r="E318" s="260">
        <v>48</v>
      </c>
      <c r="F318" s="260" t="s">
        <v>199</v>
      </c>
      <c r="G318" s="260">
        <v>29280000</v>
      </c>
      <c r="H318" s="260" t="s">
        <v>200</v>
      </c>
      <c r="I318" s="260" t="s">
        <v>273</v>
      </c>
      <c r="J318" s="260" t="s">
        <v>234</v>
      </c>
      <c r="K318" s="260" t="s">
        <v>135</v>
      </c>
      <c r="L318" s="260" t="s">
        <v>276</v>
      </c>
      <c r="M318" s="260">
        <v>700009</v>
      </c>
      <c r="N318" s="260" t="s">
        <v>204</v>
      </c>
      <c r="O318" s="260" t="s">
        <v>205</v>
      </c>
      <c r="P318" s="260">
        <v>10</v>
      </c>
      <c r="Q318" s="260">
        <v>1300</v>
      </c>
      <c r="R318" s="260">
        <v>1331</v>
      </c>
    </row>
    <row r="319" spans="1:18" x14ac:dyDescent="0.35">
      <c r="A319" s="260">
        <v>93000941</v>
      </c>
      <c r="B319" s="260" t="s">
        <v>284</v>
      </c>
      <c r="C319" s="260" t="s">
        <v>198</v>
      </c>
      <c r="D319" s="261">
        <v>44677</v>
      </c>
      <c r="E319" s="260">
        <v>48</v>
      </c>
      <c r="F319" s="260" t="s">
        <v>199</v>
      </c>
      <c r="G319" s="260">
        <v>29280000</v>
      </c>
      <c r="H319" s="260" t="s">
        <v>200</v>
      </c>
      <c r="I319" s="260" t="s">
        <v>273</v>
      </c>
      <c r="J319" s="260" t="s">
        <v>234</v>
      </c>
      <c r="K319" s="260" t="s">
        <v>135</v>
      </c>
      <c r="L319" s="260" t="s">
        <v>276</v>
      </c>
      <c r="M319" s="260">
        <v>700009</v>
      </c>
      <c r="N319" s="260" t="s">
        <v>204</v>
      </c>
      <c r="O319" s="260" t="s">
        <v>205</v>
      </c>
      <c r="P319" s="260">
        <v>10</v>
      </c>
      <c r="Q319" s="260">
        <v>1300</v>
      </c>
      <c r="R319" s="260">
        <v>1331</v>
      </c>
    </row>
    <row r="320" spans="1:18" x14ac:dyDescent="0.35">
      <c r="A320" s="260">
        <v>93000942</v>
      </c>
      <c r="B320" s="260" t="s">
        <v>284</v>
      </c>
      <c r="C320" s="260" t="s">
        <v>198</v>
      </c>
      <c r="D320" s="261">
        <v>44677</v>
      </c>
      <c r="E320" s="260">
        <v>49</v>
      </c>
      <c r="F320" s="260" t="s">
        <v>199</v>
      </c>
      <c r="G320" s="260">
        <v>29890000</v>
      </c>
      <c r="H320" s="260" t="s">
        <v>200</v>
      </c>
      <c r="I320" s="260" t="s">
        <v>273</v>
      </c>
      <c r="J320" s="260" t="s">
        <v>234</v>
      </c>
      <c r="K320" s="260" t="s">
        <v>135</v>
      </c>
      <c r="L320" s="260" t="s">
        <v>276</v>
      </c>
      <c r="M320" s="260">
        <v>700009</v>
      </c>
      <c r="N320" s="260" t="s">
        <v>204</v>
      </c>
      <c r="O320" s="260" t="s">
        <v>205</v>
      </c>
      <c r="P320" s="260">
        <v>10</v>
      </c>
      <c r="Q320" s="260">
        <v>1300</v>
      </c>
      <c r="R320" s="260">
        <v>1331</v>
      </c>
    </row>
    <row r="321" spans="1:18" x14ac:dyDescent="0.35">
      <c r="A321" s="260">
        <v>93000943</v>
      </c>
      <c r="B321" s="260" t="s">
        <v>284</v>
      </c>
      <c r="C321" s="260" t="s">
        <v>198</v>
      </c>
      <c r="D321" s="261">
        <v>44677</v>
      </c>
      <c r="E321" s="260">
        <v>48</v>
      </c>
      <c r="F321" s="260" t="s">
        <v>199</v>
      </c>
      <c r="G321" s="260">
        <v>29280000</v>
      </c>
      <c r="H321" s="260" t="s">
        <v>200</v>
      </c>
      <c r="I321" s="260" t="s">
        <v>273</v>
      </c>
      <c r="J321" s="260" t="s">
        <v>234</v>
      </c>
      <c r="K321" s="260" t="s">
        <v>135</v>
      </c>
      <c r="L321" s="260" t="s">
        <v>276</v>
      </c>
      <c r="M321" s="260">
        <v>700009</v>
      </c>
      <c r="N321" s="260" t="s">
        <v>204</v>
      </c>
      <c r="O321" s="260" t="s">
        <v>205</v>
      </c>
      <c r="P321" s="260">
        <v>10</v>
      </c>
      <c r="Q321" s="260">
        <v>1300</v>
      </c>
      <c r="R321" s="260">
        <v>1331</v>
      </c>
    </row>
    <row r="322" spans="1:18" x14ac:dyDescent="0.35">
      <c r="A322" s="260">
        <v>93000944</v>
      </c>
      <c r="B322" s="260" t="s">
        <v>284</v>
      </c>
      <c r="C322" s="260" t="s">
        <v>198</v>
      </c>
      <c r="D322" s="261">
        <v>44677</v>
      </c>
      <c r="E322" s="260">
        <v>50</v>
      </c>
      <c r="F322" s="260" t="s">
        <v>199</v>
      </c>
      <c r="G322" s="260">
        <v>30500000</v>
      </c>
      <c r="H322" s="260" t="s">
        <v>200</v>
      </c>
      <c r="I322" s="260" t="s">
        <v>273</v>
      </c>
      <c r="J322" s="260" t="s">
        <v>234</v>
      </c>
      <c r="K322" s="260" t="s">
        <v>135</v>
      </c>
      <c r="L322" s="260" t="s">
        <v>276</v>
      </c>
      <c r="M322" s="260">
        <v>700009</v>
      </c>
      <c r="N322" s="260" t="s">
        <v>204</v>
      </c>
      <c r="O322" s="260" t="s">
        <v>205</v>
      </c>
      <c r="P322" s="260">
        <v>10</v>
      </c>
      <c r="Q322" s="260">
        <v>1300</v>
      </c>
      <c r="R322" s="260">
        <v>1331</v>
      </c>
    </row>
    <row r="323" spans="1:18" x14ac:dyDescent="0.35">
      <c r="A323" s="260">
        <v>93000945</v>
      </c>
      <c r="B323" s="260" t="s">
        <v>284</v>
      </c>
      <c r="C323" s="260" t="s">
        <v>198</v>
      </c>
      <c r="D323" s="261">
        <v>44677</v>
      </c>
      <c r="E323" s="260">
        <v>4105</v>
      </c>
      <c r="F323" s="260" t="s">
        <v>199</v>
      </c>
      <c r="G323" s="260">
        <v>2504050000</v>
      </c>
      <c r="H323" s="260" t="s">
        <v>200</v>
      </c>
      <c r="I323" s="260" t="s">
        <v>273</v>
      </c>
      <c r="J323" s="260" t="s">
        <v>234</v>
      </c>
      <c r="K323" s="260" t="s">
        <v>135</v>
      </c>
      <c r="L323" s="260" t="s">
        <v>276</v>
      </c>
      <c r="M323" s="260">
        <v>700009</v>
      </c>
      <c r="N323" s="260" t="s">
        <v>204</v>
      </c>
      <c r="O323" s="260" t="s">
        <v>205</v>
      </c>
      <c r="P323" s="260">
        <v>10</v>
      </c>
      <c r="Q323" s="260">
        <v>1300</v>
      </c>
      <c r="R323" s="260">
        <v>1331</v>
      </c>
    </row>
    <row r="324" spans="1:18" x14ac:dyDescent="0.35">
      <c r="A324" s="260">
        <v>93000946</v>
      </c>
      <c r="B324" s="260" t="s">
        <v>283</v>
      </c>
      <c r="D324" s="261">
        <v>44678</v>
      </c>
      <c r="E324" s="260">
        <v>35</v>
      </c>
      <c r="F324" s="260" t="s">
        <v>199</v>
      </c>
      <c r="G324" s="260">
        <v>21000000</v>
      </c>
      <c r="H324" s="260" t="s">
        <v>200</v>
      </c>
      <c r="I324" s="260" t="s">
        <v>273</v>
      </c>
      <c r="J324" s="260" t="s">
        <v>234</v>
      </c>
      <c r="K324" s="260" t="s">
        <v>234</v>
      </c>
      <c r="L324" s="260" t="s">
        <v>276</v>
      </c>
      <c r="M324" s="260">
        <v>700009</v>
      </c>
      <c r="N324" s="260" t="s">
        <v>204</v>
      </c>
      <c r="O324" s="260" t="s">
        <v>205</v>
      </c>
      <c r="P324" s="260">
        <v>10</v>
      </c>
      <c r="Q324" s="260">
        <v>1300</v>
      </c>
      <c r="R324" s="260">
        <v>1334</v>
      </c>
    </row>
    <row r="325" spans="1:18" x14ac:dyDescent="0.35">
      <c r="A325" s="260">
        <v>93000947</v>
      </c>
      <c r="B325" s="260" t="s">
        <v>283</v>
      </c>
      <c r="D325" s="261">
        <v>44678</v>
      </c>
      <c r="E325" s="260">
        <v>35</v>
      </c>
      <c r="F325" s="260" t="s">
        <v>199</v>
      </c>
      <c r="G325" s="260">
        <v>21000000</v>
      </c>
      <c r="H325" s="260" t="s">
        <v>200</v>
      </c>
      <c r="I325" s="260" t="s">
        <v>273</v>
      </c>
      <c r="J325" s="260" t="s">
        <v>234</v>
      </c>
      <c r="K325" s="260" t="s">
        <v>234</v>
      </c>
      <c r="L325" s="260" t="s">
        <v>276</v>
      </c>
      <c r="M325" s="260">
        <v>700009</v>
      </c>
      <c r="N325" s="260" t="s">
        <v>204</v>
      </c>
      <c r="O325" s="260" t="s">
        <v>205</v>
      </c>
      <c r="P325" s="260">
        <v>10</v>
      </c>
      <c r="Q325" s="260">
        <v>1300</v>
      </c>
      <c r="R325" s="260">
        <v>1334</v>
      </c>
    </row>
    <row r="326" spans="1:18" x14ac:dyDescent="0.35">
      <c r="A326" s="260">
        <v>93000948</v>
      </c>
      <c r="B326" s="260" t="s">
        <v>283</v>
      </c>
      <c r="D326" s="261">
        <v>44679</v>
      </c>
      <c r="E326" s="260">
        <v>35</v>
      </c>
      <c r="F326" s="260" t="s">
        <v>199</v>
      </c>
      <c r="G326" s="260">
        <v>21000000</v>
      </c>
      <c r="H326" s="260" t="s">
        <v>200</v>
      </c>
      <c r="I326" s="260" t="s">
        <v>273</v>
      </c>
      <c r="J326" s="260" t="s">
        <v>234</v>
      </c>
      <c r="K326" s="260" t="s">
        <v>234</v>
      </c>
      <c r="L326" s="260" t="s">
        <v>276</v>
      </c>
      <c r="M326" s="260">
        <v>700009</v>
      </c>
      <c r="N326" s="260" t="s">
        <v>204</v>
      </c>
      <c r="O326" s="260" t="s">
        <v>205</v>
      </c>
      <c r="P326" s="260">
        <v>10</v>
      </c>
      <c r="Q326" s="260">
        <v>1300</v>
      </c>
      <c r="R326" s="260">
        <v>1334</v>
      </c>
    </row>
    <row r="327" spans="1:18" x14ac:dyDescent="0.35">
      <c r="A327" s="260">
        <v>93000949</v>
      </c>
      <c r="B327" s="260" t="s">
        <v>283</v>
      </c>
      <c r="D327" s="261">
        <v>44680</v>
      </c>
      <c r="E327" s="260">
        <v>35</v>
      </c>
      <c r="F327" s="260" t="s">
        <v>199</v>
      </c>
      <c r="G327" s="260">
        <v>21000000</v>
      </c>
      <c r="H327" s="260" t="s">
        <v>200</v>
      </c>
      <c r="I327" s="260" t="s">
        <v>273</v>
      </c>
      <c r="J327" s="260" t="s">
        <v>234</v>
      </c>
      <c r="K327" s="260" t="s">
        <v>234</v>
      </c>
      <c r="L327" s="260" t="s">
        <v>276</v>
      </c>
      <c r="M327" s="260">
        <v>700009</v>
      </c>
      <c r="N327" s="260" t="s">
        <v>204</v>
      </c>
      <c r="O327" s="260" t="s">
        <v>205</v>
      </c>
      <c r="P327" s="260">
        <v>10</v>
      </c>
      <c r="Q327" s="260">
        <v>1300</v>
      </c>
      <c r="R327" s="260">
        <v>1334</v>
      </c>
    </row>
    <row r="328" spans="1:18" x14ac:dyDescent="0.35">
      <c r="A328" s="260">
        <v>93000950</v>
      </c>
      <c r="B328" s="260" t="s">
        <v>283</v>
      </c>
      <c r="D328" s="261">
        <v>44680</v>
      </c>
      <c r="E328" s="260">
        <v>35</v>
      </c>
      <c r="F328" s="260" t="s">
        <v>199</v>
      </c>
      <c r="G328" s="260">
        <v>21000000</v>
      </c>
      <c r="H328" s="260" t="s">
        <v>200</v>
      </c>
      <c r="I328" s="260" t="s">
        <v>273</v>
      </c>
      <c r="J328" s="260" t="s">
        <v>234</v>
      </c>
      <c r="K328" s="260" t="s">
        <v>234</v>
      </c>
      <c r="L328" s="260" t="s">
        <v>276</v>
      </c>
      <c r="M328" s="260">
        <v>700009</v>
      </c>
      <c r="N328" s="260" t="s">
        <v>204</v>
      </c>
      <c r="O328" s="260" t="s">
        <v>205</v>
      </c>
      <c r="P328" s="260">
        <v>10</v>
      </c>
      <c r="Q328" s="260">
        <v>1300</v>
      </c>
      <c r="R328" s="260">
        <v>1334</v>
      </c>
    </row>
    <row r="329" spans="1:18" x14ac:dyDescent="0.35">
      <c r="A329" s="260">
        <v>93000951</v>
      </c>
      <c r="B329" s="260" t="s">
        <v>285</v>
      </c>
      <c r="C329" s="260" t="s">
        <v>198</v>
      </c>
      <c r="D329" s="261">
        <v>44681</v>
      </c>
      <c r="E329" s="260">
        <v>230</v>
      </c>
      <c r="F329" s="260" t="s">
        <v>199</v>
      </c>
      <c r="G329" s="260">
        <v>152950000</v>
      </c>
      <c r="H329" s="260" t="s">
        <v>200</v>
      </c>
      <c r="I329" s="260" t="s">
        <v>273</v>
      </c>
      <c r="J329" s="260" t="s">
        <v>234</v>
      </c>
      <c r="K329" s="260" t="s">
        <v>135</v>
      </c>
      <c r="L329" s="260" t="s">
        <v>276</v>
      </c>
      <c r="M329" s="260">
        <v>700009</v>
      </c>
      <c r="N329" s="260" t="s">
        <v>204</v>
      </c>
      <c r="O329" s="260" t="s">
        <v>205</v>
      </c>
      <c r="P329" s="260">
        <v>10</v>
      </c>
      <c r="Q329" s="260">
        <v>1300</v>
      </c>
      <c r="R329" s="260">
        <v>1331</v>
      </c>
    </row>
    <row r="330" spans="1:18" x14ac:dyDescent="0.35">
      <c r="A330" s="260">
        <v>93000952</v>
      </c>
      <c r="B330" s="260" t="s">
        <v>283</v>
      </c>
      <c r="D330" s="261">
        <v>44690</v>
      </c>
      <c r="E330" s="260">
        <v>35</v>
      </c>
      <c r="F330" s="260" t="s">
        <v>199</v>
      </c>
      <c r="G330" s="260">
        <v>21000000</v>
      </c>
      <c r="H330" s="260" t="s">
        <v>200</v>
      </c>
      <c r="I330" s="260" t="s">
        <v>273</v>
      </c>
      <c r="J330" s="260" t="s">
        <v>234</v>
      </c>
      <c r="K330" s="260" t="s">
        <v>234</v>
      </c>
      <c r="L330" s="260" t="s">
        <v>276</v>
      </c>
      <c r="M330" s="260">
        <v>700009</v>
      </c>
      <c r="N330" s="260" t="s">
        <v>204</v>
      </c>
      <c r="O330" s="260" t="s">
        <v>205</v>
      </c>
      <c r="P330" s="260">
        <v>10</v>
      </c>
      <c r="Q330" s="260">
        <v>1300</v>
      </c>
      <c r="R330" s="260">
        <v>1334</v>
      </c>
    </row>
    <row r="331" spans="1:18" x14ac:dyDescent="0.35">
      <c r="A331" s="260">
        <v>93000953</v>
      </c>
      <c r="B331" s="260" t="s">
        <v>283</v>
      </c>
      <c r="D331" s="261">
        <v>44690</v>
      </c>
      <c r="E331" s="260">
        <v>35</v>
      </c>
      <c r="F331" s="260" t="s">
        <v>199</v>
      </c>
      <c r="G331" s="260">
        <v>21000000</v>
      </c>
      <c r="H331" s="260" t="s">
        <v>200</v>
      </c>
      <c r="I331" s="260" t="s">
        <v>273</v>
      </c>
      <c r="J331" s="260" t="s">
        <v>234</v>
      </c>
      <c r="K331" s="260" t="s">
        <v>234</v>
      </c>
      <c r="L331" s="260" t="s">
        <v>276</v>
      </c>
      <c r="M331" s="260">
        <v>700009</v>
      </c>
      <c r="N331" s="260" t="s">
        <v>204</v>
      </c>
      <c r="O331" s="260" t="s">
        <v>205</v>
      </c>
      <c r="P331" s="260">
        <v>10</v>
      </c>
      <c r="Q331" s="260">
        <v>1300</v>
      </c>
      <c r="R331" s="260">
        <v>1334</v>
      </c>
    </row>
    <row r="332" spans="1:18" x14ac:dyDescent="0.35">
      <c r="A332" s="260">
        <v>93000954</v>
      </c>
      <c r="B332" s="260" t="s">
        <v>283</v>
      </c>
      <c r="D332" s="261">
        <v>44692</v>
      </c>
      <c r="E332" s="260">
        <v>30</v>
      </c>
      <c r="F332" s="260" t="s">
        <v>199</v>
      </c>
      <c r="G332" s="260">
        <v>18000000</v>
      </c>
      <c r="H332" s="260" t="s">
        <v>200</v>
      </c>
      <c r="I332" s="260" t="s">
        <v>273</v>
      </c>
      <c r="J332" s="260" t="s">
        <v>234</v>
      </c>
      <c r="K332" s="260" t="s">
        <v>234</v>
      </c>
      <c r="L332" s="260" t="s">
        <v>276</v>
      </c>
      <c r="M332" s="260">
        <v>700009</v>
      </c>
      <c r="N332" s="260" t="s">
        <v>204</v>
      </c>
      <c r="O332" s="260" t="s">
        <v>205</v>
      </c>
      <c r="P332" s="260">
        <v>10</v>
      </c>
      <c r="Q332" s="260">
        <v>1300</v>
      </c>
      <c r="R332" s="260">
        <v>1334</v>
      </c>
    </row>
    <row r="333" spans="1:18" x14ac:dyDescent="0.35">
      <c r="A333" s="260">
        <v>93000955</v>
      </c>
      <c r="B333" s="260" t="s">
        <v>283</v>
      </c>
      <c r="D333" s="261">
        <v>44692</v>
      </c>
      <c r="E333" s="260">
        <v>35</v>
      </c>
      <c r="F333" s="260" t="s">
        <v>199</v>
      </c>
      <c r="G333" s="260">
        <v>21000000</v>
      </c>
      <c r="H333" s="260" t="s">
        <v>200</v>
      </c>
      <c r="I333" s="260" t="s">
        <v>273</v>
      </c>
      <c r="J333" s="260" t="s">
        <v>234</v>
      </c>
      <c r="K333" s="260" t="s">
        <v>234</v>
      </c>
      <c r="L333" s="260" t="s">
        <v>276</v>
      </c>
      <c r="M333" s="260">
        <v>700009</v>
      </c>
      <c r="N333" s="260" t="s">
        <v>204</v>
      </c>
      <c r="O333" s="260" t="s">
        <v>205</v>
      </c>
      <c r="P333" s="260">
        <v>10</v>
      </c>
      <c r="Q333" s="260">
        <v>1300</v>
      </c>
      <c r="R333" s="260">
        <v>1334</v>
      </c>
    </row>
    <row r="334" spans="1:18" x14ac:dyDescent="0.35">
      <c r="A334" s="260">
        <v>93000956</v>
      </c>
      <c r="B334" s="260" t="s">
        <v>285</v>
      </c>
      <c r="C334" s="260" t="s">
        <v>198</v>
      </c>
      <c r="D334" s="261">
        <v>44693</v>
      </c>
      <c r="E334" s="260">
        <v>414</v>
      </c>
      <c r="F334" s="260" t="s">
        <v>199</v>
      </c>
      <c r="G334" s="260">
        <v>275310000</v>
      </c>
      <c r="H334" s="260" t="s">
        <v>200</v>
      </c>
      <c r="I334" s="260" t="s">
        <v>273</v>
      </c>
      <c r="J334" s="260" t="s">
        <v>234</v>
      </c>
      <c r="K334" s="260" t="s">
        <v>135</v>
      </c>
      <c r="L334" s="260" t="s">
        <v>276</v>
      </c>
      <c r="M334" s="260">
        <v>700009</v>
      </c>
      <c r="N334" s="260" t="s">
        <v>204</v>
      </c>
      <c r="O334" s="260" t="s">
        <v>205</v>
      </c>
      <c r="P334" s="260">
        <v>10</v>
      </c>
      <c r="Q334" s="260">
        <v>1300</v>
      </c>
      <c r="R334" s="260">
        <v>1334</v>
      </c>
    </row>
    <row r="335" spans="1:18" x14ac:dyDescent="0.35">
      <c r="A335" s="260">
        <v>93000957</v>
      </c>
      <c r="B335" s="260" t="s">
        <v>285</v>
      </c>
      <c r="C335" s="260" t="s">
        <v>198</v>
      </c>
      <c r="D335" s="261">
        <v>44694</v>
      </c>
      <c r="E335" s="260">
        <v>368</v>
      </c>
      <c r="F335" s="260" t="s">
        <v>199</v>
      </c>
      <c r="G335" s="260">
        <v>244720000</v>
      </c>
      <c r="H335" s="260" t="s">
        <v>200</v>
      </c>
      <c r="I335" s="260" t="s">
        <v>273</v>
      </c>
      <c r="J335" s="260" t="s">
        <v>234</v>
      </c>
      <c r="K335" s="260" t="s">
        <v>135</v>
      </c>
      <c r="L335" s="260" t="s">
        <v>276</v>
      </c>
      <c r="M335" s="260">
        <v>700009</v>
      </c>
      <c r="N335" s="260" t="s">
        <v>204</v>
      </c>
      <c r="O335" s="260" t="s">
        <v>205</v>
      </c>
      <c r="P335" s="260">
        <v>10</v>
      </c>
      <c r="Q335" s="260">
        <v>1300</v>
      </c>
      <c r="R335" s="260">
        <v>1334</v>
      </c>
    </row>
    <row r="336" spans="1:18" x14ac:dyDescent="0.35">
      <c r="A336" s="260">
        <v>93000958</v>
      </c>
      <c r="B336" s="260" t="s">
        <v>285</v>
      </c>
      <c r="C336" s="260" t="s">
        <v>198</v>
      </c>
      <c r="D336" s="261">
        <v>44697</v>
      </c>
      <c r="E336" s="260">
        <v>92</v>
      </c>
      <c r="F336" s="260" t="s">
        <v>199</v>
      </c>
      <c r="G336" s="260">
        <v>61180000</v>
      </c>
      <c r="H336" s="260" t="s">
        <v>200</v>
      </c>
      <c r="I336" s="260" t="s">
        <v>273</v>
      </c>
      <c r="J336" s="260" t="s">
        <v>234</v>
      </c>
      <c r="K336" s="260" t="s">
        <v>135</v>
      </c>
      <c r="L336" s="260" t="s">
        <v>276</v>
      </c>
      <c r="M336" s="260">
        <v>700009</v>
      </c>
      <c r="N336" s="260" t="s">
        <v>204</v>
      </c>
      <c r="O336" s="260" t="s">
        <v>205</v>
      </c>
      <c r="P336" s="260">
        <v>10</v>
      </c>
      <c r="Q336" s="260">
        <v>1300</v>
      </c>
      <c r="R336" s="260">
        <v>1334</v>
      </c>
    </row>
    <row r="337" spans="1:18" x14ac:dyDescent="0.35">
      <c r="A337" s="260">
        <v>93000959</v>
      </c>
      <c r="B337" s="260" t="s">
        <v>285</v>
      </c>
      <c r="C337" s="260" t="s">
        <v>198</v>
      </c>
      <c r="D337" s="261">
        <v>44698</v>
      </c>
      <c r="E337" s="260">
        <v>93.6</v>
      </c>
      <c r="F337" s="260" t="s">
        <v>199</v>
      </c>
      <c r="G337" s="260">
        <v>62244000</v>
      </c>
      <c r="H337" s="260" t="s">
        <v>200</v>
      </c>
      <c r="I337" s="260" t="s">
        <v>273</v>
      </c>
      <c r="J337" s="260" t="s">
        <v>234</v>
      </c>
      <c r="K337" s="260" t="s">
        <v>135</v>
      </c>
      <c r="L337" s="260" t="s">
        <v>276</v>
      </c>
      <c r="M337" s="260">
        <v>700009</v>
      </c>
      <c r="N337" s="260" t="s">
        <v>204</v>
      </c>
      <c r="O337" s="260" t="s">
        <v>205</v>
      </c>
      <c r="P337" s="260">
        <v>10</v>
      </c>
      <c r="Q337" s="260">
        <v>1300</v>
      </c>
      <c r="R337" s="260">
        <v>1334</v>
      </c>
    </row>
    <row r="338" spans="1:18" x14ac:dyDescent="0.35">
      <c r="A338" s="260">
        <v>93000960</v>
      </c>
      <c r="B338" s="260" t="s">
        <v>285</v>
      </c>
      <c r="C338" s="260" t="s">
        <v>198</v>
      </c>
      <c r="D338" s="261">
        <v>44699</v>
      </c>
      <c r="E338" s="260">
        <v>93.6</v>
      </c>
      <c r="F338" s="260" t="s">
        <v>199</v>
      </c>
      <c r="G338" s="260">
        <v>62244000</v>
      </c>
      <c r="H338" s="260" t="s">
        <v>200</v>
      </c>
      <c r="I338" s="260" t="s">
        <v>273</v>
      </c>
      <c r="J338" s="260" t="s">
        <v>234</v>
      </c>
      <c r="K338" s="260" t="s">
        <v>135</v>
      </c>
      <c r="L338" s="260" t="s">
        <v>276</v>
      </c>
      <c r="M338" s="260">
        <v>700009</v>
      </c>
      <c r="N338" s="260" t="s">
        <v>204</v>
      </c>
      <c r="O338" s="260" t="s">
        <v>205</v>
      </c>
      <c r="P338" s="260">
        <v>10</v>
      </c>
      <c r="Q338" s="260">
        <v>1300</v>
      </c>
      <c r="R338" s="260">
        <v>1334</v>
      </c>
    </row>
    <row r="339" spans="1:18" x14ac:dyDescent="0.35">
      <c r="A339" s="263">
        <v>93000961</v>
      </c>
      <c r="B339" s="263" t="s">
        <v>286</v>
      </c>
      <c r="C339" s="263" t="s">
        <v>287</v>
      </c>
      <c r="D339" s="264">
        <v>44706</v>
      </c>
      <c r="E339" s="263">
        <v>100</v>
      </c>
      <c r="F339" s="263" t="s">
        <v>199</v>
      </c>
      <c r="G339" s="263">
        <v>71295900</v>
      </c>
      <c r="H339" s="263" t="s">
        <v>200</v>
      </c>
      <c r="I339" s="263" t="s">
        <v>273</v>
      </c>
      <c r="J339" s="263" t="s">
        <v>234</v>
      </c>
      <c r="K339" s="263" t="s">
        <v>288</v>
      </c>
      <c r="L339" s="263" t="s">
        <v>276</v>
      </c>
      <c r="M339" s="260">
        <v>700009</v>
      </c>
      <c r="N339" s="260" t="s">
        <v>204</v>
      </c>
      <c r="O339" s="260" t="s">
        <v>205</v>
      </c>
      <c r="P339" s="260">
        <v>10</v>
      </c>
      <c r="Q339" s="260">
        <v>1300</v>
      </c>
      <c r="R339" s="260">
        <v>1334</v>
      </c>
    </row>
    <row r="340" spans="1:18" x14ac:dyDescent="0.35">
      <c r="A340" s="260">
        <v>93000962</v>
      </c>
      <c r="B340" s="260" t="s">
        <v>285</v>
      </c>
      <c r="C340" s="260" t="s">
        <v>198</v>
      </c>
      <c r="D340" s="261">
        <v>44700</v>
      </c>
      <c r="E340" s="260">
        <v>46.8</v>
      </c>
      <c r="F340" s="260" t="s">
        <v>199</v>
      </c>
      <c r="G340" s="260">
        <v>31122000</v>
      </c>
      <c r="H340" s="260" t="s">
        <v>200</v>
      </c>
      <c r="I340" s="260" t="s">
        <v>273</v>
      </c>
      <c r="J340" s="260" t="s">
        <v>234</v>
      </c>
      <c r="K340" s="260" t="s">
        <v>135</v>
      </c>
      <c r="L340" s="260" t="s">
        <v>276</v>
      </c>
      <c r="M340" s="260">
        <v>700009</v>
      </c>
      <c r="N340" s="260" t="s">
        <v>204</v>
      </c>
      <c r="O340" s="260" t="s">
        <v>205</v>
      </c>
      <c r="P340" s="260">
        <v>10</v>
      </c>
      <c r="Q340" s="260">
        <v>1300</v>
      </c>
      <c r="R340" s="260">
        <v>1334</v>
      </c>
    </row>
    <row r="341" spans="1:18" x14ac:dyDescent="0.35">
      <c r="A341" s="260">
        <v>93000963</v>
      </c>
      <c r="B341" s="260" t="s">
        <v>285</v>
      </c>
      <c r="C341" s="260" t="s">
        <v>198</v>
      </c>
      <c r="D341" s="261">
        <v>44728</v>
      </c>
      <c r="E341" s="260">
        <v>62</v>
      </c>
      <c r="F341" s="260" t="s">
        <v>199</v>
      </c>
      <c r="G341" s="260">
        <v>41230000</v>
      </c>
      <c r="H341" s="260" t="s">
        <v>200</v>
      </c>
      <c r="I341" s="260" t="s">
        <v>273</v>
      </c>
      <c r="J341" s="260" t="s">
        <v>234</v>
      </c>
      <c r="K341" s="260" t="s">
        <v>135</v>
      </c>
      <c r="L341" s="260" t="s">
        <v>276</v>
      </c>
      <c r="M341" s="260">
        <v>700009</v>
      </c>
      <c r="N341" s="260" t="s">
        <v>204</v>
      </c>
      <c r="O341" s="260" t="s">
        <v>205</v>
      </c>
      <c r="P341" s="260">
        <v>10</v>
      </c>
      <c r="Q341" s="260">
        <v>1300</v>
      </c>
      <c r="R341" s="260">
        <v>1331</v>
      </c>
    </row>
    <row r="342" spans="1:18" x14ac:dyDescent="0.35">
      <c r="A342" s="260">
        <v>93000964</v>
      </c>
      <c r="B342" s="260" t="s">
        <v>272</v>
      </c>
      <c r="D342" s="261">
        <v>44757</v>
      </c>
      <c r="E342" s="260">
        <v>0.9</v>
      </c>
      <c r="F342" s="260" t="s">
        <v>199</v>
      </c>
      <c r="G342" s="260">
        <v>450000</v>
      </c>
      <c r="H342" s="260" t="s">
        <v>200</v>
      </c>
      <c r="I342" s="260" t="s">
        <v>273</v>
      </c>
      <c r="J342" s="260" t="s">
        <v>234</v>
      </c>
      <c r="K342" s="260" t="s">
        <v>234</v>
      </c>
      <c r="L342" s="260" t="s">
        <v>281</v>
      </c>
      <c r="M342" s="260">
        <v>700145</v>
      </c>
      <c r="N342" s="260" t="s">
        <v>204</v>
      </c>
      <c r="O342" s="260" t="s">
        <v>205</v>
      </c>
      <c r="P342" s="260">
        <v>10</v>
      </c>
      <c r="Q342" s="260">
        <v>1300</v>
      </c>
      <c r="R342" s="260">
        <v>1334</v>
      </c>
    </row>
    <row r="343" spans="1:18" x14ac:dyDescent="0.35">
      <c r="A343" s="260">
        <v>93000965</v>
      </c>
      <c r="B343" s="260" t="s">
        <v>289</v>
      </c>
      <c r="D343" s="261">
        <v>44760</v>
      </c>
      <c r="E343" s="260">
        <v>1.5</v>
      </c>
      <c r="F343" s="260" t="s">
        <v>199</v>
      </c>
      <c r="G343" s="260">
        <v>939645</v>
      </c>
      <c r="H343" s="260" t="s">
        <v>200</v>
      </c>
      <c r="I343" s="260" t="s">
        <v>273</v>
      </c>
      <c r="J343" s="260" t="s">
        <v>234</v>
      </c>
      <c r="K343" s="260" t="s">
        <v>234</v>
      </c>
      <c r="L343" s="260" t="s">
        <v>280</v>
      </c>
      <c r="M343" s="260">
        <v>700062</v>
      </c>
      <c r="N343" s="260" t="s">
        <v>204</v>
      </c>
      <c r="O343" s="260" t="s">
        <v>205</v>
      </c>
      <c r="P343" s="260">
        <v>10</v>
      </c>
      <c r="Q343" s="260">
        <v>1300</v>
      </c>
      <c r="R343" s="260">
        <v>1329</v>
      </c>
    </row>
    <row r="344" spans="1:18" x14ac:dyDescent="0.35">
      <c r="A344" s="260">
        <v>93000966</v>
      </c>
      <c r="B344" s="260" t="s">
        <v>232</v>
      </c>
      <c r="C344" s="260" t="s">
        <v>233</v>
      </c>
      <c r="D344" s="261">
        <v>44754</v>
      </c>
      <c r="E344" s="260">
        <v>0.35</v>
      </c>
      <c r="F344" s="260" t="s">
        <v>199</v>
      </c>
      <c r="G344" s="260">
        <v>198561</v>
      </c>
      <c r="H344" s="260" t="s">
        <v>200</v>
      </c>
      <c r="I344" s="260" t="s">
        <v>273</v>
      </c>
      <c r="J344" s="260" t="s">
        <v>234</v>
      </c>
      <c r="K344" s="260" t="s">
        <v>234</v>
      </c>
      <c r="L344" s="260" t="s">
        <v>280</v>
      </c>
      <c r="M344" s="260">
        <v>700062</v>
      </c>
      <c r="N344" s="260" t="s">
        <v>204</v>
      </c>
      <c r="O344" s="260" t="s">
        <v>205</v>
      </c>
      <c r="P344" s="260">
        <v>10</v>
      </c>
      <c r="Q344" s="260">
        <v>1300</v>
      </c>
      <c r="R344" s="260">
        <v>1329</v>
      </c>
    </row>
    <row r="345" spans="1:18" x14ac:dyDescent="0.35">
      <c r="A345" s="260">
        <v>93000967</v>
      </c>
      <c r="B345" s="260" t="s">
        <v>290</v>
      </c>
      <c r="C345" s="260" t="s">
        <v>233</v>
      </c>
      <c r="D345" s="261">
        <v>44765</v>
      </c>
      <c r="E345" s="260">
        <v>10</v>
      </c>
      <c r="F345" s="260" t="s">
        <v>199</v>
      </c>
      <c r="G345" s="260">
        <v>6200000</v>
      </c>
      <c r="H345" s="260" t="s">
        <v>200</v>
      </c>
      <c r="I345" s="260" t="s">
        <v>273</v>
      </c>
      <c r="J345" s="260" t="s">
        <v>234</v>
      </c>
      <c r="K345" s="260" t="s">
        <v>234</v>
      </c>
      <c r="L345" s="260" t="s">
        <v>280</v>
      </c>
      <c r="M345" s="260">
        <v>700062</v>
      </c>
      <c r="N345" s="260" t="s">
        <v>204</v>
      </c>
      <c r="O345" s="260" t="s">
        <v>205</v>
      </c>
      <c r="P345" s="260">
        <v>10</v>
      </c>
      <c r="Q345" s="260">
        <v>1300</v>
      </c>
      <c r="R345" s="260">
        <v>1329</v>
      </c>
    </row>
    <row r="346" spans="1:18" x14ac:dyDescent="0.35">
      <c r="A346" s="260">
        <v>93000985</v>
      </c>
      <c r="B346" s="260" t="s">
        <v>232</v>
      </c>
      <c r="C346" s="260" t="s">
        <v>233</v>
      </c>
      <c r="D346" s="261">
        <v>44790</v>
      </c>
      <c r="E346" s="260">
        <v>0.3</v>
      </c>
      <c r="F346" s="260" t="s">
        <v>199</v>
      </c>
      <c r="G346" s="260">
        <v>190454</v>
      </c>
      <c r="H346" s="260" t="s">
        <v>200</v>
      </c>
      <c r="I346" s="260" t="s">
        <v>273</v>
      </c>
      <c r="J346" s="260" t="s">
        <v>234</v>
      </c>
      <c r="K346" s="260" t="s">
        <v>234</v>
      </c>
      <c r="L346" s="260" t="s">
        <v>276</v>
      </c>
      <c r="M346" s="260">
        <v>700009</v>
      </c>
      <c r="N346" s="260" t="s">
        <v>204</v>
      </c>
      <c r="O346" s="260" t="s">
        <v>205</v>
      </c>
      <c r="P346" s="260">
        <v>10</v>
      </c>
      <c r="Q346" s="260">
        <v>1300</v>
      </c>
      <c r="R346" s="260">
        <v>1334</v>
      </c>
    </row>
    <row r="347" spans="1:18" x14ac:dyDescent="0.35">
      <c r="A347" s="260">
        <v>93000986</v>
      </c>
      <c r="B347" s="260" t="s">
        <v>232</v>
      </c>
      <c r="C347" s="260" t="s">
        <v>233</v>
      </c>
      <c r="D347" s="261">
        <v>44795</v>
      </c>
      <c r="E347" s="260">
        <v>8.0000000000000002E-3</v>
      </c>
      <c r="F347" s="260" t="s">
        <v>238</v>
      </c>
      <c r="G347" s="260">
        <v>2316</v>
      </c>
      <c r="H347" s="260" t="s">
        <v>200</v>
      </c>
      <c r="I347" s="260" t="s">
        <v>273</v>
      </c>
      <c r="J347" s="260" t="s">
        <v>234</v>
      </c>
      <c r="K347" s="260" t="s">
        <v>234</v>
      </c>
      <c r="L347" s="260" t="s">
        <v>281</v>
      </c>
      <c r="M347" s="260">
        <v>700145</v>
      </c>
      <c r="N347" s="260" t="s">
        <v>204</v>
      </c>
      <c r="O347" s="260" t="s">
        <v>205</v>
      </c>
      <c r="P347" s="260">
        <v>10</v>
      </c>
      <c r="Q347" s="260">
        <v>1300</v>
      </c>
      <c r="R347" s="260">
        <v>1334</v>
      </c>
    </row>
    <row r="348" spans="1:18" x14ac:dyDescent="0.35">
      <c r="A348" s="260">
        <v>93000987</v>
      </c>
      <c r="B348" s="260" t="s">
        <v>232</v>
      </c>
      <c r="C348" s="260" t="s">
        <v>233</v>
      </c>
      <c r="D348" s="261">
        <v>44790</v>
      </c>
      <c r="E348" s="260">
        <v>0.9</v>
      </c>
      <c r="F348" s="260" t="s">
        <v>199</v>
      </c>
      <c r="G348" s="260">
        <v>547330</v>
      </c>
      <c r="H348" s="260" t="s">
        <v>200</v>
      </c>
      <c r="I348" s="260" t="s">
        <v>273</v>
      </c>
      <c r="J348" s="260" t="s">
        <v>234</v>
      </c>
      <c r="K348" s="260" t="s">
        <v>234</v>
      </c>
      <c r="L348" s="260" t="s">
        <v>278</v>
      </c>
      <c r="M348" s="260">
        <v>700006</v>
      </c>
      <c r="N348" s="260" t="s">
        <v>204</v>
      </c>
      <c r="O348" s="260" t="s">
        <v>205</v>
      </c>
      <c r="P348" s="260">
        <v>10</v>
      </c>
      <c r="Q348" s="260">
        <v>1300</v>
      </c>
      <c r="R348" s="260">
        <v>1334</v>
      </c>
    </row>
    <row r="349" spans="1:18" x14ac:dyDescent="0.35">
      <c r="A349" s="260">
        <v>93001005</v>
      </c>
      <c r="B349" s="260" t="s">
        <v>284</v>
      </c>
      <c r="C349" s="260" t="s">
        <v>198</v>
      </c>
      <c r="D349" s="261">
        <v>44797</v>
      </c>
      <c r="E349" s="260">
        <v>434</v>
      </c>
      <c r="F349" s="260" t="s">
        <v>199</v>
      </c>
      <c r="G349" s="260">
        <v>299460000</v>
      </c>
      <c r="H349" s="260" t="s">
        <v>200</v>
      </c>
      <c r="I349" s="260" t="s">
        <v>273</v>
      </c>
      <c r="J349" s="260" t="s">
        <v>234</v>
      </c>
      <c r="K349" s="260" t="s">
        <v>135</v>
      </c>
      <c r="L349" s="260" t="s">
        <v>276</v>
      </c>
      <c r="M349" s="260">
        <v>700009</v>
      </c>
      <c r="N349" s="260" t="s">
        <v>204</v>
      </c>
      <c r="O349" s="260" t="s">
        <v>205</v>
      </c>
      <c r="P349" s="260">
        <v>10</v>
      </c>
      <c r="Q349" s="260">
        <v>1300</v>
      </c>
      <c r="R349" s="260">
        <v>1331</v>
      </c>
    </row>
    <row r="350" spans="1:18" x14ac:dyDescent="0.35">
      <c r="A350" s="260">
        <v>93001006</v>
      </c>
      <c r="B350" s="260" t="s">
        <v>291</v>
      </c>
      <c r="D350" s="261">
        <v>44789</v>
      </c>
      <c r="E350" s="260">
        <v>507.75</v>
      </c>
      <c r="F350" s="260" t="s">
        <v>199</v>
      </c>
      <c r="G350" s="260">
        <v>355425000</v>
      </c>
      <c r="H350" s="260" t="s">
        <v>200</v>
      </c>
      <c r="I350" s="260" t="s">
        <v>273</v>
      </c>
      <c r="J350" s="260" t="s">
        <v>234</v>
      </c>
      <c r="K350" s="260" t="s">
        <v>234</v>
      </c>
      <c r="L350" s="260" t="s">
        <v>276</v>
      </c>
      <c r="M350" s="260">
        <v>700009</v>
      </c>
      <c r="N350" s="260" t="s">
        <v>204</v>
      </c>
      <c r="O350" s="260" t="s">
        <v>205</v>
      </c>
      <c r="P350" s="260">
        <v>10</v>
      </c>
      <c r="Q350" s="260">
        <v>1300</v>
      </c>
      <c r="R350" s="260">
        <v>1334</v>
      </c>
    </row>
    <row r="351" spans="1:18" x14ac:dyDescent="0.35">
      <c r="A351" s="260">
        <v>93001007</v>
      </c>
      <c r="B351" s="260" t="s">
        <v>292</v>
      </c>
      <c r="C351" s="260" t="s">
        <v>198</v>
      </c>
      <c r="D351" s="261">
        <v>44814</v>
      </c>
      <c r="E351" s="260">
        <v>500</v>
      </c>
      <c r="F351" s="260" t="s">
        <v>199</v>
      </c>
      <c r="G351" s="260">
        <v>350000000</v>
      </c>
      <c r="H351" s="260" t="s">
        <v>200</v>
      </c>
      <c r="I351" s="260" t="s">
        <v>273</v>
      </c>
      <c r="J351" s="260" t="s">
        <v>234</v>
      </c>
      <c r="K351" s="260" t="s">
        <v>234</v>
      </c>
      <c r="L351" s="260" t="s">
        <v>276</v>
      </c>
      <c r="M351" s="260">
        <v>700009</v>
      </c>
      <c r="N351" s="260" t="s">
        <v>204</v>
      </c>
      <c r="O351" s="260" t="s">
        <v>205</v>
      </c>
      <c r="P351" s="260">
        <v>10</v>
      </c>
      <c r="Q351" s="260">
        <v>1300</v>
      </c>
      <c r="R351" s="260">
        <v>1334</v>
      </c>
    </row>
    <row r="352" spans="1:18" x14ac:dyDescent="0.35">
      <c r="A352" s="260">
        <v>93001008</v>
      </c>
      <c r="B352" s="260" t="s">
        <v>291</v>
      </c>
      <c r="D352" s="261">
        <v>44830</v>
      </c>
      <c r="E352" s="260">
        <v>45</v>
      </c>
      <c r="F352" s="260" t="s">
        <v>199</v>
      </c>
      <c r="G352" s="260">
        <v>31500000</v>
      </c>
      <c r="H352" s="260" t="s">
        <v>200</v>
      </c>
      <c r="I352" s="260" t="s">
        <v>273</v>
      </c>
      <c r="J352" s="260" t="s">
        <v>234</v>
      </c>
      <c r="K352" s="260" t="s">
        <v>234</v>
      </c>
      <c r="L352" s="260" t="s">
        <v>276</v>
      </c>
      <c r="M352" s="260">
        <v>700009</v>
      </c>
      <c r="N352" s="260" t="s">
        <v>204</v>
      </c>
      <c r="O352" s="260" t="s">
        <v>205</v>
      </c>
      <c r="P352" s="260">
        <v>10</v>
      </c>
      <c r="Q352" s="260">
        <v>1300</v>
      </c>
      <c r="R352" s="260">
        <v>1334</v>
      </c>
    </row>
    <row r="353" spans="1:18" x14ac:dyDescent="0.35">
      <c r="A353" s="260">
        <v>93001009</v>
      </c>
      <c r="B353" s="260" t="s">
        <v>291</v>
      </c>
      <c r="D353" s="261">
        <v>44841</v>
      </c>
      <c r="E353" s="260">
        <v>265</v>
      </c>
      <c r="F353" s="260" t="s">
        <v>199</v>
      </c>
      <c r="G353" s="260">
        <v>185500000</v>
      </c>
      <c r="H353" s="260" t="s">
        <v>200</v>
      </c>
      <c r="I353" s="260" t="s">
        <v>273</v>
      </c>
      <c r="J353" s="260" t="s">
        <v>234</v>
      </c>
      <c r="K353" s="260" t="s">
        <v>234</v>
      </c>
      <c r="L353" s="260" t="s">
        <v>276</v>
      </c>
      <c r="M353" s="260">
        <v>700009</v>
      </c>
      <c r="N353" s="260" t="s">
        <v>204</v>
      </c>
      <c r="O353" s="260" t="s">
        <v>205</v>
      </c>
      <c r="P353" s="260">
        <v>10</v>
      </c>
      <c r="Q353" s="260">
        <v>1300</v>
      </c>
      <c r="R353" s="260">
        <v>1334</v>
      </c>
    </row>
    <row r="354" spans="1:18" x14ac:dyDescent="0.35">
      <c r="A354" s="260">
        <v>93001010</v>
      </c>
      <c r="B354" s="260" t="s">
        <v>282</v>
      </c>
      <c r="D354" s="261">
        <v>44852</v>
      </c>
      <c r="E354" s="260">
        <v>22.35</v>
      </c>
      <c r="F354" s="260" t="s">
        <v>199</v>
      </c>
      <c r="G354" s="260">
        <v>10728000</v>
      </c>
      <c r="H354" s="260" t="s">
        <v>200</v>
      </c>
      <c r="I354" s="260" t="s">
        <v>273</v>
      </c>
      <c r="J354" s="260" t="s">
        <v>234</v>
      </c>
      <c r="K354" s="260" t="s">
        <v>234</v>
      </c>
      <c r="L354" s="260" t="s">
        <v>281</v>
      </c>
      <c r="M354" s="260">
        <v>700145</v>
      </c>
      <c r="N354" s="260" t="s">
        <v>204</v>
      </c>
      <c r="O354" s="260" t="s">
        <v>205</v>
      </c>
      <c r="P354" s="260">
        <v>10</v>
      </c>
      <c r="Q354" s="260">
        <v>1300</v>
      </c>
      <c r="R354" s="260">
        <v>1334</v>
      </c>
    </row>
    <row r="355" spans="1:18" x14ac:dyDescent="0.35">
      <c r="A355" s="260">
        <v>93001011</v>
      </c>
      <c r="B355" s="260" t="s">
        <v>272</v>
      </c>
      <c r="D355" s="261">
        <v>44854</v>
      </c>
      <c r="E355" s="260">
        <v>20</v>
      </c>
      <c r="F355" s="260" t="s">
        <v>199</v>
      </c>
      <c r="G355" s="260">
        <v>12240000</v>
      </c>
      <c r="H355" s="260" t="s">
        <v>200</v>
      </c>
      <c r="I355" s="260" t="s">
        <v>273</v>
      </c>
      <c r="J355" s="260" t="s">
        <v>234</v>
      </c>
      <c r="K355" s="260" t="s">
        <v>234</v>
      </c>
      <c r="L355" s="260" t="s">
        <v>278</v>
      </c>
      <c r="M355" s="260">
        <v>700006</v>
      </c>
      <c r="N355" s="260" t="s">
        <v>204</v>
      </c>
      <c r="O355" s="260" t="s">
        <v>205</v>
      </c>
      <c r="P355" s="260">
        <v>10</v>
      </c>
      <c r="Q355" s="260">
        <v>1300</v>
      </c>
      <c r="R355" s="260">
        <v>1334</v>
      </c>
    </row>
    <row r="356" spans="1:18" x14ac:dyDescent="0.35">
      <c r="A356" s="260">
        <v>93001012</v>
      </c>
      <c r="B356" s="260" t="s">
        <v>272</v>
      </c>
      <c r="D356" s="261">
        <v>44854</v>
      </c>
      <c r="E356" s="260">
        <v>10</v>
      </c>
      <c r="F356" s="260" t="s">
        <v>199</v>
      </c>
      <c r="G356" s="260">
        <v>6400000</v>
      </c>
      <c r="H356" s="260" t="s">
        <v>200</v>
      </c>
      <c r="I356" s="260" t="s">
        <v>273</v>
      </c>
      <c r="J356" s="260" t="s">
        <v>234</v>
      </c>
      <c r="K356" s="260" t="s">
        <v>234</v>
      </c>
      <c r="L356" s="260" t="s">
        <v>276</v>
      </c>
      <c r="M356" s="260">
        <v>700009</v>
      </c>
      <c r="N356" s="260" t="s">
        <v>204</v>
      </c>
      <c r="O356" s="260" t="s">
        <v>205</v>
      </c>
      <c r="P356" s="260">
        <v>10</v>
      </c>
      <c r="Q356" s="260">
        <v>1300</v>
      </c>
      <c r="R356" s="260">
        <v>1334</v>
      </c>
    </row>
    <row r="357" spans="1:18" x14ac:dyDescent="0.35">
      <c r="A357" s="260">
        <v>93001013</v>
      </c>
      <c r="B357" s="260" t="s">
        <v>293</v>
      </c>
      <c r="D357" s="261">
        <v>44862</v>
      </c>
      <c r="E357" s="260">
        <v>32.950000000000003</v>
      </c>
      <c r="F357" s="260" t="s">
        <v>199</v>
      </c>
      <c r="G357" s="260">
        <v>20165400</v>
      </c>
      <c r="H357" s="260" t="s">
        <v>200</v>
      </c>
      <c r="I357" s="260" t="s">
        <v>273</v>
      </c>
      <c r="J357" s="260" t="s">
        <v>234</v>
      </c>
      <c r="K357" s="260" t="s">
        <v>234</v>
      </c>
      <c r="L357" s="260" t="s">
        <v>278</v>
      </c>
      <c r="M357" s="260">
        <v>700006</v>
      </c>
      <c r="N357" s="260" t="s">
        <v>204</v>
      </c>
      <c r="O357" s="260" t="s">
        <v>205</v>
      </c>
      <c r="P357" s="260">
        <v>10</v>
      </c>
      <c r="Q357" s="260">
        <v>1300</v>
      </c>
      <c r="R357" s="260">
        <v>1334</v>
      </c>
    </row>
    <row r="358" spans="1:18" x14ac:dyDescent="0.35">
      <c r="A358" s="260">
        <v>93001014</v>
      </c>
      <c r="B358" s="260" t="s">
        <v>272</v>
      </c>
      <c r="D358" s="261">
        <v>44859</v>
      </c>
      <c r="E358" s="260">
        <v>2.15</v>
      </c>
      <c r="F358" s="260" t="s">
        <v>199</v>
      </c>
      <c r="G358" s="260">
        <v>1315800</v>
      </c>
      <c r="H358" s="260" t="s">
        <v>200</v>
      </c>
      <c r="I358" s="260" t="s">
        <v>273</v>
      </c>
      <c r="J358" s="260" t="s">
        <v>234</v>
      </c>
      <c r="K358" s="260" t="s">
        <v>234</v>
      </c>
      <c r="L358" s="260" t="s">
        <v>278</v>
      </c>
      <c r="M358" s="260">
        <v>700006</v>
      </c>
      <c r="N358" s="260" t="s">
        <v>204</v>
      </c>
      <c r="O358" s="260" t="s">
        <v>205</v>
      </c>
      <c r="P358" s="260">
        <v>10</v>
      </c>
      <c r="Q358" s="260">
        <v>1300</v>
      </c>
      <c r="R358" s="260">
        <v>1334</v>
      </c>
    </row>
    <row r="359" spans="1:18" x14ac:dyDescent="0.35">
      <c r="A359" s="260">
        <v>93001015</v>
      </c>
      <c r="B359" s="260" t="s">
        <v>291</v>
      </c>
      <c r="D359" s="261">
        <v>44874</v>
      </c>
      <c r="E359" s="260">
        <v>57.25</v>
      </c>
      <c r="F359" s="260" t="s">
        <v>199</v>
      </c>
      <c r="G359" s="260">
        <v>40075000</v>
      </c>
      <c r="H359" s="260" t="s">
        <v>200</v>
      </c>
      <c r="I359" s="260" t="s">
        <v>273</v>
      </c>
      <c r="J359" s="260" t="s">
        <v>234</v>
      </c>
      <c r="K359" s="260" t="s">
        <v>234</v>
      </c>
      <c r="L359" s="260" t="s">
        <v>263</v>
      </c>
      <c r="M359" s="260">
        <v>700009</v>
      </c>
      <c r="N359" s="260" t="s">
        <v>204</v>
      </c>
      <c r="O359" s="260" t="s">
        <v>205</v>
      </c>
      <c r="P359" s="260">
        <v>10</v>
      </c>
      <c r="Q359" s="260">
        <v>1300</v>
      </c>
      <c r="R359" s="260">
        <v>1334</v>
      </c>
    </row>
    <row r="360" spans="1:18" x14ac:dyDescent="0.35">
      <c r="A360" s="260">
        <v>93001016</v>
      </c>
      <c r="B360" s="260" t="s">
        <v>292</v>
      </c>
      <c r="C360" s="260" t="s">
        <v>198</v>
      </c>
      <c r="D360" s="261">
        <v>44870</v>
      </c>
      <c r="E360" s="260">
        <v>103</v>
      </c>
      <c r="F360" s="260" t="s">
        <v>199</v>
      </c>
      <c r="G360" s="260">
        <v>63036000</v>
      </c>
      <c r="H360" s="260" t="s">
        <v>200</v>
      </c>
      <c r="I360" s="260" t="s">
        <v>273</v>
      </c>
      <c r="J360" s="260" t="s">
        <v>234</v>
      </c>
      <c r="K360" s="260" t="s">
        <v>234</v>
      </c>
      <c r="L360" s="260" t="s">
        <v>278</v>
      </c>
      <c r="M360" s="260">
        <v>700006</v>
      </c>
      <c r="N360" s="260" t="s">
        <v>204</v>
      </c>
      <c r="O360" s="260" t="s">
        <v>205</v>
      </c>
      <c r="P360" s="260">
        <v>10</v>
      </c>
      <c r="Q360" s="260">
        <v>1300</v>
      </c>
      <c r="R360" s="260">
        <v>1334</v>
      </c>
    </row>
    <row r="361" spans="1:18" x14ac:dyDescent="0.35">
      <c r="A361" s="260">
        <v>93001017</v>
      </c>
      <c r="B361" s="260" t="s">
        <v>294</v>
      </c>
      <c r="C361" s="260" t="s">
        <v>198</v>
      </c>
      <c r="D361" s="261">
        <v>44875</v>
      </c>
      <c r="E361" s="260">
        <v>100</v>
      </c>
      <c r="F361" s="260" t="s">
        <v>199</v>
      </c>
      <c r="G361" s="260">
        <v>57000000</v>
      </c>
      <c r="H361" s="260" t="s">
        <v>200</v>
      </c>
      <c r="I361" s="260" t="s">
        <v>273</v>
      </c>
      <c r="J361" s="260" t="s">
        <v>234</v>
      </c>
      <c r="K361" s="260" t="s">
        <v>135</v>
      </c>
      <c r="L361" s="260" t="s">
        <v>278</v>
      </c>
      <c r="M361" s="260">
        <v>700006</v>
      </c>
      <c r="N361" s="260" t="s">
        <v>204</v>
      </c>
      <c r="O361" s="260" t="s">
        <v>205</v>
      </c>
      <c r="P361" s="260">
        <v>10</v>
      </c>
      <c r="Q361" s="260">
        <v>1300</v>
      </c>
      <c r="R361" s="260">
        <v>1331</v>
      </c>
    </row>
    <row r="362" spans="1:18" x14ac:dyDescent="0.35">
      <c r="A362" s="260">
        <v>93001018</v>
      </c>
      <c r="B362" s="260" t="s">
        <v>275</v>
      </c>
      <c r="C362" s="260" t="s">
        <v>198</v>
      </c>
      <c r="D362" s="261">
        <v>44882</v>
      </c>
      <c r="E362" s="260">
        <v>4.4000000000000004</v>
      </c>
      <c r="F362" s="260" t="s">
        <v>199</v>
      </c>
      <c r="G362" s="260">
        <v>2830190</v>
      </c>
      <c r="H362" s="260" t="s">
        <v>200</v>
      </c>
      <c r="I362" s="260" t="s">
        <v>273</v>
      </c>
      <c r="J362" s="260" t="s">
        <v>234</v>
      </c>
      <c r="K362" s="260" t="s">
        <v>234</v>
      </c>
      <c r="L362" s="260" t="s">
        <v>263</v>
      </c>
      <c r="M362" s="260">
        <v>700009</v>
      </c>
      <c r="N362" s="260" t="s">
        <v>204</v>
      </c>
      <c r="O362" s="260" t="s">
        <v>205</v>
      </c>
      <c r="P362" s="260">
        <v>10</v>
      </c>
      <c r="Q362" s="260">
        <v>1300</v>
      </c>
      <c r="R362" s="260">
        <v>1334</v>
      </c>
    </row>
    <row r="363" spans="1:18" x14ac:dyDescent="0.35">
      <c r="A363" s="260">
        <v>93001019</v>
      </c>
      <c r="B363" s="260" t="s">
        <v>291</v>
      </c>
      <c r="C363" s="260" t="s">
        <v>198</v>
      </c>
      <c r="D363" s="261">
        <v>44874</v>
      </c>
      <c r="E363" s="260">
        <v>140</v>
      </c>
      <c r="F363" s="260" t="s">
        <v>199</v>
      </c>
      <c r="G363" s="260">
        <v>98000000</v>
      </c>
      <c r="H363" s="260" t="s">
        <v>200</v>
      </c>
      <c r="I363" s="260" t="s">
        <v>273</v>
      </c>
      <c r="J363" s="260" t="s">
        <v>234</v>
      </c>
      <c r="K363" s="260" t="s">
        <v>234</v>
      </c>
      <c r="L363" s="260" t="s">
        <v>278</v>
      </c>
      <c r="M363" s="260">
        <v>700006</v>
      </c>
      <c r="N363" s="260" t="s">
        <v>204</v>
      </c>
      <c r="O363" s="260" t="s">
        <v>205</v>
      </c>
      <c r="P363" s="260">
        <v>10</v>
      </c>
      <c r="Q363" s="260">
        <v>1300</v>
      </c>
      <c r="R363" s="260">
        <v>1334</v>
      </c>
    </row>
    <row r="364" spans="1:18" x14ac:dyDescent="0.35">
      <c r="A364" s="260">
        <v>93001023</v>
      </c>
      <c r="B364" s="260" t="s">
        <v>272</v>
      </c>
      <c r="C364" s="260" t="s">
        <v>198</v>
      </c>
      <c r="D364" s="261">
        <v>44875</v>
      </c>
      <c r="E364" s="260">
        <v>5</v>
      </c>
      <c r="F364" s="260" t="s">
        <v>199</v>
      </c>
      <c r="G364" s="260">
        <v>3200000</v>
      </c>
      <c r="H364" s="260" t="s">
        <v>200</v>
      </c>
      <c r="I364" s="260" t="s">
        <v>273</v>
      </c>
      <c r="J364" s="260" t="s">
        <v>234</v>
      </c>
      <c r="K364" s="260" t="s">
        <v>234</v>
      </c>
      <c r="L364" s="260" t="s">
        <v>263</v>
      </c>
      <c r="M364" s="260">
        <v>700009</v>
      </c>
      <c r="N364" s="260" t="s">
        <v>204</v>
      </c>
      <c r="O364" s="260" t="s">
        <v>205</v>
      </c>
      <c r="P364" s="260">
        <v>10</v>
      </c>
      <c r="Q364" s="260">
        <v>1300</v>
      </c>
      <c r="R364" s="260">
        <v>1334</v>
      </c>
    </row>
    <row r="365" spans="1:18" x14ac:dyDescent="0.35">
      <c r="A365" s="260">
        <v>93001025</v>
      </c>
      <c r="B365" s="260" t="s">
        <v>275</v>
      </c>
      <c r="C365" s="260" t="s">
        <v>198</v>
      </c>
      <c r="D365" s="261">
        <v>44910</v>
      </c>
      <c r="E365" s="260">
        <v>3.25</v>
      </c>
      <c r="F365" s="260" t="s">
        <v>199</v>
      </c>
      <c r="G365" s="260">
        <v>2025481</v>
      </c>
      <c r="H365" s="260" t="s">
        <v>200</v>
      </c>
      <c r="I365" s="260" t="s">
        <v>273</v>
      </c>
      <c r="J365" s="260" t="s">
        <v>234</v>
      </c>
      <c r="K365" s="260" t="s">
        <v>234</v>
      </c>
      <c r="L365" s="260" t="s">
        <v>263</v>
      </c>
      <c r="M365" s="260">
        <v>700009</v>
      </c>
      <c r="N365" s="260" t="s">
        <v>204</v>
      </c>
      <c r="O365" s="260" t="s">
        <v>205</v>
      </c>
      <c r="P365" s="260">
        <v>10</v>
      </c>
      <c r="Q365" s="260">
        <v>1300</v>
      </c>
      <c r="R365" s="260">
        <v>1334</v>
      </c>
    </row>
    <row r="366" spans="1:18" x14ac:dyDescent="0.35">
      <c r="A366" s="260">
        <v>93001026</v>
      </c>
      <c r="B366" s="260" t="s">
        <v>282</v>
      </c>
      <c r="C366" s="260" t="s">
        <v>198</v>
      </c>
      <c r="D366" s="261">
        <v>44902</v>
      </c>
      <c r="E366" s="260">
        <v>22</v>
      </c>
      <c r="F366" s="260" t="s">
        <v>199</v>
      </c>
      <c r="G366" s="260">
        <v>13640000</v>
      </c>
      <c r="H366" s="260" t="s">
        <v>200</v>
      </c>
      <c r="I366" s="260" t="s">
        <v>273</v>
      </c>
      <c r="J366" s="260" t="s">
        <v>234</v>
      </c>
      <c r="K366" s="260" t="s">
        <v>234</v>
      </c>
      <c r="L366" s="260" t="s">
        <v>295</v>
      </c>
      <c r="M366" s="260">
        <v>700008</v>
      </c>
      <c r="N366" s="260" t="s">
        <v>204</v>
      </c>
      <c r="O366" s="260" t="s">
        <v>205</v>
      </c>
      <c r="P366" s="260">
        <v>10</v>
      </c>
      <c r="Q366" s="260">
        <v>1300</v>
      </c>
      <c r="R366" s="260">
        <v>1333</v>
      </c>
    </row>
    <row r="367" spans="1:18" x14ac:dyDescent="0.35">
      <c r="A367" s="260">
        <v>93001027</v>
      </c>
      <c r="B367" s="260" t="s">
        <v>282</v>
      </c>
      <c r="C367" s="260" t="s">
        <v>198</v>
      </c>
      <c r="D367" s="261">
        <v>44902</v>
      </c>
      <c r="E367" s="260">
        <v>25</v>
      </c>
      <c r="F367" s="260" t="s">
        <v>199</v>
      </c>
      <c r="G367" s="260">
        <v>15300000</v>
      </c>
      <c r="H367" s="260" t="s">
        <v>200</v>
      </c>
      <c r="I367" s="260" t="s">
        <v>273</v>
      </c>
      <c r="J367" s="260" t="s">
        <v>234</v>
      </c>
      <c r="K367" s="260" t="s">
        <v>234</v>
      </c>
      <c r="L367" s="260" t="s">
        <v>278</v>
      </c>
      <c r="M367" s="260">
        <v>700006</v>
      </c>
      <c r="N367" s="260" t="s">
        <v>204</v>
      </c>
      <c r="O367" s="260" t="s">
        <v>205</v>
      </c>
      <c r="P367" s="260">
        <v>10</v>
      </c>
      <c r="Q367" s="260">
        <v>1300</v>
      </c>
      <c r="R367" s="260">
        <v>1334</v>
      </c>
    </row>
    <row r="368" spans="1:18" x14ac:dyDescent="0.35">
      <c r="A368" s="260">
        <v>93001028</v>
      </c>
      <c r="B368" s="260" t="s">
        <v>296</v>
      </c>
      <c r="C368" s="260" t="s">
        <v>198</v>
      </c>
      <c r="D368" s="261">
        <v>44916</v>
      </c>
      <c r="E368" s="260">
        <v>5</v>
      </c>
      <c r="F368" s="260" t="s">
        <v>199</v>
      </c>
      <c r="G368" s="260">
        <v>2836800</v>
      </c>
      <c r="H368" s="260" t="s">
        <v>200</v>
      </c>
      <c r="I368" s="260" t="s">
        <v>273</v>
      </c>
      <c r="J368" s="260" t="s">
        <v>234</v>
      </c>
      <c r="K368" s="260" t="s">
        <v>234</v>
      </c>
      <c r="L368" s="260" t="s">
        <v>295</v>
      </c>
      <c r="M368" s="260">
        <v>700008</v>
      </c>
      <c r="N368" s="260" t="s">
        <v>204</v>
      </c>
      <c r="O368" s="260" t="s">
        <v>205</v>
      </c>
      <c r="P368" s="260">
        <v>10</v>
      </c>
      <c r="Q368" s="260">
        <v>1300</v>
      </c>
      <c r="R368" s="260">
        <v>1333</v>
      </c>
    </row>
    <row r="369" spans="1:18" x14ac:dyDescent="0.35">
      <c r="A369" s="260">
        <v>93001029</v>
      </c>
      <c r="B369" s="260" t="s">
        <v>292</v>
      </c>
      <c r="C369" s="260" t="s">
        <v>198</v>
      </c>
      <c r="D369" s="261">
        <v>44922</v>
      </c>
      <c r="E369" s="260">
        <v>47</v>
      </c>
      <c r="F369" s="260" t="s">
        <v>199</v>
      </c>
      <c r="G369" s="260">
        <v>28764000</v>
      </c>
      <c r="H369" s="260" t="s">
        <v>200</v>
      </c>
      <c r="I369" s="260" t="s">
        <v>273</v>
      </c>
      <c r="J369" s="260" t="s">
        <v>234</v>
      </c>
      <c r="K369" s="260" t="s">
        <v>234</v>
      </c>
      <c r="L369" s="260" t="s">
        <v>278</v>
      </c>
      <c r="M369" s="260">
        <v>700006</v>
      </c>
      <c r="N369" s="260" t="s">
        <v>204</v>
      </c>
      <c r="O369" s="260" t="s">
        <v>205</v>
      </c>
      <c r="P369" s="260">
        <v>10</v>
      </c>
      <c r="Q369" s="260">
        <v>1300</v>
      </c>
      <c r="R369" s="260">
        <v>1334</v>
      </c>
    </row>
    <row r="370" spans="1:18" x14ac:dyDescent="0.35">
      <c r="A370" s="260">
        <v>93001030</v>
      </c>
      <c r="B370" s="260" t="s">
        <v>292</v>
      </c>
      <c r="C370" s="260" t="s">
        <v>198</v>
      </c>
      <c r="D370" s="261">
        <v>44922</v>
      </c>
      <c r="E370" s="260">
        <v>65.5</v>
      </c>
      <c r="F370" s="260" t="s">
        <v>199</v>
      </c>
      <c r="G370" s="260">
        <v>40086000</v>
      </c>
      <c r="H370" s="260" t="s">
        <v>200</v>
      </c>
      <c r="I370" s="260" t="s">
        <v>273</v>
      </c>
      <c r="J370" s="260" t="s">
        <v>234</v>
      </c>
      <c r="K370" s="260" t="s">
        <v>234</v>
      </c>
      <c r="L370" s="260" t="s">
        <v>278</v>
      </c>
      <c r="M370" s="260">
        <v>700006</v>
      </c>
      <c r="N370" s="260" t="s">
        <v>204</v>
      </c>
      <c r="O370" s="260" t="s">
        <v>205</v>
      </c>
      <c r="P370" s="260">
        <v>10</v>
      </c>
      <c r="Q370" s="260">
        <v>1300</v>
      </c>
      <c r="R370" s="260">
        <v>1334</v>
      </c>
    </row>
    <row r="371" spans="1:18" x14ac:dyDescent="0.35">
      <c r="A371" s="260">
        <v>93001033</v>
      </c>
      <c r="B371" s="260" t="s">
        <v>284</v>
      </c>
      <c r="C371" s="260" t="s">
        <v>198</v>
      </c>
      <c r="D371" s="261">
        <v>44904</v>
      </c>
      <c r="E371" s="260">
        <v>2000</v>
      </c>
      <c r="F371" s="260" t="s">
        <v>199</v>
      </c>
      <c r="G371" s="260">
        <v>1130000000</v>
      </c>
      <c r="H371" s="260" t="s">
        <v>200</v>
      </c>
      <c r="I371" s="260" t="s">
        <v>273</v>
      </c>
      <c r="J371" s="260" t="s">
        <v>234</v>
      </c>
      <c r="K371" s="260" t="s">
        <v>135</v>
      </c>
      <c r="L371" s="260" t="s">
        <v>263</v>
      </c>
      <c r="M371" s="260">
        <v>700009</v>
      </c>
      <c r="N371" s="260" t="s">
        <v>204</v>
      </c>
      <c r="O371" s="260" t="s">
        <v>205</v>
      </c>
      <c r="P371" s="260">
        <v>10</v>
      </c>
      <c r="Q371" s="260">
        <v>1300</v>
      </c>
      <c r="R371" s="260">
        <v>1331</v>
      </c>
    </row>
    <row r="372" spans="1:18" x14ac:dyDescent="0.35">
      <c r="A372" s="260">
        <v>93001034</v>
      </c>
      <c r="B372" s="260" t="s">
        <v>284</v>
      </c>
      <c r="C372" s="260" t="s">
        <v>198</v>
      </c>
      <c r="D372" s="261">
        <v>44915</v>
      </c>
      <c r="E372" s="260">
        <v>3000</v>
      </c>
      <c r="F372" s="260" t="s">
        <v>199</v>
      </c>
      <c r="G372" s="260">
        <v>1560000000</v>
      </c>
      <c r="H372" s="260" t="s">
        <v>200</v>
      </c>
      <c r="I372" s="260" t="s">
        <v>273</v>
      </c>
      <c r="J372" s="260" t="s">
        <v>234</v>
      </c>
      <c r="K372" s="260" t="s">
        <v>135</v>
      </c>
      <c r="L372" s="260" t="s">
        <v>295</v>
      </c>
      <c r="M372" s="260">
        <v>700008</v>
      </c>
      <c r="N372" s="260" t="s">
        <v>204</v>
      </c>
      <c r="O372" s="260" t="s">
        <v>205</v>
      </c>
      <c r="P372" s="260">
        <v>10</v>
      </c>
      <c r="Q372" s="260">
        <v>1300</v>
      </c>
      <c r="R372" s="260">
        <v>1332</v>
      </c>
    </row>
    <row r="373" spans="1:18" x14ac:dyDescent="0.35">
      <c r="A373" s="260">
        <v>94000946</v>
      </c>
      <c r="B373" s="260" t="s">
        <v>297</v>
      </c>
      <c r="C373" s="260" t="s">
        <v>198</v>
      </c>
      <c r="D373" s="261">
        <v>44585</v>
      </c>
      <c r="E373" s="260">
        <v>3.25</v>
      </c>
      <c r="F373" s="260" t="s">
        <v>199</v>
      </c>
      <c r="G373" s="260">
        <v>1332500</v>
      </c>
      <c r="H373" s="260" t="s">
        <v>298</v>
      </c>
      <c r="I373" s="260" t="s">
        <v>299</v>
      </c>
      <c r="J373" s="260" t="s">
        <v>288</v>
      </c>
      <c r="K373" s="260" t="s">
        <v>288</v>
      </c>
      <c r="L373" s="260" t="s">
        <v>300</v>
      </c>
      <c r="M373" s="260">
        <v>700058</v>
      </c>
      <c r="N373" s="260" t="s">
        <v>204</v>
      </c>
      <c r="O373" s="260" t="s">
        <v>205</v>
      </c>
      <c r="P373" s="260">
        <v>10</v>
      </c>
      <c r="Q373" s="260">
        <v>1400</v>
      </c>
      <c r="R373" s="260">
        <v>1422</v>
      </c>
    </row>
    <row r="374" spans="1:18" x14ac:dyDescent="0.35">
      <c r="A374" s="260">
        <v>94000946</v>
      </c>
      <c r="B374" s="260" t="s">
        <v>297</v>
      </c>
      <c r="C374" s="260" t="s">
        <v>198</v>
      </c>
      <c r="D374" s="261">
        <v>44585</v>
      </c>
      <c r="E374" s="260">
        <v>1.25</v>
      </c>
      <c r="F374" s="260" t="s">
        <v>199</v>
      </c>
      <c r="G374" s="260">
        <v>525000</v>
      </c>
      <c r="H374" s="260" t="s">
        <v>298</v>
      </c>
      <c r="I374" s="260" t="s">
        <v>299</v>
      </c>
      <c r="J374" s="260" t="s">
        <v>288</v>
      </c>
      <c r="K374" s="260" t="s">
        <v>288</v>
      </c>
      <c r="L374" s="260" t="s">
        <v>279</v>
      </c>
      <c r="M374" s="260">
        <v>700059</v>
      </c>
      <c r="N374" s="260" t="s">
        <v>204</v>
      </c>
      <c r="O374" s="260" t="s">
        <v>205</v>
      </c>
      <c r="P374" s="260">
        <v>20</v>
      </c>
      <c r="Q374" s="260">
        <v>1400</v>
      </c>
      <c r="R374" s="260">
        <v>1422</v>
      </c>
    </row>
    <row r="375" spans="1:18" x14ac:dyDescent="0.35">
      <c r="A375" s="260">
        <v>94000947</v>
      </c>
      <c r="B375" s="260" t="s">
        <v>301</v>
      </c>
      <c r="C375" s="260" t="s">
        <v>302</v>
      </c>
      <c r="D375" s="261">
        <v>44571</v>
      </c>
      <c r="E375" s="260">
        <v>0.25</v>
      </c>
      <c r="F375" s="260" t="s">
        <v>199</v>
      </c>
      <c r="G375" s="260">
        <v>0</v>
      </c>
      <c r="H375" s="260" t="s">
        <v>298</v>
      </c>
      <c r="I375" s="260" t="s">
        <v>299</v>
      </c>
      <c r="J375" s="260" t="s">
        <v>288</v>
      </c>
      <c r="K375" s="260" t="s">
        <v>288</v>
      </c>
      <c r="L375" s="260" t="s">
        <v>279</v>
      </c>
      <c r="M375" s="260">
        <v>700059</v>
      </c>
      <c r="N375" s="260" t="s">
        <v>204</v>
      </c>
      <c r="O375" s="260" t="s">
        <v>205</v>
      </c>
      <c r="P375" s="260">
        <v>10</v>
      </c>
      <c r="Q375" s="260">
        <v>1400</v>
      </c>
      <c r="R375" s="260">
        <v>1422</v>
      </c>
    </row>
    <row r="376" spans="1:18" x14ac:dyDescent="0.35">
      <c r="A376" s="260">
        <v>94000947</v>
      </c>
      <c r="B376" s="260" t="s">
        <v>301</v>
      </c>
      <c r="C376" s="260" t="s">
        <v>302</v>
      </c>
      <c r="D376" s="261">
        <v>44571</v>
      </c>
      <c r="E376" s="260">
        <v>0.25</v>
      </c>
      <c r="F376" s="260" t="s">
        <v>199</v>
      </c>
      <c r="G376" s="260">
        <v>0</v>
      </c>
      <c r="H376" s="260" t="s">
        <v>298</v>
      </c>
      <c r="I376" s="260" t="s">
        <v>299</v>
      </c>
      <c r="J376" s="260" t="s">
        <v>288</v>
      </c>
      <c r="K376" s="260" t="s">
        <v>288</v>
      </c>
      <c r="L376" s="260" t="s">
        <v>300</v>
      </c>
      <c r="M376" s="260">
        <v>700058</v>
      </c>
      <c r="N376" s="260" t="s">
        <v>204</v>
      </c>
      <c r="O376" s="260" t="s">
        <v>205</v>
      </c>
      <c r="P376" s="260">
        <v>20</v>
      </c>
      <c r="Q376" s="260">
        <v>1400</v>
      </c>
      <c r="R376" s="260">
        <v>1422</v>
      </c>
    </row>
    <row r="377" spans="1:18" x14ac:dyDescent="0.35">
      <c r="A377" s="260">
        <v>94000948</v>
      </c>
      <c r="B377" s="260" t="s">
        <v>297</v>
      </c>
      <c r="C377" s="260" t="s">
        <v>198</v>
      </c>
      <c r="D377" s="261">
        <v>44582</v>
      </c>
      <c r="E377" s="260">
        <v>25</v>
      </c>
      <c r="F377" s="260" t="s">
        <v>199</v>
      </c>
      <c r="G377" s="260">
        <v>15750000</v>
      </c>
      <c r="H377" s="260" t="s">
        <v>298</v>
      </c>
      <c r="I377" s="260" t="s">
        <v>299</v>
      </c>
      <c r="J377" s="260" t="s">
        <v>288</v>
      </c>
      <c r="K377" s="260" t="s">
        <v>288</v>
      </c>
      <c r="L377" s="260" t="s">
        <v>303</v>
      </c>
      <c r="M377" s="260">
        <v>700039</v>
      </c>
      <c r="N377" s="260" t="s">
        <v>204</v>
      </c>
      <c r="O377" s="260" t="s">
        <v>205</v>
      </c>
      <c r="P377" s="260">
        <v>10</v>
      </c>
      <c r="Q377" s="260">
        <v>1400</v>
      </c>
      <c r="R377" s="260">
        <v>1410</v>
      </c>
    </row>
    <row r="378" spans="1:18" x14ac:dyDescent="0.35">
      <c r="A378" s="260">
        <v>94000951</v>
      </c>
      <c r="B378" s="260" t="s">
        <v>297</v>
      </c>
      <c r="C378" s="260" t="s">
        <v>198</v>
      </c>
      <c r="D378" s="261">
        <v>44736</v>
      </c>
      <c r="E378" s="260">
        <v>0.2</v>
      </c>
      <c r="F378" s="260" t="s">
        <v>199</v>
      </c>
      <c r="G378" s="260">
        <v>-328000</v>
      </c>
      <c r="H378" s="260" t="s">
        <v>298</v>
      </c>
      <c r="I378" s="260" t="s">
        <v>299</v>
      </c>
      <c r="J378" s="260" t="s">
        <v>288</v>
      </c>
      <c r="K378" s="260" t="s">
        <v>288</v>
      </c>
      <c r="L378" s="260" t="s">
        <v>300</v>
      </c>
      <c r="M378" s="260">
        <v>700058</v>
      </c>
      <c r="N378" s="260" t="s">
        <v>204</v>
      </c>
      <c r="O378" s="260" t="s">
        <v>205</v>
      </c>
      <c r="P378" s="260">
        <v>10</v>
      </c>
      <c r="Q378" s="260">
        <v>1400</v>
      </c>
      <c r="R378" s="260">
        <v>1422</v>
      </c>
    </row>
    <row r="379" spans="1:18" x14ac:dyDescent="0.35">
      <c r="A379" s="260">
        <v>94000952</v>
      </c>
      <c r="B379" s="260" t="s">
        <v>304</v>
      </c>
      <c r="C379" s="260" t="s">
        <v>198</v>
      </c>
      <c r="D379" s="261">
        <v>44736</v>
      </c>
      <c r="E379" s="260">
        <v>100</v>
      </c>
      <c r="F379" s="260" t="s">
        <v>199</v>
      </c>
      <c r="G379" s="260">
        <v>91190000</v>
      </c>
      <c r="H379" s="260" t="s">
        <v>298</v>
      </c>
      <c r="I379" s="260" t="s">
        <v>299</v>
      </c>
      <c r="J379" s="260" t="s">
        <v>288</v>
      </c>
      <c r="K379" s="260" t="s">
        <v>288</v>
      </c>
      <c r="L379" s="260" t="s">
        <v>276</v>
      </c>
      <c r="M379" s="260">
        <v>700009</v>
      </c>
      <c r="N379" s="260" t="s">
        <v>204</v>
      </c>
      <c r="O379" s="260" t="s">
        <v>205</v>
      </c>
      <c r="P379" s="260">
        <v>10</v>
      </c>
      <c r="Q379" s="260">
        <v>1400</v>
      </c>
      <c r="R379" s="260">
        <v>1410</v>
      </c>
    </row>
    <row r="380" spans="1:18" x14ac:dyDescent="0.35">
      <c r="A380" s="260">
        <v>94000965</v>
      </c>
      <c r="B380" s="260" t="s">
        <v>305</v>
      </c>
      <c r="C380" s="260" t="s">
        <v>198</v>
      </c>
      <c r="D380" s="261">
        <v>44837</v>
      </c>
      <c r="E380" s="260">
        <v>14</v>
      </c>
      <c r="F380" s="260" t="s">
        <v>199</v>
      </c>
      <c r="G380" s="260">
        <v>10500000</v>
      </c>
      <c r="H380" s="260" t="s">
        <v>298</v>
      </c>
      <c r="I380" s="260" t="s">
        <v>299</v>
      </c>
      <c r="J380" s="260" t="s">
        <v>288</v>
      </c>
      <c r="K380" s="260" t="s">
        <v>288</v>
      </c>
      <c r="L380" s="260" t="s">
        <v>306</v>
      </c>
      <c r="M380" s="260">
        <v>700196</v>
      </c>
      <c r="N380" s="260" t="s">
        <v>204</v>
      </c>
      <c r="O380" s="260" t="s">
        <v>205</v>
      </c>
      <c r="P380" s="260">
        <v>10</v>
      </c>
      <c r="Q380" s="260">
        <v>1400</v>
      </c>
      <c r="R380" s="260">
        <v>1422</v>
      </c>
    </row>
    <row r="381" spans="1:18" x14ac:dyDescent="0.35">
      <c r="A381" s="260">
        <v>94000966</v>
      </c>
      <c r="B381" s="260" t="s">
        <v>307</v>
      </c>
      <c r="C381" s="260" t="s">
        <v>198</v>
      </c>
      <c r="D381" s="261">
        <v>44840</v>
      </c>
      <c r="E381" s="260">
        <v>60</v>
      </c>
      <c r="F381" s="260" t="s">
        <v>199</v>
      </c>
      <c r="G381" s="260">
        <v>44999993</v>
      </c>
      <c r="H381" s="260" t="s">
        <v>298</v>
      </c>
      <c r="I381" s="260" t="s">
        <v>299</v>
      </c>
      <c r="J381" s="260" t="s">
        <v>288</v>
      </c>
      <c r="K381" s="260" t="s">
        <v>288</v>
      </c>
      <c r="L381" s="260" t="s">
        <v>306</v>
      </c>
      <c r="M381" s="260">
        <v>700196</v>
      </c>
      <c r="N381" s="260" t="s">
        <v>204</v>
      </c>
      <c r="O381" s="260" t="s">
        <v>205</v>
      </c>
      <c r="P381" s="260">
        <v>10</v>
      </c>
      <c r="Q381" s="260">
        <v>1400</v>
      </c>
      <c r="R381" s="260">
        <v>1422</v>
      </c>
    </row>
    <row r="382" spans="1:18" x14ac:dyDescent="0.35">
      <c r="A382" s="260">
        <v>94000967</v>
      </c>
      <c r="B382" s="260" t="s">
        <v>308</v>
      </c>
      <c r="C382" s="260" t="s">
        <v>198</v>
      </c>
      <c r="D382" s="261">
        <v>44844</v>
      </c>
      <c r="E382" s="260">
        <v>200</v>
      </c>
      <c r="F382" s="260" t="s">
        <v>199</v>
      </c>
      <c r="G382" s="260">
        <v>183000000</v>
      </c>
      <c r="H382" s="260" t="s">
        <v>298</v>
      </c>
      <c r="I382" s="260" t="s">
        <v>299</v>
      </c>
      <c r="J382" s="260" t="s">
        <v>288</v>
      </c>
      <c r="K382" s="260" t="s">
        <v>288</v>
      </c>
      <c r="L382" s="260" t="s">
        <v>276</v>
      </c>
      <c r="M382" s="260">
        <v>700009</v>
      </c>
      <c r="N382" s="260" t="s">
        <v>204</v>
      </c>
      <c r="O382" s="260" t="s">
        <v>205</v>
      </c>
      <c r="P382" s="260">
        <v>10</v>
      </c>
      <c r="Q382" s="260">
        <v>1400</v>
      </c>
      <c r="R382" s="260">
        <v>1422</v>
      </c>
    </row>
    <row r="383" spans="1:18" x14ac:dyDescent="0.35">
      <c r="A383" s="260">
        <v>94000968</v>
      </c>
      <c r="B383" s="260" t="s">
        <v>309</v>
      </c>
      <c r="C383" s="260" t="s">
        <v>198</v>
      </c>
      <c r="D383" s="261">
        <v>44884</v>
      </c>
      <c r="E383" s="260">
        <v>24</v>
      </c>
      <c r="F383" s="260" t="s">
        <v>199</v>
      </c>
      <c r="G383" s="260">
        <v>21960000</v>
      </c>
      <c r="H383" s="260" t="s">
        <v>298</v>
      </c>
      <c r="I383" s="260" t="s">
        <v>299</v>
      </c>
      <c r="J383" s="260" t="s">
        <v>288</v>
      </c>
      <c r="K383" s="260" t="s">
        <v>288</v>
      </c>
      <c r="L383" s="260" t="s">
        <v>276</v>
      </c>
      <c r="M383" s="260">
        <v>700009</v>
      </c>
      <c r="N383" s="260" t="s">
        <v>204</v>
      </c>
      <c r="O383" s="260" t="s">
        <v>205</v>
      </c>
      <c r="P383" s="260">
        <v>10</v>
      </c>
      <c r="Q383" s="260">
        <v>1400</v>
      </c>
      <c r="R383" s="260">
        <v>1422</v>
      </c>
    </row>
    <row r="384" spans="1:18" x14ac:dyDescent="0.35">
      <c r="A384" s="260">
        <v>94000969</v>
      </c>
      <c r="B384" s="260" t="s">
        <v>310</v>
      </c>
      <c r="C384" s="260" t="s">
        <v>198</v>
      </c>
      <c r="D384" s="261">
        <v>44880</v>
      </c>
      <c r="E384" s="260">
        <v>25</v>
      </c>
      <c r="F384" s="260" t="s">
        <v>199</v>
      </c>
      <c r="G384" s="260">
        <v>18250000</v>
      </c>
      <c r="H384" s="260" t="s">
        <v>298</v>
      </c>
      <c r="I384" s="260" t="s">
        <v>299</v>
      </c>
      <c r="J384" s="260" t="s">
        <v>288</v>
      </c>
      <c r="K384" s="260" t="s">
        <v>288</v>
      </c>
      <c r="L384" s="260" t="s">
        <v>276</v>
      </c>
      <c r="M384" s="260">
        <v>700009</v>
      </c>
      <c r="N384" s="260" t="s">
        <v>204</v>
      </c>
      <c r="O384" s="260" t="s">
        <v>205</v>
      </c>
      <c r="P384" s="260">
        <v>10</v>
      </c>
      <c r="Q384" s="260">
        <v>1400</v>
      </c>
      <c r="R384" s="260">
        <v>1422</v>
      </c>
    </row>
    <row r="385" spans="1:18" x14ac:dyDescent="0.35">
      <c r="A385" s="260">
        <v>94000970</v>
      </c>
      <c r="B385" s="260" t="s">
        <v>311</v>
      </c>
      <c r="C385" s="260" t="s">
        <v>198</v>
      </c>
      <c r="D385" s="261">
        <v>44846</v>
      </c>
      <c r="E385" s="260">
        <v>4</v>
      </c>
      <c r="F385" s="260" t="s">
        <v>199</v>
      </c>
      <c r="G385" s="260">
        <v>3000000</v>
      </c>
      <c r="H385" s="260" t="s">
        <v>298</v>
      </c>
      <c r="I385" s="260" t="s">
        <v>299</v>
      </c>
      <c r="J385" s="260" t="s">
        <v>288</v>
      </c>
      <c r="K385" s="260" t="s">
        <v>288</v>
      </c>
      <c r="L385" s="260" t="s">
        <v>306</v>
      </c>
      <c r="M385" s="260">
        <v>700196</v>
      </c>
      <c r="N385" s="260" t="s">
        <v>204</v>
      </c>
      <c r="O385" s="260" t="s">
        <v>205</v>
      </c>
      <c r="P385" s="260">
        <v>10</v>
      </c>
      <c r="Q385" s="260">
        <v>1400</v>
      </c>
      <c r="R385" s="260">
        <v>1422</v>
      </c>
    </row>
    <row r="386" spans="1:18" x14ac:dyDescent="0.35">
      <c r="A386" s="260">
        <v>94000971</v>
      </c>
      <c r="B386" s="260" t="s">
        <v>308</v>
      </c>
      <c r="C386" s="260" t="s">
        <v>198</v>
      </c>
      <c r="D386" s="261">
        <v>44844</v>
      </c>
      <c r="E386" s="260">
        <v>200</v>
      </c>
      <c r="F386" s="260" t="s">
        <v>199</v>
      </c>
      <c r="G386" s="260">
        <v>183000000</v>
      </c>
      <c r="H386" s="260" t="s">
        <v>298</v>
      </c>
      <c r="I386" s="260" t="s">
        <v>299</v>
      </c>
      <c r="J386" s="260" t="s">
        <v>288</v>
      </c>
      <c r="K386" s="260" t="s">
        <v>288</v>
      </c>
      <c r="L386" s="260" t="s">
        <v>276</v>
      </c>
      <c r="M386" s="260">
        <v>700009</v>
      </c>
      <c r="N386" s="260" t="s">
        <v>204</v>
      </c>
      <c r="O386" s="260" t="s">
        <v>205</v>
      </c>
      <c r="P386" s="260">
        <v>10</v>
      </c>
      <c r="Q386" s="260">
        <v>1400</v>
      </c>
      <c r="R386" s="260">
        <v>1422</v>
      </c>
    </row>
    <row r="387" spans="1:18" x14ac:dyDescent="0.35">
      <c r="A387" s="260">
        <v>94000972</v>
      </c>
      <c r="B387" s="260" t="s">
        <v>308</v>
      </c>
      <c r="C387" s="260" t="s">
        <v>198</v>
      </c>
      <c r="D387" s="261">
        <v>44844</v>
      </c>
      <c r="E387" s="260">
        <v>200</v>
      </c>
      <c r="F387" s="260" t="s">
        <v>199</v>
      </c>
      <c r="G387" s="260">
        <v>183000000</v>
      </c>
      <c r="H387" s="260" t="s">
        <v>298</v>
      </c>
      <c r="I387" s="260" t="s">
        <v>299</v>
      </c>
      <c r="J387" s="260" t="s">
        <v>288</v>
      </c>
      <c r="K387" s="260" t="s">
        <v>288</v>
      </c>
      <c r="L387" s="260" t="s">
        <v>276</v>
      </c>
      <c r="M387" s="260">
        <v>700009</v>
      </c>
      <c r="N387" s="260" t="s">
        <v>204</v>
      </c>
      <c r="O387" s="260" t="s">
        <v>205</v>
      </c>
      <c r="P387" s="260">
        <v>10</v>
      </c>
      <c r="Q387" s="260">
        <v>1400</v>
      </c>
      <c r="R387" s="260">
        <v>1422</v>
      </c>
    </row>
    <row r="388" spans="1:18" x14ac:dyDescent="0.35">
      <c r="A388" s="260">
        <v>94000973</v>
      </c>
      <c r="B388" s="260" t="s">
        <v>310</v>
      </c>
      <c r="C388" s="260" t="s">
        <v>198</v>
      </c>
      <c r="D388" s="261">
        <v>44897</v>
      </c>
      <c r="E388" s="260">
        <v>40</v>
      </c>
      <c r="F388" s="260" t="s">
        <v>199</v>
      </c>
      <c r="G388" s="260">
        <v>29200000</v>
      </c>
      <c r="H388" s="260" t="s">
        <v>298</v>
      </c>
      <c r="I388" s="260" t="s">
        <v>299</v>
      </c>
      <c r="J388" s="260" t="s">
        <v>288</v>
      </c>
      <c r="K388" s="260" t="s">
        <v>288</v>
      </c>
      <c r="L388" s="260" t="s">
        <v>263</v>
      </c>
      <c r="M388" s="260">
        <v>700009</v>
      </c>
      <c r="N388" s="260" t="s">
        <v>204</v>
      </c>
      <c r="O388" s="260" t="s">
        <v>205</v>
      </c>
      <c r="P388" s="260">
        <v>10</v>
      </c>
      <c r="Q388" s="260">
        <v>1400</v>
      </c>
      <c r="R388" s="260">
        <v>1422</v>
      </c>
    </row>
    <row r="389" spans="1:18" x14ac:dyDescent="0.35">
      <c r="A389" s="260">
        <v>94000974</v>
      </c>
      <c r="B389" s="260" t="s">
        <v>310</v>
      </c>
      <c r="C389" s="260" t="s">
        <v>198</v>
      </c>
      <c r="D389" s="261">
        <v>44900</v>
      </c>
      <c r="E389" s="260">
        <v>35</v>
      </c>
      <c r="F389" s="260" t="s">
        <v>199</v>
      </c>
      <c r="G389" s="260">
        <v>25550000</v>
      </c>
      <c r="H389" s="260" t="s">
        <v>298</v>
      </c>
      <c r="I389" s="260" t="s">
        <v>299</v>
      </c>
      <c r="J389" s="260" t="s">
        <v>288</v>
      </c>
      <c r="K389" s="260" t="s">
        <v>288</v>
      </c>
      <c r="L389" s="260" t="s">
        <v>263</v>
      </c>
      <c r="M389" s="260">
        <v>700009</v>
      </c>
      <c r="N389" s="260" t="s">
        <v>204</v>
      </c>
      <c r="O389" s="260" t="s">
        <v>205</v>
      </c>
      <c r="P389" s="260">
        <v>10</v>
      </c>
      <c r="Q389" s="260">
        <v>1400</v>
      </c>
      <c r="R389" s="260">
        <v>1422</v>
      </c>
    </row>
    <row r="390" spans="1:18" x14ac:dyDescent="0.35">
      <c r="A390" s="260">
        <v>94000975</v>
      </c>
      <c r="B390" s="260" t="s">
        <v>301</v>
      </c>
      <c r="C390" s="260" t="s">
        <v>302</v>
      </c>
      <c r="D390" s="261">
        <v>44901</v>
      </c>
      <c r="E390" s="260">
        <v>0.5</v>
      </c>
      <c r="F390" s="260" t="s">
        <v>199</v>
      </c>
      <c r="G390" s="260">
        <v>365000</v>
      </c>
      <c r="H390" s="260" t="s">
        <v>298</v>
      </c>
      <c r="I390" s="260" t="s">
        <v>299</v>
      </c>
      <c r="J390" s="260" t="s">
        <v>288</v>
      </c>
      <c r="K390" s="260" t="s">
        <v>288</v>
      </c>
      <c r="L390" s="260" t="s">
        <v>263</v>
      </c>
      <c r="M390" s="260">
        <v>700009</v>
      </c>
      <c r="N390" s="260" t="s">
        <v>204</v>
      </c>
      <c r="O390" s="260" t="s">
        <v>205</v>
      </c>
      <c r="P390" s="260">
        <v>10</v>
      </c>
      <c r="Q390" s="260">
        <v>1400</v>
      </c>
      <c r="R390" s="260">
        <v>1422</v>
      </c>
    </row>
    <row r="391" spans="1:18" x14ac:dyDescent="0.35">
      <c r="A391" s="260">
        <v>94000976</v>
      </c>
      <c r="B391" s="260" t="s">
        <v>301</v>
      </c>
      <c r="C391" s="260" t="s">
        <v>302</v>
      </c>
      <c r="D391" s="261">
        <v>44901</v>
      </c>
      <c r="E391" s="260">
        <v>0.5</v>
      </c>
      <c r="F391" s="260" t="s">
        <v>199</v>
      </c>
      <c r="G391" s="260">
        <v>360000</v>
      </c>
      <c r="H391" s="260" t="s">
        <v>298</v>
      </c>
      <c r="I391" s="260" t="s">
        <v>299</v>
      </c>
      <c r="J391" s="260" t="s">
        <v>288</v>
      </c>
      <c r="K391" s="260" t="s">
        <v>288</v>
      </c>
      <c r="L391" s="260" t="s">
        <v>306</v>
      </c>
      <c r="M391" s="260">
        <v>700196</v>
      </c>
      <c r="N391" s="260" t="s">
        <v>204</v>
      </c>
      <c r="O391" s="260" t="s">
        <v>205</v>
      </c>
      <c r="P391" s="260">
        <v>10</v>
      </c>
      <c r="Q391" s="260">
        <v>1400</v>
      </c>
      <c r="R391" s="260">
        <v>1422</v>
      </c>
    </row>
    <row r="392" spans="1:18" x14ac:dyDescent="0.35">
      <c r="A392" s="260">
        <v>94000977</v>
      </c>
      <c r="B392" s="260" t="s">
        <v>301</v>
      </c>
      <c r="C392" s="260" t="s">
        <v>302</v>
      </c>
      <c r="D392" s="261">
        <v>44901</v>
      </c>
      <c r="E392" s="260">
        <v>1</v>
      </c>
      <c r="F392" s="260" t="s">
        <v>199</v>
      </c>
      <c r="G392" s="260">
        <v>720000</v>
      </c>
      <c r="H392" s="260" t="s">
        <v>298</v>
      </c>
      <c r="I392" s="260" t="s">
        <v>299</v>
      </c>
      <c r="J392" s="260" t="s">
        <v>288</v>
      </c>
      <c r="K392" s="260" t="s">
        <v>288</v>
      </c>
      <c r="L392" s="260" t="s">
        <v>312</v>
      </c>
      <c r="M392" s="260">
        <v>700058</v>
      </c>
      <c r="N392" s="260" t="s">
        <v>204</v>
      </c>
      <c r="O392" s="260" t="s">
        <v>205</v>
      </c>
      <c r="P392" s="260">
        <v>10</v>
      </c>
      <c r="Q392" s="260">
        <v>1400</v>
      </c>
      <c r="R392" s="260">
        <v>1422</v>
      </c>
    </row>
    <row r="393" spans="1:18" x14ac:dyDescent="0.35">
      <c r="A393" s="260">
        <v>94000978</v>
      </c>
      <c r="B393" s="260" t="s">
        <v>313</v>
      </c>
      <c r="C393" s="260" t="s">
        <v>198</v>
      </c>
      <c r="D393" s="261">
        <v>44902</v>
      </c>
      <c r="E393" s="260">
        <v>0.6</v>
      </c>
      <c r="F393" s="260" t="s">
        <v>199</v>
      </c>
      <c r="G393" s="260">
        <v>450000</v>
      </c>
      <c r="H393" s="260" t="s">
        <v>298</v>
      </c>
      <c r="I393" s="260" t="s">
        <v>299</v>
      </c>
      <c r="J393" s="260" t="s">
        <v>288</v>
      </c>
      <c r="K393" s="260" t="s">
        <v>288</v>
      </c>
      <c r="L393" s="260" t="s">
        <v>314</v>
      </c>
      <c r="M393" s="260">
        <v>700058</v>
      </c>
      <c r="N393" s="260" t="s">
        <v>204</v>
      </c>
      <c r="O393" s="260" t="s">
        <v>205</v>
      </c>
      <c r="P393" s="260">
        <v>10</v>
      </c>
      <c r="Q393" s="260">
        <v>1400</v>
      </c>
      <c r="R393" s="260">
        <v>1422</v>
      </c>
    </row>
    <row r="394" spans="1:18" x14ac:dyDescent="0.35">
      <c r="A394" s="260">
        <v>94000979</v>
      </c>
      <c r="B394" s="260" t="s">
        <v>315</v>
      </c>
      <c r="C394" s="260" t="s">
        <v>198</v>
      </c>
      <c r="D394" s="261">
        <v>44903</v>
      </c>
      <c r="E394" s="260">
        <v>8</v>
      </c>
      <c r="F394" s="260" t="s">
        <v>199</v>
      </c>
      <c r="G394" s="260">
        <v>5840000</v>
      </c>
      <c r="H394" s="260" t="s">
        <v>298</v>
      </c>
      <c r="I394" s="260" t="s">
        <v>299</v>
      </c>
      <c r="J394" s="260" t="s">
        <v>288</v>
      </c>
      <c r="K394" s="260" t="s">
        <v>288</v>
      </c>
      <c r="L394" s="260" t="s">
        <v>263</v>
      </c>
      <c r="M394" s="260">
        <v>700009</v>
      </c>
      <c r="N394" s="260" t="s">
        <v>204</v>
      </c>
      <c r="O394" s="260" t="s">
        <v>205</v>
      </c>
      <c r="P394" s="260">
        <v>10</v>
      </c>
      <c r="Q394" s="260">
        <v>1400</v>
      </c>
      <c r="R394" s="260">
        <v>1422</v>
      </c>
    </row>
    <row r="395" spans="1:18" x14ac:dyDescent="0.35">
      <c r="A395" s="260">
        <v>94000980</v>
      </c>
      <c r="B395" s="260" t="s">
        <v>301</v>
      </c>
      <c r="C395" s="260" t="s">
        <v>302</v>
      </c>
      <c r="D395" s="261">
        <v>44911</v>
      </c>
      <c r="E395" s="260">
        <v>0.5</v>
      </c>
      <c r="F395" s="260" t="s">
        <v>199</v>
      </c>
      <c r="G395" s="260">
        <v>365000</v>
      </c>
      <c r="H395" s="260" t="s">
        <v>298</v>
      </c>
      <c r="I395" s="260" t="s">
        <v>299</v>
      </c>
      <c r="J395" s="260" t="s">
        <v>288</v>
      </c>
      <c r="K395" s="260" t="s">
        <v>288</v>
      </c>
      <c r="L395" s="260" t="s">
        <v>263</v>
      </c>
      <c r="M395" s="260">
        <v>700009</v>
      </c>
      <c r="N395" s="260" t="s">
        <v>204</v>
      </c>
      <c r="O395" s="260" t="s">
        <v>205</v>
      </c>
      <c r="P395" s="260">
        <v>10</v>
      </c>
      <c r="Q395" s="260">
        <v>1400</v>
      </c>
      <c r="R395" s="260">
        <v>1422</v>
      </c>
    </row>
    <row r="396" spans="1:18" x14ac:dyDescent="0.35">
      <c r="A396" s="260">
        <v>94000981</v>
      </c>
      <c r="B396" s="260" t="s">
        <v>301</v>
      </c>
      <c r="C396" s="260" t="s">
        <v>302</v>
      </c>
      <c r="D396" s="261">
        <v>44911</v>
      </c>
      <c r="E396" s="260">
        <v>1</v>
      </c>
      <c r="F396" s="260" t="s">
        <v>199</v>
      </c>
      <c r="G396" s="260">
        <v>760000</v>
      </c>
      <c r="H396" s="260" t="s">
        <v>298</v>
      </c>
      <c r="I396" s="260" t="s">
        <v>299</v>
      </c>
      <c r="J396" s="260" t="s">
        <v>288</v>
      </c>
      <c r="K396" s="260" t="s">
        <v>288</v>
      </c>
      <c r="L396" s="260" t="s">
        <v>306</v>
      </c>
      <c r="M396" s="260">
        <v>700196</v>
      </c>
      <c r="N396" s="260" t="s">
        <v>204</v>
      </c>
      <c r="O396" s="260" t="s">
        <v>205</v>
      </c>
      <c r="P396" s="260">
        <v>10</v>
      </c>
      <c r="Q396" s="260">
        <v>1400</v>
      </c>
      <c r="R396" s="260">
        <v>1422</v>
      </c>
    </row>
    <row r="397" spans="1:18" x14ac:dyDescent="0.35">
      <c r="A397" s="260">
        <v>94000982</v>
      </c>
      <c r="B397" s="260" t="s">
        <v>301</v>
      </c>
      <c r="C397" s="260" t="s">
        <v>302</v>
      </c>
      <c r="D397" s="261">
        <v>44911</v>
      </c>
      <c r="E397" s="260">
        <v>0.5</v>
      </c>
      <c r="F397" s="260" t="s">
        <v>199</v>
      </c>
      <c r="G397" s="260">
        <v>360000</v>
      </c>
      <c r="H397" s="260" t="s">
        <v>298</v>
      </c>
      <c r="I397" s="260" t="s">
        <v>299</v>
      </c>
      <c r="J397" s="260" t="s">
        <v>288</v>
      </c>
      <c r="K397" s="260" t="s">
        <v>288</v>
      </c>
      <c r="L397" s="260" t="s">
        <v>312</v>
      </c>
      <c r="M397" s="260">
        <v>700058</v>
      </c>
      <c r="N397" s="260" t="s">
        <v>204</v>
      </c>
      <c r="O397" s="260" t="s">
        <v>205</v>
      </c>
      <c r="P397" s="260">
        <v>10</v>
      </c>
      <c r="Q397" s="260">
        <v>1400</v>
      </c>
      <c r="R397" s="260">
        <v>1422</v>
      </c>
    </row>
    <row r="398" spans="1:18" x14ac:dyDescent="0.35">
      <c r="A398" s="260">
        <v>94000983</v>
      </c>
      <c r="B398" s="260" t="s">
        <v>301</v>
      </c>
      <c r="C398" s="260" t="s">
        <v>302</v>
      </c>
      <c r="D398" s="261">
        <v>44914</v>
      </c>
      <c r="E398" s="260">
        <v>0.5</v>
      </c>
      <c r="F398" s="260" t="s">
        <v>199</v>
      </c>
      <c r="G398" s="260">
        <v>365000</v>
      </c>
      <c r="H398" s="260" t="s">
        <v>298</v>
      </c>
      <c r="I398" s="260" t="s">
        <v>299</v>
      </c>
      <c r="J398" s="260" t="s">
        <v>288</v>
      </c>
      <c r="K398" s="260" t="s">
        <v>288</v>
      </c>
      <c r="L398" s="260" t="s">
        <v>263</v>
      </c>
      <c r="M398" s="260">
        <v>700009</v>
      </c>
      <c r="N398" s="260" t="s">
        <v>204</v>
      </c>
      <c r="O398" s="260" t="s">
        <v>205</v>
      </c>
      <c r="P398" s="260">
        <v>10</v>
      </c>
      <c r="Q398" s="260">
        <v>1400</v>
      </c>
      <c r="R398" s="260">
        <v>1422</v>
      </c>
    </row>
    <row r="399" spans="1:18" x14ac:dyDescent="0.35">
      <c r="A399" s="260">
        <v>94000984</v>
      </c>
      <c r="B399" s="260" t="s">
        <v>301</v>
      </c>
      <c r="C399" s="260" t="s">
        <v>302</v>
      </c>
      <c r="D399" s="261">
        <v>44914</v>
      </c>
      <c r="E399" s="260">
        <v>0.5</v>
      </c>
      <c r="F399" s="260" t="s">
        <v>199</v>
      </c>
      <c r="G399" s="260">
        <v>360000</v>
      </c>
      <c r="H399" s="260" t="s">
        <v>298</v>
      </c>
      <c r="I399" s="260" t="s">
        <v>299</v>
      </c>
      <c r="J399" s="260" t="s">
        <v>288</v>
      </c>
      <c r="K399" s="260" t="s">
        <v>288</v>
      </c>
      <c r="L399" s="260" t="s">
        <v>314</v>
      </c>
      <c r="M399" s="260">
        <v>700058</v>
      </c>
      <c r="N399" s="260" t="s">
        <v>204</v>
      </c>
      <c r="O399" s="260" t="s">
        <v>205</v>
      </c>
      <c r="P399" s="260">
        <v>10</v>
      </c>
      <c r="Q399" s="260">
        <v>1400</v>
      </c>
      <c r="R399" s="260">
        <v>1422</v>
      </c>
    </row>
    <row r="400" spans="1:18" x14ac:dyDescent="0.35">
      <c r="A400" s="260">
        <v>94000985</v>
      </c>
      <c r="B400" s="260" t="s">
        <v>301</v>
      </c>
      <c r="C400" s="260" t="s">
        <v>302</v>
      </c>
      <c r="D400" s="261">
        <v>44914</v>
      </c>
      <c r="E400" s="260">
        <v>0.5</v>
      </c>
      <c r="F400" s="260" t="s">
        <v>199</v>
      </c>
      <c r="G400" s="260">
        <v>365000</v>
      </c>
      <c r="H400" s="260" t="s">
        <v>298</v>
      </c>
      <c r="I400" s="260" t="s">
        <v>299</v>
      </c>
      <c r="J400" s="260" t="s">
        <v>288</v>
      </c>
      <c r="K400" s="260" t="s">
        <v>288</v>
      </c>
      <c r="L400" s="260" t="s">
        <v>306</v>
      </c>
      <c r="M400" s="260">
        <v>700196</v>
      </c>
      <c r="N400" s="260" t="s">
        <v>204</v>
      </c>
      <c r="O400" s="260" t="s">
        <v>205</v>
      </c>
      <c r="P400" s="260">
        <v>10</v>
      </c>
      <c r="Q400" s="260">
        <v>1400</v>
      </c>
      <c r="R400" s="260">
        <v>1422</v>
      </c>
    </row>
    <row r="401" spans="1:18" x14ac:dyDescent="0.35">
      <c r="A401" s="260">
        <v>94000986</v>
      </c>
      <c r="B401" s="260" t="s">
        <v>316</v>
      </c>
      <c r="C401" s="260" t="s">
        <v>198</v>
      </c>
      <c r="D401" s="261">
        <v>44918</v>
      </c>
      <c r="E401" s="260">
        <v>0.3</v>
      </c>
      <c r="F401" s="260" t="s">
        <v>199</v>
      </c>
      <c r="G401" s="260">
        <v>228000</v>
      </c>
      <c r="H401" s="260" t="s">
        <v>298</v>
      </c>
      <c r="I401" s="260" t="s">
        <v>299</v>
      </c>
      <c r="J401" s="260" t="s">
        <v>288</v>
      </c>
      <c r="K401" s="260" t="s">
        <v>288</v>
      </c>
      <c r="L401" s="260" t="s">
        <v>306</v>
      </c>
      <c r="M401" s="260">
        <v>700196</v>
      </c>
      <c r="N401" s="260" t="s">
        <v>204</v>
      </c>
      <c r="O401" s="260" t="s">
        <v>205</v>
      </c>
      <c r="P401" s="260">
        <v>10</v>
      </c>
      <c r="Q401" s="260">
        <v>1400</v>
      </c>
      <c r="R401" s="260">
        <v>1422</v>
      </c>
    </row>
    <row r="402" spans="1:18" x14ac:dyDescent="0.35">
      <c r="A402" s="260">
        <v>94000987</v>
      </c>
      <c r="B402" s="260" t="s">
        <v>313</v>
      </c>
      <c r="C402" s="260" t="s">
        <v>198</v>
      </c>
      <c r="D402" s="261">
        <v>44923</v>
      </c>
      <c r="E402" s="260">
        <v>0.15</v>
      </c>
      <c r="F402" s="260" t="s">
        <v>199</v>
      </c>
      <c r="G402" s="260">
        <v>112500</v>
      </c>
      <c r="H402" s="260" t="s">
        <v>298</v>
      </c>
      <c r="I402" s="260" t="s">
        <v>299</v>
      </c>
      <c r="J402" s="260" t="s">
        <v>288</v>
      </c>
      <c r="K402" s="260" t="s">
        <v>288</v>
      </c>
      <c r="L402" s="260" t="s">
        <v>314</v>
      </c>
      <c r="M402" s="260">
        <v>700058</v>
      </c>
      <c r="N402" s="260" t="s">
        <v>204</v>
      </c>
      <c r="O402" s="260" t="s">
        <v>205</v>
      </c>
      <c r="P402" s="260">
        <v>10</v>
      </c>
      <c r="Q402" s="260">
        <v>1400</v>
      </c>
      <c r="R402" s="260">
        <v>1422</v>
      </c>
    </row>
    <row r="403" spans="1:18" x14ac:dyDescent="0.35">
      <c r="A403" s="260">
        <v>95001465</v>
      </c>
      <c r="B403" s="260" t="s">
        <v>317</v>
      </c>
      <c r="D403" s="261">
        <v>44572</v>
      </c>
      <c r="E403" s="260">
        <v>28</v>
      </c>
      <c r="F403" s="260" t="s">
        <v>238</v>
      </c>
      <c r="G403" s="260">
        <v>2828000</v>
      </c>
      <c r="H403" s="260" t="s">
        <v>318</v>
      </c>
      <c r="I403" s="260" t="s">
        <v>319</v>
      </c>
      <c r="J403" s="260" t="s">
        <v>320</v>
      </c>
      <c r="K403" s="260" t="s">
        <v>320</v>
      </c>
      <c r="L403" s="260" t="s">
        <v>321</v>
      </c>
      <c r="M403" s="260">
        <v>700046</v>
      </c>
      <c r="N403" s="260" t="s">
        <v>204</v>
      </c>
      <c r="O403" s="260" t="s">
        <v>205</v>
      </c>
      <c r="P403" s="260">
        <v>10</v>
      </c>
      <c r="Q403" s="260">
        <v>1500</v>
      </c>
      <c r="R403" s="260">
        <v>1520</v>
      </c>
    </row>
    <row r="404" spans="1:18" x14ac:dyDescent="0.35">
      <c r="A404" s="260">
        <v>95001466</v>
      </c>
      <c r="B404" s="260" t="s">
        <v>317</v>
      </c>
      <c r="D404" s="261">
        <v>44580</v>
      </c>
      <c r="E404" s="260">
        <v>12</v>
      </c>
      <c r="F404" s="260" t="s">
        <v>238</v>
      </c>
      <c r="G404" s="260">
        <v>1212000</v>
      </c>
      <c r="H404" s="260" t="s">
        <v>318</v>
      </c>
      <c r="I404" s="260" t="s">
        <v>319</v>
      </c>
      <c r="J404" s="260" t="s">
        <v>320</v>
      </c>
      <c r="K404" s="260" t="s">
        <v>320</v>
      </c>
      <c r="L404" s="260" t="s">
        <v>321</v>
      </c>
      <c r="M404" s="260">
        <v>700046</v>
      </c>
      <c r="N404" s="260" t="s">
        <v>204</v>
      </c>
      <c r="O404" s="260" t="s">
        <v>205</v>
      </c>
      <c r="P404" s="260">
        <v>10</v>
      </c>
      <c r="Q404" s="260">
        <v>1500</v>
      </c>
      <c r="R404" s="260">
        <v>1520</v>
      </c>
    </row>
    <row r="405" spans="1:18" x14ac:dyDescent="0.35">
      <c r="A405" s="260">
        <v>95001467</v>
      </c>
      <c r="B405" s="260" t="s">
        <v>322</v>
      </c>
      <c r="D405" s="261">
        <v>44576</v>
      </c>
      <c r="E405" s="260">
        <v>8.82</v>
      </c>
      <c r="F405" s="260" t="s">
        <v>199</v>
      </c>
      <c r="G405" s="260">
        <v>7832.16</v>
      </c>
      <c r="H405" s="260" t="s">
        <v>323</v>
      </c>
      <c r="I405" s="260" t="s">
        <v>319</v>
      </c>
      <c r="J405" s="260" t="s">
        <v>320</v>
      </c>
      <c r="K405" s="260" t="s">
        <v>320</v>
      </c>
      <c r="L405" s="260" t="s">
        <v>263</v>
      </c>
      <c r="M405" s="260">
        <v>700009</v>
      </c>
      <c r="N405" s="260" t="s">
        <v>204</v>
      </c>
      <c r="O405" s="260" t="s">
        <v>205</v>
      </c>
      <c r="P405" s="260">
        <v>10</v>
      </c>
      <c r="Q405" s="260">
        <v>1500</v>
      </c>
      <c r="R405" s="260">
        <v>1520</v>
      </c>
    </row>
    <row r="406" spans="1:18" x14ac:dyDescent="0.35">
      <c r="A406" s="260">
        <v>95001468</v>
      </c>
      <c r="B406" s="260" t="s">
        <v>324</v>
      </c>
      <c r="C406" s="260" t="s">
        <v>302</v>
      </c>
      <c r="D406" s="261">
        <v>44576</v>
      </c>
      <c r="E406" s="260">
        <v>28</v>
      </c>
      <c r="F406" s="260" t="s">
        <v>238</v>
      </c>
      <c r="G406" s="260">
        <v>2772000</v>
      </c>
      <c r="H406" s="260" t="s">
        <v>318</v>
      </c>
      <c r="I406" s="260" t="s">
        <v>319</v>
      </c>
      <c r="J406" s="260" t="s">
        <v>320</v>
      </c>
      <c r="K406" s="260" t="s">
        <v>320</v>
      </c>
      <c r="L406" s="260" t="s">
        <v>263</v>
      </c>
      <c r="M406" s="260">
        <v>700009</v>
      </c>
      <c r="N406" s="260" t="s">
        <v>204</v>
      </c>
      <c r="O406" s="260" t="s">
        <v>205</v>
      </c>
      <c r="P406" s="260">
        <v>10</v>
      </c>
      <c r="Q406" s="260">
        <v>1500</v>
      </c>
      <c r="R406" s="260">
        <v>1520</v>
      </c>
    </row>
    <row r="407" spans="1:18" x14ac:dyDescent="0.35">
      <c r="A407" s="260">
        <v>95001469</v>
      </c>
      <c r="B407" s="260" t="s">
        <v>324</v>
      </c>
      <c r="C407" s="260" t="s">
        <v>302</v>
      </c>
      <c r="D407" s="261">
        <v>44576</v>
      </c>
      <c r="E407" s="260">
        <v>28</v>
      </c>
      <c r="F407" s="260" t="s">
        <v>238</v>
      </c>
      <c r="G407" s="260">
        <v>2772000</v>
      </c>
      <c r="H407" s="260" t="s">
        <v>318</v>
      </c>
      <c r="I407" s="260" t="s">
        <v>319</v>
      </c>
      <c r="J407" s="260" t="s">
        <v>320</v>
      </c>
      <c r="K407" s="260" t="s">
        <v>320</v>
      </c>
      <c r="L407" s="260" t="s">
        <v>263</v>
      </c>
      <c r="M407" s="260">
        <v>700009</v>
      </c>
      <c r="N407" s="260" t="s">
        <v>204</v>
      </c>
      <c r="O407" s="260" t="s">
        <v>205</v>
      </c>
      <c r="P407" s="260">
        <v>10</v>
      </c>
      <c r="Q407" s="260">
        <v>1500</v>
      </c>
      <c r="R407" s="260">
        <v>1520</v>
      </c>
    </row>
    <row r="408" spans="1:18" x14ac:dyDescent="0.35">
      <c r="A408" s="260">
        <v>95001470</v>
      </c>
      <c r="B408" s="260" t="s">
        <v>324</v>
      </c>
      <c r="C408" s="260" t="s">
        <v>302</v>
      </c>
      <c r="D408" s="261">
        <v>44576</v>
      </c>
      <c r="E408" s="260">
        <v>28</v>
      </c>
      <c r="F408" s="260" t="s">
        <v>238</v>
      </c>
      <c r="G408" s="260">
        <v>2772000</v>
      </c>
      <c r="H408" s="260" t="s">
        <v>318</v>
      </c>
      <c r="I408" s="260" t="s">
        <v>319</v>
      </c>
      <c r="J408" s="260" t="s">
        <v>320</v>
      </c>
      <c r="K408" s="260" t="s">
        <v>320</v>
      </c>
      <c r="L408" s="260" t="s">
        <v>263</v>
      </c>
      <c r="M408" s="260">
        <v>700009</v>
      </c>
      <c r="N408" s="260" t="s">
        <v>204</v>
      </c>
      <c r="O408" s="260" t="s">
        <v>205</v>
      </c>
      <c r="P408" s="260">
        <v>10</v>
      </c>
      <c r="Q408" s="260">
        <v>1500</v>
      </c>
      <c r="R408" s="260">
        <v>1520</v>
      </c>
    </row>
    <row r="409" spans="1:18" x14ac:dyDescent="0.35">
      <c r="A409" s="260">
        <v>95001471</v>
      </c>
      <c r="B409" s="260" t="s">
        <v>324</v>
      </c>
      <c r="C409" s="260" t="s">
        <v>302</v>
      </c>
      <c r="D409" s="261">
        <v>44576</v>
      </c>
      <c r="E409" s="260">
        <v>28</v>
      </c>
      <c r="F409" s="260" t="s">
        <v>238</v>
      </c>
      <c r="G409" s="260">
        <v>2772000</v>
      </c>
      <c r="H409" s="260" t="s">
        <v>318</v>
      </c>
      <c r="I409" s="260" t="s">
        <v>319</v>
      </c>
      <c r="J409" s="260" t="s">
        <v>320</v>
      </c>
      <c r="K409" s="260" t="s">
        <v>320</v>
      </c>
      <c r="L409" s="260" t="s">
        <v>263</v>
      </c>
      <c r="M409" s="260">
        <v>700009</v>
      </c>
      <c r="N409" s="260" t="s">
        <v>204</v>
      </c>
      <c r="O409" s="260" t="s">
        <v>205</v>
      </c>
      <c r="P409" s="260">
        <v>10</v>
      </c>
      <c r="Q409" s="260">
        <v>1500</v>
      </c>
      <c r="R409" s="260">
        <v>1520</v>
      </c>
    </row>
    <row r="410" spans="1:18" x14ac:dyDescent="0.35">
      <c r="A410" s="260">
        <v>95001472</v>
      </c>
      <c r="B410" s="260" t="s">
        <v>324</v>
      </c>
      <c r="C410" s="260" t="s">
        <v>302</v>
      </c>
      <c r="D410" s="261">
        <v>44576</v>
      </c>
      <c r="E410" s="260">
        <v>28</v>
      </c>
      <c r="F410" s="260" t="s">
        <v>238</v>
      </c>
      <c r="G410" s="260">
        <v>2772000</v>
      </c>
      <c r="H410" s="260" t="s">
        <v>318</v>
      </c>
      <c r="I410" s="260" t="s">
        <v>319</v>
      </c>
      <c r="J410" s="260" t="s">
        <v>320</v>
      </c>
      <c r="K410" s="260" t="s">
        <v>320</v>
      </c>
      <c r="L410" s="260" t="s">
        <v>263</v>
      </c>
      <c r="M410" s="260">
        <v>700009</v>
      </c>
      <c r="N410" s="260" t="s">
        <v>204</v>
      </c>
      <c r="O410" s="260" t="s">
        <v>205</v>
      </c>
      <c r="P410" s="260">
        <v>10</v>
      </c>
      <c r="Q410" s="260">
        <v>1500</v>
      </c>
      <c r="R410" s="260">
        <v>1520</v>
      </c>
    </row>
    <row r="411" spans="1:18" x14ac:dyDescent="0.35">
      <c r="A411" s="260">
        <v>95001474</v>
      </c>
      <c r="B411" s="260" t="s">
        <v>325</v>
      </c>
      <c r="D411" s="261">
        <v>44586</v>
      </c>
      <c r="E411" s="260">
        <v>12</v>
      </c>
      <c r="F411" s="260" t="s">
        <v>238</v>
      </c>
      <c r="G411" s="260">
        <v>1188000</v>
      </c>
      <c r="H411" s="260" t="s">
        <v>318</v>
      </c>
      <c r="I411" s="260" t="s">
        <v>319</v>
      </c>
      <c r="J411" s="260" t="s">
        <v>320</v>
      </c>
      <c r="K411" s="260" t="s">
        <v>320</v>
      </c>
      <c r="L411" s="260" t="s">
        <v>263</v>
      </c>
      <c r="M411" s="260">
        <v>700009</v>
      </c>
      <c r="N411" s="260" t="s">
        <v>204</v>
      </c>
      <c r="O411" s="260" t="s">
        <v>205</v>
      </c>
      <c r="P411" s="260">
        <v>14</v>
      </c>
      <c r="Q411" s="260">
        <v>1500</v>
      </c>
      <c r="R411" s="260">
        <v>1520</v>
      </c>
    </row>
    <row r="412" spans="1:18" x14ac:dyDescent="0.35">
      <c r="A412" s="260">
        <v>95001474</v>
      </c>
      <c r="B412" s="260" t="s">
        <v>325</v>
      </c>
      <c r="D412" s="261">
        <v>44586</v>
      </c>
      <c r="E412" s="260">
        <v>13</v>
      </c>
      <c r="F412" s="260" t="s">
        <v>238</v>
      </c>
      <c r="G412" s="260">
        <v>1287000</v>
      </c>
      <c r="H412" s="260" t="s">
        <v>318</v>
      </c>
      <c r="I412" s="260" t="s">
        <v>319</v>
      </c>
      <c r="J412" s="260" t="s">
        <v>320</v>
      </c>
      <c r="K412" s="260" t="s">
        <v>320</v>
      </c>
      <c r="L412" s="260" t="s">
        <v>263</v>
      </c>
      <c r="M412" s="260">
        <v>700009</v>
      </c>
      <c r="N412" s="260" t="s">
        <v>204</v>
      </c>
      <c r="O412" s="260" t="s">
        <v>205</v>
      </c>
      <c r="P412" s="260">
        <v>13</v>
      </c>
      <c r="Q412" s="260">
        <v>1500</v>
      </c>
      <c r="R412" s="260">
        <v>1520</v>
      </c>
    </row>
    <row r="413" spans="1:18" x14ac:dyDescent="0.35">
      <c r="A413" s="260">
        <v>95001474</v>
      </c>
      <c r="B413" s="260" t="s">
        <v>325</v>
      </c>
      <c r="D413" s="261">
        <v>44586</v>
      </c>
      <c r="E413" s="260">
        <v>13</v>
      </c>
      <c r="F413" s="260" t="s">
        <v>238</v>
      </c>
      <c r="G413" s="260">
        <v>1287000</v>
      </c>
      <c r="H413" s="260" t="s">
        <v>318</v>
      </c>
      <c r="I413" s="260" t="s">
        <v>319</v>
      </c>
      <c r="J413" s="260" t="s">
        <v>320</v>
      </c>
      <c r="K413" s="260" t="s">
        <v>320</v>
      </c>
      <c r="L413" s="260" t="s">
        <v>263</v>
      </c>
      <c r="M413" s="260">
        <v>700009</v>
      </c>
      <c r="N413" s="260" t="s">
        <v>204</v>
      </c>
      <c r="O413" s="260" t="s">
        <v>205</v>
      </c>
      <c r="P413" s="260">
        <v>12</v>
      </c>
      <c r="Q413" s="260">
        <v>1500</v>
      </c>
      <c r="R413" s="260">
        <v>1520</v>
      </c>
    </row>
    <row r="414" spans="1:18" x14ac:dyDescent="0.35">
      <c r="A414" s="260">
        <v>95001474</v>
      </c>
      <c r="B414" s="260" t="s">
        <v>325</v>
      </c>
      <c r="D414" s="261">
        <v>44586</v>
      </c>
      <c r="E414" s="260">
        <v>12</v>
      </c>
      <c r="F414" s="260" t="s">
        <v>238</v>
      </c>
      <c r="G414" s="260">
        <v>1188000</v>
      </c>
      <c r="H414" s="260" t="s">
        <v>318</v>
      </c>
      <c r="I414" s="260" t="s">
        <v>319</v>
      </c>
      <c r="J414" s="260" t="s">
        <v>320</v>
      </c>
      <c r="K414" s="260" t="s">
        <v>320</v>
      </c>
      <c r="L414" s="260" t="s">
        <v>263</v>
      </c>
      <c r="M414" s="260">
        <v>700009</v>
      </c>
      <c r="N414" s="260" t="s">
        <v>204</v>
      </c>
      <c r="O414" s="260" t="s">
        <v>205</v>
      </c>
      <c r="P414" s="260">
        <v>18</v>
      </c>
      <c r="Q414" s="260">
        <v>1500</v>
      </c>
      <c r="R414" s="260">
        <v>1520</v>
      </c>
    </row>
    <row r="415" spans="1:18" x14ac:dyDescent="0.35">
      <c r="A415" s="260">
        <v>95001474</v>
      </c>
      <c r="B415" s="260" t="s">
        <v>325</v>
      </c>
      <c r="D415" s="261">
        <v>44586</v>
      </c>
      <c r="E415" s="260">
        <v>13</v>
      </c>
      <c r="F415" s="260" t="s">
        <v>238</v>
      </c>
      <c r="G415" s="260">
        <v>1287000</v>
      </c>
      <c r="H415" s="260" t="s">
        <v>318</v>
      </c>
      <c r="I415" s="260" t="s">
        <v>319</v>
      </c>
      <c r="J415" s="260" t="s">
        <v>320</v>
      </c>
      <c r="K415" s="260" t="s">
        <v>320</v>
      </c>
      <c r="L415" s="260" t="s">
        <v>263</v>
      </c>
      <c r="M415" s="260">
        <v>700009</v>
      </c>
      <c r="N415" s="260" t="s">
        <v>204</v>
      </c>
      <c r="O415" s="260" t="s">
        <v>205</v>
      </c>
      <c r="P415" s="260">
        <v>17</v>
      </c>
      <c r="Q415" s="260">
        <v>1500</v>
      </c>
      <c r="R415" s="260">
        <v>1520</v>
      </c>
    </row>
    <row r="416" spans="1:18" x14ac:dyDescent="0.35">
      <c r="A416" s="260">
        <v>95001474</v>
      </c>
      <c r="B416" s="260" t="s">
        <v>325</v>
      </c>
      <c r="D416" s="261">
        <v>44586</v>
      </c>
      <c r="E416" s="260">
        <v>12</v>
      </c>
      <c r="F416" s="260" t="s">
        <v>238</v>
      </c>
      <c r="G416" s="260">
        <v>1188000</v>
      </c>
      <c r="H416" s="260" t="s">
        <v>318</v>
      </c>
      <c r="I416" s="260" t="s">
        <v>319</v>
      </c>
      <c r="J416" s="260" t="s">
        <v>320</v>
      </c>
      <c r="K416" s="260" t="s">
        <v>320</v>
      </c>
      <c r="L416" s="260" t="s">
        <v>263</v>
      </c>
      <c r="M416" s="260">
        <v>700009</v>
      </c>
      <c r="N416" s="260" t="s">
        <v>204</v>
      </c>
      <c r="O416" s="260" t="s">
        <v>205</v>
      </c>
      <c r="P416" s="260">
        <v>16</v>
      </c>
      <c r="Q416" s="260">
        <v>1500</v>
      </c>
      <c r="R416" s="260">
        <v>1520</v>
      </c>
    </row>
    <row r="417" spans="1:18" x14ac:dyDescent="0.35">
      <c r="A417" s="260">
        <v>95001474</v>
      </c>
      <c r="B417" s="260" t="s">
        <v>325</v>
      </c>
      <c r="D417" s="261">
        <v>44586</v>
      </c>
      <c r="E417" s="260">
        <v>12</v>
      </c>
      <c r="F417" s="260" t="s">
        <v>238</v>
      </c>
      <c r="G417" s="260">
        <v>1188000</v>
      </c>
      <c r="H417" s="260" t="s">
        <v>318</v>
      </c>
      <c r="I417" s="260" t="s">
        <v>319</v>
      </c>
      <c r="J417" s="260" t="s">
        <v>320</v>
      </c>
      <c r="K417" s="260" t="s">
        <v>320</v>
      </c>
      <c r="L417" s="260" t="s">
        <v>263</v>
      </c>
      <c r="M417" s="260">
        <v>700009</v>
      </c>
      <c r="N417" s="260" t="s">
        <v>204</v>
      </c>
      <c r="O417" s="260" t="s">
        <v>205</v>
      </c>
      <c r="P417" s="260">
        <v>15</v>
      </c>
      <c r="Q417" s="260">
        <v>1500</v>
      </c>
      <c r="R417" s="260">
        <v>1520</v>
      </c>
    </row>
    <row r="418" spans="1:18" x14ac:dyDescent="0.35">
      <c r="A418" s="260">
        <v>95001474</v>
      </c>
      <c r="B418" s="260" t="s">
        <v>325</v>
      </c>
      <c r="D418" s="261">
        <v>44586</v>
      </c>
      <c r="E418" s="260">
        <v>12</v>
      </c>
      <c r="F418" s="260" t="s">
        <v>238</v>
      </c>
      <c r="G418" s="260">
        <v>1188000</v>
      </c>
      <c r="H418" s="260" t="s">
        <v>318</v>
      </c>
      <c r="I418" s="260" t="s">
        <v>319</v>
      </c>
      <c r="J418" s="260" t="s">
        <v>320</v>
      </c>
      <c r="K418" s="260" t="s">
        <v>320</v>
      </c>
      <c r="L418" s="260" t="s">
        <v>263</v>
      </c>
      <c r="M418" s="260">
        <v>700009</v>
      </c>
      <c r="N418" s="260" t="s">
        <v>204</v>
      </c>
      <c r="O418" s="260" t="s">
        <v>205</v>
      </c>
      <c r="P418" s="260">
        <v>11</v>
      </c>
      <c r="Q418" s="260">
        <v>1500</v>
      </c>
      <c r="R418" s="260">
        <v>1520</v>
      </c>
    </row>
    <row r="419" spans="1:18" x14ac:dyDescent="0.35">
      <c r="A419" s="260">
        <v>95001474</v>
      </c>
      <c r="B419" s="260" t="s">
        <v>325</v>
      </c>
      <c r="D419" s="261">
        <v>44586</v>
      </c>
      <c r="E419" s="260">
        <v>13</v>
      </c>
      <c r="F419" s="260" t="s">
        <v>238</v>
      </c>
      <c r="G419" s="260">
        <v>1287000</v>
      </c>
      <c r="H419" s="260" t="s">
        <v>318</v>
      </c>
      <c r="I419" s="260" t="s">
        <v>319</v>
      </c>
      <c r="J419" s="260" t="s">
        <v>320</v>
      </c>
      <c r="K419" s="260" t="s">
        <v>320</v>
      </c>
      <c r="L419" s="260" t="s">
        <v>263</v>
      </c>
      <c r="M419" s="260">
        <v>700009</v>
      </c>
      <c r="N419" s="260" t="s">
        <v>204</v>
      </c>
      <c r="O419" s="260" t="s">
        <v>205</v>
      </c>
      <c r="P419" s="260">
        <v>10</v>
      </c>
      <c r="Q419" s="260">
        <v>1500</v>
      </c>
      <c r="R419" s="260">
        <v>1520</v>
      </c>
    </row>
    <row r="420" spans="1:18" x14ac:dyDescent="0.35">
      <c r="A420" s="260">
        <v>95001475</v>
      </c>
      <c r="B420" s="260" t="s">
        <v>325</v>
      </c>
      <c r="D420" s="261">
        <v>44579</v>
      </c>
      <c r="E420" s="260">
        <v>12</v>
      </c>
      <c r="F420" s="260" t="s">
        <v>238</v>
      </c>
      <c r="G420" s="260">
        <v>1224000</v>
      </c>
      <c r="H420" s="260" t="s">
        <v>318</v>
      </c>
      <c r="I420" s="260" t="s">
        <v>319</v>
      </c>
      <c r="J420" s="260" t="s">
        <v>320</v>
      </c>
      <c r="K420" s="260" t="s">
        <v>320</v>
      </c>
      <c r="L420" s="260" t="s">
        <v>263</v>
      </c>
      <c r="M420" s="260">
        <v>700009</v>
      </c>
      <c r="N420" s="260" t="s">
        <v>204</v>
      </c>
      <c r="O420" s="260" t="s">
        <v>205</v>
      </c>
      <c r="P420" s="260">
        <v>10</v>
      </c>
      <c r="Q420" s="260">
        <v>1500</v>
      </c>
      <c r="R420" s="260">
        <v>1520</v>
      </c>
    </row>
    <row r="421" spans="1:18" x14ac:dyDescent="0.35">
      <c r="A421" s="260">
        <v>95001476</v>
      </c>
      <c r="B421" s="260" t="s">
        <v>325</v>
      </c>
      <c r="D421" s="261">
        <v>44580</v>
      </c>
      <c r="E421" s="260">
        <v>29.5</v>
      </c>
      <c r="F421" s="260" t="s">
        <v>238</v>
      </c>
      <c r="G421" s="260">
        <v>3009000</v>
      </c>
      <c r="H421" s="260" t="s">
        <v>318</v>
      </c>
      <c r="I421" s="260" t="s">
        <v>319</v>
      </c>
      <c r="J421" s="260" t="s">
        <v>320</v>
      </c>
      <c r="K421" s="260" t="s">
        <v>320</v>
      </c>
      <c r="L421" s="260" t="s">
        <v>263</v>
      </c>
      <c r="M421" s="260">
        <v>700009</v>
      </c>
      <c r="N421" s="260" t="s">
        <v>204</v>
      </c>
      <c r="O421" s="260" t="s">
        <v>205</v>
      </c>
      <c r="P421" s="260">
        <v>10</v>
      </c>
      <c r="Q421" s="260">
        <v>1500</v>
      </c>
      <c r="R421" s="260">
        <v>1520</v>
      </c>
    </row>
    <row r="422" spans="1:18" x14ac:dyDescent="0.35">
      <c r="A422" s="260">
        <v>95001476</v>
      </c>
      <c r="B422" s="260" t="s">
        <v>325</v>
      </c>
      <c r="D422" s="261">
        <v>44580</v>
      </c>
      <c r="E422" s="260">
        <v>29.5</v>
      </c>
      <c r="F422" s="260" t="s">
        <v>238</v>
      </c>
      <c r="G422" s="260">
        <v>3009000</v>
      </c>
      <c r="H422" s="260" t="s">
        <v>318</v>
      </c>
      <c r="I422" s="260" t="s">
        <v>319</v>
      </c>
      <c r="J422" s="260" t="s">
        <v>320</v>
      </c>
      <c r="K422" s="260" t="s">
        <v>320</v>
      </c>
      <c r="L422" s="260" t="s">
        <v>263</v>
      </c>
      <c r="M422" s="260">
        <v>700009</v>
      </c>
      <c r="N422" s="260" t="s">
        <v>204</v>
      </c>
      <c r="O422" s="260" t="s">
        <v>205</v>
      </c>
      <c r="P422" s="260">
        <v>11</v>
      </c>
      <c r="Q422" s="260">
        <v>1500</v>
      </c>
      <c r="R422" s="260">
        <v>1520</v>
      </c>
    </row>
    <row r="423" spans="1:18" x14ac:dyDescent="0.35">
      <c r="A423" s="260">
        <v>95001476</v>
      </c>
      <c r="B423" s="260" t="s">
        <v>325</v>
      </c>
      <c r="D423" s="261">
        <v>44580</v>
      </c>
      <c r="E423" s="260">
        <v>12</v>
      </c>
      <c r="F423" s="260" t="s">
        <v>238</v>
      </c>
      <c r="G423" s="260">
        <v>1224000</v>
      </c>
      <c r="H423" s="260" t="s">
        <v>318</v>
      </c>
      <c r="I423" s="260" t="s">
        <v>319</v>
      </c>
      <c r="J423" s="260" t="s">
        <v>320</v>
      </c>
      <c r="K423" s="260" t="s">
        <v>320</v>
      </c>
      <c r="L423" s="260" t="s">
        <v>263</v>
      </c>
      <c r="M423" s="260">
        <v>700009</v>
      </c>
      <c r="N423" s="260" t="s">
        <v>204</v>
      </c>
      <c r="O423" s="260" t="s">
        <v>205</v>
      </c>
      <c r="P423" s="260">
        <v>12</v>
      </c>
      <c r="Q423" s="260">
        <v>1500</v>
      </c>
      <c r="R423" s="260">
        <v>1520</v>
      </c>
    </row>
    <row r="424" spans="1:18" x14ac:dyDescent="0.35">
      <c r="A424" s="260">
        <v>95001479</v>
      </c>
      <c r="B424" s="260" t="s">
        <v>325</v>
      </c>
      <c r="D424" s="261">
        <v>44584</v>
      </c>
      <c r="E424" s="260">
        <v>13</v>
      </c>
      <c r="F424" s="260" t="s">
        <v>238</v>
      </c>
      <c r="G424" s="260">
        <v>1326000</v>
      </c>
      <c r="H424" s="260" t="s">
        <v>318</v>
      </c>
      <c r="I424" s="260" t="s">
        <v>319</v>
      </c>
      <c r="J424" s="260" t="s">
        <v>320</v>
      </c>
      <c r="K424" s="260" t="s">
        <v>320</v>
      </c>
      <c r="L424" s="260" t="s">
        <v>263</v>
      </c>
      <c r="M424" s="260">
        <v>700009</v>
      </c>
      <c r="N424" s="260" t="s">
        <v>204</v>
      </c>
      <c r="O424" s="260" t="s">
        <v>205</v>
      </c>
      <c r="P424" s="260">
        <v>10</v>
      </c>
      <c r="Q424" s="260">
        <v>1500</v>
      </c>
      <c r="R424" s="260">
        <v>1520</v>
      </c>
    </row>
    <row r="425" spans="1:18" x14ac:dyDescent="0.35">
      <c r="A425" s="260">
        <v>95001480</v>
      </c>
      <c r="B425" s="260" t="s">
        <v>325</v>
      </c>
      <c r="D425" s="261">
        <v>44585</v>
      </c>
      <c r="E425" s="260">
        <v>30</v>
      </c>
      <c r="F425" s="260" t="s">
        <v>238</v>
      </c>
      <c r="G425" s="260">
        <v>3060000</v>
      </c>
      <c r="H425" s="260" t="s">
        <v>318</v>
      </c>
      <c r="I425" s="260" t="s">
        <v>319</v>
      </c>
      <c r="J425" s="260" t="s">
        <v>320</v>
      </c>
      <c r="K425" s="260" t="s">
        <v>320</v>
      </c>
      <c r="L425" s="260" t="s">
        <v>263</v>
      </c>
      <c r="M425" s="260">
        <v>700009</v>
      </c>
      <c r="N425" s="260" t="s">
        <v>204</v>
      </c>
      <c r="O425" s="260" t="s">
        <v>205</v>
      </c>
      <c r="P425" s="260">
        <v>10</v>
      </c>
      <c r="Q425" s="260">
        <v>1500</v>
      </c>
      <c r="R425" s="260">
        <v>1520</v>
      </c>
    </row>
    <row r="426" spans="1:18" x14ac:dyDescent="0.35">
      <c r="A426" s="260">
        <v>95001481</v>
      </c>
      <c r="B426" s="260" t="s">
        <v>325</v>
      </c>
      <c r="D426" s="261">
        <v>44588</v>
      </c>
      <c r="E426" s="260">
        <v>30</v>
      </c>
      <c r="F426" s="260" t="s">
        <v>238</v>
      </c>
      <c r="G426" s="260">
        <v>2970000</v>
      </c>
      <c r="H426" s="260" t="s">
        <v>318</v>
      </c>
      <c r="I426" s="260" t="s">
        <v>319</v>
      </c>
      <c r="J426" s="260" t="s">
        <v>320</v>
      </c>
      <c r="K426" s="260" t="s">
        <v>320</v>
      </c>
      <c r="L426" s="260" t="s">
        <v>263</v>
      </c>
      <c r="M426" s="260">
        <v>700009</v>
      </c>
      <c r="N426" s="260" t="s">
        <v>204</v>
      </c>
      <c r="O426" s="260" t="s">
        <v>205</v>
      </c>
      <c r="P426" s="260">
        <v>15</v>
      </c>
      <c r="Q426" s="260">
        <v>1500</v>
      </c>
      <c r="R426" s="260">
        <v>1520</v>
      </c>
    </row>
    <row r="427" spans="1:18" x14ac:dyDescent="0.35">
      <c r="A427" s="260">
        <v>95001481</v>
      </c>
      <c r="B427" s="260" t="s">
        <v>325</v>
      </c>
      <c r="D427" s="261">
        <v>44588</v>
      </c>
      <c r="E427" s="260">
        <v>13</v>
      </c>
      <c r="F427" s="260" t="s">
        <v>238</v>
      </c>
      <c r="G427" s="260">
        <v>1287000</v>
      </c>
      <c r="H427" s="260" t="s">
        <v>318</v>
      </c>
      <c r="I427" s="260" t="s">
        <v>319</v>
      </c>
      <c r="J427" s="260" t="s">
        <v>320</v>
      </c>
      <c r="K427" s="260" t="s">
        <v>320</v>
      </c>
      <c r="L427" s="260" t="s">
        <v>263</v>
      </c>
      <c r="M427" s="260">
        <v>700009</v>
      </c>
      <c r="N427" s="260" t="s">
        <v>204</v>
      </c>
      <c r="O427" s="260" t="s">
        <v>205</v>
      </c>
      <c r="P427" s="260">
        <v>16</v>
      </c>
      <c r="Q427" s="260">
        <v>1500</v>
      </c>
      <c r="R427" s="260">
        <v>1520</v>
      </c>
    </row>
    <row r="428" spans="1:18" x14ac:dyDescent="0.35">
      <c r="A428" s="260">
        <v>95001481</v>
      </c>
      <c r="B428" s="260" t="s">
        <v>325</v>
      </c>
      <c r="D428" s="261">
        <v>44588</v>
      </c>
      <c r="E428" s="260">
        <v>30</v>
      </c>
      <c r="F428" s="260" t="s">
        <v>238</v>
      </c>
      <c r="G428" s="260">
        <v>2970000</v>
      </c>
      <c r="H428" s="260" t="s">
        <v>318</v>
      </c>
      <c r="I428" s="260" t="s">
        <v>319</v>
      </c>
      <c r="J428" s="260" t="s">
        <v>320</v>
      </c>
      <c r="K428" s="260" t="s">
        <v>320</v>
      </c>
      <c r="L428" s="260" t="s">
        <v>263</v>
      </c>
      <c r="M428" s="260">
        <v>700009</v>
      </c>
      <c r="N428" s="260" t="s">
        <v>204</v>
      </c>
      <c r="O428" s="260" t="s">
        <v>205</v>
      </c>
      <c r="P428" s="260">
        <v>14</v>
      </c>
      <c r="Q428" s="260">
        <v>1500</v>
      </c>
      <c r="R428" s="260">
        <v>1520</v>
      </c>
    </row>
    <row r="429" spans="1:18" x14ac:dyDescent="0.35">
      <c r="A429" s="260">
        <v>95001481</v>
      </c>
      <c r="B429" s="260" t="s">
        <v>325</v>
      </c>
      <c r="D429" s="261">
        <v>44588</v>
      </c>
      <c r="E429" s="260">
        <v>12</v>
      </c>
      <c r="F429" s="260" t="s">
        <v>238</v>
      </c>
      <c r="G429" s="260">
        <v>1188000</v>
      </c>
      <c r="H429" s="260" t="s">
        <v>318</v>
      </c>
      <c r="I429" s="260" t="s">
        <v>319</v>
      </c>
      <c r="J429" s="260" t="s">
        <v>320</v>
      </c>
      <c r="K429" s="260" t="s">
        <v>320</v>
      </c>
      <c r="L429" s="260" t="s">
        <v>263</v>
      </c>
      <c r="M429" s="260">
        <v>700009</v>
      </c>
      <c r="N429" s="260" t="s">
        <v>204</v>
      </c>
      <c r="O429" s="260" t="s">
        <v>205</v>
      </c>
      <c r="P429" s="260">
        <v>13</v>
      </c>
      <c r="Q429" s="260">
        <v>1500</v>
      </c>
      <c r="R429" s="260">
        <v>1520</v>
      </c>
    </row>
    <row r="430" spans="1:18" x14ac:dyDescent="0.35">
      <c r="A430" s="260">
        <v>95001481</v>
      </c>
      <c r="B430" s="260" t="s">
        <v>325</v>
      </c>
      <c r="D430" s="261">
        <v>44588</v>
      </c>
      <c r="E430" s="260">
        <v>28</v>
      </c>
      <c r="F430" s="260" t="s">
        <v>238</v>
      </c>
      <c r="G430" s="260">
        <v>2772000</v>
      </c>
      <c r="H430" s="260" t="s">
        <v>318</v>
      </c>
      <c r="I430" s="260" t="s">
        <v>319</v>
      </c>
      <c r="J430" s="260" t="s">
        <v>320</v>
      </c>
      <c r="K430" s="260" t="s">
        <v>320</v>
      </c>
      <c r="L430" s="260" t="s">
        <v>263</v>
      </c>
      <c r="M430" s="260">
        <v>700009</v>
      </c>
      <c r="N430" s="260" t="s">
        <v>204</v>
      </c>
      <c r="O430" s="260" t="s">
        <v>205</v>
      </c>
      <c r="P430" s="260">
        <v>12</v>
      </c>
      <c r="Q430" s="260">
        <v>1500</v>
      </c>
      <c r="R430" s="260">
        <v>1520</v>
      </c>
    </row>
    <row r="431" spans="1:18" x14ac:dyDescent="0.35">
      <c r="A431" s="260">
        <v>95001481</v>
      </c>
      <c r="B431" s="260" t="s">
        <v>325</v>
      </c>
      <c r="D431" s="261">
        <v>44588</v>
      </c>
      <c r="E431" s="260">
        <v>30</v>
      </c>
      <c r="F431" s="260" t="s">
        <v>238</v>
      </c>
      <c r="G431" s="260">
        <v>2970000</v>
      </c>
      <c r="H431" s="260" t="s">
        <v>318</v>
      </c>
      <c r="I431" s="260" t="s">
        <v>319</v>
      </c>
      <c r="J431" s="260" t="s">
        <v>320</v>
      </c>
      <c r="K431" s="260" t="s">
        <v>320</v>
      </c>
      <c r="L431" s="260" t="s">
        <v>263</v>
      </c>
      <c r="M431" s="260">
        <v>700009</v>
      </c>
      <c r="N431" s="260" t="s">
        <v>204</v>
      </c>
      <c r="O431" s="260" t="s">
        <v>205</v>
      </c>
      <c r="P431" s="260">
        <v>11</v>
      </c>
      <c r="Q431" s="260">
        <v>1500</v>
      </c>
      <c r="R431" s="260">
        <v>1520</v>
      </c>
    </row>
    <row r="432" spans="1:18" x14ac:dyDescent="0.35">
      <c r="A432" s="260">
        <v>95001481</v>
      </c>
      <c r="B432" s="260" t="s">
        <v>325</v>
      </c>
      <c r="D432" s="261">
        <v>44588</v>
      </c>
      <c r="E432" s="260">
        <v>30</v>
      </c>
      <c r="F432" s="260" t="s">
        <v>238</v>
      </c>
      <c r="G432" s="260">
        <v>2970000</v>
      </c>
      <c r="H432" s="260" t="s">
        <v>318</v>
      </c>
      <c r="I432" s="260" t="s">
        <v>319</v>
      </c>
      <c r="J432" s="260" t="s">
        <v>320</v>
      </c>
      <c r="K432" s="260" t="s">
        <v>320</v>
      </c>
      <c r="L432" s="260" t="s">
        <v>263</v>
      </c>
      <c r="M432" s="260">
        <v>700009</v>
      </c>
      <c r="N432" s="260" t="s">
        <v>204</v>
      </c>
      <c r="O432" s="260" t="s">
        <v>205</v>
      </c>
      <c r="P432" s="260">
        <v>10</v>
      </c>
      <c r="Q432" s="260">
        <v>1500</v>
      </c>
      <c r="R432" s="260">
        <v>1520</v>
      </c>
    </row>
    <row r="433" spans="1:18" x14ac:dyDescent="0.35">
      <c r="A433" s="260">
        <v>95001482</v>
      </c>
      <c r="B433" s="260" t="s">
        <v>325</v>
      </c>
      <c r="D433" s="261">
        <v>44590</v>
      </c>
      <c r="E433" s="260">
        <v>28</v>
      </c>
      <c r="F433" s="260" t="s">
        <v>238</v>
      </c>
      <c r="G433" s="260">
        <v>2772000</v>
      </c>
      <c r="H433" s="260" t="s">
        <v>318</v>
      </c>
      <c r="I433" s="260" t="s">
        <v>319</v>
      </c>
      <c r="J433" s="260" t="s">
        <v>320</v>
      </c>
      <c r="K433" s="260" t="s">
        <v>320</v>
      </c>
      <c r="L433" s="260" t="s">
        <v>263</v>
      </c>
      <c r="M433" s="260">
        <v>700009</v>
      </c>
      <c r="N433" s="260" t="s">
        <v>204</v>
      </c>
      <c r="O433" s="260" t="s">
        <v>205</v>
      </c>
      <c r="P433" s="260">
        <v>11</v>
      </c>
      <c r="Q433" s="260">
        <v>1500</v>
      </c>
      <c r="R433" s="260">
        <v>1520</v>
      </c>
    </row>
    <row r="434" spans="1:18" x14ac:dyDescent="0.35">
      <c r="A434" s="260">
        <v>95001482</v>
      </c>
      <c r="B434" s="260" t="s">
        <v>325</v>
      </c>
      <c r="D434" s="261">
        <v>44590</v>
      </c>
      <c r="E434" s="260">
        <v>27</v>
      </c>
      <c r="F434" s="260" t="s">
        <v>238</v>
      </c>
      <c r="G434" s="260">
        <v>2673000</v>
      </c>
      <c r="H434" s="260" t="s">
        <v>318</v>
      </c>
      <c r="I434" s="260" t="s">
        <v>319</v>
      </c>
      <c r="J434" s="260" t="s">
        <v>320</v>
      </c>
      <c r="K434" s="260" t="s">
        <v>320</v>
      </c>
      <c r="L434" s="260" t="s">
        <v>263</v>
      </c>
      <c r="M434" s="260">
        <v>700009</v>
      </c>
      <c r="N434" s="260" t="s">
        <v>204</v>
      </c>
      <c r="O434" s="260" t="s">
        <v>205</v>
      </c>
      <c r="P434" s="260">
        <v>10</v>
      </c>
      <c r="Q434" s="260">
        <v>1500</v>
      </c>
      <c r="R434" s="260">
        <v>1520</v>
      </c>
    </row>
    <row r="435" spans="1:18" x14ac:dyDescent="0.35">
      <c r="A435" s="260">
        <v>95001483</v>
      </c>
      <c r="B435" s="260" t="s">
        <v>326</v>
      </c>
      <c r="D435" s="261">
        <v>44580</v>
      </c>
      <c r="E435" s="260">
        <v>12</v>
      </c>
      <c r="F435" s="260" t="s">
        <v>199</v>
      </c>
      <c r="G435" s="260">
        <v>1212000</v>
      </c>
      <c r="H435" s="260" t="s">
        <v>318</v>
      </c>
      <c r="I435" s="260" t="s">
        <v>319</v>
      </c>
      <c r="J435" s="260" t="s">
        <v>320</v>
      </c>
      <c r="K435" s="260" t="s">
        <v>320</v>
      </c>
      <c r="L435" s="260" t="s">
        <v>263</v>
      </c>
      <c r="M435" s="260">
        <v>700009</v>
      </c>
      <c r="N435" s="260" t="s">
        <v>204</v>
      </c>
      <c r="O435" s="260" t="s">
        <v>205</v>
      </c>
      <c r="P435" s="260">
        <v>10</v>
      </c>
      <c r="Q435" s="260">
        <v>1500</v>
      </c>
      <c r="R435" s="260">
        <v>1520</v>
      </c>
    </row>
    <row r="436" spans="1:18" x14ac:dyDescent="0.35">
      <c r="A436" s="260">
        <v>95001487</v>
      </c>
      <c r="B436" s="260" t="s">
        <v>325</v>
      </c>
      <c r="D436" s="261">
        <v>44579</v>
      </c>
      <c r="E436" s="260">
        <v>12</v>
      </c>
      <c r="F436" s="260" t="s">
        <v>238</v>
      </c>
      <c r="G436" s="260">
        <v>1188000</v>
      </c>
      <c r="H436" s="260" t="s">
        <v>318</v>
      </c>
      <c r="I436" s="260" t="s">
        <v>319</v>
      </c>
      <c r="J436" s="260" t="s">
        <v>320</v>
      </c>
      <c r="K436" s="260" t="s">
        <v>320</v>
      </c>
      <c r="L436" s="260" t="s">
        <v>263</v>
      </c>
      <c r="M436" s="260">
        <v>700009</v>
      </c>
      <c r="N436" s="260" t="s">
        <v>204</v>
      </c>
      <c r="O436" s="260" t="s">
        <v>205</v>
      </c>
      <c r="P436" s="260">
        <v>10</v>
      </c>
      <c r="Q436" s="260">
        <v>1500</v>
      </c>
      <c r="R436" s="260">
        <v>1520</v>
      </c>
    </row>
    <row r="437" spans="1:18" x14ac:dyDescent="0.35">
      <c r="A437" s="260">
        <v>95001488</v>
      </c>
      <c r="B437" s="260" t="s">
        <v>325</v>
      </c>
      <c r="D437" s="261">
        <v>44581</v>
      </c>
      <c r="E437" s="260">
        <v>0.5</v>
      </c>
      <c r="F437" s="260" t="s">
        <v>238</v>
      </c>
      <c r="G437" s="260">
        <v>49500</v>
      </c>
      <c r="H437" s="260" t="s">
        <v>318</v>
      </c>
      <c r="I437" s="260" t="s">
        <v>319</v>
      </c>
      <c r="J437" s="260" t="s">
        <v>320</v>
      </c>
      <c r="K437" s="260" t="s">
        <v>320</v>
      </c>
      <c r="L437" s="260" t="s">
        <v>263</v>
      </c>
      <c r="M437" s="260">
        <v>700009</v>
      </c>
      <c r="N437" s="260" t="s">
        <v>204</v>
      </c>
      <c r="O437" s="260" t="s">
        <v>205</v>
      </c>
      <c r="P437" s="260">
        <v>10</v>
      </c>
      <c r="Q437" s="260">
        <v>1500</v>
      </c>
      <c r="R437" s="260">
        <v>1520</v>
      </c>
    </row>
    <row r="438" spans="1:18" x14ac:dyDescent="0.35">
      <c r="A438" s="260">
        <v>95001491</v>
      </c>
      <c r="B438" s="260" t="s">
        <v>325</v>
      </c>
      <c r="D438" s="261">
        <v>44581</v>
      </c>
      <c r="E438" s="260">
        <v>12</v>
      </c>
      <c r="F438" s="260" t="s">
        <v>238</v>
      </c>
      <c r="G438" s="260">
        <v>1224000</v>
      </c>
      <c r="H438" s="260" t="s">
        <v>318</v>
      </c>
      <c r="I438" s="260" t="s">
        <v>319</v>
      </c>
      <c r="J438" s="260" t="s">
        <v>320</v>
      </c>
      <c r="K438" s="260" t="s">
        <v>320</v>
      </c>
      <c r="L438" s="260" t="s">
        <v>263</v>
      </c>
      <c r="M438" s="260">
        <v>700009</v>
      </c>
      <c r="N438" s="260" t="s">
        <v>204</v>
      </c>
      <c r="O438" s="260" t="s">
        <v>205</v>
      </c>
      <c r="P438" s="260">
        <v>10</v>
      </c>
      <c r="Q438" s="260">
        <v>1500</v>
      </c>
      <c r="R438" s="260">
        <v>1520</v>
      </c>
    </row>
    <row r="439" spans="1:18" x14ac:dyDescent="0.35">
      <c r="A439" s="260">
        <v>95001495</v>
      </c>
      <c r="B439" s="260" t="s">
        <v>327</v>
      </c>
      <c r="D439" s="261">
        <v>44583</v>
      </c>
      <c r="E439" s="260">
        <v>664</v>
      </c>
      <c r="F439" s="260" t="s">
        <v>199</v>
      </c>
      <c r="G439" s="260">
        <v>586312</v>
      </c>
      <c r="H439" s="260" t="s">
        <v>323</v>
      </c>
      <c r="I439" s="260" t="s">
        <v>319</v>
      </c>
      <c r="J439" s="260" t="s">
        <v>320</v>
      </c>
      <c r="K439" s="260" t="s">
        <v>320</v>
      </c>
      <c r="L439" s="260" t="s">
        <v>263</v>
      </c>
      <c r="M439" s="260">
        <v>700009</v>
      </c>
      <c r="N439" s="260" t="s">
        <v>204</v>
      </c>
      <c r="O439" s="260" t="s">
        <v>205</v>
      </c>
      <c r="P439" s="260">
        <v>10</v>
      </c>
      <c r="Q439" s="260">
        <v>1500</v>
      </c>
      <c r="R439" s="260">
        <v>1521</v>
      </c>
    </row>
    <row r="440" spans="1:18" x14ac:dyDescent="0.35">
      <c r="A440" s="260">
        <v>95001495</v>
      </c>
      <c r="B440" s="260" t="s">
        <v>327</v>
      </c>
      <c r="D440" s="261">
        <v>44583</v>
      </c>
      <c r="E440" s="260">
        <v>95</v>
      </c>
      <c r="F440" s="260" t="s">
        <v>199</v>
      </c>
      <c r="G440" s="260">
        <v>83885</v>
      </c>
      <c r="H440" s="260" t="s">
        <v>323</v>
      </c>
      <c r="I440" s="260" t="s">
        <v>319</v>
      </c>
      <c r="J440" s="260" t="s">
        <v>320</v>
      </c>
      <c r="K440" s="260" t="s">
        <v>320</v>
      </c>
      <c r="L440" s="260" t="s">
        <v>321</v>
      </c>
      <c r="M440" s="260">
        <v>700046</v>
      </c>
      <c r="N440" s="260" t="s">
        <v>204</v>
      </c>
      <c r="O440" s="260" t="s">
        <v>205</v>
      </c>
      <c r="P440" s="260">
        <v>20</v>
      </c>
      <c r="Q440" s="260">
        <v>1500</v>
      </c>
      <c r="R440" s="260">
        <v>1521</v>
      </c>
    </row>
    <row r="441" spans="1:18" x14ac:dyDescent="0.35">
      <c r="A441" s="260">
        <v>95001498</v>
      </c>
      <c r="B441" s="260" t="s">
        <v>325</v>
      </c>
      <c r="D441" s="261">
        <v>44585</v>
      </c>
      <c r="E441" s="260">
        <v>13</v>
      </c>
      <c r="F441" s="260" t="s">
        <v>238</v>
      </c>
      <c r="G441" s="260">
        <v>1287000</v>
      </c>
      <c r="H441" s="260" t="s">
        <v>318</v>
      </c>
      <c r="I441" s="260" t="s">
        <v>319</v>
      </c>
      <c r="J441" s="260" t="s">
        <v>320</v>
      </c>
      <c r="K441" s="260" t="s">
        <v>320</v>
      </c>
      <c r="L441" s="260" t="s">
        <v>263</v>
      </c>
      <c r="M441" s="260">
        <v>700009</v>
      </c>
      <c r="N441" s="260" t="s">
        <v>204</v>
      </c>
      <c r="O441" s="260" t="s">
        <v>205</v>
      </c>
      <c r="P441" s="260">
        <v>10</v>
      </c>
      <c r="Q441" s="260">
        <v>1500</v>
      </c>
      <c r="R441" s="260">
        <v>1520</v>
      </c>
    </row>
    <row r="442" spans="1:18" x14ac:dyDescent="0.35">
      <c r="A442" s="260">
        <v>95001498</v>
      </c>
      <c r="B442" s="260" t="s">
        <v>325</v>
      </c>
      <c r="D442" s="261">
        <v>44585</v>
      </c>
      <c r="E442" s="260">
        <v>13</v>
      </c>
      <c r="F442" s="260" t="s">
        <v>238</v>
      </c>
      <c r="G442" s="260">
        <v>1287000</v>
      </c>
      <c r="H442" s="260" t="s">
        <v>318</v>
      </c>
      <c r="I442" s="260" t="s">
        <v>319</v>
      </c>
      <c r="J442" s="260" t="s">
        <v>320</v>
      </c>
      <c r="K442" s="260" t="s">
        <v>320</v>
      </c>
      <c r="L442" s="260" t="s">
        <v>263</v>
      </c>
      <c r="M442" s="260">
        <v>700009</v>
      </c>
      <c r="N442" s="260" t="s">
        <v>204</v>
      </c>
      <c r="O442" s="260" t="s">
        <v>205</v>
      </c>
      <c r="P442" s="260">
        <v>11</v>
      </c>
      <c r="Q442" s="260">
        <v>1500</v>
      </c>
      <c r="R442" s="260">
        <v>1520</v>
      </c>
    </row>
    <row r="443" spans="1:18" x14ac:dyDescent="0.35">
      <c r="A443" s="260">
        <v>95001498</v>
      </c>
      <c r="B443" s="260" t="s">
        <v>325</v>
      </c>
      <c r="D443" s="261">
        <v>44585</v>
      </c>
      <c r="E443" s="260">
        <v>13</v>
      </c>
      <c r="F443" s="260" t="s">
        <v>238</v>
      </c>
      <c r="G443" s="260">
        <v>1287000</v>
      </c>
      <c r="H443" s="260" t="s">
        <v>318</v>
      </c>
      <c r="I443" s="260" t="s">
        <v>319</v>
      </c>
      <c r="J443" s="260" t="s">
        <v>320</v>
      </c>
      <c r="K443" s="260" t="s">
        <v>320</v>
      </c>
      <c r="L443" s="260" t="s">
        <v>263</v>
      </c>
      <c r="M443" s="260">
        <v>700009</v>
      </c>
      <c r="N443" s="260" t="s">
        <v>204</v>
      </c>
      <c r="O443" s="260" t="s">
        <v>205</v>
      </c>
      <c r="P443" s="260">
        <v>12</v>
      </c>
      <c r="Q443" s="260">
        <v>1500</v>
      </c>
      <c r="R443" s="260">
        <v>1520</v>
      </c>
    </row>
    <row r="444" spans="1:18" x14ac:dyDescent="0.35">
      <c r="A444" s="260">
        <v>95001498</v>
      </c>
      <c r="B444" s="260" t="s">
        <v>325</v>
      </c>
      <c r="D444" s="261">
        <v>44585</v>
      </c>
      <c r="E444" s="260">
        <v>12</v>
      </c>
      <c r="F444" s="260" t="s">
        <v>238</v>
      </c>
      <c r="G444" s="260">
        <v>1188000</v>
      </c>
      <c r="H444" s="260" t="s">
        <v>318</v>
      </c>
      <c r="I444" s="260" t="s">
        <v>319</v>
      </c>
      <c r="J444" s="260" t="s">
        <v>320</v>
      </c>
      <c r="K444" s="260" t="s">
        <v>320</v>
      </c>
      <c r="L444" s="260" t="s">
        <v>263</v>
      </c>
      <c r="M444" s="260">
        <v>700009</v>
      </c>
      <c r="N444" s="260" t="s">
        <v>204</v>
      </c>
      <c r="O444" s="260" t="s">
        <v>205</v>
      </c>
      <c r="P444" s="260">
        <v>13</v>
      </c>
      <c r="Q444" s="260">
        <v>1500</v>
      </c>
      <c r="R444" s="260">
        <v>1520</v>
      </c>
    </row>
    <row r="445" spans="1:18" x14ac:dyDescent="0.35">
      <c r="A445" s="260">
        <v>95001498</v>
      </c>
      <c r="B445" s="260" t="s">
        <v>325</v>
      </c>
      <c r="D445" s="261">
        <v>44585</v>
      </c>
      <c r="E445" s="260">
        <v>12</v>
      </c>
      <c r="F445" s="260" t="s">
        <v>238</v>
      </c>
      <c r="G445" s="260">
        <v>1188000</v>
      </c>
      <c r="H445" s="260" t="s">
        <v>318</v>
      </c>
      <c r="I445" s="260" t="s">
        <v>319</v>
      </c>
      <c r="J445" s="260" t="s">
        <v>320</v>
      </c>
      <c r="K445" s="260" t="s">
        <v>320</v>
      </c>
      <c r="L445" s="260" t="s">
        <v>263</v>
      </c>
      <c r="M445" s="260">
        <v>700009</v>
      </c>
      <c r="N445" s="260" t="s">
        <v>204</v>
      </c>
      <c r="O445" s="260" t="s">
        <v>205</v>
      </c>
      <c r="P445" s="260">
        <v>14</v>
      </c>
      <c r="Q445" s="260">
        <v>1500</v>
      </c>
      <c r="R445" s="260">
        <v>1520</v>
      </c>
    </row>
    <row r="446" spans="1:18" x14ac:dyDescent="0.35">
      <c r="A446" s="260">
        <v>95001498</v>
      </c>
      <c r="B446" s="260" t="s">
        <v>325</v>
      </c>
      <c r="D446" s="261">
        <v>44585</v>
      </c>
      <c r="E446" s="260">
        <v>12</v>
      </c>
      <c r="F446" s="260" t="s">
        <v>238</v>
      </c>
      <c r="G446" s="260">
        <v>1188000</v>
      </c>
      <c r="H446" s="260" t="s">
        <v>318</v>
      </c>
      <c r="I446" s="260" t="s">
        <v>319</v>
      </c>
      <c r="J446" s="260" t="s">
        <v>320</v>
      </c>
      <c r="K446" s="260" t="s">
        <v>320</v>
      </c>
      <c r="L446" s="260" t="s">
        <v>263</v>
      </c>
      <c r="M446" s="260">
        <v>700009</v>
      </c>
      <c r="N446" s="260" t="s">
        <v>204</v>
      </c>
      <c r="O446" s="260" t="s">
        <v>205</v>
      </c>
      <c r="P446" s="260">
        <v>15</v>
      </c>
      <c r="Q446" s="260">
        <v>1500</v>
      </c>
      <c r="R446" s="260">
        <v>1520</v>
      </c>
    </row>
    <row r="447" spans="1:18" x14ac:dyDescent="0.35">
      <c r="A447" s="260">
        <v>95001498</v>
      </c>
      <c r="B447" s="260" t="s">
        <v>325</v>
      </c>
      <c r="D447" s="261">
        <v>44585</v>
      </c>
      <c r="E447" s="260">
        <v>11</v>
      </c>
      <c r="F447" s="260" t="s">
        <v>238</v>
      </c>
      <c r="G447" s="260">
        <v>1089000</v>
      </c>
      <c r="H447" s="260" t="s">
        <v>318</v>
      </c>
      <c r="I447" s="260" t="s">
        <v>319</v>
      </c>
      <c r="J447" s="260" t="s">
        <v>320</v>
      </c>
      <c r="K447" s="260" t="s">
        <v>320</v>
      </c>
      <c r="L447" s="260" t="s">
        <v>263</v>
      </c>
      <c r="M447" s="260">
        <v>700009</v>
      </c>
      <c r="N447" s="260" t="s">
        <v>204</v>
      </c>
      <c r="O447" s="260" t="s">
        <v>205</v>
      </c>
      <c r="P447" s="260">
        <v>16</v>
      </c>
      <c r="Q447" s="260">
        <v>1500</v>
      </c>
      <c r="R447" s="260">
        <v>1520</v>
      </c>
    </row>
    <row r="448" spans="1:18" x14ac:dyDescent="0.35">
      <c r="A448" s="260">
        <v>95001498</v>
      </c>
      <c r="B448" s="260" t="s">
        <v>325</v>
      </c>
      <c r="D448" s="261">
        <v>44585</v>
      </c>
      <c r="E448" s="260">
        <v>13</v>
      </c>
      <c r="F448" s="260" t="s">
        <v>238</v>
      </c>
      <c r="G448" s="260">
        <v>1287000</v>
      </c>
      <c r="H448" s="260" t="s">
        <v>318</v>
      </c>
      <c r="I448" s="260" t="s">
        <v>319</v>
      </c>
      <c r="J448" s="260" t="s">
        <v>320</v>
      </c>
      <c r="K448" s="260" t="s">
        <v>320</v>
      </c>
      <c r="L448" s="260" t="s">
        <v>263</v>
      </c>
      <c r="M448" s="260">
        <v>700009</v>
      </c>
      <c r="N448" s="260" t="s">
        <v>204</v>
      </c>
      <c r="O448" s="260" t="s">
        <v>205</v>
      </c>
      <c r="P448" s="260">
        <v>17</v>
      </c>
      <c r="Q448" s="260">
        <v>1500</v>
      </c>
      <c r="R448" s="260">
        <v>1520</v>
      </c>
    </row>
    <row r="449" spans="1:18" x14ac:dyDescent="0.35">
      <c r="A449" s="260">
        <v>95001498</v>
      </c>
      <c r="B449" s="260" t="s">
        <v>325</v>
      </c>
      <c r="D449" s="261">
        <v>44585</v>
      </c>
      <c r="E449" s="260">
        <v>13</v>
      </c>
      <c r="F449" s="260" t="s">
        <v>238</v>
      </c>
      <c r="G449" s="260">
        <v>1287000</v>
      </c>
      <c r="H449" s="260" t="s">
        <v>318</v>
      </c>
      <c r="I449" s="260" t="s">
        <v>319</v>
      </c>
      <c r="J449" s="260" t="s">
        <v>320</v>
      </c>
      <c r="K449" s="260" t="s">
        <v>320</v>
      </c>
      <c r="L449" s="260" t="s">
        <v>263</v>
      </c>
      <c r="M449" s="260">
        <v>700009</v>
      </c>
      <c r="N449" s="260" t="s">
        <v>204</v>
      </c>
      <c r="O449" s="260" t="s">
        <v>205</v>
      </c>
      <c r="P449" s="260">
        <v>18</v>
      </c>
      <c r="Q449" s="260">
        <v>1500</v>
      </c>
      <c r="R449" s="260">
        <v>1520</v>
      </c>
    </row>
    <row r="450" spans="1:18" x14ac:dyDescent="0.35">
      <c r="A450" s="260">
        <v>95001498</v>
      </c>
      <c r="B450" s="260" t="s">
        <v>325</v>
      </c>
      <c r="D450" s="261">
        <v>44585</v>
      </c>
      <c r="E450" s="260">
        <v>13</v>
      </c>
      <c r="F450" s="260" t="s">
        <v>238</v>
      </c>
      <c r="G450" s="260">
        <v>1287000</v>
      </c>
      <c r="H450" s="260" t="s">
        <v>318</v>
      </c>
      <c r="I450" s="260" t="s">
        <v>319</v>
      </c>
      <c r="J450" s="260" t="s">
        <v>320</v>
      </c>
      <c r="K450" s="260" t="s">
        <v>320</v>
      </c>
      <c r="L450" s="260" t="s">
        <v>263</v>
      </c>
      <c r="M450" s="260">
        <v>700009</v>
      </c>
      <c r="N450" s="260" t="s">
        <v>204</v>
      </c>
      <c r="O450" s="260" t="s">
        <v>205</v>
      </c>
      <c r="P450" s="260">
        <v>19</v>
      </c>
      <c r="Q450" s="260">
        <v>1500</v>
      </c>
      <c r="R450" s="260">
        <v>1520</v>
      </c>
    </row>
    <row r="451" spans="1:18" x14ac:dyDescent="0.35">
      <c r="A451" s="260">
        <v>95001499</v>
      </c>
      <c r="B451" s="260" t="s">
        <v>325</v>
      </c>
      <c r="D451" s="261">
        <v>44585</v>
      </c>
      <c r="E451" s="260">
        <v>12</v>
      </c>
      <c r="F451" s="260" t="s">
        <v>238</v>
      </c>
      <c r="G451" s="260">
        <v>1188000</v>
      </c>
      <c r="H451" s="260" t="s">
        <v>318</v>
      </c>
      <c r="I451" s="260" t="s">
        <v>319</v>
      </c>
      <c r="J451" s="260" t="s">
        <v>320</v>
      </c>
      <c r="K451" s="260" t="s">
        <v>320</v>
      </c>
      <c r="L451" s="260" t="s">
        <v>263</v>
      </c>
      <c r="M451" s="260">
        <v>700009</v>
      </c>
      <c r="N451" s="260" t="s">
        <v>204</v>
      </c>
      <c r="O451" s="260" t="s">
        <v>205</v>
      </c>
      <c r="P451" s="260">
        <v>10</v>
      </c>
      <c r="Q451" s="260">
        <v>1500</v>
      </c>
      <c r="R451" s="260">
        <v>1520</v>
      </c>
    </row>
    <row r="452" spans="1:18" x14ac:dyDescent="0.35">
      <c r="A452" s="260">
        <v>95001501</v>
      </c>
      <c r="B452" s="260" t="s">
        <v>325</v>
      </c>
      <c r="D452" s="261">
        <v>44583</v>
      </c>
      <c r="E452" s="260">
        <v>9</v>
      </c>
      <c r="F452" s="260" t="s">
        <v>238</v>
      </c>
      <c r="G452" s="260">
        <v>918000</v>
      </c>
      <c r="H452" s="260" t="s">
        <v>318</v>
      </c>
      <c r="I452" s="260" t="s">
        <v>319</v>
      </c>
      <c r="J452" s="260" t="s">
        <v>320</v>
      </c>
      <c r="K452" s="260" t="s">
        <v>320</v>
      </c>
      <c r="L452" s="260" t="s">
        <v>263</v>
      </c>
      <c r="M452" s="260">
        <v>700009</v>
      </c>
      <c r="N452" s="260" t="s">
        <v>204</v>
      </c>
      <c r="O452" s="260" t="s">
        <v>205</v>
      </c>
      <c r="P452" s="260">
        <v>10</v>
      </c>
      <c r="Q452" s="260">
        <v>1500</v>
      </c>
      <c r="R452" s="260">
        <v>1520</v>
      </c>
    </row>
    <row r="453" spans="1:18" x14ac:dyDescent="0.35">
      <c r="A453" s="260">
        <v>95001502</v>
      </c>
      <c r="B453" s="260" t="s">
        <v>325</v>
      </c>
      <c r="D453" s="261">
        <v>44583</v>
      </c>
      <c r="E453" s="260">
        <v>3.5</v>
      </c>
      <c r="F453" s="260" t="s">
        <v>238</v>
      </c>
      <c r="G453" s="260">
        <v>346500</v>
      </c>
      <c r="H453" s="260" t="s">
        <v>318</v>
      </c>
      <c r="I453" s="260" t="s">
        <v>319</v>
      </c>
      <c r="J453" s="260" t="s">
        <v>320</v>
      </c>
      <c r="K453" s="260" t="s">
        <v>320</v>
      </c>
      <c r="L453" s="260" t="s">
        <v>263</v>
      </c>
      <c r="M453" s="260">
        <v>700009</v>
      </c>
      <c r="N453" s="260" t="s">
        <v>204</v>
      </c>
      <c r="O453" s="260" t="s">
        <v>205</v>
      </c>
      <c r="P453" s="260">
        <v>10</v>
      </c>
      <c r="Q453" s="260">
        <v>1500</v>
      </c>
      <c r="R453" s="260">
        <v>1520</v>
      </c>
    </row>
    <row r="454" spans="1:18" x14ac:dyDescent="0.35">
      <c r="A454" s="260">
        <v>95001503</v>
      </c>
      <c r="B454" s="260" t="s">
        <v>322</v>
      </c>
      <c r="D454" s="261">
        <v>44616</v>
      </c>
      <c r="E454" s="260">
        <v>2.75</v>
      </c>
      <c r="F454" s="260" t="s">
        <v>199</v>
      </c>
      <c r="G454" s="260">
        <v>280500</v>
      </c>
      <c r="H454" s="260" t="s">
        <v>318</v>
      </c>
      <c r="I454" s="260" t="s">
        <v>319</v>
      </c>
      <c r="J454" s="260" t="s">
        <v>320</v>
      </c>
      <c r="K454" s="260" t="s">
        <v>320</v>
      </c>
      <c r="L454" s="260" t="s">
        <v>263</v>
      </c>
      <c r="M454" s="260">
        <v>700009</v>
      </c>
      <c r="N454" s="260" t="s">
        <v>204</v>
      </c>
      <c r="O454" s="260" t="s">
        <v>205</v>
      </c>
      <c r="P454" s="260">
        <v>10</v>
      </c>
      <c r="Q454" s="260">
        <v>1500</v>
      </c>
      <c r="R454" s="260">
        <v>1520</v>
      </c>
    </row>
    <row r="455" spans="1:18" x14ac:dyDescent="0.35">
      <c r="A455" s="260">
        <v>95001504</v>
      </c>
      <c r="B455" s="260" t="s">
        <v>328</v>
      </c>
      <c r="D455" s="261">
        <v>44616</v>
      </c>
      <c r="E455" s="260">
        <v>12</v>
      </c>
      <c r="F455" s="260" t="s">
        <v>199</v>
      </c>
      <c r="G455" s="260">
        <v>1224000</v>
      </c>
      <c r="H455" s="260" t="s">
        <v>318</v>
      </c>
      <c r="I455" s="260" t="s">
        <v>319</v>
      </c>
      <c r="J455" s="260" t="s">
        <v>320</v>
      </c>
      <c r="K455" s="260" t="s">
        <v>320</v>
      </c>
      <c r="L455" s="260" t="s">
        <v>263</v>
      </c>
      <c r="M455" s="260">
        <v>700009</v>
      </c>
      <c r="N455" s="260" t="s">
        <v>204</v>
      </c>
      <c r="O455" s="260" t="s">
        <v>205</v>
      </c>
      <c r="P455" s="260">
        <v>10</v>
      </c>
      <c r="Q455" s="260">
        <v>1500</v>
      </c>
      <c r="R455" s="260">
        <v>1520</v>
      </c>
    </row>
    <row r="456" spans="1:18" x14ac:dyDescent="0.35">
      <c r="A456" s="260">
        <v>95001505</v>
      </c>
      <c r="B456" s="260" t="s">
        <v>329</v>
      </c>
      <c r="D456" s="261">
        <v>44616</v>
      </c>
      <c r="E456" s="260">
        <v>12</v>
      </c>
      <c r="F456" s="260" t="s">
        <v>199</v>
      </c>
      <c r="G456" s="260">
        <v>1224000</v>
      </c>
      <c r="H456" s="260" t="s">
        <v>318</v>
      </c>
      <c r="I456" s="260" t="s">
        <v>319</v>
      </c>
      <c r="J456" s="260" t="s">
        <v>320</v>
      </c>
      <c r="K456" s="260" t="s">
        <v>320</v>
      </c>
      <c r="L456" s="260" t="s">
        <v>263</v>
      </c>
      <c r="M456" s="260">
        <v>700009</v>
      </c>
      <c r="N456" s="260" t="s">
        <v>204</v>
      </c>
      <c r="O456" s="260" t="s">
        <v>205</v>
      </c>
      <c r="P456" s="260">
        <v>10</v>
      </c>
      <c r="Q456" s="260">
        <v>1500</v>
      </c>
      <c r="R456" s="260">
        <v>1520</v>
      </c>
    </row>
    <row r="457" spans="1:18" x14ac:dyDescent="0.35">
      <c r="A457" s="260">
        <v>95001506</v>
      </c>
      <c r="B457" s="260" t="s">
        <v>330</v>
      </c>
      <c r="C457" s="260" t="s">
        <v>302</v>
      </c>
      <c r="D457" s="261">
        <v>44616</v>
      </c>
      <c r="E457" s="260">
        <v>28</v>
      </c>
      <c r="F457" s="260" t="s">
        <v>199</v>
      </c>
      <c r="G457" s="260">
        <v>2772000</v>
      </c>
      <c r="H457" s="260" t="s">
        <v>318</v>
      </c>
      <c r="I457" s="260" t="s">
        <v>319</v>
      </c>
      <c r="J457" s="260" t="s">
        <v>320</v>
      </c>
      <c r="K457" s="260" t="s">
        <v>320</v>
      </c>
      <c r="L457" s="260" t="s">
        <v>263</v>
      </c>
      <c r="M457" s="260">
        <v>700009</v>
      </c>
      <c r="N457" s="260" t="s">
        <v>204</v>
      </c>
      <c r="O457" s="260" t="s">
        <v>205</v>
      </c>
      <c r="P457" s="260">
        <v>10</v>
      </c>
      <c r="Q457" s="260">
        <v>1500</v>
      </c>
      <c r="R457" s="260">
        <v>1521</v>
      </c>
    </row>
    <row r="458" spans="1:18" x14ac:dyDescent="0.35">
      <c r="A458" s="260">
        <v>95001507</v>
      </c>
      <c r="B458" s="260" t="s">
        <v>330</v>
      </c>
      <c r="C458" s="260" t="s">
        <v>302</v>
      </c>
      <c r="D458" s="261">
        <v>44616</v>
      </c>
      <c r="E458" s="260">
        <v>28</v>
      </c>
      <c r="F458" s="260" t="s">
        <v>199</v>
      </c>
      <c r="G458" s="260">
        <v>2772000</v>
      </c>
      <c r="H458" s="260" t="s">
        <v>318</v>
      </c>
      <c r="I458" s="260" t="s">
        <v>319</v>
      </c>
      <c r="J458" s="260" t="s">
        <v>320</v>
      </c>
      <c r="K458" s="260" t="s">
        <v>320</v>
      </c>
      <c r="L458" s="260" t="s">
        <v>263</v>
      </c>
      <c r="M458" s="260">
        <v>700009</v>
      </c>
      <c r="N458" s="260" t="s">
        <v>204</v>
      </c>
      <c r="O458" s="260" t="s">
        <v>205</v>
      </c>
      <c r="P458" s="260">
        <v>10</v>
      </c>
      <c r="Q458" s="260">
        <v>1500</v>
      </c>
      <c r="R458" s="260">
        <v>1521</v>
      </c>
    </row>
    <row r="459" spans="1:18" x14ac:dyDescent="0.35">
      <c r="A459" s="260">
        <v>95001508</v>
      </c>
      <c r="B459" s="260" t="s">
        <v>330</v>
      </c>
      <c r="C459" s="260" t="s">
        <v>302</v>
      </c>
      <c r="D459" s="261">
        <v>44616</v>
      </c>
      <c r="E459" s="260">
        <v>28</v>
      </c>
      <c r="F459" s="260" t="s">
        <v>199</v>
      </c>
      <c r="G459" s="260">
        <v>2772000</v>
      </c>
      <c r="H459" s="260" t="s">
        <v>318</v>
      </c>
      <c r="I459" s="260" t="s">
        <v>319</v>
      </c>
      <c r="J459" s="260" t="s">
        <v>320</v>
      </c>
      <c r="K459" s="260" t="s">
        <v>320</v>
      </c>
      <c r="L459" s="260" t="s">
        <v>263</v>
      </c>
      <c r="M459" s="260">
        <v>700009</v>
      </c>
      <c r="N459" s="260" t="s">
        <v>204</v>
      </c>
      <c r="O459" s="260" t="s">
        <v>205</v>
      </c>
      <c r="P459" s="260">
        <v>10</v>
      </c>
      <c r="Q459" s="260">
        <v>1500</v>
      </c>
      <c r="R459" s="260">
        <v>1521</v>
      </c>
    </row>
    <row r="460" spans="1:18" x14ac:dyDescent="0.35">
      <c r="A460" s="260">
        <v>95001509</v>
      </c>
      <c r="B460" s="260" t="s">
        <v>330</v>
      </c>
      <c r="C460" s="260" t="s">
        <v>302</v>
      </c>
      <c r="D460" s="261">
        <v>44616</v>
      </c>
      <c r="E460" s="260">
        <v>27</v>
      </c>
      <c r="F460" s="260" t="s">
        <v>199</v>
      </c>
      <c r="G460" s="260">
        <v>2673000</v>
      </c>
      <c r="H460" s="260" t="s">
        <v>318</v>
      </c>
      <c r="I460" s="260" t="s">
        <v>319</v>
      </c>
      <c r="J460" s="260" t="s">
        <v>320</v>
      </c>
      <c r="K460" s="260" t="s">
        <v>320</v>
      </c>
      <c r="L460" s="260" t="s">
        <v>263</v>
      </c>
      <c r="M460" s="260">
        <v>700009</v>
      </c>
      <c r="N460" s="260" t="s">
        <v>204</v>
      </c>
      <c r="O460" s="260" t="s">
        <v>205</v>
      </c>
      <c r="P460" s="260">
        <v>10</v>
      </c>
      <c r="Q460" s="260">
        <v>1500</v>
      </c>
      <c r="R460" s="260">
        <v>1521</v>
      </c>
    </row>
    <row r="461" spans="1:18" x14ac:dyDescent="0.35">
      <c r="A461" s="260">
        <v>95001510</v>
      </c>
      <c r="B461" s="260" t="s">
        <v>330</v>
      </c>
      <c r="C461" s="260" t="s">
        <v>302</v>
      </c>
      <c r="D461" s="261">
        <v>44616</v>
      </c>
      <c r="E461" s="260">
        <v>28</v>
      </c>
      <c r="F461" s="260" t="s">
        <v>199</v>
      </c>
      <c r="G461" s="260">
        <v>2772000</v>
      </c>
      <c r="H461" s="260" t="s">
        <v>318</v>
      </c>
      <c r="I461" s="260" t="s">
        <v>319</v>
      </c>
      <c r="J461" s="260" t="s">
        <v>320</v>
      </c>
      <c r="K461" s="260" t="s">
        <v>320</v>
      </c>
      <c r="L461" s="260" t="s">
        <v>263</v>
      </c>
      <c r="M461" s="260">
        <v>700009</v>
      </c>
      <c r="N461" s="260" t="s">
        <v>204</v>
      </c>
      <c r="O461" s="260" t="s">
        <v>205</v>
      </c>
      <c r="P461" s="260">
        <v>10</v>
      </c>
      <c r="Q461" s="260">
        <v>1500</v>
      </c>
      <c r="R461" s="260">
        <v>1521</v>
      </c>
    </row>
    <row r="462" spans="1:18" x14ac:dyDescent="0.35">
      <c r="A462" s="260">
        <v>95001511</v>
      </c>
      <c r="B462" s="260" t="s">
        <v>330</v>
      </c>
      <c r="C462" s="260" t="s">
        <v>302</v>
      </c>
      <c r="D462" s="261">
        <v>44616</v>
      </c>
      <c r="E462" s="260">
        <v>5</v>
      </c>
      <c r="F462" s="260" t="s">
        <v>199</v>
      </c>
      <c r="G462" s="260">
        <v>495000</v>
      </c>
      <c r="H462" s="260" t="s">
        <v>318</v>
      </c>
      <c r="I462" s="260" t="s">
        <v>319</v>
      </c>
      <c r="J462" s="260" t="s">
        <v>320</v>
      </c>
      <c r="K462" s="260" t="s">
        <v>320</v>
      </c>
      <c r="L462" s="260" t="s">
        <v>263</v>
      </c>
      <c r="M462" s="260">
        <v>700009</v>
      </c>
      <c r="N462" s="260" t="s">
        <v>204</v>
      </c>
      <c r="O462" s="260" t="s">
        <v>205</v>
      </c>
      <c r="P462" s="260">
        <v>10</v>
      </c>
      <c r="Q462" s="260">
        <v>1500</v>
      </c>
      <c r="R462" s="260">
        <v>1521</v>
      </c>
    </row>
    <row r="463" spans="1:18" x14ac:dyDescent="0.35">
      <c r="A463" s="260">
        <v>95001512</v>
      </c>
      <c r="B463" s="260" t="s">
        <v>330</v>
      </c>
      <c r="C463" s="260" t="s">
        <v>302</v>
      </c>
      <c r="D463" s="261">
        <v>44616</v>
      </c>
      <c r="E463" s="260">
        <v>28</v>
      </c>
      <c r="F463" s="260" t="s">
        <v>199</v>
      </c>
      <c r="G463" s="260">
        <v>2772000</v>
      </c>
      <c r="H463" s="260" t="s">
        <v>318</v>
      </c>
      <c r="I463" s="260" t="s">
        <v>319</v>
      </c>
      <c r="J463" s="260" t="s">
        <v>320</v>
      </c>
      <c r="K463" s="260" t="s">
        <v>320</v>
      </c>
      <c r="L463" s="260" t="s">
        <v>263</v>
      </c>
      <c r="M463" s="260">
        <v>700009</v>
      </c>
      <c r="N463" s="260" t="s">
        <v>204</v>
      </c>
      <c r="O463" s="260" t="s">
        <v>205</v>
      </c>
      <c r="P463" s="260">
        <v>10</v>
      </c>
      <c r="Q463" s="260">
        <v>1500</v>
      </c>
      <c r="R463" s="260">
        <v>1521</v>
      </c>
    </row>
    <row r="464" spans="1:18" x14ac:dyDescent="0.35">
      <c r="A464" s="260">
        <v>95001513</v>
      </c>
      <c r="B464" s="260" t="s">
        <v>330</v>
      </c>
      <c r="C464" s="260" t="s">
        <v>302</v>
      </c>
      <c r="D464" s="261">
        <v>44616</v>
      </c>
      <c r="E464" s="260">
        <v>28</v>
      </c>
      <c r="F464" s="260" t="s">
        <v>199</v>
      </c>
      <c r="G464" s="260">
        <v>2772000</v>
      </c>
      <c r="H464" s="260" t="s">
        <v>318</v>
      </c>
      <c r="I464" s="260" t="s">
        <v>319</v>
      </c>
      <c r="J464" s="260" t="s">
        <v>320</v>
      </c>
      <c r="K464" s="260" t="s">
        <v>320</v>
      </c>
      <c r="L464" s="260" t="s">
        <v>263</v>
      </c>
      <c r="M464" s="260">
        <v>700009</v>
      </c>
      <c r="N464" s="260" t="s">
        <v>204</v>
      </c>
      <c r="O464" s="260" t="s">
        <v>205</v>
      </c>
      <c r="P464" s="260">
        <v>10</v>
      </c>
      <c r="Q464" s="260">
        <v>1500</v>
      </c>
      <c r="R464" s="260">
        <v>1521</v>
      </c>
    </row>
    <row r="465" spans="1:18" x14ac:dyDescent="0.35">
      <c r="A465" s="260">
        <v>95001514</v>
      </c>
      <c r="B465" s="260" t="s">
        <v>330</v>
      </c>
      <c r="C465" s="260" t="s">
        <v>302</v>
      </c>
      <c r="D465" s="261">
        <v>44616</v>
      </c>
      <c r="E465" s="260">
        <v>5</v>
      </c>
      <c r="F465" s="260" t="s">
        <v>199</v>
      </c>
      <c r="G465" s="260">
        <v>495000</v>
      </c>
      <c r="H465" s="260" t="s">
        <v>318</v>
      </c>
      <c r="I465" s="260" t="s">
        <v>319</v>
      </c>
      <c r="J465" s="260" t="s">
        <v>320</v>
      </c>
      <c r="K465" s="260" t="s">
        <v>320</v>
      </c>
      <c r="L465" s="260" t="s">
        <v>263</v>
      </c>
      <c r="M465" s="260">
        <v>700009</v>
      </c>
      <c r="N465" s="260" t="s">
        <v>204</v>
      </c>
      <c r="O465" s="260" t="s">
        <v>205</v>
      </c>
      <c r="P465" s="260">
        <v>10</v>
      </c>
      <c r="Q465" s="260">
        <v>1500</v>
      </c>
      <c r="R465" s="260">
        <v>1521</v>
      </c>
    </row>
    <row r="466" spans="1:18" x14ac:dyDescent="0.35">
      <c r="A466" s="260">
        <v>95001515</v>
      </c>
      <c r="B466" s="260" t="s">
        <v>330</v>
      </c>
      <c r="C466" s="260" t="s">
        <v>302</v>
      </c>
      <c r="D466" s="261">
        <v>44616</v>
      </c>
      <c r="E466" s="260">
        <v>29</v>
      </c>
      <c r="F466" s="260" t="s">
        <v>199</v>
      </c>
      <c r="G466" s="260">
        <v>2871000</v>
      </c>
      <c r="H466" s="260" t="s">
        <v>318</v>
      </c>
      <c r="I466" s="260" t="s">
        <v>319</v>
      </c>
      <c r="J466" s="260" t="s">
        <v>320</v>
      </c>
      <c r="K466" s="260" t="s">
        <v>320</v>
      </c>
      <c r="L466" s="260" t="s">
        <v>263</v>
      </c>
      <c r="M466" s="260">
        <v>700009</v>
      </c>
      <c r="N466" s="260" t="s">
        <v>204</v>
      </c>
      <c r="O466" s="260" t="s">
        <v>205</v>
      </c>
      <c r="P466" s="260">
        <v>10</v>
      </c>
      <c r="Q466" s="260">
        <v>1500</v>
      </c>
      <c r="R466" s="260">
        <v>1521</v>
      </c>
    </row>
    <row r="467" spans="1:18" x14ac:dyDescent="0.35">
      <c r="A467" s="260">
        <v>95001516</v>
      </c>
      <c r="B467" s="260" t="s">
        <v>330</v>
      </c>
      <c r="C467" s="260" t="s">
        <v>302</v>
      </c>
      <c r="D467" s="261">
        <v>44616</v>
      </c>
      <c r="E467" s="260">
        <v>28</v>
      </c>
      <c r="F467" s="260" t="s">
        <v>199</v>
      </c>
      <c r="G467" s="260">
        <v>2772000</v>
      </c>
      <c r="H467" s="260" t="s">
        <v>318</v>
      </c>
      <c r="I467" s="260" t="s">
        <v>319</v>
      </c>
      <c r="J467" s="260" t="s">
        <v>320</v>
      </c>
      <c r="K467" s="260" t="s">
        <v>320</v>
      </c>
      <c r="L467" s="260" t="s">
        <v>263</v>
      </c>
      <c r="M467" s="260">
        <v>700009</v>
      </c>
      <c r="N467" s="260" t="s">
        <v>204</v>
      </c>
      <c r="O467" s="260" t="s">
        <v>205</v>
      </c>
      <c r="P467" s="260">
        <v>10</v>
      </c>
      <c r="Q467" s="260">
        <v>1500</v>
      </c>
      <c r="R467" s="260">
        <v>1521</v>
      </c>
    </row>
    <row r="468" spans="1:18" x14ac:dyDescent="0.35">
      <c r="A468" s="260">
        <v>95001517</v>
      </c>
      <c r="B468" s="260" t="s">
        <v>330</v>
      </c>
      <c r="C468" s="260" t="s">
        <v>302</v>
      </c>
      <c r="D468" s="261">
        <v>44616</v>
      </c>
      <c r="E468" s="260">
        <v>5</v>
      </c>
      <c r="F468" s="260" t="s">
        <v>199</v>
      </c>
      <c r="G468" s="260">
        <v>495000</v>
      </c>
      <c r="H468" s="260" t="s">
        <v>318</v>
      </c>
      <c r="I468" s="260" t="s">
        <v>319</v>
      </c>
      <c r="J468" s="260" t="s">
        <v>320</v>
      </c>
      <c r="K468" s="260" t="s">
        <v>320</v>
      </c>
      <c r="L468" s="260" t="s">
        <v>263</v>
      </c>
      <c r="M468" s="260">
        <v>700009</v>
      </c>
      <c r="N468" s="260" t="s">
        <v>204</v>
      </c>
      <c r="O468" s="260" t="s">
        <v>205</v>
      </c>
      <c r="P468" s="260">
        <v>10</v>
      </c>
      <c r="Q468" s="260">
        <v>1500</v>
      </c>
      <c r="R468" s="260">
        <v>1521</v>
      </c>
    </row>
    <row r="469" spans="1:18" x14ac:dyDescent="0.35">
      <c r="A469" s="260">
        <v>95001518</v>
      </c>
      <c r="B469" s="260" t="s">
        <v>330</v>
      </c>
      <c r="C469" s="260" t="s">
        <v>302</v>
      </c>
      <c r="D469" s="261">
        <v>44616</v>
      </c>
      <c r="E469" s="260">
        <v>4</v>
      </c>
      <c r="F469" s="260" t="s">
        <v>199</v>
      </c>
      <c r="G469" s="260">
        <v>396000</v>
      </c>
      <c r="H469" s="260" t="s">
        <v>318</v>
      </c>
      <c r="I469" s="260" t="s">
        <v>319</v>
      </c>
      <c r="J469" s="260" t="s">
        <v>320</v>
      </c>
      <c r="K469" s="260" t="s">
        <v>320</v>
      </c>
      <c r="L469" s="260" t="s">
        <v>263</v>
      </c>
      <c r="M469" s="260">
        <v>700009</v>
      </c>
      <c r="N469" s="260" t="s">
        <v>204</v>
      </c>
      <c r="O469" s="260" t="s">
        <v>205</v>
      </c>
      <c r="P469" s="260">
        <v>10</v>
      </c>
      <c r="Q469" s="260">
        <v>1500</v>
      </c>
      <c r="R469" s="260">
        <v>1521</v>
      </c>
    </row>
    <row r="470" spans="1:18" x14ac:dyDescent="0.35">
      <c r="A470" s="260">
        <v>95001519</v>
      </c>
      <c r="B470" s="260" t="s">
        <v>330</v>
      </c>
      <c r="C470" s="260" t="s">
        <v>302</v>
      </c>
      <c r="D470" s="261">
        <v>44616</v>
      </c>
      <c r="E470" s="260">
        <v>29</v>
      </c>
      <c r="F470" s="260" t="s">
        <v>199</v>
      </c>
      <c r="G470" s="260">
        <v>2871000</v>
      </c>
      <c r="H470" s="260" t="s">
        <v>318</v>
      </c>
      <c r="I470" s="260" t="s">
        <v>319</v>
      </c>
      <c r="J470" s="260" t="s">
        <v>320</v>
      </c>
      <c r="K470" s="260" t="s">
        <v>320</v>
      </c>
      <c r="L470" s="260" t="s">
        <v>263</v>
      </c>
      <c r="M470" s="260">
        <v>700009</v>
      </c>
      <c r="N470" s="260" t="s">
        <v>204</v>
      </c>
      <c r="O470" s="260" t="s">
        <v>205</v>
      </c>
      <c r="P470" s="260">
        <v>10</v>
      </c>
      <c r="Q470" s="260">
        <v>1500</v>
      </c>
      <c r="R470" s="260">
        <v>1521</v>
      </c>
    </row>
    <row r="471" spans="1:18" x14ac:dyDescent="0.35">
      <c r="A471" s="260">
        <v>95001520</v>
      </c>
      <c r="B471" s="260" t="s">
        <v>331</v>
      </c>
      <c r="D471" s="261">
        <v>44616</v>
      </c>
      <c r="E471" s="260">
        <v>12</v>
      </c>
      <c r="F471" s="260" t="s">
        <v>199</v>
      </c>
      <c r="G471" s="260">
        <v>1224000</v>
      </c>
      <c r="H471" s="260" t="s">
        <v>318</v>
      </c>
      <c r="I471" s="260" t="s">
        <v>319</v>
      </c>
      <c r="J471" s="260" t="s">
        <v>320</v>
      </c>
      <c r="K471" s="260" t="s">
        <v>320</v>
      </c>
      <c r="L471" s="260" t="s">
        <v>263</v>
      </c>
      <c r="M471" s="260">
        <v>700009</v>
      </c>
      <c r="N471" s="260" t="s">
        <v>204</v>
      </c>
      <c r="O471" s="260" t="s">
        <v>205</v>
      </c>
      <c r="P471" s="260">
        <v>10</v>
      </c>
      <c r="Q471" s="260">
        <v>1500</v>
      </c>
      <c r="R471" s="260">
        <v>1520</v>
      </c>
    </row>
    <row r="472" spans="1:18" x14ac:dyDescent="0.35">
      <c r="A472" s="260">
        <v>95001521</v>
      </c>
      <c r="B472" s="260" t="s">
        <v>327</v>
      </c>
      <c r="D472" s="261">
        <v>44620</v>
      </c>
      <c r="E472" s="260">
        <v>113</v>
      </c>
      <c r="F472" s="260" t="s">
        <v>199</v>
      </c>
      <c r="G472" s="260">
        <v>99779</v>
      </c>
      <c r="H472" s="260" t="s">
        <v>323</v>
      </c>
      <c r="I472" s="260" t="s">
        <v>319</v>
      </c>
      <c r="J472" s="260" t="s">
        <v>320</v>
      </c>
      <c r="K472" s="260" t="s">
        <v>320</v>
      </c>
      <c r="L472" s="260" t="s">
        <v>263</v>
      </c>
      <c r="M472" s="260">
        <v>700009</v>
      </c>
      <c r="N472" s="260" t="s">
        <v>204</v>
      </c>
      <c r="O472" s="260" t="s">
        <v>205</v>
      </c>
      <c r="P472" s="260">
        <v>10</v>
      </c>
      <c r="Q472" s="260">
        <v>1500</v>
      </c>
      <c r="R472" s="260">
        <v>1521</v>
      </c>
    </row>
    <row r="473" spans="1:18" x14ac:dyDescent="0.35">
      <c r="A473" s="260">
        <v>95001521</v>
      </c>
      <c r="B473" s="260" t="s">
        <v>327</v>
      </c>
      <c r="D473" s="261">
        <v>44620</v>
      </c>
      <c r="E473" s="260">
        <v>26</v>
      </c>
      <c r="F473" s="260" t="s">
        <v>199</v>
      </c>
      <c r="G473" s="260">
        <v>22958</v>
      </c>
      <c r="H473" s="260" t="s">
        <v>323</v>
      </c>
      <c r="I473" s="260" t="s">
        <v>319</v>
      </c>
      <c r="J473" s="260" t="s">
        <v>320</v>
      </c>
      <c r="K473" s="260" t="s">
        <v>320</v>
      </c>
      <c r="L473" s="260" t="s">
        <v>321</v>
      </c>
      <c r="M473" s="260">
        <v>700046</v>
      </c>
      <c r="N473" s="260" t="s">
        <v>204</v>
      </c>
      <c r="O473" s="260" t="s">
        <v>205</v>
      </c>
      <c r="P473" s="260">
        <v>20</v>
      </c>
      <c r="Q473" s="260">
        <v>1500</v>
      </c>
      <c r="R473" s="260">
        <v>1521</v>
      </c>
    </row>
    <row r="474" spans="1:18" x14ac:dyDescent="0.35">
      <c r="A474" s="260">
        <v>95001522</v>
      </c>
      <c r="B474" s="260" t="s">
        <v>332</v>
      </c>
      <c r="D474" s="261">
        <v>44618</v>
      </c>
      <c r="E474" s="260">
        <v>28</v>
      </c>
      <c r="F474" s="260" t="s">
        <v>199</v>
      </c>
      <c r="G474" s="260">
        <v>2856000</v>
      </c>
      <c r="H474" s="260" t="s">
        <v>318</v>
      </c>
      <c r="I474" s="260" t="s">
        <v>319</v>
      </c>
      <c r="J474" s="260" t="s">
        <v>320</v>
      </c>
      <c r="K474" s="260" t="s">
        <v>320</v>
      </c>
      <c r="L474" s="260" t="s">
        <v>263</v>
      </c>
      <c r="M474" s="260">
        <v>700009</v>
      </c>
      <c r="N474" s="260" t="s">
        <v>204</v>
      </c>
      <c r="O474" s="260" t="s">
        <v>205</v>
      </c>
      <c r="P474" s="260">
        <v>11</v>
      </c>
      <c r="Q474" s="260">
        <v>1500</v>
      </c>
      <c r="R474" s="260">
        <v>1520</v>
      </c>
    </row>
    <row r="475" spans="1:18" x14ac:dyDescent="0.35">
      <c r="A475" s="260">
        <v>95001522</v>
      </c>
      <c r="B475" s="260" t="s">
        <v>332</v>
      </c>
      <c r="D475" s="261">
        <v>44618</v>
      </c>
      <c r="E475" s="260">
        <v>28</v>
      </c>
      <c r="F475" s="260" t="s">
        <v>199</v>
      </c>
      <c r="G475" s="260">
        <v>2856000</v>
      </c>
      <c r="H475" s="260" t="s">
        <v>318</v>
      </c>
      <c r="I475" s="260" t="s">
        <v>319</v>
      </c>
      <c r="J475" s="260" t="s">
        <v>320</v>
      </c>
      <c r="K475" s="260" t="s">
        <v>320</v>
      </c>
      <c r="L475" s="260" t="s">
        <v>263</v>
      </c>
      <c r="M475" s="260">
        <v>700009</v>
      </c>
      <c r="N475" s="260" t="s">
        <v>204</v>
      </c>
      <c r="O475" s="260" t="s">
        <v>205</v>
      </c>
      <c r="P475" s="260">
        <v>10</v>
      </c>
      <c r="Q475" s="260">
        <v>1500</v>
      </c>
      <c r="R475" s="260">
        <v>1520</v>
      </c>
    </row>
    <row r="476" spans="1:18" x14ac:dyDescent="0.35">
      <c r="A476" s="260">
        <v>95001523</v>
      </c>
      <c r="B476" s="260" t="s">
        <v>326</v>
      </c>
      <c r="D476" s="261">
        <v>44618</v>
      </c>
      <c r="E476" s="260">
        <v>13</v>
      </c>
      <c r="F476" s="260" t="s">
        <v>199</v>
      </c>
      <c r="G476" s="260">
        <v>1326000</v>
      </c>
      <c r="H476" s="260" t="s">
        <v>318</v>
      </c>
      <c r="I476" s="260" t="s">
        <v>319</v>
      </c>
      <c r="J476" s="260" t="s">
        <v>320</v>
      </c>
      <c r="K476" s="260" t="s">
        <v>320</v>
      </c>
      <c r="L476" s="260" t="s">
        <v>263</v>
      </c>
      <c r="M476" s="260">
        <v>700009</v>
      </c>
      <c r="N476" s="260" t="s">
        <v>204</v>
      </c>
      <c r="O476" s="260" t="s">
        <v>205</v>
      </c>
      <c r="P476" s="260">
        <v>10</v>
      </c>
      <c r="Q476" s="260">
        <v>1500</v>
      </c>
      <c r="R476" s="260">
        <v>1520</v>
      </c>
    </row>
    <row r="477" spans="1:18" x14ac:dyDescent="0.35">
      <c r="A477" s="260">
        <v>95001524</v>
      </c>
      <c r="B477" s="260" t="s">
        <v>333</v>
      </c>
      <c r="D477" s="261">
        <v>44618</v>
      </c>
      <c r="E477" s="260">
        <v>7</v>
      </c>
      <c r="F477" s="260" t="s">
        <v>199</v>
      </c>
      <c r="G477" s="260">
        <v>714000</v>
      </c>
      <c r="H477" s="260" t="s">
        <v>318</v>
      </c>
      <c r="I477" s="260" t="s">
        <v>319</v>
      </c>
      <c r="J477" s="260" t="s">
        <v>320</v>
      </c>
      <c r="K477" s="260" t="s">
        <v>320</v>
      </c>
      <c r="L477" s="260" t="s">
        <v>321</v>
      </c>
      <c r="M477" s="260">
        <v>700046</v>
      </c>
      <c r="N477" s="260" t="s">
        <v>204</v>
      </c>
      <c r="O477" s="260" t="s">
        <v>205</v>
      </c>
      <c r="P477" s="260">
        <v>20</v>
      </c>
      <c r="Q477" s="260">
        <v>1500</v>
      </c>
      <c r="R477" s="260">
        <v>1520</v>
      </c>
    </row>
    <row r="478" spans="1:18" x14ac:dyDescent="0.35">
      <c r="A478" s="260">
        <v>95001524</v>
      </c>
      <c r="B478" s="260" t="s">
        <v>333</v>
      </c>
      <c r="D478" s="261">
        <v>44618</v>
      </c>
      <c r="E478" s="260">
        <v>21</v>
      </c>
      <c r="F478" s="260" t="s">
        <v>199</v>
      </c>
      <c r="G478" s="260">
        <v>2142000</v>
      </c>
      <c r="H478" s="260" t="s">
        <v>318</v>
      </c>
      <c r="I478" s="260" t="s">
        <v>319</v>
      </c>
      <c r="J478" s="260" t="s">
        <v>320</v>
      </c>
      <c r="K478" s="260" t="s">
        <v>320</v>
      </c>
      <c r="L478" s="260" t="s">
        <v>263</v>
      </c>
      <c r="M478" s="260">
        <v>700009</v>
      </c>
      <c r="N478" s="260" t="s">
        <v>204</v>
      </c>
      <c r="O478" s="260" t="s">
        <v>205</v>
      </c>
      <c r="P478" s="260">
        <v>10</v>
      </c>
      <c r="Q478" s="260">
        <v>1500</v>
      </c>
      <c r="R478" s="260">
        <v>1520</v>
      </c>
    </row>
    <row r="479" spans="1:18" x14ac:dyDescent="0.35">
      <c r="A479" s="260">
        <v>95001525</v>
      </c>
      <c r="B479" s="260" t="s">
        <v>334</v>
      </c>
      <c r="D479" s="261">
        <v>44618</v>
      </c>
      <c r="E479" s="260">
        <v>12</v>
      </c>
      <c r="F479" s="260" t="s">
        <v>199</v>
      </c>
      <c r="G479" s="260">
        <v>1224000</v>
      </c>
      <c r="H479" s="260" t="s">
        <v>318</v>
      </c>
      <c r="I479" s="260" t="s">
        <v>319</v>
      </c>
      <c r="J479" s="260" t="s">
        <v>320</v>
      </c>
      <c r="K479" s="260" t="s">
        <v>320</v>
      </c>
      <c r="L479" s="260" t="s">
        <v>263</v>
      </c>
      <c r="M479" s="260">
        <v>700009</v>
      </c>
      <c r="N479" s="260" t="s">
        <v>204</v>
      </c>
      <c r="O479" s="260" t="s">
        <v>205</v>
      </c>
      <c r="P479" s="260">
        <v>10</v>
      </c>
      <c r="Q479" s="260">
        <v>1500</v>
      </c>
      <c r="R479" s="260">
        <v>1520</v>
      </c>
    </row>
    <row r="480" spans="1:18" x14ac:dyDescent="0.35">
      <c r="A480" s="260">
        <v>95001526</v>
      </c>
      <c r="B480" s="260" t="s">
        <v>335</v>
      </c>
      <c r="D480" s="261">
        <v>44618</v>
      </c>
      <c r="E480" s="260">
        <v>28</v>
      </c>
      <c r="F480" s="260" t="s">
        <v>199</v>
      </c>
      <c r="G480" s="260">
        <v>2856000</v>
      </c>
      <c r="H480" s="260" t="s">
        <v>318</v>
      </c>
      <c r="I480" s="260" t="s">
        <v>319</v>
      </c>
      <c r="J480" s="260" t="s">
        <v>320</v>
      </c>
      <c r="K480" s="260" t="s">
        <v>320</v>
      </c>
      <c r="L480" s="260" t="s">
        <v>263</v>
      </c>
      <c r="M480" s="260">
        <v>700009</v>
      </c>
      <c r="N480" s="260" t="s">
        <v>204</v>
      </c>
      <c r="O480" s="260" t="s">
        <v>205</v>
      </c>
      <c r="P480" s="260">
        <v>10</v>
      </c>
      <c r="Q480" s="260">
        <v>1500</v>
      </c>
      <c r="R480" s="260">
        <v>1520</v>
      </c>
    </row>
    <row r="481" spans="1:18" x14ac:dyDescent="0.35">
      <c r="A481" s="260">
        <v>95001527</v>
      </c>
      <c r="B481" s="260" t="s">
        <v>336</v>
      </c>
      <c r="D481" s="261">
        <v>44618</v>
      </c>
      <c r="E481" s="260">
        <v>29.5</v>
      </c>
      <c r="F481" s="260" t="s">
        <v>199</v>
      </c>
      <c r="G481" s="260">
        <v>3009000</v>
      </c>
      <c r="H481" s="260" t="s">
        <v>318</v>
      </c>
      <c r="I481" s="260" t="s">
        <v>319</v>
      </c>
      <c r="J481" s="260" t="s">
        <v>320</v>
      </c>
      <c r="K481" s="260" t="s">
        <v>320</v>
      </c>
      <c r="L481" s="260" t="s">
        <v>263</v>
      </c>
      <c r="M481" s="260">
        <v>700009</v>
      </c>
      <c r="N481" s="260" t="s">
        <v>204</v>
      </c>
      <c r="O481" s="260" t="s">
        <v>205</v>
      </c>
      <c r="P481" s="260">
        <v>10</v>
      </c>
      <c r="Q481" s="260">
        <v>1500</v>
      </c>
      <c r="R481" s="260">
        <v>1520</v>
      </c>
    </row>
    <row r="482" spans="1:18" x14ac:dyDescent="0.35">
      <c r="A482" s="260">
        <v>95001527</v>
      </c>
      <c r="B482" s="260" t="s">
        <v>336</v>
      </c>
      <c r="D482" s="261">
        <v>44618</v>
      </c>
      <c r="E482" s="260">
        <v>29.5</v>
      </c>
      <c r="F482" s="260" t="s">
        <v>199</v>
      </c>
      <c r="G482" s="260">
        <v>3009000</v>
      </c>
      <c r="H482" s="260" t="s">
        <v>318</v>
      </c>
      <c r="I482" s="260" t="s">
        <v>319</v>
      </c>
      <c r="J482" s="260" t="s">
        <v>320</v>
      </c>
      <c r="K482" s="260" t="s">
        <v>320</v>
      </c>
      <c r="L482" s="260" t="s">
        <v>263</v>
      </c>
      <c r="M482" s="260">
        <v>700009</v>
      </c>
      <c r="N482" s="260" t="s">
        <v>204</v>
      </c>
      <c r="O482" s="260" t="s">
        <v>205</v>
      </c>
      <c r="P482" s="260">
        <v>11</v>
      </c>
      <c r="Q482" s="260">
        <v>1500</v>
      </c>
      <c r="R482" s="260">
        <v>1520</v>
      </c>
    </row>
    <row r="483" spans="1:18" x14ac:dyDescent="0.35">
      <c r="A483" s="260">
        <v>95001528</v>
      </c>
      <c r="B483" s="260" t="s">
        <v>337</v>
      </c>
      <c r="D483" s="261">
        <v>44620</v>
      </c>
      <c r="E483" s="260">
        <v>28</v>
      </c>
      <c r="F483" s="260" t="s">
        <v>199</v>
      </c>
      <c r="G483" s="260">
        <v>2856000</v>
      </c>
      <c r="H483" s="260" t="s">
        <v>318</v>
      </c>
      <c r="I483" s="260" t="s">
        <v>319</v>
      </c>
      <c r="J483" s="260" t="s">
        <v>320</v>
      </c>
      <c r="K483" s="260" t="s">
        <v>320</v>
      </c>
      <c r="L483" s="260" t="s">
        <v>263</v>
      </c>
      <c r="M483" s="260">
        <v>700009</v>
      </c>
      <c r="N483" s="260" t="s">
        <v>204</v>
      </c>
      <c r="O483" s="260" t="s">
        <v>205</v>
      </c>
      <c r="P483" s="260">
        <v>10</v>
      </c>
      <c r="Q483" s="260">
        <v>1500</v>
      </c>
      <c r="R483" s="260">
        <v>1520</v>
      </c>
    </row>
    <row r="484" spans="1:18" x14ac:dyDescent="0.35">
      <c r="A484" s="260">
        <v>95001535</v>
      </c>
      <c r="B484" s="260" t="s">
        <v>327</v>
      </c>
      <c r="D484" s="261">
        <v>44620</v>
      </c>
      <c r="E484" s="260">
        <v>42.5</v>
      </c>
      <c r="F484" s="260" t="s">
        <v>199</v>
      </c>
      <c r="G484" s="260">
        <v>37527.5</v>
      </c>
      <c r="H484" s="260" t="s">
        <v>323</v>
      </c>
      <c r="I484" s="260" t="s">
        <v>319</v>
      </c>
      <c r="J484" s="260" t="s">
        <v>320</v>
      </c>
      <c r="K484" s="260" t="s">
        <v>320</v>
      </c>
      <c r="L484" s="260" t="s">
        <v>263</v>
      </c>
      <c r="M484" s="260">
        <v>700009</v>
      </c>
      <c r="N484" s="260" t="s">
        <v>204</v>
      </c>
      <c r="O484" s="260" t="s">
        <v>205</v>
      </c>
      <c r="P484" s="260">
        <v>10</v>
      </c>
      <c r="Q484" s="260">
        <v>1500</v>
      </c>
      <c r="R484" s="260">
        <v>1521</v>
      </c>
    </row>
    <row r="485" spans="1:18" x14ac:dyDescent="0.35">
      <c r="A485" s="260">
        <v>95001535</v>
      </c>
      <c r="B485" s="260" t="s">
        <v>327</v>
      </c>
      <c r="D485" s="261">
        <v>44620</v>
      </c>
      <c r="E485" s="260">
        <v>13</v>
      </c>
      <c r="F485" s="260" t="s">
        <v>199</v>
      </c>
      <c r="G485" s="260">
        <v>11479</v>
      </c>
      <c r="H485" s="260" t="s">
        <v>323</v>
      </c>
      <c r="I485" s="260" t="s">
        <v>319</v>
      </c>
      <c r="J485" s="260" t="s">
        <v>320</v>
      </c>
      <c r="K485" s="260" t="s">
        <v>320</v>
      </c>
      <c r="L485" s="260" t="s">
        <v>321</v>
      </c>
      <c r="M485" s="260">
        <v>700046</v>
      </c>
      <c r="N485" s="260" t="s">
        <v>204</v>
      </c>
      <c r="O485" s="260" t="s">
        <v>205</v>
      </c>
      <c r="P485" s="260">
        <v>20</v>
      </c>
      <c r="Q485" s="260">
        <v>1500</v>
      </c>
      <c r="R485" s="260">
        <v>1521</v>
      </c>
    </row>
    <row r="486" spans="1:18" x14ac:dyDescent="0.35">
      <c r="A486" s="260">
        <v>95001536</v>
      </c>
      <c r="B486" s="260" t="s">
        <v>338</v>
      </c>
      <c r="D486" s="261">
        <v>44624</v>
      </c>
      <c r="E486" s="260">
        <v>12</v>
      </c>
      <c r="F486" s="260" t="s">
        <v>199</v>
      </c>
      <c r="G486" s="260">
        <v>1224000</v>
      </c>
      <c r="H486" s="260" t="s">
        <v>318</v>
      </c>
      <c r="I486" s="260" t="s">
        <v>319</v>
      </c>
      <c r="J486" s="260" t="s">
        <v>320</v>
      </c>
      <c r="K486" s="260" t="s">
        <v>320</v>
      </c>
      <c r="L486" s="260" t="s">
        <v>263</v>
      </c>
      <c r="M486" s="260">
        <v>700009</v>
      </c>
      <c r="N486" s="260" t="s">
        <v>204</v>
      </c>
      <c r="O486" s="260" t="s">
        <v>205</v>
      </c>
      <c r="P486" s="260">
        <v>10</v>
      </c>
      <c r="Q486" s="260">
        <v>1500</v>
      </c>
      <c r="R486" s="260">
        <v>1520</v>
      </c>
    </row>
    <row r="487" spans="1:18" x14ac:dyDescent="0.35">
      <c r="A487" s="260">
        <v>95001537</v>
      </c>
      <c r="B487" s="260" t="s">
        <v>339</v>
      </c>
      <c r="D487" s="261">
        <v>44624</v>
      </c>
      <c r="E487" s="260">
        <v>1.5</v>
      </c>
      <c r="F487" s="260" t="s">
        <v>199</v>
      </c>
      <c r="G487" s="260">
        <v>153000</v>
      </c>
      <c r="H487" s="260" t="s">
        <v>318</v>
      </c>
      <c r="I487" s="260" t="s">
        <v>319</v>
      </c>
      <c r="J487" s="260" t="s">
        <v>320</v>
      </c>
      <c r="K487" s="260" t="s">
        <v>320</v>
      </c>
      <c r="L487" s="260" t="s">
        <v>263</v>
      </c>
      <c r="M487" s="260">
        <v>700009</v>
      </c>
      <c r="N487" s="260" t="s">
        <v>204</v>
      </c>
      <c r="O487" s="260" t="s">
        <v>205</v>
      </c>
      <c r="P487" s="260">
        <v>10</v>
      </c>
      <c r="Q487" s="260">
        <v>1500</v>
      </c>
      <c r="R487" s="260">
        <v>1520</v>
      </c>
    </row>
    <row r="488" spans="1:18" x14ac:dyDescent="0.35">
      <c r="A488" s="260">
        <v>95001538</v>
      </c>
      <c r="B488" s="260" t="s">
        <v>340</v>
      </c>
      <c r="D488" s="261">
        <v>44624</v>
      </c>
      <c r="E488" s="260">
        <v>12</v>
      </c>
      <c r="F488" s="260" t="s">
        <v>238</v>
      </c>
      <c r="G488" s="260">
        <v>1224000</v>
      </c>
      <c r="H488" s="260" t="s">
        <v>318</v>
      </c>
      <c r="I488" s="260" t="s">
        <v>319</v>
      </c>
      <c r="J488" s="260" t="s">
        <v>320</v>
      </c>
      <c r="K488" s="260" t="s">
        <v>320</v>
      </c>
      <c r="L488" s="260" t="s">
        <v>263</v>
      </c>
      <c r="M488" s="260">
        <v>700009</v>
      </c>
      <c r="N488" s="260" t="s">
        <v>204</v>
      </c>
      <c r="O488" s="260" t="s">
        <v>205</v>
      </c>
      <c r="P488" s="260">
        <v>10</v>
      </c>
      <c r="Q488" s="260">
        <v>1500</v>
      </c>
      <c r="R488" s="260">
        <v>1520</v>
      </c>
    </row>
    <row r="489" spans="1:18" x14ac:dyDescent="0.35">
      <c r="A489" s="260">
        <v>95001539</v>
      </c>
      <c r="B489" s="260" t="s">
        <v>341</v>
      </c>
      <c r="D489" s="261">
        <v>44624</v>
      </c>
      <c r="E489" s="260">
        <v>29</v>
      </c>
      <c r="F489" s="260" t="s">
        <v>199</v>
      </c>
      <c r="G489" s="260">
        <v>2958000</v>
      </c>
      <c r="H489" s="260" t="s">
        <v>318</v>
      </c>
      <c r="I489" s="260" t="s">
        <v>319</v>
      </c>
      <c r="J489" s="260" t="s">
        <v>320</v>
      </c>
      <c r="K489" s="260" t="s">
        <v>320</v>
      </c>
      <c r="L489" s="260" t="s">
        <v>263</v>
      </c>
      <c r="M489" s="260">
        <v>700009</v>
      </c>
      <c r="N489" s="260" t="s">
        <v>204</v>
      </c>
      <c r="O489" s="260" t="s">
        <v>205</v>
      </c>
      <c r="P489" s="260">
        <v>10</v>
      </c>
      <c r="Q489" s="260">
        <v>1500</v>
      </c>
      <c r="R489" s="260">
        <v>1520</v>
      </c>
    </row>
    <row r="490" spans="1:18" x14ac:dyDescent="0.35">
      <c r="A490" s="260">
        <v>95001540</v>
      </c>
      <c r="B490" s="260" t="s">
        <v>322</v>
      </c>
      <c r="D490" s="261">
        <v>44628</v>
      </c>
      <c r="E490" s="260">
        <v>28</v>
      </c>
      <c r="F490" s="260" t="s">
        <v>199</v>
      </c>
      <c r="G490" s="260">
        <v>2856000</v>
      </c>
      <c r="H490" s="260" t="s">
        <v>318</v>
      </c>
      <c r="I490" s="260" t="s">
        <v>319</v>
      </c>
      <c r="J490" s="260" t="s">
        <v>320</v>
      </c>
      <c r="K490" s="260" t="s">
        <v>320</v>
      </c>
      <c r="L490" s="260" t="s">
        <v>263</v>
      </c>
      <c r="M490" s="260">
        <v>700009</v>
      </c>
      <c r="N490" s="260" t="s">
        <v>204</v>
      </c>
      <c r="O490" s="260" t="s">
        <v>205</v>
      </c>
      <c r="P490" s="260">
        <v>10</v>
      </c>
      <c r="Q490" s="260">
        <v>1500</v>
      </c>
      <c r="R490" s="260">
        <v>1520</v>
      </c>
    </row>
    <row r="491" spans="1:18" x14ac:dyDescent="0.35">
      <c r="A491" s="260">
        <v>95001541</v>
      </c>
      <c r="B491" s="260" t="s">
        <v>322</v>
      </c>
      <c r="D491" s="261">
        <v>44628</v>
      </c>
      <c r="E491" s="260">
        <v>2.5</v>
      </c>
      <c r="F491" s="260" t="s">
        <v>199</v>
      </c>
      <c r="G491" s="260">
        <v>255000</v>
      </c>
      <c r="H491" s="260" t="s">
        <v>318</v>
      </c>
      <c r="I491" s="260" t="s">
        <v>319</v>
      </c>
      <c r="J491" s="260" t="s">
        <v>320</v>
      </c>
      <c r="K491" s="260" t="s">
        <v>320</v>
      </c>
      <c r="L491" s="260" t="s">
        <v>263</v>
      </c>
      <c r="M491" s="260">
        <v>700009</v>
      </c>
      <c r="N491" s="260" t="s">
        <v>204</v>
      </c>
      <c r="O491" s="260" t="s">
        <v>205</v>
      </c>
      <c r="P491" s="260">
        <v>10</v>
      </c>
      <c r="Q491" s="260">
        <v>1500</v>
      </c>
      <c r="R491" s="260">
        <v>1520</v>
      </c>
    </row>
    <row r="492" spans="1:18" x14ac:dyDescent="0.35">
      <c r="A492" s="260">
        <v>95001542</v>
      </c>
      <c r="B492" s="260" t="s">
        <v>339</v>
      </c>
      <c r="D492" s="261">
        <v>44629</v>
      </c>
      <c r="E492" s="260">
        <v>1.5</v>
      </c>
      <c r="F492" s="260" t="s">
        <v>199</v>
      </c>
      <c r="G492" s="260">
        <v>153000</v>
      </c>
      <c r="H492" s="260" t="s">
        <v>318</v>
      </c>
      <c r="I492" s="260" t="s">
        <v>319</v>
      </c>
      <c r="J492" s="260" t="s">
        <v>320</v>
      </c>
      <c r="K492" s="260" t="s">
        <v>320</v>
      </c>
      <c r="L492" s="260" t="s">
        <v>263</v>
      </c>
      <c r="M492" s="260">
        <v>700009</v>
      </c>
      <c r="N492" s="260" t="s">
        <v>204</v>
      </c>
      <c r="O492" s="260" t="s">
        <v>205</v>
      </c>
      <c r="P492" s="260">
        <v>10</v>
      </c>
      <c r="Q492" s="260">
        <v>1500</v>
      </c>
      <c r="R492" s="260">
        <v>1520</v>
      </c>
    </row>
    <row r="493" spans="1:18" x14ac:dyDescent="0.35">
      <c r="A493" s="260">
        <v>95001543</v>
      </c>
      <c r="B493" s="260" t="s">
        <v>342</v>
      </c>
      <c r="D493" s="261">
        <v>44631</v>
      </c>
      <c r="E493" s="260">
        <v>29</v>
      </c>
      <c r="F493" s="260" t="s">
        <v>199</v>
      </c>
      <c r="G493" s="260">
        <v>2958000</v>
      </c>
      <c r="H493" s="260" t="s">
        <v>318</v>
      </c>
      <c r="I493" s="260" t="s">
        <v>319</v>
      </c>
      <c r="J493" s="260" t="s">
        <v>320</v>
      </c>
      <c r="K493" s="260" t="s">
        <v>320</v>
      </c>
      <c r="L493" s="260" t="s">
        <v>263</v>
      </c>
      <c r="M493" s="260">
        <v>700009</v>
      </c>
      <c r="N493" s="260" t="s">
        <v>204</v>
      </c>
      <c r="O493" s="260" t="s">
        <v>205</v>
      </c>
      <c r="P493" s="260">
        <v>10</v>
      </c>
      <c r="Q493" s="260">
        <v>1500</v>
      </c>
      <c r="R493" s="260">
        <v>1520</v>
      </c>
    </row>
    <row r="494" spans="1:18" x14ac:dyDescent="0.35">
      <c r="A494" s="260">
        <v>95001544</v>
      </c>
      <c r="B494" s="260" t="s">
        <v>343</v>
      </c>
      <c r="D494" s="261">
        <v>44631</v>
      </c>
      <c r="E494" s="260">
        <v>12</v>
      </c>
      <c r="F494" s="260" t="s">
        <v>199</v>
      </c>
      <c r="G494" s="260">
        <v>1224000</v>
      </c>
      <c r="H494" s="260" t="s">
        <v>318</v>
      </c>
      <c r="I494" s="260" t="s">
        <v>319</v>
      </c>
      <c r="J494" s="260" t="s">
        <v>320</v>
      </c>
      <c r="K494" s="260" t="s">
        <v>320</v>
      </c>
      <c r="L494" s="260" t="s">
        <v>263</v>
      </c>
      <c r="M494" s="260">
        <v>700009</v>
      </c>
      <c r="N494" s="260" t="s">
        <v>204</v>
      </c>
      <c r="O494" s="260" t="s">
        <v>205</v>
      </c>
      <c r="P494" s="260">
        <v>10</v>
      </c>
      <c r="Q494" s="260">
        <v>1500</v>
      </c>
      <c r="R494" s="260">
        <v>1520</v>
      </c>
    </row>
    <row r="495" spans="1:18" x14ac:dyDescent="0.35">
      <c r="A495" s="260">
        <v>95001545</v>
      </c>
      <c r="B495" s="260" t="s">
        <v>330</v>
      </c>
      <c r="C495" s="260" t="s">
        <v>302</v>
      </c>
      <c r="D495" s="261">
        <v>44634</v>
      </c>
      <c r="E495" s="260">
        <v>28</v>
      </c>
      <c r="F495" s="260" t="s">
        <v>199</v>
      </c>
      <c r="G495" s="260">
        <v>2772000</v>
      </c>
      <c r="H495" s="260" t="s">
        <v>318</v>
      </c>
      <c r="I495" s="260" t="s">
        <v>319</v>
      </c>
      <c r="J495" s="260" t="s">
        <v>320</v>
      </c>
      <c r="K495" s="260" t="s">
        <v>320</v>
      </c>
      <c r="L495" s="260" t="s">
        <v>263</v>
      </c>
      <c r="M495" s="260">
        <v>700009</v>
      </c>
      <c r="N495" s="260" t="s">
        <v>204</v>
      </c>
      <c r="O495" s="260" t="s">
        <v>205</v>
      </c>
      <c r="P495" s="260">
        <v>10</v>
      </c>
      <c r="Q495" s="260">
        <v>1500</v>
      </c>
      <c r="R495" s="260">
        <v>1521</v>
      </c>
    </row>
    <row r="496" spans="1:18" x14ac:dyDescent="0.35">
      <c r="A496" s="260">
        <v>95001546</v>
      </c>
      <c r="B496" s="260" t="s">
        <v>330</v>
      </c>
      <c r="C496" s="260" t="s">
        <v>302</v>
      </c>
      <c r="D496" s="261">
        <v>44634</v>
      </c>
      <c r="E496" s="260">
        <v>28</v>
      </c>
      <c r="F496" s="260" t="s">
        <v>199</v>
      </c>
      <c r="G496" s="260">
        <v>2772000</v>
      </c>
      <c r="H496" s="260" t="s">
        <v>318</v>
      </c>
      <c r="I496" s="260" t="s">
        <v>319</v>
      </c>
      <c r="J496" s="260" t="s">
        <v>320</v>
      </c>
      <c r="K496" s="260" t="s">
        <v>320</v>
      </c>
      <c r="L496" s="260" t="s">
        <v>263</v>
      </c>
      <c r="M496" s="260">
        <v>700009</v>
      </c>
      <c r="N496" s="260" t="s">
        <v>204</v>
      </c>
      <c r="O496" s="260" t="s">
        <v>205</v>
      </c>
      <c r="P496" s="260">
        <v>10</v>
      </c>
      <c r="Q496" s="260">
        <v>1500</v>
      </c>
      <c r="R496" s="260">
        <v>1521</v>
      </c>
    </row>
    <row r="497" spans="1:18" x14ac:dyDescent="0.35">
      <c r="A497" s="260">
        <v>95001547</v>
      </c>
      <c r="B497" s="260" t="s">
        <v>330</v>
      </c>
      <c r="C497" s="260" t="s">
        <v>302</v>
      </c>
      <c r="D497" s="261">
        <v>44634</v>
      </c>
      <c r="E497" s="260">
        <v>29</v>
      </c>
      <c r="F497" s="260" t="s">
        <v>199</v>
      </c>
      <c r="G497" s="260">
        <v>2871000</v>
      </c>
      <c r="H497" s="260" t="s">
        <v>318</v>
      </c>
      <c r="I497" s="260" t="s">
        <v>319</v>
      </c>
      <c r="J497" s="260" t="s">
        <v>320</v>
      </c>
      <c r="K497" s="260" t="s">
        <v>320</v>
      </c>
      <c r="L497" s="260" t="s">
        <v>263</v>
      </c>
      <c r="M497" s="260">
        <v>700009</v>
      </c>
      <c r="N497" s="260" t="s">
        <v>204</v>
      </c>
      <c r="O497" s="260" t="s">
        <v>205</v>
      </c>
      <c r="P497" s="260">
        <v>10</v>
      </c>
      <c r="Q497" s="260">
        <v>1500</v>
      </c>
      <c r="R497" s="260">
        <v>1521</v>
      </c>
    </row>
    <row r="498" spans="1:18" x14ac:dyDescent="0.35">
      <c r="A498" s="260">
        <v>95001548</v>
      </c>
      <c r="B498" s="260" t="s">
        <v>330</v>
      </c>
      <c r="C498" s="260" t="s">
        <v>302</v>
      </c>
      <c r="D498" s="261">
        <v>44634</v>
      </c>
      <c r="E498" s="260">
        <v>28</v>
      </c>
      <c r="F498" s="260" t="s">
        <v>199</v>
      </c>
      <c r="G498" s="260">
        <v>2772000</v>
      </c>
      <c r="H498" s="260" t="s">
        <v>318</v>
      </c>
      <c r="I498" s="260" t="s">
        <v>319</v>
      </c>
      <c r="J498" s="260" t="s">
        <v>320</v>
      </c>
      <c r="K498" s="260" t="s">
        <v>320</v>
      </c>
      <c r="L498" s="260" t="s">
        <v>263</v>
      </c>
      <c r="M498" s="260">
        <v>700009</v>
      </c>
      <c r="N498" s="260" t="s">
        <v>204</v>
      </c>
      <c r="O498" s="260" t="s">
        <v>205</v>
      </c>
      <c r="P498" s="260">
        <v>10</v>
      </c>
      <c r="Q498" s="260">
        <v>1500</v>
      </c>
      <c r="R498" s="260">
        <v>1521</v>
      </c>
    </row>
    <row r="499" spans="1:18" x14ac:dyDescent="0.35">
      <c r="A499" s="260">
        <v>95001549</v>
      </c>
      <c r="B499" s="260" t="s">
        <v>330</v>
      </c>
      <c r="C499" s="260" t="s">
        <v>302</v>
      </c>
      <c r="D499" s="261">
        <v>44634</v>
      </c>
      <c r="E499" s="260">
        <v>15</v>
      </c>
      <c r="F499" s="260" t="s">
        <v>199</v>
      </c>
      <c r="G499" s="260">
        <v>1485000</v>
      </c>
      <c r="H499" s="260" t="s">
        <v>318</v>
      </c>
      <c r="I499" s="260" t="s">
        <v>319</v>
      </c>
      <c r="J499" s="260" t="s">
        <v>320</v>
      </c>
      <c r="K499" s="260" t="s">
        <v>320</v>
      </c>
      <c r="L499" s="260" t="s">
        <v>263</v>
      </c>
      <c r="M499" s="260">
        <v>700009</v>
      </c>
      <c r="N499" s="260" t="s">
        <v>204</v>
      </c>
      <c r="O499" s="260" t="s">
        <v>205</v>
      </c>
      <c r="P499" s="260">
        <v>10</v>
      </c>
      <c r="Q499" s="260">
        <v>1500</v>
      </c>
      <c r="R499" s="260">
        <v>1521</v>
      </c>
    </row>
    <row r="500" spans="1:18" x14ac:dyDescent="0.35">
      <c r="A500" s="260">
        <v>95001550</v>
      </c>
      <c r="B500" s="260" t="s">
        <v>330</v>
      </c>
      <c r="C500" s="260" t="s">
        <v>302</v>
      </c>
      <c r="D500" s="261">
        <v>44634</v>
      </c>
      <c r="E500" s="260">
        <v>28</v>
      </c>
      <c r="F500" s="260" t="s">
        <v>199</v>
      </c>
      <c r="G500" s="260">
        <v>2772000</v>
      </c>
      <c r="H500" s="260" t="s">
        <v>318</v>
      </c>
      <c r="I500" s="260" t="s">
        <v>319</v>
      </c>
      <c r="J500" s="260" t="s">
        <v>320</v>
      </c>
      <c r="K500" s="260" t="s">
        <v>320</v>
      </c>
      <c r="L500" s="260" t="s">
        <v>263</v>
      </c>
      <c r="M500" s="260">
        <v>700009</v>
      </c>
      <c r="N500" s="260" t="s">
        <v>204</v>
      </c>
      <c r="O500" s="260" t="s">
        <v>205</v>
      </c>
      <c r="P500" s="260">
        <v>10</v>
      </c>
      <c r="Q500" s="260">
        <v>1500</v>
      </c>
      <c r="R500" s="260">
        <v>1521</v>
      </c>
    </row>
    <row r="501" spans="1:18" x14ac:dyDescent="0.35">
      <c r="A501" s="260">
        <v>95001551</v>
      </c>
      <c r="B501" s="260" t="s">
        <v>322</v>
      </c>
      <c r="D501" s="261">
        <v>44635</v>
      </c>
      <c r="E501" s="260">
        <v>2.5</v>
      </c>
      <c r="F501" s="260" t="s">
        <v>199</v>
      </c>
      <c r="G501" s="260">
        <v>255000</v>
      </c>
      <c r="H501" s="260" t="s">
        <v>318</v>
      </c>
      <c r="I501" s="260" t="s">
        <v>319</v>
      </c>
      <c r="J501" s="260" t="s">
        <v>320</v>
      </c>
      <c r="K501" s="260" t="s">
        <v>320</v>
      </c>
      <c r="L501" s="260" t="s">
        <v>263</v>
      </c>
      <c r="M501" s="260">
        <v>700009</v>
      </c>
      <c r="N501" s="260" t="s">
        <v>204</v>
      </c>
      <c r="O501" s="260" t="s">
        <v>205</v>
      </c>
      <c r="P501" s="260">
        <v>10</v>
      </c>
      <c r="Q501" s="260">
        <v>1500</v>
      </c>
      <c r="R501" s="260">
        <v>1520</v>
      </c>
    </row>
    <row r="502" spans="1:18" x14ac:dyDescent="0.35">
      <c r="A502" s="260">
        <v>95001552</v>
      </c>
      <c r="B502" s="260" t="s">
        <v>341</v>
      </c>
      <c r="D502" s="261">
        <v>44635</v>
      </c>
      <c r="E502" s="260">
        <v>30</v>
      </c>
      <c r="F502" s="260" t="s">
        <v>199</v>
      </c>
      <c r="G502" s="260">
        <v>3060000</v>
      </c>
      <c r="H502" s="260" t="s">
        <v>318</v>
      </c>
      <c r="I502" s="260" t="s">
        <v>319</v>
      </c>
      <c r="J502" s="260" t="s">
        <v>320</v>
      </c>
      <c r="K502" s="260" t="s">
        <v>320</v>
      </c>
      <c r="L502" s="260" t="s">
        <v>263</v>
      </c>
      <c r="M502" s="260">
        <v>700009</v>
      </c>
      <c r="N502" s="260" t="s">
        <v>204</v>
      </c>
      <c r="O502" s="260" t="s">
        <v>205</v>
      </c>
      <c r="P502" s="260">
        <v>10</v>
      </c>
      <c r="Q502" s="260">
        <v>1500</v>
      </c>
      <c r="R502" s="260">
        <v>1520</v>
      </c>
    </row>
    <row r="503" spans="1:18" x14ac:dyDescent="0.35">
      <c r="A503" s="260">
        <v>95001553</v>
      </c>
      <c r="B503" s="260" t="s">
        <v>324</v>
      </c>
      <c r="C503" s="260" t="s">
        <v>302</v>
      </c>
      <c r="D503" s="261">
        <v>44636</v>
      </c>
      <c r="E503" s="260">
        <v>108</v>
      </c>
      <c r="F503" s="260" t="s">
        <v>199</v>
      </c>
      <c r="G503" s="260">
        <v>10692000</v>
      </c>
      <c r="H503" s="260" t="s">
        <v>318</v>
      </c>
      <c r="I503" s="260" t="s">
        <v>319</v>
      </c>
      <c r="J503" s="260" t="s">
        <v>320</v>
      </c>
      <c r="K503" s="260" t="s">
        <v>320</v>
      </c>
      <c r="L503" s="260" t="s">
        <v>263</v>
      </c>
      <c r="M503" s="260">
        <v>700009</v>
      </c>
      <c r="N503" s="260" t="s">
        <v>204</v>
      </c>
      <c r="O503" s="260" t="s">
        <v>205</v>
      </c>
      <c r="P503" s="260">
        <v>10</v>
      </c>
      <c r="Q503" s="260">
        <v>1500</v>
      </c>
      <c r="R503" s="260">
        <v>1520</v>
      </c>
    </row>
    <row r="504" spans="1:18" x14ac:dyDescent="0.35">
      <c r="A504" s="260">
        <v>95001554</v>
      </c>
      <c r="B504" s="260" t="s">
        <v>324</v>
      </c>
      <c r="C504" s="260" t="s">
        <v>302</v>
      </c>
      <c r="D504" s="261">
        <v>44638</v>
      </c>
      <c r="E504" s="260">
        <v>186.3</v>
      </c>
      <c r="F504" s="260" t="s">
        <v>238</v>
      </c>
      <c r="G504" s="260">
        <v>18443700</v>
      </c>
      <c r="H504" s="260" t="s">
        <v>318</v>
      </c>
      <c r="I504" s="260" t="s">
        <v>319</v>
      </c>
      <c r="J504" s="260" t="s">
        <v>320</v>
      </c>
      <c r="K504" s="260" t="s">
        <v>320</v>
      </c>
      <c r="L504" s="260" t="s">
        <v>263</v>
      </c>
      <c r="M504" s="260">
        <v>700009</v>
      </c>
      <c r="N504" s="260" t="s">
        <v>204</v>
      </c>
      <c r="O504" s="260" t="s">
        <v>205</v>
      </c>
      <c r="P504" s="260">
        <v>10</v>
      </c>
      <c r="Q504" s="260">
        <v>1500</v>
      </c>
      <c r="R504" s="260">
        <v>1520</v>
      </c>
    </row>
    <row r="505" spans="1:18" x14ac:dyDescent="0.35">
      <c r="A505" s="260">
        <v>95001555</v>
      </c>
      <c r="B505" s="260" t="s">
        <v>322</v>
      </c>
      <c r="D505" s="261">
        <v>44638</v>
      </c>
      <c r="E505" s="260">
        <v>3</v>
      </c>
      <c r="F505" s="260" t="s">
        <v>199</v>
      </c>
      <c r="G505" s="260">
        <v>306000</v>
      </c>
      <c r="H505" s="260" t="s">
        <v>318</v>
      </c>
      <c r="I505" s="260" t="s">
        <v>319</v>
      </c>
      <c r="J505" s="260" t="s">
        <v>320</v>
      </c>
      <c r="K505" s="260" t="s">
        <v>320</v>
      </c>
      <c r="L505" s="260" t="s">
        <v>263</v>
      </c>
      <c r="M505" s="260">
        <v>700009</v>
      </c>
      <c r="N505" s="260" t="s">
        <v>204</v>
      </c>
      <c r="O505" s="260" t="s">
        <v>205</v>
      </c>
      <c r="P505" s="260">
        <v>10</v>
      </c>
      <c r="Q505" s="260">
        <v>1500</v>
      </c>
      <c r="R505" s="260">
        <v>1520</v>
      </c>
    </row>
    <row r="506" spans="1:18" x14ac:dyDescent="0.35">
      <c r="A506" s="260">
        <v>95001556</v>
      </c>
      <c r="B506" s="260" t="s">
        <v>342</v>
      </c>
      <c r="D506" s="261">
        <v>44638</v>
      </c>
      <c r="E506" s="260">
        <v>27</v>
      </c>
      <c r="F506" s="260" t="s">
        <v>199</v>
      </c>
      <c r="G506" s="260">
        <v>2754000</v>
      </c>
      <c r="H506" s="260" t="s">
        <v>318</v>
      </c>
      <c r="I506" s="260" t="s">
        <v>319</v>
      </c>
      <c r="J506" s="260" t="s">
        <v>320</v>
      </c>
      <c r="K506" s="260" t="s">
        <v>320</v>
      </c>
      <c r="L506" s="260" t="s">
        <v>263</v>
      </c>
      <c r="M506" s="260">
        <v>700009</v>
      </c>
      <c r="N506" s="260" t="s">
        <v>204</v>
      </c>
      <c r="O506" s="260" t="s">
        <v>205</v>
      </c>
      <c r="P506" s="260">
        <v>10</v>
      </c>
      <c r="Q506" s="260">
        <v>1500</v>
      </c>
      <c r="R506" s="260">
        <v>1520</v>
      </c>
    </row>
    <row r="507" spans="1:18" x14ac:dyDescent="0.35">
      <c r="A507" s="260">
        <v>95001557</v>
      </c>
      <c r="B507" s="260" t="s">
        <v>344</v>
      </c>
      <c r="C507" s="260" t="s">
        <v>345</v>
      </c>
      <c r="D507" s="261">
        <v>44638</v>
      </c>
      <c r="E507" s="260">
        <v>12</v>
      </c>
      <c r="F507" s="260" t="s">
        <v>199</v>
      </c>
      <c r="G507" s="260">
        <v>1224000</v>
      </c>
      <c r="H507" s="260" t="s">
        <v>318</v>
      </c>
      <c r="I507" s="260" t="s">
        <v>319</v>
      </c>
      <c r="J507" s="260" t="s">
        <v>320</v>
      </c>
      <c r="K507" s="260" t="s">
        <v>320</v>
      </c>
      <c r="L507" s="260" t="s">
        <v>263</v>
      </c>
      <c r="M507" s="260">
        <v>700009</v>
      </c>
      <c r="N507" s="260" t="s">
        <v>204</v>
      </c>
      <c r="O507" s="260" t="s">
        <v>205</v>
      </c>
      <c r="P507" s="260">
        <v>10</v>
      </c>
      <c r="Q507" s="260">
        <v>1500</v>
      </c>
      <c r="R507" s="260">
        <v>1520</v>
      </c>
    </row>
    <row r="508" spans="1:18" x14ac:dyDescent="0.35">
      <c r="A508" s="260">
        <v>95001558</v>
      </c>
      <c r="B508" s="260" t="s">
        <v>346</v>
      </c>
      <c r="D508" s="261">
        <v>44638</v>
      </c>
      <c r="E508" s="260">
        <v>12</v>
      </c>
      <c r="F508" s="260" t="s">
        <v>199</v>
      </c>
      <c r="G508" s="260">
        <v>1224000</v>
      </c>
      <c r="H508" s="260" t="s">
        <v>318</v>
      </c>
      <c r="I508" s="260" t="s">
        <v>319</v>
      </c>
      <c r="J508" s="260" t="s">
        <v>320</v>
      </c>
      <c r="K508" s="260" t="s">
        <v>320</v>
      </c>
      <c r="L508" s="260" t="s">
        <v>263</v>
      </c>
      <c r="M508" s="260">
        <v>700009</v>
      </c>
      <c r="N508" s="260" t="s">
        <v>204</v>
      </c>
      <c r="O508" s="260" t="s">
        <v>205</v>
      </c>
      <c r="P508" s="260">
        <v>10</v>
      </c>
      <c r="Q508" s="260">
        <v>1500</v>
      </c>
      <c r="R508" s="260">
        <v>1520</v>
      </c>
    </row>
    <row r="509" spans="1:18" x14ac:dyDescent="0.35">
      <c r="A509" s="260">
        <v>95001559</v>
      </c>
      <c r="B509" s="260" t="s">
        <v>330</v>
      </c>
      <c r="C509" s="260" t="s">
        <v>302</v>
      </c>
      <c r="D509" s="261">
        <v>44638</v>
      </c>
      <c r="E509" s="260">
        <v>27</v>
      </c>
      <c r="F509" s="260" t="s">
        <v>199</v>
      </c>
      <c r="G509" s="260">
        <v>2673000</v>
      </c>
      <c r="H509" s="260" t="s">
        <v>318</v>
      </c>
      <c r="I509" s="260" t="s">
        <v>319</v>
      </c>
      <c r="J509" s="260" t="s">
        <v>320</v>
      </c>
      <c r="K509" s="260" t="s">
        <v>320</v>
      </c>
      <c r="L509" s="260" t="s">
        <v>263</v>
      </c>
      <c r="M509" s="260">
        <v>700009</v>
      </c>
      <c r="N509" s="260" t="s">
        <v>204</v>
      </c>
      <c r="O509" s="260" t="s">
        <v>205</v>
      </c>
      <c r="P509" s="260">
        <v>10</v>
      </c>
      <c r="Q509" s="260">
        <v>1500</v>
      </c>
      <c r="R509" s="260">
        <v>1521</v>
      </c>
    </row>
    <row r="510" spans="1:18" x14ac:dyDescent="0.35">
      <c r="A510" s="260">
        <v>95001560</v>
      </c>
      <c r="B510" s="260" t="s">
        <v>330</v>
      </c>
      <c r="C510" s="260" t="s">
        <v>302</v>
      </c>
      <c r="D510" s="261">
        <v>44638</v>
      </c>
      <c r="E510" s="260">
        <v>28</v>
      </c>
      <c r="F510" s="260" t="s">
        <v>199</v>
      </c>
      <c r="G510" s="260">
        <v>2772000</v>
      </c>
      <c r="H510" s="260" t="s">
        <v>318</v>
      </c>
      <c r="I510" s="260" t="s">
        <v>319</v>
      </c>
      <c r="J510" s="260" t="s">
        <v>320</v>
      </c>
      <c r="K510" s="260" t="s">
        <v>320</v>
      </c>
      <c r="L510" s="260" t="s">
        <v>263</v>
      </c>
      <c r="M510" s="260">
        <v>700009</v>
      </c>
      <c r="N510" s="260" t="s">
        <v>204</v>
      </c>
      <c r="O510" s="260" t="s">
        <v>205</v>
      </c>
      <c r="P510" s="260">
        <v>10</v>
      </c>
      <c r="Q510" s="260">
        <v>1500</v>
      </c>
      <c r="R510" s="260">
        <v>1521</v>
      </c>
    </row>
    <row r="511" spans="1:18" x14ac:dyDescent="0.35">
      <c r="A511" s="260">
        <v>95001561</v>
      </c>
      <c r="B511" s="260" t="s">
        <v>317</v>
      </c>
      <c r="D511" s="261">
        <v>44637</v>
      </c>
      <c r="E511" s="260">
        <v>30</v>
      </c>
      <c r="F511" s="260" t="s">
        <v>199</v>
      </c>
      <c r="G511" s="260">
        <v>3060000</v>
      </c>
      <c r="H511" s="260" t="s">
        <v>318</v>
      </c>
      <c r="I511" s="260" t="s">
        <v>319</v>
      </c>
      <c r="J511" s="260" t="s">
        <v>320</v>
      </c>
      <c r="K511" s="260" t="s">
        <v>320</v>
      </c>
      <c r="L511" s="260" t="s">
        <v>263</v>
      </c>
      <c r="M511" s="260">
        <v>700009</v>
      </c>
      <c r="N511" s="260" t="s">
        <v>204</v>
      </c>
      <c r="O511" s="260" t="s">
        <v>205</v>
      </c>
      <c r="P511" s="260">
        <v>10</v>
      </c>
      <c r="Q511" s="260">
        <v>1500</v>
      </c>
      <c r="R511" s="260">
        <v>1520</v>
      </c>
    </row>
    <row r="512" spans="1:18" x14ac:dyDescent="0.35">
      <c r="A512" s="260">
        <v>95001561</v>
      </c>
      <c r="B512" s="260" t="s">
        <v>317</v>
      </c>
      <c r="D512" s="261">
        <v>44637</v>
      </c>
      <c r="E512" s="260">
        <v>27</v>
      </c>
      <c r="F512" s="260" t="s">
        <v>199</v>
      </c>
      <c r="G512" s="260">
        <v>2754000</v>
      </c>
      <c r="H512" s="260" t="s">
        <v>318</v>
      </c>
      <c r="I512" s="260" t="s">
        <v>319</v>
      </c>
      <c r="J512" s="260" t="s">
        <v>320</v>
      </c>
      <c r="K512" s="260" t="s">
        <v>320</v>
      </c>
      <c r="L512" s="260" t="s">
        <v>263</v>
      </c>
      <c r="M512" s="260">
        <v>700009</v>
      </c>
      <c r="N512" s="260" t="s">
        <v>204</v>
      </c>
      <c r="O512" s="260" t="s">
        <v>205</v>
      </c>
      <c r="P512" s="260">
        <v>11</v>
      </c>
      <c r="Q512" s="260">
        <v>1500</v>
      </c>
      <c r="R512" s="260">
        <v>1520</v>
      </c>
    </row>
    <row r="513" spans="1:18" x14ac:dyDescent="0.35">
      <c r="A513" s="260">
        <v>95001562</v>
      </c>
      <c r="B513" s="260" t="s">
        <v>322</v>
      </c>
      <c r="D513" s="261">
        <v>44638</v>
      </c>
      <c r="E513" s="260">
        <v>1.5</v>
      </c>
      <c r="F513" s="260" t="s">
        <v>199</v>
      </c>
      <c r="G513" s="260">
        <v>153000</v>
      </c>
      <c r="H513" s="260" t="s">
        <v>318</v>
      </c>
      <c r="I513" s="260" t="s">
        <v>319</v>
      </c>
      <c r="J513" s="260" t="s">
        <v>320</v>
      </c>
      <c r="K513" s="260" t="s">
        <v>320</v>
      </c>
      <c r="L513" s="260" t="s">
        <v>263</v>
      </c>
      <c r="M513" s="260">
        <v>700009</v>
      </c>
      <c r="N513" s="260" t="s">
        <v>204</v>
      </c>
      <c r="O513" s="260" t="s">
        <v>205</v>
      </c>
      <c r="P513" s="260">
        <v>10</v>
      </c>
      <c r="Q513" s="260">
        <v>1500</v>
      </c>
      <c r="R513" s="260">
        <v>1520</v>
      </c>
    </row>
    <row r="514" spans="1:18" x14ac:dyDescent="0.35">
      <c r="A514" s="260">
        <v>95001563</v>
      </c>
      <c r="B514" s="260" t="s">
        <v>330</v>
      </c>
      <c r="C514" s="260" t="s">
        <v>302</v>
      </c>
      <c r="D514" s="261">
        <v>44638</v>
      </c>
      <c r="E514" s="260">
        <v>27</v>
      </c>
      <c r="F514" s="260" t="s">
        <v>199</v>
      </c>
      <c r="G514" s="260">
        <v>2673000</v>
      </c>
      <c r="H514" s="260" t="s">
        <v>318</v>
      </c>
      <c r="I514" s="260" t="s">
        <v>319</v>
      </c>
      <c r="J514" s="260" t="s">
        <v>320</v>
      </c>
      <c r="K514" s="260" t="s">
        <v>320</v>
      </c>
      <c r="L514" s="260" t="s">
        <v>263</v>
      </c>
      <c r="M514" s="260">
        <v>700009</v>
      </c>
      <c r="N514" s="260" t="s">
        <v>204</v>
      </c>
      <c r="O514" s="260" t="s">
        <v>205</v>
      </c>
      <c r="P514" s="260">
        <v>10</v>
      </c>
      <c r="Q514" s="260">
        <v>1500</v>
      </c>
      <c r="R514" s="260">
        <v>1521</v>
      </c>
    </row>
    <row r="515" spans="1:18" x14ac:dyDescent="0.35">
      <c r="A515" s="260">
        <v>95001564</v>
      </c>
      <c r="B515" s="260" t="s">
        <v>330</v>
      </c>
      <c r="C515" s="260" t="s">
        <v>302</v>
      </c>
      <c r="D515" s="261">
        <v>44638</v>
      </c>
      <c r="E515" s="260">
        <v>28</v>
      </c>
      <c r="F515" s="260" t="s">
        <v>199</v>
      </c>
      <c r="G515" s="260">
        <v>2772000</v>
      </c>
      <c r="H515" s="260" t="s">
        <v>318</v>
      </c>
      <c r="I515" s="260" t="s">
        <v>319</v>
      </c>
      <c r="J515" s="260" t="s">
        <v>320</v>
      </c>
      <c r="K515" s="260" t="s">
        <v>320</v>
      </c>
      <c r="L515" s="260" t="s">
        <v>263</v>
      </c>
      <c r="M515" s="260">
        <v>700009</v>
      </c>
      <c r="N515" s="260" t="s">
        <v>204</v>
      </c>
      <c r="O515" s="260" t="s">
        <v>205</v>
      </c>
      <c r="P515" s="260">
        <v>10</v>
      </c>
      <c r="Q515" s="260">
        <v>1500</v>
      </c>
      <c r="R515" s="260">
        <v>1521</v>
      </c>
    </row>
    <row r="516" spans="1:18" x14ac:dyDescent="0.35">
      <c r="A516" s="260">
        <v>95001565</v>
      </c>
      <c r="B516" s="260" t="s">
        <v>322</v>
      </c>
      <c r="D516" s="261">
        <v>44639</v>
      </c>
      <c r="E516" s="260">
        <v>6</v>
      </c>
      <c r="F516" s="260" t="s">
        <v>199</v>
      </c>
      <c r="G516" s="260">
        <v>612000</v>
      </c>
      <c r="H516" s="260" t="s">
        <v>318</v>
      </c>
      <c r="I516" s="260" t="s">
        <v>319</v>
      </c>
      <c r="J516" s="260" t="s">
        <v>320</v>
      </c>
      <c r="K516" s="260" t="s">
        <v>320</v>
      </c>
      <c r="L516" s="260" t="s">
        <v>263</v>
      </c>
      <c r="M516" s="260">
        <v>700009</v>
      </c>
      <c r="N516" s="260" t="s">
        <v>204</v>
      </c>
      <c r="O516" s="260" t="s">
        <v>205</v>
      </c>
      <c r="P516" s="260">
        <v>10</v>
      </c>
      <c r="Q516" s="260">
        <v>1500</v>
      </c>
      <c r="R516" s="260">
        <v>1520</v>
      </c>
    </row>
    <row r="517" spans="1:18" x14ac:dyDescent="0.35">
      <c r="A517" s="260">
        <v>95001566</v>
      </c>
      <c r="B517" s="260" t="s">
        <v>322</v>
      </c>
      <c r="D517" s="261">
        <v>44639</v>
      </c>
      <c r="E517" s="260">
        <v>2.5</v>
      </c>
      <c r="F517" s="260" t="s">
        <v>199</v>
      </c>
      <c r="G517" s="260">
        <v>255000</v>
      </c>
      <c r="H517" s="260" t="s">
        <v>318</v>
      </c>
      <c r="I517" s="260" t="s">
        <v>319</v>
      </c>
      <c r="J517" s="260" t="s">
        <v>320</v>
      </c>
      <c r="K517" s="260" t="s">
        <v>320</v>
      </c>
      <c r="L517" s="260" t="s">
        <v>263</v>
      </c>
      <c r="M517" s="260">
        <v>700009</v>
      </c>
      <c r="N517" s="260" t="s">
        <v>204</v>
      </c>
      <c r="O517" s="260" t="s">
        <v>205</v>
      </c>
      <c r="P517" s="260">
        <v>10</v>
      </c>
      <c r="Q517" s="260">
        <v>1500</v>
      </c>
      <c r="R517" s="260">
        <v>1520</v>
      </c>
    </row>
    <row r="518" spans="1:18" x14ac:dyDescent="0.35">
      <c r="A518" s="260">
        <v>95001567</v>
      </c>
      <c r="B518" s="260" t="s">
        <v>322</v>
      </c>
      <c r="D518" s="261">
        <v>44639</v>
      </c>
      <c r="E518" s="260">
        <v>8</v>
      </c>
      <c r="F518" s="260" t="s">
        <v>199</v>
      </c>
      <c r="G518" s="260">
        <v>816000</v>
      </c>
      <c r="H518" s="260" t="s">
        <v>318</v>
      </c>
      <c r="I518" s="260" t="s">
        <v>319</v>
      </c>
      <c r="J518" s="260" t="s">
        <v>320</v>
      </c>
      <c r="K518" s="260" t="s">
        <v>320</v>
      </c>
      <c r="L518" s="260" t="s">
        <v>263</v>
      </c>
      <c r="M518" s="260">
        <v>700009</v>
      </c>
      <c r="N518" s="260" t="s">
        <v>204</v>
      </c>
      <c r="O518" s="260" t="s">
        <v>205</v>
      </c>
      <c r="P518" s="260">
        <v>10</v>
      </c>
      <c r="Q518" s="260">
        <v>1500</v>
      </c>
      <c r="R518" s="260">
        <v>1520</v>
      </c>
    </row>
    <row r="519" spans="1:18" x14ac:dyDescent="0.35">
      <c r="A519" s="260">
        <v>95001568</v>
      </c>
      <c r="B519" s="260" t="s">
        <v>347</v>
      </c>
      <c r="D519" s="261">
        <v>44639</v>
      </c>
      <c r="E519" s="260">
        <v>29</v>
      </c>
      <c r="F519" s="260" t="s">
        <v>199</v>
      </c>
      <c r="G519" s="260">
        <v>2958000</v>
      </c>
      <c r="H519" s="260" t="s">
        <v>318</v>
      </c>
      <c r="I519" s="260" t="s">
        <v>319</v>
      </c>
      <c r="J519" s="260" t="s">
        <v>320</v>
      </c>
      <c r="K519" s="260" t="s">
        <v>320</v>
      </c>
      <c r="L519" s="260" t="s">
        <v>263</v>
      </c>
      <c r="M519" s="260">
        <v>700009</v>
      </c>
      <c r="N519" s="260" t="s">
        <v>204</v>
      </c>
      <c r="O519" s="260" t="s">
        <v>205</v>
      </c>
      <c r="P519" s="260">
        <v>10</v>
      </c>
      <c r="Q519" s="260">
        <v>1500</v>
      </c>
      <c r="R519" s="260">
        <v>1520</v>
      </c>
    </row>
    <row r="520" spans="1:18" x14ac:dyDescent="0.35">
      <c r="A520" s="260">
        <v>95001569</v>
      </c>
      <c r="B520" s="260" t="s">
        <v>348</v>
      </c>
      <c r="D520" s="261">
        <v>44639</v>
      </c>
      <c r="E520" s="260">
        <v>12</v>
      </c>
      <c r="F520" s="260" t="s">
        <v>199</v>
      </c>
      <c r="G520" s="260">
        <v>1224000</v>
      </c>
      <c r="H520" s="260" t="s">
        <v>318</v>
      </c>
      <c r="I520" s="260" t="s">
        <v>319</v>
      </c>
      <c r="J520" s="260" t="s">
        <v>320</v>
      </c>
      <c r="K520" s="260" t="s">
        <v>320</v>
      </c>
      <c r="L520" s="260" t="s">
        <v>263</v>
      </c>
      <c r="M520" s="260">
        <v>700009</v>
      </c>
      <c r="N520" s="260" t="s">
        <v>204</v>
      </c>
      <c r="O520" s="260" t="s">
        <v>205</v>
      </c>
      <c r="P520" s="260">
        <v>10</v>
      </c>
      <c r="Q520" s="260">
        <v>1500</v>
      </c>
      <c r="R520" s="260">
        <v>1520</v>
      </c>
    </row>
    <row r="521" spans="1:18" x14ac:dyDescent="0.35">
      <c r="A521" s="260">
        <v>95001570</v>
      </c>
      <c r="B521" s="260" t="s">
        <v>330</v>
      </c>
      <c r="C521" s="260" t="s">
        <v>302</v>
      </c>
      <c r="D521" s="261">
        <v>44639</v>
      </c>
      <c r="E521" s="260">
        <v>6</v>
      </c>
      <c r="F521" s="260" t="s">
        <v>199</v>
      </c>
      <c r="G521" s="260">
        <v>594000</v>
      </c>
      <c r="H521" s="260" t="s">
        <v>318</v>
      </c>
      <c r="I521" s="260" t="s">
        <v>319</v>
      </c>
      <c r="J521" s="260" t="s">
        <v>320</v>
      </c>
      <c r="K521" s="260" t="s">
        <v>320</v>
      </c>
      <c r="L521" s="260" t="s">
        <v>263</v>
      </c>
      <c r="M521" s="260">
        <v>700009</v>
      </c>
      <c r="N521" s="260" t="s">
        <v>204</v>
      </c>
      <c r="O521" s="260" t="s">
        <v>205</v>
      </c>
      <c r="P521" s="260">
        <v>10</v>
      </c>
      <c r="Q521" s="260">
        <v>1500</v>
      </c>
      <c r="R521" s="260">
        <v>1521</v>
      </c>
    </row>
    <row r="522" spans="1:18" x14ac:dyDescent="0.35">
      <c r="A522" s="260">
        <v>95001571</v>
      </c>
      <c r="B522" s="260" t="s">
        <v>330</v>
      </c>
      <c r="C522" s="260" t="s">
        <v>302</v>
      </c>
      <c r="D522" s="261">
        <v>44639</v>
      </c>
      <c r="E522" s="260">
        <v>28</v>
      </c>
      <c r="F522" s="260" t="s">
        <v>199</v>
      </c>
      <c r="G522" s="260">
        <v>2772000</v>
      </c>
      <c r="H522" s="260" t="s">
        <v>318</v>
      </c>
      <c r="I522" s="260" t="s">
        <v>319</v>
      </c>
      <c r="J522" s="260" t="s">
        <v>320</v>
      </c>
      <c r="K522" s="260" t="s">
        <v>320</v>
      </c>
      <c r="L522" s="260" t="s">
        <v>263</v>
      </c>
      <c r="M522" s="260">
        <v>700009</v>
      </c>
      <c r="N522" s="260" t="s">
        <v>204</v>
      </c>
      <c r="O522" s="260" t="s">
        <v>205</v>
      </c>
      <c r="P522" s="260">
        <v>10</v>
      </c>
      <c r="Q522" s="260">
        <v>1500</v>
      </c>
      <c r="R522" s="260">
        <v>1521</v>
      </c>
    </row>
    <row r="523" spans="1:18" x14ac:dyDescent="0.35">
      <c r="A523" s="260">
        <v>95001572</v>
      </c>
      <c r="B523" s="260" t="s">
        <v>349</v>
      </c>
      <c r="C523" s="260" t="s">
        <v>233</v>
      </c>
      <c r="D523" s="261">
        <v>44637</v>
      </c>
      <c r="E523" s="260">
        <v>30</v>
      </c>
      <c r="F523" s="260" t="s">
        <v>199</v>
      </c>
      <c r="G523" s="260">
        <v>3030000</v>
      </c>
      <c r="H523" s="260" t="s">
        <v>318</v>
      </c>
      <c r="I523" s="260" t="s">
        <v>319</v>
      </c>
      <c r="J523" s="260" t="s">
        <v>320</v>
      </c>
      <c r="K523" s="260" t="s">
        <v>320</v>
      </c>
      <c r="L523" s="260" t="s">
        <v>263</v>
      </c>
      <c r="M523" s="260">
        <v>700009</v>
      </c>
      <c r="N523" s="260" t="s">
        <v>204</v>
      </c>
      <c r="O523" s="260" t="s">
        <v>205</v>
      </c>
      <c r="P523" s="260">
        <v>20</v>
      </c>
      <c r="Q523" s="260">
        <v>1500</v>
      </c>
      <c r="R523" s="260">
        <v>1521</v>
      </c>
    </row>
    <row r="524" spans="1:18" x14ac:dyDescent="0.35">
      <c r="A524" s="260">
        <v>95001572</v>
      </c>
      <c r="B524" s="260" t="s">
        <v>349</v>
      </c>
      <c r="C524" s="260" t="s">
        <v>233</v>
      </c>
      <c r="D524" s="261">
        <v>44637</v>
      </c>
      <c r="E524" s="260">
        <v>30</v>
      </c>
      <c r="F524" s="260" t="s">
        <v>199</v>
      </c>
      <c r="G524" s="260">
        <v>3030000</v>
      </c>
      <c r="H524" s="260" t="s">
        <v>318</v>
      </c>
      <c r="I524" s="260" t="s">
        <v>319</v>
      </c>
      <c r="J524" s="260" t="s">
        <v>320</v>
      </c>
      <c r="K524" s="260" t="s">
        <v>320</v>
      </c>
      <c r="L524" s="260" t="s">
        <v>263</v>
      </c>
      <c r="M524" s="260">
        <v>700009</v>
      </c>
      <c r="N524" s="260" t="s">
        <v>204</v>
      </c>
      <c r="O524" s="260" t="s">
        <v>205</v>
      </c>
      <c r="P524" s="260">
        <v>18</v>
      </c>
      <c r="Q524" s="260">
        <v>1500</v>
      </c>
      <c r="R524" s="260">
        <v>1521</v>
      </c>
    </row>
    <row r="525" spans="1:18" x14ac:dyDescent="0.35">
      <c r="A525" s="260">
        <v>95001572</v>
      </c>
      <c r="B525" s="260" t="s">
        <v>349</v>
      </c>
      <c r="C525" s="260" t="s">
        <v>233</v>
      </c>
      <c r="D525" s="261">
        <v>44637</v>
      </c>
      <c r="E525" s="260">
        <v>30</v>
      </c>
      <c r="F525" s="260" t="s">
        <v>199</v>
      </c>
      <c r="G525" s="260">
        <v>3030000</v>
      </c>
      <c r="H525" s="260" t="s">
        <v>318</v>
      </c>
      <c r="I525" s="260" t="s">
        <v>319</v>
      </c>
      <c r="J525" s="260" t="s">
        <v>320</v>
      </c>
      <c r="K525" s="260" t="s">
        <v>320</v>
      </c>
      <c r="L525" s="260" t="s">
        <v>263</v>
      </c>
      <c r="M525" s="260">
        <v>700009</v>
      </c>
      <c r="N525" s="260" t="s">
        <v>204</v>
      </c>
      <c r="O525" s="260" t="s">
        <v>205</v>
      </c>
      <c r="P525" s="260">
        <v>19</v>
      </c>
      <c r="Q525" s="260">
        <v>1500</v>
      </c>
      <c r="R525" s="260">
        <v>1521</v>
      </c>
    </row>
    <row r="526" spans="1:18" x14ac:dyDescent="0.35">
      <c r="A526" s="260">
        <v>95001572</v>
      </c>
      <c r="B526" s="260" t="s">
        <v>349</v>
      </c>
      <c r="C526" s="260" t="s">
        <v>233</v>
      </c>
      <c r="D526" s="261">
        <v>44637</v>
      </c>
      <c r="E526" s="260">
        <v>30</v>
      </c>
      <c r="F526" s="260" t="s">
        <v>199</v>
      </c>
      <c r="G526" s="260">
        <v>3030000</v>
      </c>
      <c r="H526" s="260" t="s">
        <v>318</v>
      </c>
      <c r="I526" s="260" t="s">
        <v>319</v>
      </c>
      <c r="J526" s="260" t="s">
        <v>320</v>
      </c>
      <c r="K526" s="260" t="s">
        <v>320</v>
      </c>
      <c r="L526" s="260" t="s">
        <v>263</v>
      </c>
      <c r="M526" s="260">
        <v>700009</v>
      </c>
      <c r="N526" s="260" t="s">
        <v>204</v>
      </c>
      <c r="O526" s="260" t="s">
        <v>205</v>
      </c>
      <c r="P526" s="260">
        <v>17</v>
      </c>
      <c r="Q526" s="260">
        <v>1500</v>
      </c>
      <c r="R526" s="260">
        <v>1521</v>
      </c>
    </row>
    <row r="527" spans="1:18" x14ac:dyDescent="0.35">
      <c r="A527" s="260">
        <v>95001572</v>
      </c>
      <c r="B527" s="260" t="s">
        <v>349</v>
      </c>
      <c r="C527" s="260" t="s">
        <v>233</v>
      </c>
      <c r="D527" s="261">
        <v>44637</v>
      </c>
      <c r="E527" s="260">
        <v>28.5</v>
      </c>
      <c r="F527" s="260" t="s">
        <v>199</v>
      </c>
      <c r="G527" s="260">
        <v>2878500</v>
      </c>
      <c r="H527" s="260" t="s">
        <v>318</v>
      </c>
      <c r="I527" s="260" t="s">
        <v>319</v>
      </c>
      <c r="J527" s="260" t="s">
        <v>320</v>
      </c>
      <c r="K527" s="260" t="s">
        <v>320</v>
      </c>
      <c r="L527" s="260" t="s">
        <v>263</v>
      </c>
      <c r="M527" s="260">
        <v>700009</v>
      </c>
      <c r="N527" s="260" t="s">
        <v>204</v>
      </c>
      <c r="O527" s="260" t="s">
        <v>205</v>
      </c>
      <c r="P527" s="260">
        <v>16</v>
      </c>
      <c r="Q527" s="260">
        <v>1500</v>
      </c>
      <c r="R527" s="260">
        <v>1521</v>
      </c>
    </row>
    <row r="528" spans="1:18" x14ac:dyDescent="0.35">
      <c r="A528" s="260">
        <v>95001572</v>
      </c>
      <c r="B528" s="260" t="s">
        <v>349</v>
      </c>
      <c r="C528" s="260" t="s">
        <v>233</v>
      </c>
      <c r="D528" s="261">
        <v>44637</v>
      </c>
      <c r="E528" s="260">
        <v>30</v>
      </c>
      <c r="F528" s="260" t="s">
        <v>199</v>
      </c>
      <c r="G528" s="260">
        <v>3030000</v>
      </c>
      <c r="H528" s="260" t="s">
        <v>318</v>
      </c>
      <c r="I528" s="260" t="s">
        <v>319</v>
      </c>
      <c r="J528" s="260" t="s">
        <v>320</v>
      </c>
      <c r="K528" s="260" t="s">
        <v>320</v>
      </c>
      <c r="L528" s="260" t="s">
        <v>263</v>
      </c>
      <c r="M528" s="260">
        <v>700009</v>
      </c>
      <c r="N528" s="260" t="s">
        <v>204</v>
      </c>
      <c r="O528" s="260" t="s">
        <v>205</v>
      </c>
      <c r="P528" s="260">
        <v>14</v>
      </c>
      <c r="Q528" s="260">
        <v>1500</v>
      </c>
      <c r="R528" s="260">
        <v>1521</v>
      </c>
    </row>
    <row r="529" spans="1:18" x14ac:dyDescent="0.35">
      <c r="A529" s="260">
        <v>95001572</v>
      </c>
      <c r="B529" s="260" t="s">
        <v>349</v>
      </c>
      <c r="C529" s="260" t="s">
        <v>233</v>
      </c>
      <c r="D529" s="261">
        <v>44637</v>
      </c>
      <c r="E529" s="260">
        <v>30</v>
      </c>
      <c r="F529" s="260" t="s">
        <v>199</v>
      </c>
      <c r="G529" s="260">
        <v>3030000</v>
      </c>
      <c r="H529" s="260" t="s">
        <v>318</v>
      </c>
      <c r="I529" s="260" t="s">
        <v>319</v>
      </c>
      <c r="J529" s="260" t="s">
        <v>320</v>
      </c>
      <c r="K529" s="260" t="s">
        <v>320</v>
      </c>
      <c r="L529" s="260" t="s">
        <v>263</v>
      </c>
      <c r="M529" s="260">
        <v>700009</v>
      </c>
      <c r="N529" s="260" t="s">
        <v>204</v>
      </c>
      <c r="O529" s="260" t="s">
        <v>205</v>
      </c>
      <c r="P529" s="260">
        <v>13</v>
      </c>
      <c r="Q529" s="260">
        <v>1500</v>
      </c>
      <c r="R529" s="260">
        <v>1521</v>
      </c>
    </row>
    <row r="530" spans="1:18" x14ac:dyDescent="0.35">
      <c r="A530" s="260">
        <v>95001572</v>
      </c>
      <c r="B530" s="260" t="s">
        <v>349</v>
      </c>
      <c r="C530" s="260" t="s">
        <v>233</v>
      </c>
      <c r="D530" s="261">
        <v>44637</v>
      </c>
      <c r="E530" s="260">
        <v>30</v>
      </c>
      <c r="F530" s="260" t="s">
        <v>199</v>
      </c>
      <c r="G530" s="260">
        <v>3030000</v>
      </c>
      <c r="H530" s="260" t="s">
        <v>318</v>
      </c>
      <c r="I530" s="260" t="s">
        <v>319</v>
      </c>
      <c r="J530" s="260" t="s">
        <v>320</v>
      </c>
      <c r="K530" s="260" t="s">
        <v>320</v>
      </c>
      <c r="L530" s="260" t="s">
        <v>263</v>
      </c>
      <c r="M530" s="260">
        <v>700009</v>
      </c>
      <c r="N530" s="260" t="s">
        <v>204</v>
      </c>
      <c r="O530" s="260" t="s">
        <v>205</v>
      </c>
      <c r="P530" s="260">
        <v>12</v>
      </c>
      <c r="Q530" s="260">
        <v>1500</v>
      </c>
      <c r="R530" s="260">
        <v>1521</v>
      </c>
    </row>
    <row r="531" spans="1:18" x14ac:dyDescent="0.35">
      <c r="A531" s="260">
        <v>95001572</v>
      </c>
      <c r="B531" s="260" t="s">
        <v>349</v>
      </c>
      <c r="C531" s="260" t="s">
        <v>233</v>
      </c>
      <c r="D531" s="261">
        <v>44637</v>
      </c>
      <c r="E531" s="260">
        <v>29</v>
      </c>
      <c r="F531" s="260" t="s">
        <v>199</v>
      </c>
      <c r="G531" s="260">
        <v>2929000</v>
      </c>
      <c r="H531" s="260" t="s">
        <v>318</v>
      </c>
      <c r="I531" s="260" t="s">
        <v>319</v>
      </c>
      <c r="J531" s="260" t="s">
        <v>320</v>
      </c>
      <c r="K531" s="260" t="s">
        <v>320</v>
      </c>
      <c r="L531" s="260" t="s">
        <v>263</v>
      </c>
      <c r="M531" s="260">
        <v>700009</v>
      </c>
      <c r="N531" s="260" t="s">
        <v>204</v>
      </c>
      <c r="O531" s="260" t="s">
        <v>205</v>
      </c>
      <c r="P531" s="260">
        <v>11</v>
      </c>
      <c r="Q531" s="260">
        <v>1500</v>
      </c>
      <c r="R531" s="260">
        <v>1521</v>
      </c>
    </row>
    <row r="532" spans="1:18" x14ac:dyDescent="0.35">
      <c r="A532" s="260">
        <v>95001572</v>
      </c>
      <c r="B532" s="260" t="s">
        <v>349</v>
      </c>
      <c r="C532" s="260" t="s">
        <v>233</v>
      </c>
      <c r="D532" s="261">
        <v>44637</v>
      </c>
      <c r="E532" s="260">
        <v>30</v>
      </c>
      <c r="F532" s="260" t="s">
        <v>199</v>
      </c>
      <c r="G532" s="260">
        <v>3030000</v>
      </c>
      <c r="H532" s="260" t="s">
        <v>318</v>
      </c>
      <c r="I532" s="260" t="s">
        <v>319</v>
      </c>
      <c r="J532" s="260" t="s">
        <v>320</v>
      </c>
      <c r="K532" s="260" t="s">
        <v>320</v>
      </c>
      <c r="L532" s="260" t="s">
        <v>263</v>
      </c>
      <c r="M532" s="260">
        <v>700009</v>
      </c>
      <c r="N532" s="260" t="s">
        <v>204</v>
      </c>
      <c r="O532" s="260" t="s">
        <v>205</v>
      </c>
      <c r="P532" s="260">
        <v>10</v>
      </c>
      <c r="Q532" s="260">
        <v>1500</v>
      </c>
      <c r="R532" s="260">
        <v>1521</v>
      </c>
    </row>
    <row r="533" spans="1:18" x14ac:dyDescent="0.35">
      <c r="A533" s="260">
        <v>95001572</v>
      </c>
      <c r="B533" s="260" t="s">
        <v>349</v>
      </c>
      <c r="C533" s="260" t="s">
        <v>233</v>
      </c>
      <c r="D533" s="261">
        <v>44637</v>
      </c>
      <c r="E533" s="260">
        <v>30</v>
      </c>
      <c r="F533" s="260" t="s">
        <v>199</v>
      </c>
      <c r="G533" s="260">
        <v>3030000</v>
      </c>
      <c r="H533" s="260" t="s">
        <v>318</v>
      </c>
      <c r="I533" s="260" t="s">
        <v>319</v>
      </c>
      <c r="J533" s="260" t="s">
        <v>320</v>
      </c>
      <c r="K533" s="260" t="s">
        <v>320</v>
      </c>
      <c r="L533" s="260" t="s">
        <v>263</v>
      </c>
      <c r="M533" s="260">
        <v>700009</v>
      </c>
      <c r="N533" s="260" t="s">
        <v>204</v>
      </c>
      <c r="O533" s="260" t="s">
        <v>205</v>
      </c>
      <c r="P533" s="260">
        <v>15</v>
      </c>
      <c r="Q533" s="260">
        <v>1500</v>
      </c>
      <c r="R533" s="260">
        <v>1521</v>
      </c>
    </row>
    <row r="534" spans="1:18" x14ac:dyDescent="0.35">
      <c r="A534" s="260">
        <v>95001573</v>
      </c>
      <c r="B534" s="260" t="s">
        <v>349</v>
      </c>
      <c r="C534" s="260" t="s">
        <v>233</v>
      </c>
      <c r="D534" s="261">
        <v>44642</v>
      </c>
      <c r="E534" s="260">
        <v>30</v>
      </c>
      <c r="F534" s="260" t="s">
        <v>199</v>
      </c>
      <c r="G534" s="260">
        <v>3030000</v>
      </c>
      <c r="H534" s="260" t="s">
        <v>318</v>
      </c>
      <c r="I534" s="260" t="s">
        <v>319</v>
      </c>
      <c r="J534" s="260" t="s">
        <v>320</v>
      </c>
      <c r="K534" s="260" t="s">
        <v>320</v>
      </c>
      <c r="L534" s="260" t="s">
        <v>263</v>
      </c>
      <c r="M534" s="260">
        <v>700009</v>
      </c>
      <c r="N534" s="260" t="s">
        <v>204</v>
      </c>
      <c r="O534" s="260" t="s">
        <v>205</v>
      </c>
      <c r="P534" s="260">
        <v>10</v>
      </c>
      <c r="Q534" s="260">
        <v>1500</v>
      </c>
      <c r="R534" s="260">
        <v>1521</v>
      </c>
    </row>
    <row r="535" spans="1:18" x14ac:dyDescent="0.35">
      <c r="A535" s="260">
        <v>95001573</v>
      </c>
      <c r="B535" s="260" t="s">
        <v>349</v>
      </c>
      <c r="C535" s="260" t="s">
        <v>233</v>
      </c>
      <c r="D535" s="261">
        <v>44642</v>
      </c>
      <c r="E535" s="260">
        <v>30</v>
      </c>
      <c r="F535" s="260" t="s">
        <v>199</v>
      </c>
      <c r="G535" s="260">
        <v>3030000</v>
      </c>
      <c r="H535" s="260" t="s">
        <v>318</v>
      </c>
      <c r="I535" s="260" t="s">
        <v>319</v>
      </c>
      <c r="J535" s="260" t="s">
        <v>320</v>
      </c>
      <c r="K535" s="260" t="s">
        <v>320</v>
      </c>
      <c r="L535" s="260" t="s">
        <v>263</v>
      </c>
      <c r="M535" s="260">
        <v>700009</v>
      </c>
      <c r="N535" s="260" t="s">
        <v>204</v>
      </c>
      <c r="O535" s="260" t="s">
        <v>205</v>
      </c>
      <c r="P535" s="260">
        <v>11</v>
      </c>
      <c r="Q535" s="260">
        <v>1500</v>
      </c>
      <c r="R535" s="260">
        <v>1521</v>
      </c>
    </row>
    <row r="536" spans="1:18" x14ac:dyDescent="0.35">
      <c r="A536" s="260">
        <v>95001573</v>
      </c>
      <c r="B536" s="260" t="s">
        <v>349</v>
      </c>
      <c r="C536" s="260" t="s">
        <v>233</v>
      </c>
      <c r="D536" s="261">
        <v>44642</v>
      </c>
      <c r="E536" s="260">
        <v>30</v>
      </c>
      <c r="F536" s="260" t="s">
        <v>199</v>
      </c>
      <c r="G536" s="260">
        <v>3030000</v>
      </c>
      <c r="H536" s="260" t="s">
        <v>318</v>
      </c>
      <c r="I536" s="260" t="s">
        <v>319</v>
      </c>
      <c r="J536" s="260" t="s">
        <v>320</v>
      </c>
      <c r="K536" s="260" t="s">
        <v>320</v>
      </c>
      <c r="L536" s="260" t="s">
        <v>263</v>
      </c>
      <c r="M536" s="260">
        <v>700009</v>
      </c>
      <c r="N536" s="260" t="s">
        <v>204</v>
      </c>
      <c r="O536" s="260" t="s">
        <v>205</v>
      </c>
      <c r="P536" s="260">
        <v>12</v>
      </c>
      <c r="Q536" s="260">
        <v>1500</v>
      </c>
      <c r="R536" s="260">
        <v>1521</v>
      </c>
    </row>
    <row r="537" spans="1:18" x14ac:dyDescent="0.35">
      <c r="A537" s="260">
        <v>95001573</v>
      </c>
      <c r="B537" s="260" t="s">
        <v>349</v>
      </c>
      <c r="C537" s="260" t="s">
        <v>233</v>
      </c>
      <c r="D537" s="261">
        <v>44642</v>
      </c>
      <c r="E537" s="260">
        <v>30</v>
      </c>
      <c r="F537" s="260" t="s">
        <v>199</v>
      </c>
      <c r="G537" s="260">
        <v>3030000</v>
      </c>
      <c r="H537" s="260" t="s">
        <v>318</v>
      </c>
      <c r="I537" s="260" t="s">
        <v>319</v>
      </c>
      <c r="J537" s="260" t="s">
        <v>320</v>
      </c>
      <c r="K537" s="260" t="s">
        <v>320</v>
      </c>
      <c r="L537" s="260" t="s">
        <v>263</v>
      </c>
      <c r="M537" s="260">
        <v>700009</v>
      </c>
      <c r="N537" s="260" t="s">
        <v>204</v>
      </c>
      <c r="O537" s="260" t="s">
        <v>205</v>
      </c>
      <c r="P537" s="260">
        <v>13</v>
      </c>
      <c r="Q537" s="260">
        <v>1500</v>
      </c>
      <c r="R537" s="260">
        <v>1521</v>
      </c>
    </row>
    <row r="538" spans="1:18" x14ac:dyDescent="0.35">
      <c r="A538" s="260">
        <v>95001573</v>
      </c>
      <c r="B538" s="260" t="s">
        <v>349</v>
      </c>
      <c r="C538" s="260" t="s">
        <v>233</v>
      </c>
      <c r="D538" s="261">
        <v>44642</v>
      </c>
      <c r="E538" s="260">
        <v>30</v>
      </c>
      <c r="F538" s="260" t="s">
        <v>199</v>
      </c>
      <c r="G538" s="260">
        <v>3030000</v>
      </c>
      <c r="H538" s="260" t="s">
        <v>318</v>
      </c>
      <c r="I538" s="260" t="s">
        <v>319</v>
      </c>
      <c r="J538" s="260" t="s">
        <v>320</v>
      </c>
      <c r="K538" s="260" t="s">
        <v>320</v>
      </c>
      <c r="L538" s="260" t="s">
        <v>263</v>
      </c>
      <c r="M538" s="260">
        <v>700009</v>
      </c>
      <c r="N538" s="260" t="s">
        <v>204</v>
      </c>
      <c r="O538" s="260" t="s">
        <v>205</v>
      </c>
      <c r="P538" s="260">
        <v>14</v>
      </c>
      <c r="Q538" s="260">
        <v>1500</v>
      </c>
      <c r="R538" s="260">
        <v>1521</v>
      </c>
    </row>
    <row r="539" spans="1:18" x14ac:dyDescent="0.35">
      <c r="A539" s="260">
        <v>95001573</v>
      </c>
      <c r="B539" s="260" t="s">
        <v>349</v>
      </c>
      <c r="C539" s="260" t="s">
        <v>233</v>
      </c>
      <c r="D539" s="261">
        <v>44642</v>
      </c>
      <c r="E539" s="260">
        <v>30</v>
      </c>
      <c r="F539" s="260" t="s">
        <v>199</v>
      </c>
      <c r="G539" s="260">
        <v>3030000</v>
      </c>
      <c r="H539" s="260" t="s">
        <v>318</v>
      </c>
      <c r="I539" s="260" t="s">
        <v>319</v>
      </c>
      <c r="J539" s="260" t="s">
        <v>320</v>
      </c>
      <c r="K539" s="260" t="s">
        <v>320</v>
      </c>
      <c r="L539" s="260" t="s">
        <v>263</v>
      </c>
      <c r="M539" s="260">
        <v>700009</v>
      </c>
      <c r="N539" s="260" t="s">
        <v>204</v>
      </c>
      <c r="O539" s="260" t="s">
        <v>205</v>
      </c>
      <c r="P539" s="260">
        <v>15</v>
      </c>
      <c r="Q539" s="260">
        <v>1500</v>
      </c>
      <c r="R539" s="260">
        <v>1521</v>
      </c>
    </row>
    <row r="540" spans="1:18" x14ac:dyDescent="0.35">
      <c r="A540" s="260">
        <v>95001574</v>
      </c>
      <c r="B540" s="260" t="s">
        <v>349</v>
      </c>
      <c r="C540" s="260" t="s">
        <v>233</v>
      </c>
      <c r="D540" s="261">
        <v>44642</v>
      </c>
      <c r="E540" s="260">
        <v>30</v>
      </c>
      <c r="F540" s="260" t="s">
        <v>199</v>
      </c>
      <c r="G540" s="260">
        <v>3030000</v>
      </c>
      <c r="H540" s="260" t="s">
        <v>318</v>
      </c>
      <c r="I540" s="260" t="s">
        <v>319</v>
      </c>
      <c r="J540" s="260" t="s">
        <v>320</v>
      </c>
      <c r="K540" s="260" t="s">
        <v>320</v>
      </c>
      <c r="L540" s="260" t="s">
        <v>263</v>
      </c>
      <c r="M540" s="260">
        <v>700009</v>
      </c>
      <c r="N540" s="260" t="s">
        <v>204</v>
      </c>
      <c r="O540" s="260" t="s">
        <v>205</v>
      </c>
      <c r="P540" s="260">
        <v>21</v>
      </c>
      <c r="Q540" s="260">
        <v>1500</v>
      </c>
      <c r="R540" s="260">
        <v>1521</v>
      </c>
    </row>
    <row r="541" spans="1:18" x14ac:dyDescent="0.35">
      <c r="A541" s="260">
        <v>95001574</v>
      </c>
      <c r="B541" s="260" t="s">
        <v>349</v>
      </c>
      <c r="C541" s="260" t="s">
        <v>233</v>
      </c>
      <c r="D541" s="261">
        <v>44642</v>
      </c>
      <c r="E541" s="260">
        <v>30</v>
      </c>
      <c r="F541" s="260" t="s">
        <v>199</v>
      </c>
      <c r="G541" s="260">
        <v>3030000</v>
      </c>
      <c r="H541" s="260" t="s">
        <v>318</v>
      </c>
      <c r="I541" s="260" t="s">
        <v>319</v>
      </c>
      <c r="J541" s="260" t="s">
        <v>320</v>
      </c>
      <c r="K541" s="260" t="s">
        <v>320</v>
      </c>
      <c r="L541" s="260" t="s">
        <v>263</v>
      </c>
      <c r="M541" s="260">
        <v>700009</v>
      </c>
      <c r="N541" s="260" t="s">
        <v>204</v>
      </c>
      <c r="O541" s="260" t="s">
        <v>205</v>
      </c>
      <c r="P541" s="260">
        <v>20</v>
      </c>
      <c r="Q541" s="260">
        <v>1500</v>
      </c>
      <c r="R541" s="260">
        <v>1521</v>
      </c>
    </row>
    <row r="542" spans="1:18" x14ac:dyDescent="0.35">
      <c r="A542" s="260">
        <v>95001574</v>
      </c>
      <c r="B542" s="260" t="s">
        <v>349</v>
      </c>
      <c r="C542" s="260" t="s">
        <v>233</v>
      </c>
      <c r="D542" s="261">
        <v>44642</v>
      </c>
      <c r="E542" s="260">
        <v>30</v>
      </c>
      <c r="F542" s="260" t="s">
        <v>199</v>
      </c>
      <c r="G542" s="260">
        <v>3030000</v>
      </c>
      <c r="H542" s="260" t="s">
        <v>318</v>
      </c>
      <c r="I542" s="260" t="s">
        <v>319</v>
      </c>
      <c r="J542" s="260" t="s">
        <v>320</v>
      </c>
      <c r="K542" s="260" t="s">
        <v>320</v>
      </c>
      <c r="L542" s="260" t="s">
        <v>263</v>
      </c>
      <c r="M542" s="260">
        <v>700009</v>
      </c>
      <c r="N542" s="260" t="s">
        <v>204</v>
      </c>
      <c r="O542" s="260" t="s">
        <v>205</v>
      </c>
      <c r="P542" s="260">
        <v>19</v>
      </c>
      <c r="Q542" s="260">
        <v>1500</v>
      </c>
      <c r="R542" s="260">
        <v>1521</v>
      </c>
    </row>
    <row r="543" spans="1:18" x14ac:dyDescent="0.35">
      <c r="A543" s="260">
        <v>95001574</v>
      </c>
      <c r="B543" s="260" t="s">
        <v>349</v>
      </c>
      <c r="C543" s="260" t="s">
        <v>233</v>
      </c>
      <c r="D543" s="261">
        <v>44642</v>
      </c>
      <c r="E543" s="260">
        <v>30</v>
      </c>
      <c r="F543" s="260" t="s">
        <v>199</v>
      </c>
      <c r="G543" s="260">
        <v>3030000</v>
      </c>
      <c r="H543" s="260" t="s">
        <v>318</v>
      </c>
      <c r="I543" s="260" t="s">
        <v>319</v>
      </c>
      <c r="J543" s="260" t="s">
        <v>320</v>
      </c>
      <c r="K543" s="260" t="s">
        <v>320</v>
      </c>
      <c r="L543" s="260" t="s">
        <v>263</v>
      </c>
      <c r="M543" s="260">
        <v>700009</v>
      </c>
      <c r="N543" s="260" t="s">
        <v>204</v>
      </c>
      <c r="O543" s="260" t="s">
        <v>205</v>
      </c>
      <c r="P543" s="260">
        <v>18</v>
      </c>
      <c r="Q543" s="260">
        <v>1500</v>
      </c>
      <c r="R543" s="260">
        <v>1521</v>
      </c>
    </row>
    <row r="544" spans="1:18" x14ac:dyDescent="0.35">
      <c r="A544" s="260">
        <v>95001574</v>
      </c>
      <c r="B544" s="260" t="s">
        <v>349</v>
      </c>
      <c r="C544" s="260" t="s">
        <v>233</v>
      </c>
      <c r="D544" s="261">
        <v>44642</v>
      </c>
      <c r="E544" s="260">
        <v>30</v>
      </c>
      <c r="F544" s="260" t="s">
        <v>199</v>
      </c>
      <c r="G544" s="260">
        <v>3030000</v>
      </c>
      <c r="H544" s="260" t="s">
        <v>318</v>
      </c>
      <c r="I544" s="260" t="s">
        <v>319</v>
      </c>
      <c r="J544" s="260" t="s">
        <v>320</v>
      </c>
      <c r="K544" s="260" t="s">
        <v>320</v>
      </c>
      <c r="L544" s="260" t="s">
        <v>263</v>
      </c>
      <c r="M544" s="260">
        <v>700009</v>
      </c>
      <c r="N544" s="260" t="s">
        <v>204</v>
      </c>
      <c r="O544" s="260" t="s">
        <v>205</v>
      </c>
      <c r="P544" s="260">
        <v>17</v>
      </c>
      <c r="Q544" s="260">
        <v>1500</v>
      </c>
      <c r="R544" s="260">
        <v>1521</v>
      </c>
    </row>
    <row r="545" spans="1:18" x14ac:dyDescent="0.35">
      <c r="A545" s="260">
        <v>95001574</v>
      </c>
      <c r="B545" s="260" t="s">
        <v>349</v>
      </c>
      <c r="C545" s="260" t="s">
        <v>233</v>
      </c>
      <c r="D545" s="261">
        <v>44642</v>
      </c>
      <c r="E545" s="260">
        <v>30</v>
      </c>
      <c r="F545" s="260" t="s">
        <v>199</v>
      </c>
      <c r="G545" s="260">
        <v>3030000</v>
      </c>
      <c r="H545" s="260" t="s">
        <v>318</v>
      </c>
      <c r="I545" s="260" t="s">
        <v>319</v>
      </c>
      <c r="J545" s="260" t="s">
        <v>320</v>
      </c>
      <c r="K545" s="260" t="s">
        <v>320</v>
      </c>
      <c r="L545" s="260" t="s">
        <v>263</v>
      </c>
      <c r="M545" s="260">
        <v>700009</v>
      </c>
      <c r="N545" s="260" t="s">
        <v>204</v>
      </c>
      <c r="O545" s="260" t="s">
        <v>205</v>
      </c>
      <c r="P545" s="260">
        <v>16</v>
      </c>
      <c r="Q545" s="260">
        <v>1500</v>
      </c>
      <c r="R545" s="260">
        <v>1521</v>
      </c>
    </row>
    <row r="546" spans="1:18" x14ac:dyDescent="0.35">
      <c r="A546" s="260">
        <v>95001574</v>
      </c>
      <c r="B546" s="260" t="s">
        <v>349</v>
      </c>
      <c r="C546" s="260" t="s">
        <v>233</v>
      </c>
      <c r="D546" s="261">
        <v>44642</v>
      </c>
      <c r="E546" s="260">
        <v>30</v>
      </c>
      <c r="F546" s="260" t="s">
        <v>199</v>
      </c>
      <c r="G546" s="260">
        <v>3030000</v>
      </c>
      <c r="H546" s="260" t="s">
        <v>318</v>
      </c>
      <c r="I546" s="260" t="s">
        <v>319</v>
      </c>
      <c r="J546" s="260" t="s">
        <v>320</v>
      </c>
      <c r="K546" s="260" t="s">
        <v>320</v>
      </c>
      <c r="L546" s="260" t="s">
        <v>263</v>
      </c>
      <c r="M546" s="260">
        <v>700009</v>
      </c>
      <c r="N546" s="260" t="s">
        <v>204</v>
      </c>
      <c r="O546" s="260" t="s">
        <v>205</v>
      </c>
      <c r="P546" s="260">
        <v>15</v>
      </c>
      <c r="Q546" s="260">
        <v>1500</v>
      </c>
      <c r="R546" s="260">
        <v>1521</v>
      </c>
    </row>
    <row r="547" spans="1:18" x14ac:dyDescent="0.35">
      <c r="A547" s="260">
        <v>95001574</v>
      </c>
      <c r="B547" s="260" t="s">
        <v>349</v>
      </c>
      <c r="C547" s="260" t="s">
        <v>233</v>
      </c>
      <c r="D547" s="261">
        <v>44642</v>
      </c>
      <c r="E547" s="260">
        <v>30</v>
      </c>
      <c r="F547" s="260" t="s">
        <v>199</v>
      </c>
      <c r="G547" s="260">
        <v>3030000</v>
      </c>
      <c r="H547" s="260" t="s">
        <v>318</v>
      </c>
      <c r="I547" s="260" t="s">
        <v>319</v>
      </c>
      <c r="J547" s="260" t="s">
        <v>320</v>
      </c>
      <c r="K547" s="260" t="s">
        <v>320</v>
      </c>
      <c r="L547" s="260" t="s">
        <v>263</v>
      </c>
      <c r="M547" s="260">
        <v>700009</v>
      </c>
      <c r="N547" s="260" t="s">
        <v>204</v>
      </c>
      <c r="O547" s="260" t="s">
        <v>205</v>
      </c>
      <c r="P547" s="260">
        <v>14</v>
      </c>
      <c r="Q547" s="260">
        <v>1500</v>
      </c>
      <c r="R547" s="260">
        <v>1521</v>
      </c>
    </row>
    <row r="548" spans="1:18" x14ac:dyDescent="0.35">
      <c r="A548" s="260">
        <v>95001574</v>
      </c>
      <c r="B548" s="260" t="s">
        <v>349</v>
      </c>
      <c r="C548" s="260" t="s">
        <v>233</v>
      </c>
      <c r="D548" s="261">
        <v>44642</v>
      </c>
      <c r="E548" s="260">
        <v>30</v>
      </c>
      <c r="F548" s="260" t="s">
        <v>199</v>
      </c>
      <c r="G548" s="260">
        <v>3030000</v>
      </c>
      <c r="H548" s="260" t="s">
        <v>318</v>
      </c>
      <c r="I548" s="260" t="s">
        <v>319</v>
      </c>
      <c r="J548" s="260" t="s">
        <v>320</v>
      </c>
      <c r="K548" s="260" t="s">
        <v>320</v>
      </c>
      <c r="L548" s="260" t="s">
        <v>263</v>
      </c>
      <c r="M548" s="260">
        <v>700009</v>
      </c>
      <c r="N548" s="260" t="s">
        <v>204</v>
      </c>
      <c r="O548" s="260" t="s">
        <v>205</v>
      </c>
      <c r="P548" s="260">
        <v>13</v>
      </c>
      <c r="Q548" s="260">
        <v>1500</v>
      </c>
      <c r="R548" s="260">
        <v>1521</v>
      </c>
    </row>
    <row r="549" spans="1:18" x14ac:dyDescent="0.35">
      <c r="A549" s="260">
        <v>95001574</v>
      </c>
      <c r="B549" s="260" t="s">
        <v>349</v>
      </c>
      <c r="C549" s="260" t="s">
        <v>233</v>
      </c>
      <c r="D549" s="261">
        <v>44642</v>
      </c>
      <c r="E549" s="260">
        <v>30</v>
      </c>
      <c r="F549" s="260" t="s">
        <v>199</v>
      </c>
      <c r="G549" s="260">
        <v>3030000</v>
      </c>
      <c r="H549" s="260" t="s">
        <v>318</v>
      </c>
      <c r="I549" s="260" t="s">
        <v>319</v>
      </c>
      <c r="J549" s="260" t="s">
        <v>320</v>
      </c>
      <c r="K549" s="260" t="s">
        <v>320</v>
      </c>
      <c r="L549" s="260" t="s">
        <v>263</v>
      </c>
      <c r="M549" s="260">
        <v>700009</v>
      </c>
      <c r="N549" s="260" t="s">
        <v>204</v>
      </c>
      <c r="O549" s="260" t="s">
        <v>205</v>
      </c>
      <c r="P549" s="260">
        <v>12</v>
      </c>
      <c r="Q549" s="260">
        <v>1500</v>
      </c>
      <c r="R549" s="260">
        <v>1521</v>
      </c>
    </row>
    <row r="550" spans="1:18" x14ac:dyDescent="0.35">
      <c r="A550" s="260">
        <v>95001574</v>
      </c>
      <c r="B550" s="260" t="s">
        <v>349</v>
      </c>
      <c r="C550" s="260" t="s">
        <v>233</v>
      </c>
      <c r="D550" s="261">
        <v>44642</v>
      </c>
      <c r="E550" s="260">
        <v>30</v>
      </c>
      <c r="F550" s="260" t="s">
        <v>199</v>
      </c>
      <c r="G550" s="260">
        <v>3030000</v>
      </c>
      <c r="H550" s="260" t="s">
        <v>318</v>
      </c>
      <c r="I550" s="260" t="s">
        <v>319</v>
      </c>
      <c r="J550" s="260" t="s">
        <v>320</v>
      </c>
      <c r="K550" s="260" t="s">
        <v>320</v>
      </c>
      <c r="L550" s="260" t="s">
        <v>263</v>
      </c>
      <c r="M550" s="260">
        <v>700009</v>
      </c>
      <c r="N550" s="260" t="s">
        <v>204</v>
      </c>
      <c r="O550" s="260" t="s">
        <v>205</v>
      </c>
      <c r="P550" s="260">
        <v>11</v>
      </c>
      <c r="Q550" s="260">
        <v>1500</v>
      </c>
      <c r="R550" s="260">
        <v>1521</v>
      </c>
    </row>
    <row r="551" spans="1:18" x14ac:dyDescent="0.35">
      <c r="A551" s="260">
        <v>95001574</v>
      </c>
      <c r="B551" s="260" t="s">
        <v>349</v>
      </c>
      <c r="C551" s="260" t="s">
        <v>233</v>
      </c>
      <c r="D551" s="261">
        <v>44642</v>
      </c>
      <c r="E551" s="260">
        <v>30</v>
      </c>
      <c r="F551" s="260" t="s">
        <v>199</v>
      </c>
      <c r="G551" s="260">
        <v>3030000</v>
      </c>
      <c r="H551" s="260" t="s">
        <v>318</v>
      </c>
      <c r="I551" s="260" t="s">
        <v>319</v>
      </c>
      <c r="J551" s="260" t="s">
        <v>320</v>
      </c>
      <c r="K551" s="260" t="s">
        <v>320</v>
      </c>
      <c r="L551" s="260" t="s">
        <v>263</v>
      </c>
      <c r="M551" s="260">
        <v>700009</v>
      </c>
      <c r="N551" s="260" t="s">
        <v>204</v>
      </c>
      <c r="O551" s="260" t="s">
        <v>205</v>
      </c>
      <c r="P551" s="260">
        <v>10</v>
      </c>
      <c r="Q551" s="260">
        <v>1500</v>
      </c>
      <c r="R551" s="260">
        <v>1521</v>
      </c>
    </row>
    <row r="552" spans="1:18" x14ac:dyDescent="0.35">
      <c r="A552" s="260">
        <v>95001575</v>
      </c>
      <c r="B552" s="260" t="s">
        <v>349</v>
      </c>
      <c r="C552" s="260" t="s">
        <v>233</v>
      </c>
      <c r="D552" s="261">
        <v>44639</v>
      </c>
      <c r="E552" s="260">
        <v>30</v>
      </c>
      <c r="F552" s="260" t="s">
        <v>199</v>
      </c>
      <c r="G552" s="260">
        <v>3030000</v>
      </c>
      <c r="H552" s="260" t="s">
        <v>318</v>
      </c>
      <c r="I552" s="260" t="s">
        <v>319</v>
      </c>
      <c r="J552" s="260" t="s">
        <v>320</v>
      </c>
      <c r="K552" s="260" t="s">
        <v>320</v>
      </c>
      <c r="L552" s="260" t="s">
        <v>263</v>
      </c>
      <c r="M552" s="260">
        <v>700009</v>
      </c>
      <c r="N552" s="260" t="s">
        <v>204</v>
      </c>
      <c r="O552" s="260" t="s">
        <v>205</v>
      </c>
      <c r="P552" s="260">
        <v>10</v>
      </c>
      <c r="Q552" s="260">
        <v>1500</v>
      </c>
      <c r="R552" s="260">
        <v>1521</v>
      </c>
    </row>
    <row r="553" spans="1:18" x14ac:dyDescent="0.35">
      <c r="A553" s="260">
        <v>95001576</v>
      </c>
      <c r="B553" s="260" t="s">
        <v>324</v>
      </c>
      <c r="C553" s="260" t="s">
        <v>302</v>
      </c>
      <c r="D553" s="261">
        <v>44642</v>
      </c>
      <c r="E553" s="260">
        <v>322.64999999999998</v>
      </c>
      <c r="F553" s="260" t="s">
        <v>238</v>
      </c>
      <c r="G553" s="260">
        <v>31942350</v>
      </c>
      <c r="H553" s="260" t="s">
        <v>318</v>
      </c>
      <c r="I553" s="260" t="s">
        <v>319</v>
      </c>
      <c r="J553" s="260" t="s">
        <v>320</v>
      </c>
      <c r="K553" s="260" t="s">
        <v>320</v>
      </c>
      <c r="L553" s="260" t="s">
        <v>263</v>
      </c>
      <c r="M553" s="260">
        <v>700009</v>
      </c>
      <c r="N553" s="260" t="s">
        <v>204</v>
      </c>
      <c r="O553" s="260" t="s">
        <v>205</v>
      </c>
      <c r="P553" s="260">
        <v>10</v>
      </c>
      <c r="Q553" s="260">
        <v>1500</v>
      </c>
      <c r="R553" s="260">
        <v>1520</v>
      </c>
    </row>
    <row r="554" spans="1:18" x14ac:dyDescent="0.35">
      <c r="A554" s="260">
        <v>95001577</v>
      </c>
      <c r="B554" s="260" t="s">
        <v>347</v>
      </c>
      <c r="D554" s="261">
        <v>44642</v>
      </c>
      <c r="E554" s="260">
        <v>29</v>
      </c>
      <c r="F554" s="260" t="s">
        <v>199</v>
      </c>
      <c r="G554" s="260">
        <v>2958000</v>
      </c>
      <c r="H554" s="260" t="s">
        <v>318</v>
      </c>
      <c r="I554" s="260" t="s">
        <v>319</v>
      </c>
      <c r="J554" s="260" t="s">
        <v>320</v>
      </c>
      <c r="K554" s="260" t="s">
        <v>320</v>
      </c>
      <c r="L554" s="260" t="s">
        <v>263</v>
      </c>
      <c r="M554" s="260">
        <v>700009</v>
      </c>
      <c r="N554" s="260" t="s">
        <v>204</v>
      </c>
      <c r="O554" s="260" t="s">
        <v>205</v>
      </c>
      <c r="P554" s="260">
        <v>10</v>
      </c>
      <c r="Q554" s="260">
        <v>1500</v>
      </c>
      <c r="R554" s="260">
        <v>1520</v>
      </c>
    </row>
    <row r="555" spans="1:18" x14ac:dyDescent="0.35">
      <c r="A555" s="260">
        <v>95001578</v>
      </c>
      <c r="B555" s="260" t="s">
        <v>317</v>
      </c>
      <c r="D555" s="261">
        <v>44643</v>
      </c>
      <c r="E555" s="260">
        <v>27.5</v>
      </c>
      <c r="F555" s="260" t="s">
        <v>199</v>
      </c>
      <c r="G555" s="260">
        <v>2805000</v>
      </c>
      <c r="H555" s="260" t="s">
        <v>318</v>
      </c>
      <c r="I555" s="260" t="s">
        <v>319</v>
      </c>
      <c r="J555" s="260" t="s">
        <v>320</v>
      </c>
      <c r="K555" s="260" t="s">
        <v>320</v>
      </c>
      <c r="L555" s="260" t="s">
        <v>263</v>
      </c>
      <c r="M555" s="260">
        <v>700009</v>
      </c>
      <c r="N555" s="260" t="s">
        <v>204</v>
      </c>
      <c r="O555" s="260" t="s">
        <v>205</v>
      </c>
      <c r="P555" s="260">
        <v>10</v>
      </c>
      <c r="Q555" s="260">
        <v>1500</v>
      </c>
      <c r="R555" s="260">
        <v>1520</v>
      </c>
    </row>
    <row r="556" spans="1:18" x14ac:dyDescent="0.35">
      <c r="A556" s="260">
        <v>95001579</v>
      </c>
      <c r="B556" s="260" t="s">
        <v>347</v>
      </c>
      <c r="D556" s="261">
        <v>44643</v>
      </c>
      <c r="E556" s="260">
        <v>28</v>
      </c>
      <c r="F556" s="260" t="s">
        <v>199</v>
      </c>
      <c r="G556" s="260">
        <v>2856000</v>
      </c>
      <c r="H556" s="260" t="s">
        <v>318</v>
      </c>
      <c r="I556" s="260" t="s">
        <v>319</v>
      </c>
      <c r="J556" s="260" t="s">
        <v>320</v>
      </c>
      <c r="K556" s="260" t="s">
        <v>320</v>
      </c>
      <c r="L556" s="260" t="s">
        <v>263</v>
      </c>
      <c r="M556" s="260">
        <v>700009</v>
      </c>
      <c r="N556" s="260" t="s">
        <v>204</v>
      </c>
      <c r="O556" s="260" t="s">
        <v>205</v>
      </c>
      <c r="P556" s="260">
        <v>10</v>
      </c>
      <c r="Q556" s="260">
        <v>1500</v>
      </c>
      <c r="R556" s="260">
        <v>1520</v>
      </c>
    </row>
    <row r="557" spans="1:18" x14ac:dyDescent="0.35">
      <c r="A557" s="260">
        <v>95001580</v>
      </c>
      <c r="B557" s="260" t="s">
        <v>350</v>
      </c>
      <c r="C557" s="260" t="s">
        <v>198</v>
      </c>
      <c r="D557" s="261">
        <v>44643</v>
      </c>
      <c r="E557" s="260">
        <v>28</v>
      </c>
      <c r="F557" s="260" t="s">
        <v>199</v>
      </c>
      <c r="G557" s="260">
        <v>24836</v>
      </c>
      <c r="H557" s="260" t="s">
        <v>323</v>
      </c>
      <c r="I557" s="260" t="s">
        <v>319</v>
      </c>
      <c r="J557" s="260" t="s">
        <v>320</v>
      </c>
      <c r="K557" s="260" t="s">
        <v>320</v>
      </c>
      <c r="L557" s="260" t="s">
        <v>321</v>
      </c>
      <c r="M557" s="260">
        <v>700046</v>
      </c>
      <c r="N557" s="260" t="s">
        <v>204</v>
      </c>
      <c r="O557" s="260" t="s">
        <v>205</v>
      </c>
      <c r="P557" s="260">
        <v>10</v>
      </c>
      <c r="Q557" s="260">
        <v>1500</v>
      </c>
      <c r="R557" s="260">
        <v>1520</v>
      </c>
    </row>
    <row r="558" spans="1:18" x14ac:dyDescent="0.35">
      <c r="A558" s="260">
        <v>95001580</v>
      </c>
      <c r="B558" s="260" t="s">
        <v>350</v>
      </c>
      <c r="C558" s="260" t="s">
        <v>198</v>
      </c>
      <c r="D558" s="261">
        <v>44643</v>
      </c>
      <c r="E558" s="260">
        <v>28</v>
      </c>
      <c r="F558" s="260" t="s">
        <v>199</v>
      </c>
      <c r="G558" s="260">
        <v>24836</v>
      </c>
      <c r="H558" s="260" t="s">
        <v>323</v>
      </c>
      <c r="I558" s="260" t="s">
        <v>319</v>
      </c>
      <c r="J558" s="260" t="s">
        <v>320</v>
      </c>
      <c r="K558" s="260" t="s">
        <v>320</v>
      </c>
      <c r="L558" s="260" t="s">
        <v>321</v>
      </c>
      <c r="M558" s="260">
        <v>700046</v>
      </c>
      <c r="N558" s="260" t="s">
        <v>204</v>
      </c>
      <c r="O558" s="260" t="s">
        <v>205</v>
      </c>
      <c r="P558" s="260">
        <v>11</v>
      </c>
      <c r="Q558" s="260">
        <v>1500</v>
      </c>
      <c r="R558" s="260">
        <v>1520</v>
      </c>
    </row>
    <row r="559" spans="1:18" x14ac:dyDescent="0.35">
      <c r="A559" s="260">
        <v>95001580</v>
      </c>
      <c r="B559" s="260" t="s">
        <v>350</v>
      </c>
      <c r="C559" s="260" t="s">
        <v>198</v>
      </c>
      <c r="D559" s="261">
        <v>44643</v>
      </c>
      <c r="E559" s="260">
        <v>28</v>
      </c>
      <c r="F559" s="260" t="s">
        <v>199</v>
      </c>
      <c r="G559" s="260">
        <v>24836</v>
      </c>
      <c r="H559" s="260" t="s">
        <v>323</v>
      </c>
      <c r="I559" s="260" t="s">
        <v>319</v>
      </c>
      <c r="J559" s="260" t="s">
        <v>320</v>
      </c>
      <c r="K559" s="260" t="s">
        <v>320</v>
      </c>
      <c r="L559" s="260" t="s">
        <v>321</v>
      </c>
      <c r="M559" s="260">
        <v>700046</v>
      </c>
      <c r="N559" s="260" t="s">
        <v>204</v>
      </c>
      <c r="O559" s="260" t="s">
        <v>205</v>
      </c>
      <c r="P559" s="260">
        <v>12</v>
      </c>
      <c r="Q559" s="260">
        <v>1500</v>
      </c>
      <c r="R559" s="260">
        <v>1520</v>
      </c>
    </row>
    <row r="560" spans="1:18" x14ac:dyDescent="0.35">
      <c r="A560" s="260">
        <v>95001580</v>
      </c>
      <c r="B560" s="260" t="s">
        <v>350</v>
      </c>
      <c r="C560" s="260" t="s">
        <v>198</v>
      </c>
      <c r="D560" s="261">
        <v>44643</v>
      </c>
      <c r="E560" s="260">
        <v>28</v>
      </c>
      <c r="F560" s="260" t="s">
        <v>199</v>
      </c>
      <c r="G560" s="260">
        <v>24836</v>
      </c>
      <c r="H560" s="260" t="s">
        <v>323</v>
      </c>
      <c r="I560" s="260" t="s">
        <v>319</v>
      </c>
      <c r="J560" s="260" t="s">
        <v>320</v>
      </c>
      <c r="K560" s="260" t="s">
        <v>320</v>
      </c>
      <c r="L560" s="260" t="s">
        <v>321</v>
      </c>
      <c r="M560" s="260">
        <v>700046</v>
      </c>
      <c r="N560" s="260" t="s">
        <v>204</v>
      </c>
      <c r="O560" s="260" t="s">
        <v>205</v>
      </c>
      <c r="P560" s="260">
        <v>13</v>
      </c>
      <c r="Q560" s="260">
        <v>1500</v>
      </c>
      <c r="R560" s="260">
        <v>1520</v>
      </c>
    </row>
    <row r="561" spans="1:18" x14ac:dyDescent="0.35">
      <c r="A561" s="260">
        <v>95001580</v>
      </c>
      <c r="B561" s="260" t="s">
        <v>350</v>
      </c>
      <c r="C561" s="260" t="s">
        <v>198</v>
      </c>
      <c r="D561" s="261">
        <v>44643</v>
      </c>
      <c r="E561" s="260">
        <v>28</v>
      </c>
      <c r="F561" s="260" t="s">
        <v>199</v>
      </c>
      <c r="G561" s="260">
        <v>24836</v>
      </c>
      <c r="H561" s="260" t="s">
        <v>323</v>
      </c>
      <c r="I561" s="260" t="s">
        <v>319</v>
      </c>
      <c r="J561" s="260" t="s">
        <v>320</v>
      </c>
      <c r="K561" s="260" t="s">
        <v>320</v>
      </c>
      <c r="L561" s="260" t="s">
        <v>321</v>
      </c>
      <c r="M561" s="260">
        <v>700046</v>
      </c>
      <c r="N561" s="260" t="s">
        <v>204</v>
      </c>
      <c r="O561" s="260" t="s">
        <v>205</v>
      </c>
      <c r="P561" s="260">
        <v>14</v>
      </c>
      <c r="Q561" s="260">
        <v>1500</v>
      </c>
      <c r="R561" s="260">
        <v>1520</v>
      </c>
    </row>
    <row r="562" spans="1:18" x14ac:dyDescent="0.35">
      <c r="A562" s="260">
        <v>95001580</v>
      </c>
      <c r="B562" s="260" t="s">
        <v>350</v>
      </c>
      <c r="C562" s="260" t="s">
        <v>198</v>
      </c>
      <c r="D562" s="261">
        <v>44643</v>
      </c>
      <c r="E562" s="260">
        <v>28</v>
      </c>
      <c r="F562" s="260" t="s">
        <v>199</v>
      </c>
      <c r="G562" s="260">
        <v>24836</v>
      </c>
      <c r="H562" s="260" t="s">
        <v>323</v>
      </c>
      <c r="I562" s="260" t="s">
        <v>319</v>
      </c>
      <c r="J562" s="260" t="s">
        <v>320</v>
      </c>
      <c r="K562" s="260" t="s">
        <v>320</v>
      </c>
      <c r="L562" s="260" t="s">
        <v>321</v>
      </c>
      <c r="M562" s="260">
        <v>700046</v>
      </c>
      <c r="N562" s="260" t="s">
        <v>204</v>
      </c>
      <c r="O562" s="260" t="s">
        <v>205</v>
      </c>
      <c r="P562" s="260">
        <v>15</v>
      </c>
      <c r="Q562" s="260">
        <v>1500</v>
      </c>
      <c r="R562" s="260">
        <v>1520</v>
      </c>
    </row>
    <row r="563" spans="1:18" x14ac:dyDescent="0.35">
      <c r="A563" s="260">
        <v>95001580</v>
      </c>
      <c r="B563" s="260" t="s">
        <v>350</v>
      </c>
      <c r="C563" s="260" t="s">
        <v>198</v>
      </c>
      <c r="D563" s="261">
        <v>44643</v>
      </c>
      <c r="E563" s="260">
        <v>28</v>
      </c>
      <c r="F563" s="260" t="s">
        <v>199</v>
      </c>
      <c r="G563" s="260">
        <v>24836</v>
      </c>
      <c r="H563" s="260" t="s">
        <v>323</v>
      </c>
      <c r="I563" s="260" t="s">
        <v>319</v>
      </c>
      <c r="J563" s="260" t="s">
        <v>320</v>
      </c>
      <c r="K563" s="260" t="s">
        <v>320</v>
      </c>
      <c r="L563" s="260" t="s">
        <v>321</v>
      </c>
      <c r="M563" s="260">
        <v>700046</v>
      </c>
      <c r="N563" s="260" t="s">
        <v>204</v>
      </c>
      <c r="O563" s="260" t="s">
        <v>205</v>
      </c>
      <c r="P563" s="260">
        <v>16</v>
      </c>
      <c r="Q563" s="260">
        <v>1500</v>
      </c>
      <c r="R563" s="260">
        <v>1520</v>
      </c>
    </row>
    <row r="564" spans="1:18" x14ac:dyDescent="0.35">
      <c r="A564" s="260">
        <v>95001580</v>
      </c>
      <c r="B564" s="260" t="s">
        <v>350</v>
      </c>
      <c r="C564" s="260" t="s">
        <v>198</v>
      </c>
      <c r="D564" s="261">
        <v>44643</v>
      </c>
      <c r="E564" s="260">
        <v>28</v>
      </c>
      <c r="F564" s="260" t="s">
        <v>199</v>
      </c>
      <c r="G564" s="260">
        <v>24836</v>
      </c>
      <c r="H564" s="260" t="s">
        <v>323</v>
      </c>
      <c r="I564" s="260" t="s">
        <v>319</v>
      </c>
      <c r="J564" s="260" t="s">
        <v>320</v>
      </c>
      <c r="K564" s="260" t="s">
        <v>320</v>
      </c>
      <c r="L564" s="260" t="s">
        <v>321</v>
      </c>
      <c r="M564" s="260">
        <v>700046</v>
      </c>
      <c r="N564" s="260" t="s">
        <v>204</v>
      </c>
      <c r="O564" s="260" t="s">
        <v>205</v>
      </c>
      <c r="P564" s="260">
        <v>17</v>
      </c>
      <c r="Q564" s="260">
        <v>1500</v>
      </c>
      <c r="R564" s="260">
        <v>1520</v>
      </c>
    </row>
    <row r="565" spans="1:18" x14ac:dyDescent="0.35">
      <c r="A565" s="260">
        <v>95001580</v>
      </c>
      <c r="B565" s="260" t="s">
        <v>350</v>
      </c>
      <c r="C565" s="260" t="s">
        <v>198</v>
      </c>
      <c r="D565" s="261">
        <v>44643</v>
      </c>
      <c r="E565" s="260">
        <v>28</v>
      </c>
      <c r="F565" s="260" t="s">
        <v>199</v>
      </c>
      <c r="G565" s="260">
        <v>24836</v>
      </c>
      <c r="H565" s="260" t="s">
        <v>323</v>
      </c>
      <c r="I565" s="260" t="s">
        <v>319</v>
      </c>
      <c r="J565" s="260" t="s">
        <v>320</v>
      </c>
      <c r="K565" s="260" t="s">
        <v>320</v>
      </c>
      <c r="L565" s="260" t="s">
        <v>321</v>
      </c>
      <c r="M565" s="260">
        <v>700046</v>
      </c>
      <c r="N565" s="260" t="s">
        <v>204</v>
      </c>
      <c r="O565" s="260" t="s">
        <v>205</v>
      </c>
      <c r="P565" s="260">
        <v>18</v>
      </c>
      <c r="Q565" s="260">
        <v>1500</v>
      </c>
      <c r="R565" s="260">
        <v>1520</v>
      </c>
    </row>
    <row r="566" spans="1:18" x14ac:dyDescent="0.35">
      <c r="A566" s="260">
        <v>95001581</v>
      </c>
      <c r="B566" s="260" t="s">
        <v>350</v>
      </c>
      <c r="C566" s="260" t="s">
        <v>198</v>
      </c>
      <c r="D566" s="261">
        <v>44643</v>
      </c>
      <c r="E566" s="260">
        <v>28</v>
      </c>
      <c r="F566" s="260" t="s">
        <v>199</v>
      </c>
      <c r="G566" s="260">
        <v>24836</v>
      </c>
      <c r="H566" s="260" t="s">
        <v>323</v>
      </c>
      <c r="I566" s="260" t="s">
        <v>319</v>
      </c>
      <c r="J566" s="260" t="s">
        <v>320</v>
      </c>
      <c r="K566" s="260" t="s">
        <v>320</v>
      </c>
      <c r="L566" s="260" t="s">
        <v>321</v>
      </c>
      <c r="M566" s="260">
        <v>700046</v>
      </c>
      <c r="N566" s="260" t="s">
        <v>204</v>
      </c>
      <c r="O566" s="260" t="s">
        <v>205</v>
      </c>
      <c r="P566" s="260">
        <v>20</v>
      </c>
      <c r="Q566" s="260">
        <v>1500</v>
      </c>
      <c r="R566" s="260">
        <v>1520</v>
      </c>
    </row>
    <row r="567" spans="1:18" x14ac:dyDescent="0.35">
      <c r="A567" s="260">
        <v>95001581</v>
      </c>
      <c r="B567" s="260" t="s">
        <v>350</v>
      </c>
      <c r="C567" s="260" t="s">
        <v>198</v>
      </c>
      <c r="D567" s="261">
        <v>44643</v>
      </c>
      <c r="E567" s="260">
        <v>28</v>
      </c>
      <c r="F567" s="260" t="s">
        <v>199</v>
      </c>
      <c r="G567" s="260">
        <v>24836</v>
      </c>
      <c r="H567" s="260" t="s">
        <v>323</v>
      </c>
      <c r="I567" s="260" t="s">
        <v>319</v>
      </c>
      <c r="J567" s="260" t="s">
        <v>320</v>
      </c>
      <c r="K567" s="260" t="s">
        <v>320</v>
      </c>
      <c r="L567" s="260" t="s">
        <v>321</v>
      </c>
      <c r="M567" s="260">
        <v>700046</v>
      </c>
      <c r="N567" s="260" t="s">
        <v>204</v>
      </c>
      <c r="O567" s="260" t="s">
        <v>205</v>
      </c>
      <c r="P567" s="260">
        <v>21</v>
      </c>
      <c r="Q567" s="260">
        <v>1500</v>
      </c>
      <c r="R567" s="260">
        <v>1520</v>
      </c>
    </row>
    <row r="568" spans="1:18" x14ac:dyDescent="0.35">
      <c r="A568" s="260">
        <v>95001581</v>
      </c>
      <c r="B568" s="260" t="s">
        <v>350</v>
      </c>
      <c r="C568" s="260" t="s">
        <v>198</v>
      </c>
      <c r="D568" s="261">
        <v>44643</v>
      </c>
      <c r="E568" s="260">
        <v>28</v>
      </c>
      <c r="F568" s="260" t="s">
        <v>199</v>
      </c>
      <c r="G568" s="260">
        <v>24836</v>
      </c>
      <c r="H568" s="260" t="s">
        <v>323</v>
      </c>
      <c r="I568" s="260" t="s">
        <v>319</v>
      </c>
      <c r="J568" s="260" t="s">
        <v>320</v>
      </c>
      <c r="K568" s="260" t="s">
        <v>320</v>
      </c>
      <c r="L568" s="260" t="s">
        <v>321</v>
      </c>
      <c r="M568" s="260">
        <v>700046</v>
      </c>
      <c r="N568" s="260" t="s">
        <v>204</v>
      </c>
      <c r="O568" s="260" t="s">
        <v>205</v>
      </c>
      <c r="P568" s="260">
        <v>19</v>
      </c>
      <c r="Q568" s="260">
        <v>1500</v>
      </c>
      <c r="R568" s="260">
        <v>1520</v>
      </c>
    </row>
    <row r="569" spans="1:18" x14ac:dyDescent="0.35">
      <c r="A569" s="260">
        <v>95001581</v>
      </c>
      <c r="B569" s="260" t="s">
        <v>350</v>
      </c>
      <c r="C569" s="260" t="s">
        <v>198</v>
      </c>
      <c r="D569" s="261">
        <v>44643</v>
      </c>
      <c r="E569" s="260">
        <v>28</v>
      </c>
      <c r="F569" s="260" t="s">
        <v>199</v>
      </c>
      <c r="G569" s="260">
        <v>24836</v>
      </c>
      <c r="H569" s="260" t="s">
        <v>323</v>
      </c>
      <c r="I569" s="260" t="s">
        <v>319</v>
      </c>
      <c r="J569" s="260" t="s">
        <v>320</v>
      </c>
      <c r="K569" s="260" t="s">
        <v>320</v>
      </c>
      <c r="L569" s="260" t="s">
        <v>321</v>
      </c>
      <c r="M569" s="260">
        <v>700046</v>
      </c>
      <c r="N569" s="260" t="s">
        <v>204</v>
      </c>
      <c r="O569" s="260" t="s">
        <v>205</v>
      </c>
      <c r="P569" s="260">
        <v>18</v>
      </c>
      <c r="Q569" s="260">
        <v>1500</v>
      </c>
      <c r="R569" s="260">
        <v>1520</v>
      </c>
    </row>
    <row r="570" spans="1:18" x14ac:dyDescent="0.35">
      <c r="A570" s="260">
        <v>95001581</v>
      </c>
      <c r="B570" s="260" t="s">
        <v>350</v>
      </c>
      <c r="C570" s="260" t="s">
        <v>198</v>
      </c>
      <c r="D570" s="261">
        <v>44643</v>
      </c>
      <c r="E570" s="260">
        <v>28</v>
      </c>
      <c r="F570" s="260" t="s">
        <v>199</v>
      </c>
      <c r="G570" s="260">
        <v>24836</v>
      </c>
      <c r="H570" s="260" t="s">
        <v>323</v>
      </c>
      <c r="I570" s="260" t="s">
        <v>319</v>
      </c>
      <c r="J570" s="260" t="s">
        <v>320</v>
      </c>
      <c r="K570" s="260" t="s">
        <v>320</v>
      </c>
      <c r="L570" s="260" t="s">
        <v>321</v>
      </c>
      <c r="M570" s="260">
        <v>700046</v>
      </c>
      <c r="N570" s="260" t="s">
        <v>204</v>
      </c>
      <c r="O570" s="260" t="s">
        <v>205</v>
      </c>
      <c r="P570" s="260">
        <v>17</v>
      </c>
      <c r="Q570" s="260">
        <v>1500</v>
      </c>
      <c r="R570" s="260">
        <v>1520</v>
      </c>
    </row>
    <row r="571" spans="1:18" x14ac:dyDescent="0.35">
      <c r="A571" s="260">
        <v>95001581</v>
      </c>
      <c r="B571" s="260" t="s">
        <v>350</v>
      </c>
      <c r="C571" s="260" t="s">
        <v>198</v>
      </c>
      <c r="D571" s="261">
        <v>44643</v>
      </c>
      <c r="E571" s="260">
        <v>28</v>
      </c>
      <c r="F571" s="260" t="s">
        <v>199</v>
      </c>
      <c r="G571" s="260">
        <v>24836</v>
      </c>
      <c r="H571" s="260" t="s">
        <v>323</v>
      </c>
      <c r="I571" s="260" t="s">
        <v>319</v>
      </c>
      <c r="J571" s="260" t="s">
        <v>320</v>
      </c>
      <c r="K571" s="260" t="s">
        <v>320</v>
      </c>
      <c r="L571" s="260" t="s">
        <v>321</v>
      </c>
      <c r="M571" s="260">
        <v>700046</v>
      </c>
      <c r="N571" s="260" t="s">
        <v>204</v>
      </c>
      <c r="O571" s="260" t="s">
        <v>205</v>
      </c>
      <c r="P571" s="260">
        <v>16</v>
      </c>
      <c r="Q571" s="260">
        <v>1500</v>
      </c>
      <c r="R571" s="260">
        <v>1520</v>
      </c>
    </row>
    <row r="572" spans="1:18" x14ac:dyDescent="0.35">
      <c r="A572" s="260">
        <v>95001581</v>
      </c>
      <c r="B572" s="260" t="s">
        <v>350</v>
      </c>
      <c r="C572" s="260" t="s">
        <v>198</v>
      </c>
      <c r="D572" s="261">
        <v>44643</v>
      </c>
      <c r="E572" s="260">
        <v>28</v>
      </c>
      <c r="F572" s="260" t="s">
        <v>199</v>
      </c>
      <c r="G572" s="260">
        <v>24836</v>
      </c>
      <c r="H572" s="260" t="s">
        <v>323</v>
      </c>
      <c r="I572" s="260" t="s">
        <v>319</v>
      </c>
      <c r="J572" s="260" t="s">
        <v>320</v>
      </c>
      <c r="K572" s="260" t="s">
        <v>320</v>
      </c>
      <c r="L572" s="260" t="s">
        <v>321</v>
      </c>
      <c r="M572" s="260">
        <v>700046</v>
      </c>
      <c r="N572" s="260" t="s">
        <v>204</v>
      </c>
      <c r="O572" s="260" t="s">
        <v>205</v>
      </c>
      <c r="P572" s="260">
        <v>15</v>
      </c>
      <c r="Q572" s="260">
        <v>1500</v>
      </c>
      <c r="R572" s="260">
        <v>1520</v>
      </c>
    </row>
    <row r="573" spans="1:18" x14ac:dyDescent="0.35">
      <c r="A573" s="260">
        <v>95001581</v>
      </c>
      <c r="B573" s="260" t="s">
        <v>350</v>
      </c>
      <c r="C573" s="260" t="s">
        <v>198</v>
      </c>
      <c r="D573" s="261">
        <v>44643</v>
      </c>
      <c r="E573" s="260">
        <v>28</v>
      </c>
      <c r="F573" s="260" t="s">
        <v>199</v>
      </c>
      <c r="G573" s="260">
        <v>24836</v>
      </c>
      <c r="H573" s="260" t="s">
        <v>323</v>
      </c>
      <c r="I573" s="260" t="s">
        <v>319</v>
      </c>
      <c r="J573" s="260" t="s">
        <v>320</v>
      </c>
      <c r="K573" s="260" t="s">
        <v>320</v>
      </c>
      <c r="L573" s="260" t="s">
        <v>321</v>
      </c>
      <c r="M573" s="260">
        <v>700046</v>
      </c>
      <c r="N573" s="260" t="s">
        <v>204</v>
      </c>
      <c r="O573" s="260" t="s">
        <v>205</v>
      </c>
      <c r="P573" s="260">
        <v>14</v>
      </c>
      <c r="Q573" s="260">
        <v>1500</v>
      </c>
      <c r="R573" s="260">
        <v>1520</v>
      </c>
    </row>
    <row r="574" spans="1:18" x14ac:dyDescent="0.35">
      <c r="A574" s="260">
        <v>95001581</v>
      </c>
      <c r="B574" s="260" t="s">
        <v>350</v>
      </c>
      <c r="C574" s="260" t="s">
        <v>198</v>
      </c>
      <c r="D574" s="261">
        <v>44643</v>
      </c>
      <c r="E574" s="260">
        <v>28</v>
      </c>
      <c r="F574" s="260" t="s">
        <v>199</v>
      </c>
      <c r="G574" s="260">
        <v>24836</v>
      </c>
      <c r="H574" s="260" t="s">
        <v>323</v>
      </c>
      <c r="I574" s="260" t="s">
        <v>319</v>
      </c>
      <c r="J574" s="260" t="s">
        <v>320</v>
      </c>
      <c r="K574" s="260" t="s">
        <v>320</v>
      </c>
      <c r="L574" s="260" t="s">
        <v>321</v>
      </c>
      <c r="M574" s="260">
        <v>700046</v>
      </c>
      <c r="N574" s="260" t="s">
        <v>204</v>
      </c>
      <c r="O574" s="260" t="s">
        <v>205</v>
      </c>
      <c r="P574" s="260">
        <v>10</v>
      </c>
      <c r="Q574" s="260">
        <v>1500</v>
      </c>
      <c r="R574" s="260">
        <v>1520</v>
      </c>
    </row>
    <row r="575" spans="1:18" x14ac:dyDescent="0.35">
      <c r="A575" s="260">
        <v>95001581</v>
      </c>
      <c r="B575" s="260" t="s">
        <v>350</v>
      </c>
      <c r="C575" s="260" t="s">
        <v>198</v>
      </c>
      <c r="D575" s="261">
        <v>44643</v>
      </c>
      <c r="E575" s="260">
        <v>28</v>
      </c>
      <c r="F575" s="260" t="s">
        <v>199</v>
      </c>
      <c r="G575" s="260">
        <v>24836</v>
      </c>
      <c r="H575" s="260" t="s">
        <v>323</v>
      </c>
      <c r="I575" s="260" t="s">
        <v>319</v>
      </c>
      <c r="J575" s="260" t="s">
        <v>320</v>
      </c>
      <c r="K575" s="260" t="s">
        <v>320</v>
      </c>
      <c r="L575" s="260" t="s">
        <v>321</v>
      </c>
      <c r="M575" s="260">
        <v>700046</v>
      </c>
      <c r="N575" s="260" t="s">
        <v>204</v>
      </c>
      <c r="O575" s="260" t="s">
        <v>205</v>
      </c>
      <c r="P575" s="260">
        <v>11</v>
      </c>
      <c r="Q575" s="260">
        <v>1500</v>
      </c>
      <c r="R575" s="260">
        <v>1520</v>
      </c>
    </row>
    <row r="576" spans="1:18" x14ac:dyDescent="0.35">
      <c r="A576" s="260">
        <v>95001581</v>
      </c>
      <c r="B576" s="260" t="s">
        <v>350</v>
      </c>
      <c r="C576" s="260" t="s">
        <v>198</v>
      </c>
      <c r="D576" s="261">
        <v>44643</v>
      </c>
      <c r="E576" s="260">
        <v>28</v>
      </c>
      <c r="F576" s="260" t="s">
        <v>199</v>
      </c>
      <c r="G576" s="260">
        <v>24836</v>
      </c>
      <c r="H576" s="260" t="s">
        <v>323</v>
      </c>
      <c r="I576" s="260" t="s">
        <v>319</v>
      </c>
      <c r="J576" s="260" t="s">
        <v>320</v>
      </c>
      <c r="K576" s="260" t="s">
        <v>320</v>
      </c>
      <c r="L576" s="260" t="s">
        <v>321</v>
      </c>
      <c r="M576" s="260">
        <v>700046</v>
      </c>
      <c r="N576" s="260" t="s">
        <v>204</v>
      </c>
      <c r="O576" s="260" t="s">
        <v>205</v>
      </c>
      <c r="P576" s="260">
        <v>12</v>
      </c>
      <c r="Q576" s="260">
        <v>1500</v>
      </c>
      <c r="R576" s="260">
        <v>1520</v>
      </c>
    </row>
    <row r="577" spans="1:18" x14ac:dyDescent="0.35">
      <c r="A577" s="260">
        <v>95001581</v>
      </c>
      <c r="B577" s="260" t="s">
        <v>350</v>
      </c>
      <c r="C577" s="260" t="s">
        <v>198</v>
      </c>
      <c r="D577" s="261">
        <v>44643</v>
      </c>
      <c r="E577" s="260">
        <v>28</v>
      </c>
      <c r="F577" s="260" t="s">
        <v>199</v>
      </c>
      <c r="G577" s="260">
        <v>24836</v>
      </c>
      <c r="H577" s="260" t="s">
        <v>323</v>
      </c>
      <c r="I577" s="260" t="s">
        <v>319</v>
      </c>
      <c r="J577" s="260" t="s">
        <v>320</v>
      </c>
      <c r="K577" s="260" t="s">
        <v>320</v>
      </c>
      <c r="L577" s="260" t="s">
        <v>321</v>
      </c>
      <c r="M577" s="260">
        <v>700046</v>
      </c>
      <c r="N577" s="260" t="s">
        <v>204</v>
      </c>
      <c r="O577" s="260" t="s">
        <v>205</v>
      </c>
      <c r="P577" s="260">
        <v>13</v>
      </c>
      <c r="Q577" s="260">
        <v>1500</v>
      </c>
      <c r="R577" s="260">
        <v>1520</v>
      </c>
    </row>
    <row r="578" spans="1:18" x14ac:dyDescent="0.35">
      <c r="A578" s="260">
        <v>95001582</v>
      </c>
      <c r="B578" s="260" t="s">
        <v>329</v>
      </c>
      <c r="D578" s="261">
        <v>44643</v>
      </c>
      <c r="E578" s="260">
        <v>12</v>
      </c>
      <c r="F578" s="260" t="s">
        <v>199</v>
      </c>
      <c r="G578" s="260">
        <v>1224000</v>
      </c>
      <c r="H578" s="260" t="s">
        <v>318</v>
      </c>
      <c r="I578" s="260" t="s">
        <v>319</v>
      </c>
      <c r="J578" s="260" t="s">
        <v>320</v>
      </c>
      <c r="K578" s="260" t="s">
        <v>320</v>
      </c>
      <c r="L578" s="260" t="s">
        <v>263</v>
      </c>
      <c r="M578" s="260">
        <v>700009</v>
      </c>
      <c r="N578" s="260" t="s">
        <v>204</v>
      </c>
      <c r="O578" s="260" t="s">
        <v>205</v>
      </c>
      <c r="P578" s="260">
        <v>10</v>
      </c>
      <c r="Q578" s="260">
        <v>1500</v>
      </c>
      <c r="R578" s="260">
        <v>1520</v>
      </c>
    </row>
    <row r="579" spans="1:18" x14ac:dyDescent="0.35">
      <c r="A579" s="260">
        <v>95001583</v>
      </c>
      <c r="B579" s="260" t="s">
        <v>350</v>
      </c>
      <c r="C579" s="260" t="s">
        <v>198</v>
      </c>
      <c r="D579" s="261">
        <v>44644</v>
      </c>
      <c r="E579" s="260">
        <v>28</v>
      </c>
      <c r="F579" s="260" t="s">
        <v>199</v>
      </c>
      <c r="G579" s="260">
        <v>24836</v>
      </c>
      <c r="H579" s="260" t="s">
        <v>323</v>
      </c>
      <c r="I579" s="260" t="s">
        <v>319</v>
      </c>
      <c r="J579" s="260" t="s">
        <v>320</v>
      </c>
      <c r="K579" s="260" t="s">
        <v>320</v>
      </c>
      <c r="L579" s="260" t="s">
        <v>321</v>
      </c>
      <c r="M579" s="260">
        <v>700046</v>
      </c>
      <c r="N579" s="260" t="s">
        <v>204</v>
      </c>
      <c r="O579" s="260" t="s">
        <v>205</v>
      </c>
      <c r="P579" s="260">
        <v>10</v>
      </c>
      <c r="Q579" s="260">
        <v>1500</v>
      </c>
      <c r="R579" s="260">
        <v>1520</v>
      </c>
    </row>
    <row r="580" spans="1:18" x14ac:dyDescent="0.35">
      <c r="A580" s="260">
        <v>95001583</v>
      </c>
      <c r="B580" s="260" t="s">
        <v>350</v>
      </c>
      <c r="C580" s="260" t="s">
        <v>198</v>
      </c>
      <c r="D580" s="261">
        <v>44644</v>
      </c>
      <c r="E580" s="260">
        <v>28</v>
      </c>
      <c r="F580" s="260" t="s">
        <v>199</v>
      </c>
      <c r="G580" s="260">
        <v>24836</v>
      </c>
      <c r="H580" s="260" t="s">
        <v>323</v>
      </c>
      <c r="I580" s="260" t="s">
        <v>319</v>
      </c>
      <c r="J580" s="260" t="s">
        <v>320</v>
      </c>
      <c r="K580" s="260" t="s">
        <v>320</v>
      </c>
      <c r="L580" s="260" t="s">
        <v>321</v>
      </c>
      <c r="M580" s="260">
        <v>700046</v>
      </c>
      <c r="N580" s="260" t="s">
        <v>204</v>
      </c>
      <c r="O580" s="260" t="s">
        <v>205</v>
      </c>
      <c r="P580" s="260">
        <v>11</v>
      </c>
      <c r="Q580" s="260">
        <v>1500</v>
      </c>
      <c r="R580" s="260">
        <v>1520</v>
      </c>
    </row>
    <row r="581" spans="1:18" x14ac:dyDescent="0.35">
      <c r="A581" s="260">
        <v>95001583</v>
      </c>
      <c r="B581" s="260" t="s">
        <v>350</v>
      </c>
      <c r="C581" s="260" t="s">
        <v>198</v>
      </c>
      <c r="D581" s="261">
        <v>44644</v>
      </c>
      <c r="E581" s="260">
        <v>28</v>
      </c>
      <c r="F581" s="260" t="s">
        <v>199</v>
      </c>
      <c r="G581" s="260">
        <v>24836</v>
      </c>
      <c r="H581" s="260" t="s">
        <v>323</v>
      </c>
      <c r="I581" s="260" t="s">
        <v>319</v>
      </c>
      <c r="J581" s="260" t="s">
        <v>320</v>
      </c>
      <c r="K581" s="260" t="s">
        <v>320</v>
      </c>
      <c r="L581" s="260" t="s">
        <v>321</v>
      </c>
      <c r="M581" s="260">
        <v>700046</v>
      </c>
      <c r="N581" s="260" t="s">
        <v>204</v>
      </c>
      <c r="O581" s="260" t="s">
        <v>205</v>
      </c>
      <c r="P581" s="260">
        <v>12</v>
      </c>
      <c r="Q581" s="260">
        <v>1500</v>
      </c>
      <c r="R581" s="260">
        <v>1520</v>
      </c>
    </row>
    <row r="582" spans="1:18" x14ac:dyDescent="0.35">
      <c r="A582" s="260">
        <v>95001583</v>
      </c>
      <c r="B582" s="260" t="s">
        <v>350</v>
      </c>
      <c r="C582" s="260" t="s">
        <v>198</v>
      </c>
      <c r="D582" s="261">
        <v>44644</v>
      </c>
      <c r="E582" s="260">
        <v>28</v>
      </c>
      <c r="F582" s="260" t="s">
        <v>199</v>
      </c>
      <c r="G582" s="260">
        <v>24836</v>
      </c>
      <c r="H582" s="260" t="s">
        <v>323</v>
      </c>
      <c r="I582" s="260" t="s">
        <v>319</v>
      </c>
      <c r="J582" s="260" t="s">
        <v>320</v>
      </c>
      <c r="K582" s="260" t="s">
        <v>320</v>
      </c>
      <c r="L582" s="260" t="s">
        <v>321</v>
      </c>
      <c r="M582" s="260">
        <v>700046</v>
      </c>
      <c r="N582" s="260" t="s">
        <v>204</v>
      </c>
      <c r="O582" s="260" t="s">
        <v>205</v>
      </c>
      <c r="P582" s="260">
        <v>13</v>
      </c>
      <c r="Q582" s="260">
        <v>1500</v>
      </c>
      <c r="R582" s="260">
        <v>1520</v>
      </c>
    </row>
    <row r="583" spans="1:18" x14ac:dyDescent="0.35">
      <c r="A583" s="260">
        <v>95001583</v>
      </c>
      <c r="B583" s="260" t="s">
        <v>350</v>
      </c>
      <c r="C583" s="260" t="s">
        <v>198</v>
      </c>
      <c r="D583" s="261">
        <v>44644</v>
      </c>
      <c r="E583" s="260">
        <v>28</v>
      </c>
      <c r="F583" s="260" t="s">
        <v>199</v>
      </c>
      <c r="G583" s="260">
        <v>24836</v>
      </c>
      <c r="H583" s="260" t="s">
        <v>323</v>
      </c>
      <c r="I583" s="260" t="s">
        <v>319</v>
      </c>
      <c r="J583" s="260" t="s">
        <v>320</v>
      </c>
      <c r="K583" s="260" t="s">
        <v>320</v>
      </c>
      <c r="L583" s="260" t="s">
        <v>321</v>
      </c>
      <c r="M583" s="260">
        <v>700046</v>
      </c>
      <c r="N583" s="260" t="s">
        <v>204</v>
      </c>
      <c r="O583" s="260" t="s">
        <v>205</v>
      </c>
      <c r="P583" s="260">
        <v>14</v>
      </c>
      <c r="Q583" s="260">
        <v>1500</v>
      </c>
      <c r="R583" s="260">
        <v>1520</v>
      </c>
    </row>
    <row r="584" spans="1:18" x14ac:dyDescent="0.35">
      <c r="A584" s="260">
        <v>95001583</v>
      </c>
      <c r="B584" s="260" t="s">
        <v>350</v>
      </c>
      <c r="C584" s="260" t="s">
        <v>198</v>
      </c>
      <c r="D584" s="261">
        <v>44644</v>
      </c>
      <c r="E584" s="260">
        <v>28</v>
      </c>
      <c r="F584" s="260" t="s">
        <v>199</v>
      </c>
      <c r="G584" s="260">
        <v>24836</v>
      </c>
      <c r="H584" s="260" t="s">
        <v>323</v>
      </c>
      <c r="I584" s="260" t="s">
        <v>319</v>
      </c>
      <c r="J584" s="260" t="s">
        <v>320</v>
      </c>
      <c r="K584" s="260" t="s">
        <v>320</v>
      </c>
      <c r="L584" s="260" t="s">
        <v>321</v>
      </c>
      <c r="M584" s="260">
        <v>700046</v>
      </c>
      <c r="N584" s="260" t="s">
        <v>204</v>
      </c>
      <c r="O584" s="260" t="s">
        <v>205</v>
      </c>
      <c r="P584" s="260">
        <v>15</v>
      </c>
      <c r="Q584" s="260">
        <v>1500</v>
      </c>
      <c r="R584" s="260">
        <v>1520</v>
      </c>
    </row>
    <row r="585" spans="1:18" x14ac:dyDescent="0.35">
      <c r="A585" s="260">
        <v>95001583</v>
      </c>
      <c r="B585" s="260" t="s">
        <v>350</v>
      </c>
      <c r="C585" s="260" t="s">
        <v>198</v>
      </c>
      <c r="D585" s="261">
        <v>44644</v>
      </c>
      <c r="E585" s="260">
        <v>28</v>
      </c>
      <c r="F585" s="260" t="s">
        <v>199</v>
      </c>
      <c r="G585" s="260">
        <v>24836</v>
      </c>
      <c r="H585" s="260" t="s">
        <v>323</v>
      </c>
      <c r="I585" s="260" t="s">
        <v>319</v>
      </c>
      <c r="J585" s="260" t="s">
        <v>320</v>
      </c>
      <c r="K585" s="260" t="s">
        <v>320</v>
      </c>
      <c r="L585" s="260" t="s">
        <v>321</v>
      </c>
      <c r="M585" s="260">
        <v>700046</v>
      </c>
      <c r="N585" s="260" t="s">
        <v>204</v>
      </c>
      <c r="O585" s="260" t="s">
        <v>205</v>
      </c>
      <c r="P585" s="260">
        <v>16</v>
      </c>
      <c r="Q585" s="260">
        <v>1500</v>
      </c>
      <c r="R585" s="260">
        <v>1520</v>
      </c>
    </row>
    <row r="586" spans="1:18" x14ac:dyDescent="0.35">
      <c r="A586" s="260">
        <v>95001584</v>
      </c>
      <c r="B586" s="260" t="s">
        <v>322</v>
      </c>
      <c r="D586" s="261">
        <v>44645</v>
      </c>
      <c r="E586" s="260">
        <v>17.5</v>
      </c>
      <c r="F586" s="260" t="s">
        <v>199</v>
      </c>
      <c r="G586" s="260">
        <v>1785000</v>
      </c>
      <c r="H586" s="260" t="s">
        <v>318</v>
      </c>
      <c r="I586" s="260" t="s">
        <v>319</v>
      </c>
      <c r="J586" s="260" t="s">
        <v>320</v>
      </c>
      <c r="K586" s="260" t="s">
        <v>320</v>
      </c>
      <c r="L586" s="260" t="s">
        <v>263</v>
      </c>
      <c r="M586" s="260">
        <v>700009</v>
      </c>
      <c r="N586" s="260" t="s">
        <v>204</v>
      </c>
      <c r="O586" s="260" t="s">
        <v>205</v>
      </c>
      <c r="P586" s="260">
        <v>10</v>
      </c>
      <c r="Q586" s="260">
        <v>1500</v>
      </c>
      <c r="R586" s="260">
        <v>1520</v>
      </c>
    </row>
    <row r="587" spans="1:18" x14ac:dyDescent="0.35">
      <c r="A587" s="260">
        <v>95001585</v>
      </c>
      <c r="B587" s="260" t="s">
        <v>347</v>
      </c>
      <c r="D587" s="261">
        <v>44645</v>
      </c>
      <c r="E587" s="260">
        <v>29</v>
      </c>
      <c r="F587" s="260" t="s">
        <v>199</v>
      </c>
      <c r="G587" s="260">
        <v>2958000</v>
      </c>
      <c r="H587" s="260" t="s">
        <v>318</v>
      </c>
      <c r="I587" s="260" t="s">
        <v>319</v>
      </c>
      <c r="J587" s="260" t="s">
        <v>320</v>
      </c>
      <c r="K587" s="260" t="s">
        <v>320</v>
      </c>
      <c r="L587" s="260" t="s">
        <v>263</v>
      </c>
      <c r="M587" s="260">
        <v>700009</v>
      </c>
      <c r="N587" s="260" t="s">
        <v>204</v>
      </c>
      <c r="O587" s="260" t="s">
        <v>205</v>
      </c>
      <c r="P587" s="260">
        <v>10</v>
      </c>
      <c r="Q587" s="260">
        <v>1500</v>
      </c>
      <c r="R587" s="260">
        <v>1520</v>
      </c>
    </row>
    <row r="588" spans="1:18" x14ac:dyDescent="0.35">
      <c r="A588" s="260">
        <v>95001586</v>
      </c>
      <c r="B588" s="260" t="s">
        <v>350</v>
      </c>
      <c r="C588" s="260" t="s">
        <v>198</v>
      </c>
      <c r="D588" s="261">
        <v>44645</v>
      </c>
      <c r="E588" s="260">
        <v>28</v>
      </c>
      <c r="F588" s="260" t="s">
        <v>199</v>
      </c>
      <c r="G588" s="260">
        <v>24836</v>
      </c>
      <c r="H588" s="260" t="s">
        <v>323</v>
      </c>
      <c r="I588" s="260" t="s">
        <v>319</v>
      </c>
      <c r="J588" s="260" t="s">
        <v>320</v>
      </c>
      <c r="K588" s="260" t="s">
        <v>320</v>
      </c>
      <c r="L588" s="260" t="s">
        <v>321</v>
      </c>
      <c r="M588" s="260">
        <v>700046</v>
      </c>
      <c r="N588" s="260" t="s">
        <v>204</v>
      </c>
      <c r="O588" s="260" t="s">
        <v>205</v>
      </c>
      <c r="P588" s="260">
        <v>10</v>
      </c>
      <c r="Q588" s="260">
        <v>1500</v>
      </c>
      <c r="R588" s="260">
        <v>1520</v>
      </c>
    </row>
    <row r="589" spans="1:18" x14ac:dyDescent="0.35">
      <c r="A589" s="260">
        <v>95001586</v>
      </c>
      <c r="B589" s="260" t="s">
        <v>350</v>
      </c>
      <c r="C589" s="260" t="s">
        <v>198</v>
      </c>
      <c r="D589" s="261">
        <v>44645</v>
      </c>
      <c r="E589" s="260">
        <v>28</v>
      </c>
      <c r="F589" s="260" t="s">
        <v>199</v>
      </c>
      <c r="G589" s="260">
        <v>24836</v>
      </c>
      <c r="H589" s="260" t="s">
        <v>323</v>
      </c>
      <c r="I589" s="260" t="s">
        <v>319</v>
      </c>
      <c r="J589" s="260" t="s">
        <v>320</v>
      </c>
      <c r="K589" s="260" t="s">
        <v>320</v>
      </c>
      <c r="L589" s="260" t="s">
        <v>321</v>
      </c>
      <c r="M589" s="260">
        <v>700046</v>
      </c>
      <c r="N589" s="260" t="s">
        <v>204</v>
      </c>
      <c r="O589" s="260" t="s">
        <v>205</v>
      </c>
      <c r="P589" s="260">
        <v>11</v>
      </c>
      <c r="Q589" s="260">
        <v>1500</v>
      </c>
      <c r="R589" s="260">
        <v>1520</v>
      </c>
    </row>
    <row r="590" spans="1:18" x14ac:dyDescent="0.35">
      <c r="A590" s="260">
        <v>95001586</v>
      </c>
      <c r="B590" s="260" t="s">
        <v>350</v>
      </c>
      <c r="C590" s="260" t="s">
        <v>198</v>
      </c>
      <c r="D590" s="261">
        <v>44645</v>
      </c>
      <c r="E590" s="260">
        <v>28</v>
      </c>
      <c r="F590" s="260" t="s">
        <v>199</v>
      </c>
      <c r="G590" s="260">
        <v>24836</v>
      </c>
      <c r="H590" s="260" t="s">
        <v>323</v>
      </c>
      <c r="I590" s="260" t="s">
        <v>319</v>
      </c>
      <c r="J590" s="260" t="s">
        <v>320</v>
      </c>
      <c r="K590" s="260" t="s">
        <v>320</v>
      </c>
      <c r="L590" s="260" t="s">
        <v>321</v>
      </c>
      <c r="M590" s="260">
        <v>700046</v>
      </c>
      <c r="N590" s="260" t="s">
        <v>204</v>
      </c>
      <c r="O590" s="260" t="s">
        <v>205</v>
      </c>
      <c r="P590" s="260">
        <v>12</v>
      </c>
      <c r="Q590" s="260">
        <v>1500</v>
      </c>
      <c r="R590" s="260">
        <v>1520</v>
      </c>
    </row>
    <row r="591" spans="1:18" x14ac:dyDescent="0.35">
      <c r="A591" s="260">
        <v>95001586</v>
      </c>
      <c r="B591" s="260" t="s">
        <v>350</v>
      </c>
      <c r="C591" s="260" t="s">
        <v>198</v>
      </c>
      <c r="D591" s="261">
        <v>44645</v>
      </c>
      <c r="E591" s="260">
        <v>28</v>
      </c>
      <c r="F591" s="260" t="s">
        <v>199</v>
      </c>
      <c r="G591" s="260">
        <v>24836</v>
      </c>
      <c r="H591" s="260" t="s">
        <v>323</v>
      </c>
      <c r="I591" s="260" t="s">
        <v>319</v>
      </c>
      <c r="J591" s="260" t="s">
        <v>320</v>
      </c>
      <c r="K591" s="260" t="s">
        <v>320</v>
      </c>
      <c r="L591" s="260" t="s">
        <v>321</v>
      </c>
      <c r="M591" s="260">
        <v>700046</v>
      </c>
      <c r="N591" s="260" t="s">
        <v>204</v>
      </c>
      <c r="O591" s="260" t="s">
        <v>205</v>
      </c>
      <c r="P591" s="260">
        <v>13</v>
      </c>
      <c r="Q591" s="260">
        <v>1500</v>
      </c>
      <c r="R591" s="260">
        <v>1520</v>
      </c>
    </row>
    <row r="592" spans="1:18" x14ac:dyDescent="0.35">
      <c r="A592" s="260">
        <v>95001586</v>
      </c>
      <c r="B592" s="260" t="s">
        <v>350</v>
      </c>
      <c r="C592" s="260" t="s">
        <v>198</v>
      </c>
      <c r="D592" s="261">
        <v>44645</v>
      </c>
      <c r="E592" s="260">
        <v>28</v>
      </c>
      <c r="F592" s="260" t="s">
        <v>199</v>
      </c>
      <c r="G592" s="260">
        <v>24836</v>
      </c>
      <c r="H592" s="260" t="s">
        <v>323</v>
      </c>
      <c r="I592" s="260" t="s">
        <v>319</v>
      </c>
      <c r="J592" s="260" t="s">
        <v>320</v>
      </c>
      <c r="K592" s="260" t="s">
        <v>320</v>
      </c>
      <c r="L592" s="260" t="s">
        <v>321</v>
      </c>
      <c r="M592" s="260">
        <v>700046</v>
      </c>
      <c r="N592" s="260" t="s">
        <v>204</v>
      </c>
      <c r="O592" s="260" t="s">
        <v>205</v>
      </c>
      <c r="P592" s="260">
        <v>14</v>
      </c>
      <c r="Q592" s="260">
        <v>1500</v>
      </c>
      <c r="R592" s="260">
        <v>1520</v>
      </c>
    </row>
    <row r="593" spans="1:18" x14ac:dyDescent="0.35">
      <c r="A593" s="260">
        <v>95001586</v>
      </c>
      <c r="B593" s="260" t="s">
        <v>350</v>
      </c>
      <c r="C593" s="260" t="s">
        <v>198</v>
      </c>
      <c r="D593" s="261">
        <v>44645</v>
      </c>
      <c r="E593" s="260">
        <v>28</v>
      </c>
      <c r="F593" s="260" t="s">
        <v>199</v>
      </c>
      <c r="G593" s="260">
        <v>24836</v>
      </c>
      <c r="H593" s="260" t="s">
        <v>323</v>
      </c>
      <c r="I593" s="260" t="s">
        <v>319</v>
      </c>
      <c r="J593" s="260" t="s">
        <v>320</v>
      </c>
      <c r="K593" s="260" t="s">
        <v>320</v>
      </c>
      <c r="L593" s="260" t="s">
        <v>321</v>
      </c>
      <c r="M593" s="260">
        <v>700046</v>
      </c>
      <c r="N593" s="260" t="s">
        <v>204</v>
      </c>
      <c r="O593" s="260" t="s">
        <v>205</v>
      </c>
      <c r="P593" s="260">
        <v>15</v>
      </c>
      <c r="Q593" s="260">
        <v>1500</v>
      </c>
      <c r="R593" s="260">
        <v>1520</v>
      </c>
    </row>
    <row r="594" spans="1:18" x14ac:dyDescent="0.35">
      <c r="A594" s="260">
        <v>95001586</v>
      </c>
      <c r="B594" s="260" t="s">
        <v>350</v>
      </c>
      <c r="C594" s="260" t="s">
        <v>198</v>
      </c>
      <c r="D594" s="261">
        <v>44645</v>
      </c>
      <c r="E594" s="260">
        <v>28</v>
      </c>
      <c r="F594" s="260" t="s">
        <v>199</v>
      </c>
      <c r="G594" s="260">
        <v>24836</v>
      </c>
      <c r="H594" s="260" t="s">
        <v>323</v>
      </c>
      <c r="I594" s="260" t="s">
        <v>319</v>
      </c>
      <c r="J594" s="260" t="s">
        <v>320</v>
      </c>
      <c r="K594" s="260" t="s">
        <v>320</v>
      </c>
      <c r="L594" s="260" t="s">
        <v>321</v>
      </c>
      <c r="M594" s="260">
        <v>700046</v>
      </c>
      <c r="N594" s="260" t="s">
        <v>204</v>
      </c>
      <c r="O594" s="260" t="s">
        <v>205</v>
      </c>
      <c r="P594" s="260">
        <v>16</v>
      </c>
      <c r="Q594" s="260">
        <v>1500</v>
      </c>
      <c r="R594" s="260">
        <v>1520</v>
      </c>
    </row>
    <row r="595" spans="1:18" x14ac:dyDescent="0.35">
      <c r="A595" s="260">
        <v>95001586</v>
      </c>
      <c r="B595" s="260" t="s">
        <v>350</v>
      </c>
      <c r="C595" s="260" t="s">
        <v>198</v>
      </c>
      <c r="D595" s="261">
        <v>44645</v>
      </c>
      <c r="E595" s="260">
        <v>28</v>
      </c>
      <c r="F595" s="260" t="s">
        <v>199</v>
      </c>
      <c r="G595" s="260">
        <v>24836</v>
      </c>
      <c r="H595" s="260" t="s">
        <v>323</v>
      </c>
      <c r="I595" s="260" t="s">
        <v>319</v>
      </c>
      <c r="J595" s="260" t="s">
        <v>320</v>
      </c>
      <c r="K595" s="260" t="s">
        <v>320</v>
      </c>
      <c r="L595" s="260" t="s">
        <v>321</v>
      </c>
      <c r="M595" s="260">
        <v>700046</v>
      </c>
      <c r="N595" s="260" t="s">
        <v>204</v>
      </c>
      <c r="O595" s="260" t="s">
        <v>205</v>
      </c>
      <c r="P595" s="260">
        <v>17</v>
      </c>
      <c r="Q595" s="260">
        <v>1500</v>
      </c>
      <c r="R595" s="260">
        <v>1520</v>
      </c>
    </row>
    <row r="596" spans="1:18" x14ac:dyDescent="0.35">
      <c r="A596" s="260">
        <v>95001586</v>
      </c>
      <c r="B596" s="260" t="s">
        <v>350</v>
      </c>
      <c r="C596" s="260" t="s">
        <v>198</v>
      </c>
      <c r="D596" s="261">
        <v>44645</v>
      </c>
      <c r="E596" s="260">
        <v>28</v>
      </c>
      <c r="F596" s="260" t="s">
        <v>199</v>
      </c>
      <c r="G596" s="260">
        <v>24836</v>
      </c>
      <c r="H596" s="260" t="s">
        <v>323</v>
      </c>
      <c r="I596" s="260" t="s">
        <v>319</v>
      </c>
      <c r="J596" s="260" t="s">
        <v>320</v>
      </c>
      <c r="K596" s="260" t="s">
        <v>320</v>
      </c>
      <c r="L596" s="260" t="s">
        <v>321</v>
      </c>
      <c r="M596" s="260">
        <v>700046</v>
      </c>
      <c r="N596" s="260" t="s">
        <v>204</v>
      </c>
      <c r="O596" s="260" t="s">
        <v>205</v>
      </c>
      <c r="P596" s="260">
        <v>18</v>
      </c>
      <c r="Q596" s="260">
        <v>1500</v>
      </c>
      <c r="R596" s="260">
        <v>1520</v>
      </c>
    </row>
    <row r="597" spans="1:18" x14ac:dyDescent="0.35">
      <c r="A597" s="260">
        <v>95001586</v>
      </c>
      <c r="B597" s="260" t="s">
        <v>350</v>
      </c>
      <c r="C597" s="260" t="s">
        <v>198</v>
      </c>
      <c r="D597" s="261">
        <v>44645</v>
      </c>
      <c r="E597" s="260">
        <v>28</v>
      </c>
      <c r="F597" s="260" t="s">
        <v>199</v>
      </c>
      <c r="G597" s="260">
        <v>24836</v>
      </c>
      <c r="H597" s="260" t="s">
        <v>323</v>
      </c>
      <c r="I597" s="260" t="s">
        <v>319</v>
      </c>
      <c r="J597" s="260" t="s">
        <v>320</v>
      </c>
      <c r="K597" s="260" t="s">
        <v>320</v>
      </c>
      <c r="L597" s="260" t="s">
        <v>321</v>
      </c>
      <c r="M597" s="260">
        <v>700046</v>
      </c>
      <c r="N597" s="260" t="s">
        <v>204</v>
      </c>
      <c r="O597" s="260" t="s">
        <v>205</v>
      </c>
      <c r="P597" s="260">
        <v>19</v>
      </c>
      <c r="Q597" s="260">
        <v>1500</v>
      </c>
      <c r="R597" s="260">
        <v>1520</v>
      </c>
    </row>
    <row r="598" spans="1:18" x14ac:dyDescent="0.35">
      <c r="A598" s="260">
        <v>95001586</v>
      </c>
      <c r="B598" s="260" t="s">
        <v>350</v>
      </c>
      <c r="C598" s="260" t="s">
        <v>198</v>
      </c>
      <c r="D598" s="261">
        <v>44645</v>
      </c>
      <c r="E598" s="260">
        <v>28</v>
      </c>
      <c r="F598" s="260" t="s">
        <v>199</v>
      </c>
      <c r="G598" s="260">
        <v>24836</v>
      </c>
      <c r="H598" s="260" t="s">
        <v>323</v>
      </c>
      <c r="I598" s="260" t="s">
        <v>319</v>
      </c>
      <c r="J598" s="260" t="s">
        <v>320</v>
      </c>
      <c r="K598" s="260" t="s">
        <v>320</v>
      </c>
      <c r="L598" s="260" t="s">
        <v>321</v>
      </c>
      <c r="M598" s="260">
        <v>700046</v>
      </c>
      <c r="N598" s="260" t="s">
        <v>204</v>
      </c>
      <c r="O598" s="260" t="s">
        <v>205</v>
      </c>
      <c r="P598" s="260">
        <v>20</v>
      </c>
      <c r="Q598" s="260">
        <v>1500</v>
      </c>
      <c r="R598" s="260">
        <v>1520</v>
      </c>
    </row>
    <row r="599" spans="1:18" x14ac:dyDescent="0.35">
      <c r="A599" s="260">
        <v>95001586</v>
      </c>
      <c r="B599" s="260" t="s">
        <v>350</v>
      </c>
      <c r="C599" s="260" t="s">
        <v>198</v>
      </c>
      <c r="D599" s="261">
        <v>44645</v>
      </c>
      <c r="E599" s="260">
        <v>28</v>
      </c>
      <c r="F599" s="260" t="s">
        <v>199</v>
      </c>
      <c r="G599" s="260">
        <v>24836</v>
      </c>
      <c r="H599" s="260" t="s">
        <v>323</v>
      </c>
      <c r="I599" s="260" t="s">
        <v>319</v>
      </c>
      <c r="J599" s="260" t="s">
        <v>320</v>
      </c>
      <c r="K599" s="260" t="s">
        <v>320</v>
      </c>
      <c r="L599" s="260" t="s">
        <v>321</v>
      </c>
      <c r="M599" s="260">
        <v>700046</v>
      </c>
      <c r="N599" s="260" t="s">
        <v>204</v>
      </c>
      <c r="O599" s="260" t="s">
        <v>205</v>
      </c>
      <c r="P599" s="260">
        <v>21</v>
      </c>
      <c r="Q599" s="260">
        <v>1500</v>
      </c>
      <c r="R599" s="260">
        <v>1520</v>
      </c>
    </row>
    <row r="600" spans="1:18" x14ac:dyDescent="0.35">
      <c r="A600" s="260">
        <v>95001587</v>
      </c>
      <c r="B600" s="260" t="s">
        <v>347</v>
      </c>
      <c r="D600" s="261">
        <v>44648</v>
      </c>
      <c r="E600" s="260">
        <v>27</v>
      </c>
      <c r="F600" s="260" t="s">
        <v>199</v>
      </c>
      <c r="G600" s="260">
        <v>2754000</v>
      </c>
      <c r="H600" s="260" t="s">
        <v>318</v>
      </c>
      <c r="I600" s="260" t="s">
        <v>319</v>
      </c>
      <c r="J600" s="260" t="s">
        <v>320</v>
      </c>
      <c r="K600" s="260" t="s">
        <v>320</v>
      </c>
      <c r="L600" s="260" t="s">
        <v>263</v>
      </c>
      <c r="M600" s="260">
        <v>700009</v>
      </c>
      <c r="N600" s="260" t="s">
        <v>204</v>
      </c>
      <c r="O600" s="260" t="s">
        <v>205</v>
      </c>
      <c r="P600" s="260">
        <v>10</v>
      </c>
      <c r="Q600" s="260">
        <v>1500</v>
      </c>
      <c r="R600" s="260">
        <v>1520</v>
      </c>
    </row>
    <row r="601" spans="1:18" x14ac:dyDescent="0.35">
      <c r="A601" s="260">
        <v>95001590</v>
      </c>
      <c r="B601" s="260" t="s">
        <v>336</v>
      </c>
      <c r="D601" s="261">
        <v>44648</v>
      </c>
      <c r="E601" s="260">
        <v>29</v>
      </c>
      <c r="F601" s="260" t="s">
        <v>199</v>
      </c>
      <c r="G601" s="260">
        <v>2958000</v>
      </c>
      <c r="H601" s="260" t="s">
        <v>318</v>
      </c>
      <c r="I601" s="260" t="s">
        <v>319</v>
      </c>
      <c r="J601" s="260" t="s">
        <v>320</v>
      </c>
      <c r="K601" s="260" t="s">
        <v>320</v>
      </c>
      <c r="L601" s="260" t="s">
        <v>263</v>
      </c>
      <c r="M601" s="260">
        <v>700009</v>
      </c>
      <c r="N601" s="260" t="s">
        <v>204</v>
      </c>
      <c r="O601" s="260" t="s">
        <v>205</v>
      </c>
      <c r="P601" s="260">
        <v>10</v>
      </c>
      <c r="Q601" s="260">
        <v>1500</v>
      </c>
      <c r="R601" s="260">
        <v>1520</v>
      </c>
    </row>
    <row r="602" spans="1:18" x14ac:dyDescent="0.35">
      <c r="A602" s="260">
        <v>95001591</v>
      </c>
      <c r="B602" s="260" t="s">
        <v>350</v>
      </c>
      <c r="C602" s="260" t="s">
        <v>198</v>
      </c>
      <c r="D602" s="261">
        <v>44648</v>
      </c>
      <c r="E602" s="260">
        <v>28</v>
      </c>
      <c r="F602" s="260" t="s">
        <v>199</v>
      </c>
      <c r="G602" s="260">
        <v>24836</v>
      </c>
      <c r="H602" s="260" t="s">
        <v>323</v>
      </c>
      <c r="I602" s="260" t="s">
        <v>319</v>
      </c>
      <c r="J602" s="260" t="s">
        <v>320</v>
      </c>
      <c r="K602" s="260" t="s">
        <v>320</v>
      </c>
      <c r="L602" s="260" t="s">
        <v>321</v>
      </c>
      <c r="M602" s="260">
        <v>700046</v>
      </c>
      <c r="N602" s="260" t="s">
        <v>204</v>
      </c>
      <c r="O602" s="260" t="s">
        <v>205</v>
      </c>
      <c r="P602" s="260">
        <v>10</v>
      </c>
      <c r="Q602" s="260">
        <v>1500</v>
      </c>
      <c r="R602" s="260">
        <v>1520</v>
      </c>
    </row>
    <row r="603" spans="1:18" x14ac:dyDescent="0.35">
      <c r="A603" s="260">
        <v>95001591</v>
      </c>
      <c r="B603" s="260" t="s">
        <v>350</v>
      </c>
      <c r="C603" s="260" t="s">
        <v>198</v>
      </c>
      <c r="D603" s="261">
        <v>44648</v>
      </c>
      <c r="E603" s="260">
        <v>28</v>
      </c>
      <c r="F603" s="260" t="s">
        <v>199</v>
      </c>
      <c r="G603" s="260">
        <v>24836</v>
      </c>
      <c r="H603" s="260" t="s">
        <v>323</v>
      </c>
      <c r="I603" s="260" t="s">
        <v>319</v>
      </c>
      <c r="J603" s="260" t="s">
        <v>320</v>
      </c>
      <c r="K603" s="260" t="s">
        <v>320</v>
      </c>
      <c r="L603" s="260" t="s">
        <v>321</v>
      </c>
      <c r="M603" s="260">
        <v>700046</v>
      </c>
      <c r="N603" s="260" t="s">
        <v>204</v>
      </c>
      <c r="O603" s="260" t="s">
        <v>205</v>
      </c>
      <c r="P603" s="260">
        <v>11</v>
      </c>
      <c r="Q603" s="260">
        <v>1500</v>
      </c>
      <c r="R603" s="260">
        <v>1520</v>
      </c>
    </row>
    <row r="604" spans="1:18" x14ac:dyDescent="0.35">
      <c r="A604" s="260">
        <v>95001591</v>
      </c>
      <c r="B604" s="260" t="s">
        <v>350</v>
      </c>
      <c r="C604" s="260" t="s">
        <v>198</v>
      </c>
      <c r="D604" s="261">
        <v>44648</v>
      </c>
      <c r="E604" s="260">
        <v>28</v>
      </c>
      <c r="F604" s="260" t="s">
        <v>199</v>
      </c>
      <c r="G604" s="260">
        <v>24836</v>
      </c>
      <c r="H604" s="260" t="s">
        <v>323</v>
      </c>
      <c r="I604" s="260" t="s">
        <v>319</v>
      </c>
      <c r="J604" s="260" t="s">
        <v>320</v>
      </c>
      <c r="K604" s="260" t="s">
        <v>320</v>
      </c>
      <c r="L604" s="260" t="s">
        <v>321</v>
      </c>
      <c r="M604" s="260">
        <v>700046</v>
      </c>
      <c r="N604" s="260" t="s">
        <v>204</v>
      </c>
      <c r="O604" s="260" t="s">
        <v>205</v>
      </c>
      <c r="P604" s="260">
        <v>19</v>
      </c>
      <c r="Q604" s="260">
        <v>1500</v>
      </c>
      <c r="R604" s="260">
        <v>1520</v>
      </c>
    </row>
    <row r="605" spans="1:18" x14ac:dyDescent="0.35">
      <c r="A605" s="260">
        <v>95001591</v>
      </c>
      <c r="B605" s="260" t="s">
        <v>350</v>
      </c>
      <c r="C605" s="260" t="s">
        <v>198</v>
      </c>
      <c r="D605" s="261">
        <v>44648</v>
      </c>
      <c r="E605" s="260">
        <v>28</v>
      </c>
      <c r="F605" s="260" t="s">
        <v>199</v>
      </c>
      <c r="G605" s="260">
        <v>24836</v>
      </c>
      <c r="H605" s="260" t="s">
        <v>323</v>
      </c>
      <c r="I605" s="260" t="s">
        <v>319</v>
      </c>
      <c r="J605" s="260" t="s">
        <v>320</v>
      </c>
      <c r="K605" s="260" t="s">
        <v>320</v>
      </c>
      <c r="L605" s="260" t="s">
        <v>321</v>
      </c>
      <c r="M605" s="260">
        <v>700046</v>
      </c>
      <c r="N605" s="260" t="s">
        <v>204</v>
      </c>
      <c r="O605" s="260" t="s">
        <v>205</v>
      </c>
      <c r="P605" s="260">
        <v>18</v>
      </c>
      <c r="Q605" s="260">
        <v>1500</v>
      </c>
      <c r="R605" s="260">
        <v>1520</v>
      </c>
    </row>
    <row r="606" spans="1:18" x14ac:dyDescent="0.35">
      <c r="A606" s="260">
        <v>95001591</v>
      </c>
      <c r="B606" s="260" t="s">
        <v>350</v>
      </c>
      <c r="C606" s="260" t="s">
        <v>198</v>
      </c>
      <c r="D606" s="261">
        <v>44648</v>
      </c>
      <c r="E606" s="260">
        <v>28</v>
      </c>
      <c r="F606" s="260" t="s">
        <v>199</v>
      </c>
      <c r="G606" s="260">
        <v>24836</v>
      </c>
      <c r="H606" s="260" t="s">
        <v>323</v>
      </c>
      <c r="I606" s="260" t="s">
        <v>319</v>
      </c>
      <c r="J606" s="260" t="s">
        <v>320</v>
      </c>
      <c r="K606" s="260" t="s">
        <v>320</v>
      </c>
      <c r="L606" s="260" t="s">
        <v>321</v>
      </c>
      <c r="M606" s="260">
        <v>700046</v>
      </c>
      <c r="N606" s="260" t="s">
        <v>204</v>
      </c>
      <c r="O606" s="260" t="s">
        <v>205</v>
      </c>
      <c r="P606" s="260">
        <v>17</v>
      </c>
      <c r="Q606" s="260">
        <v>1500</v>
      </c>
      <c r="R606" s="260">
        <v>1520</v>
      </c>
    </row>
    <row r="607" spans="1:18" x14ac:dyDescent="0.35">
      <c r="A607" s="260">
        <v>95001591</v>
      </c>
      <c r="B607" s="260" t="s">
        <v>350</v>
      </c>
      <c r="C607" s="260" t="s">
        <v>198</v>
      </c>
      <c r="D607" s="261">
        <v>44648</v>
      </c>
      <c r="E607" s="260">
        <v>28</v>
      </c>
      <c r="F607" s="260" t="s">
        <v>199</v>
      </c>
      <c r="G607" s="260">
        <v>24836</v>
      </c>
      <c r="H607" s="260" t="s">
        <v>323</v>
      </c>
      <c r="I607" s="260" t="s">
        <v>319</v>
      </c>
      <c r="J607" s="260" t="s">
        <v>320</v>
      </c>
      <c r="K607" s="260" t="s">
        <v>320</v>
      </c>
      <c r="L607" s="260" t="s">
        <v>321</v>
      </c>
      <c r="M607" s="260">
        <v>700046</v>
      </c>
      <c r="N607" s="260" t="s">
        <v>204</v>
      </c>
      <c r="O607" s="260" t="s">
        <v>205</v>
      </c>
      <c r="P607" s="260">
        <v>16</v>
      </c>
      <c r="Q607" s="260">
        <v>1500</v>
      </c>
      <c r="R607" s="260">
        <v>1520</v>
      </c>
    </row>
    <row r="608" spans="1:18" x14ac:dyDescent="0.35">
      <c r="A608" s="260">
        <v>95001591</v>
      </c>
      <c r="B608" s="260" t="s">
        <v>350</v>
      </c>
      <c r="C608" s="260" t="s">
        <v>198</v>
      </c>
      <c r="D608" s="261">
        <v>44648</v>
      </c>
      <c r="E608" s="260">
        <v>28</v>
      </c>
      <c r="F608" s="260" t="s">
        <v>199</v>
      </c>
      <c r="G608" s="260">
        <v>24836</v>
      </c>
      <c r="H608" s="260" t="s">
        <v>323</v>
      </c>
      <c r="I608" s="260" t="s">
        <v>319</v>
      </c>
      <c r="J608" s="260" t="s">
        <v>320</v>
      </c>
      <c r="K608" s="260" t="s">
        <v>320</v>
      </c>
      <c r="L608" s="260" t="s">
        <v>321</v>
      </c>
      <c r="M608" s="260">
        <v>700046</v>
      </c>
      <c r="N608" s="260" t="s">
        <v>204</v>
      </c>
      <c r="O608" s="260" t="s">
        <v>205</v>
      </c>
      <c r="P608" s="260">
        <v>15</v>
      </c>
      <c r="Q608" s="260">
        <v>1500</v>
      </c>
      <c r="R608" s="260">
        <v>1520</v>
      </c>
    </row>
    <row r="609" spans="1:18" x14ac:dyDescent="0.35">
      <c r="A609" s="260">
        <v>95001591</v>
      </c>
      <c r="B609" s="260" t="s">
        <v>350</v>
      </c>
      <c r="C609" s="260" t="s">
        <v>198</v>
      </c>
      <c r="D609" s="261">
        <v>44648</v>
      </c>
      <c r="E609" s="260">
        <v>28</v>
      </c>
      <c r="F609" s="260" t="s">
        <v>199</v>
      </c>
      <c r="G609" s="260">
        <v>24836</v>
      </c>
      <c r="H609" s="260" t="s">
        <v>323</v>
      </c>
      <c r="I609" s="260" t="s">
        <v>319</v>
      </c>
      <c r="J609" s="260" t="s">
        <v>320</v>
      </c>
      <c r="K609" s="260" t="s">
        <v>320</v>
      </c>
      <c r="L609" s="260" t="s">
        <v>321</v>
      </c>
      <c r="M609" s="260">
        <v>700046</v>
      </c>
      <c r="N609" s="260" t="s">
        <v>204</v>
      </c>
      <c r="O609" s="260" t="s">
        <v>205</v>
      </c>
      <c r="P609" s="260">
        <v>14</v>
      </c>
      <c r="Q609" s="260">
        <v>1500</v>
      </c>
      <c r="R609" s="260">
        <v>1520</v>
      </c>
    </row>
    <row r="610" spans="1:18" x14ac:dyDescent="0.35">
      <c r="A610" s="260">
        <v>95001591</v>
      </c>
      <c r="B610" s="260" t="s">
        <v>350</v>
      </c>
      <c r="C610" s="260" t="s">
        <v>198</v>
      </c>
      <c r="D610" s="261">
        <v>44648</v>
      </c>
      <c r="E610" s="260">
        <v>28</v>
      </c>
      <c r="F610" s="260" t="s">
        <v>199</v>
      </c>
      <c r="G610" s="260">
        <v>24836</v>
      </c>
      <c r="H610" s="260" t="s">
        <v>323</v>
      </c>
      <c r="I610" s="260" t="s">
        <v>319</v>
      </c>
      <c r="J610" s="260" t="s">
        <v>320</v>
      </c>
      <c r="K610" s="260" t="s">
        <v>320</v>
      </c>
      <c r="L610" s="260" t="s">
        <v>321</v>
      </c>
      <c r="M610" s="260">
        <v>700046</v>
      </c>
      <c r="N610" s="260" t="s">
        <v>204</v>
      </c>
      <c r="O610" s="260" t="s">
        <v>205</v>
      </c>
      <c r="P610" s="260">
        <v>13</v>
      </c>
      <c r="Q610" s="260">
        <v>1500</v>
      </c>
      <c r="R610" s="260">
        <v>1520</v>
      </c>
    </row>
    <row r="611" spans="1:18" x14ac:dyDescent="0.35">
      <c r="A611" s="260">
        <v>95001591</v>
      </c>
      <c r="B611" s="260" t="s">
        <v>350</v>
      </c>
      <c r="C611" s="260" t="s">
        <v>198</v>
      </c>
      <c r="D611" s="261">
        <v>44648</v>
      </c>
      <c r="E611" s="260">
        <v>28</v>
      </c>
      <c r="F611" s="260" t="s">
        <v>199</v>
      </c>
      <c r="G611" s="260">
        <v>24836</v>
      </c>
      <c r="H611" s="260" t="s">
        <v>323</v>
      </c>
      <c r="I611" s="260" t="s">
        <v>319</v>
      </c>
      <c r="J611" s="260" t="s">
        <v>320</v>
      </c>
      <c r="K611" s="260" t="s">
        <v>320</v>
      </c>
      <c r="L611" s="260" t="s">
        <v>321</v>
      </c>
      <c r="M611" s="260">
        <v>700046</v>
      </c>
      <c r="N611" s="260" t="s">
        <v>204</v>
      </c>
      <c r="O611" s="260" t="s">
        <v>205</v>
      </c>
      <c r="P611" s="260">
        <v>12</v>
      </c>
      <c r="Q611" s="260">
        <v>1500</v>
      </c>
      <c r="R611" s="260">
        <v>1520</v>
      </c>
    </row>
    <row r="612" spans="1:18" x14ac:dyDescent="0.35">
      <c r="A612" s="260">
        <v>95001592</v>
      </c>
      <c r="B612" s="260" t="s">
        <v>322</v>
      </c>
      <c r="D612" s="261">
        <v>44648</v>
      </c>
      <c r="E612" s="260">
        <v>12</v>
      </c>
      <c r="F612" s="260" t="s">
        <v>199</v>
      </c>
      <c r="G612" s="260">
        <v>1224000</v>
      </c>
      <c r="H612" s="260" t="s">
        <v>318</v>
      </c>
      <c r="I612" s="260" t="s">
        <v>319</v>
      </c>
      <c r="J612" s="260" t="s">
        <v>320</v>
      </c>
      <c r="K612" s="260" t="s">
        <v>320</v>
      </c>
      <c r="L612" s="260" t="s">
        <v>263</v>
      </c>
      <c r="M612" s="260">
        <v>700009</v>
      </c>
      <c r="N612" s="260" t="s">
        <v>204</v>
      </c>
      <c r="O612" s="260" t="s">
        <v>205</v>
      </c>
      <c r="P612" s="260">
        <v>10</v>
      </c>
      <c r="Q612" s="260">
        <v>1500</v>
      </c>
      <c r="R612" s="260">
        <v>1520</v>
      </c>
    </row>
    <row r="613" spans="1:18" x14ac:dyDescent="0.35">
      <c r="A613" s="260">
        <v>95001593</v>
      </c>
      <c r="B613" s="260" t="s">
        <v>351</v>
      </c>
      <c r="D613" s="261">
        <v>44648</v>
      </c>
      <c r="E613" s="260">
        <v>6.5</v>
      </c>
      <c r="F613" s="260" t="s">
        <v>199</v>
      </c>
      <c r="G613" s="260">
        <v>663000</v>
      </c>
      <c r="H613" s="260" t="s">
        <v>318</v>
      </c>
      <c r="I613" s="260" t="s">
        <v>319</v>
      </c>
      <c r="J613" s="260" t="s">
        <v>320</v>
      </c>
      <c r="K613" s="260" t="s">
        <v>320</v>
      </c>
      <c r="L613" s="260" t="s">
        <v>263</v>
      </c>
      <c r="M613" s="260">
        <v>700009</v>
      </c>
      <c r="N613" s="260" t="s">
        <v>204</v>
      </c>
      <c r="O613" s="260" t="s">
        <v>205</v>
      </c>
      <c r="P613" s="260">
        <v>10</v>
      </c>
      <c r="Q613" s="260">
        <v>1500</v>
      </c>
      <c r="R613" s="260">
        <v>1520</v>
      </c>
    </row>
    <row r="614" spans="1:18" x14ac:dyDescent="0.35">
      <c r="A614" s="260">
        <v>95001594</v>
      </c>
      <c r="B614" s="260" t="s">
        <v>341</v>
      </c>
      <c r="D614" s="261">
        <v>44648</v>
      </c>
      <c r="E614" s="260">
        <v>30</v>
      </c>
      <c r="F614" s="260" t="s">
        <v>199</v>
      </c>
      <c r="G614" s="260">
        <v>3060000</v>
      </c>
      <c r="H614" s="260" t="s">
        <v>318</v>
      </c>
      <c r="I614" s="260" t="s">
        <v>319</v>
      </c>
      <c r="J614" s="260" t="s">
        <v>320</v>
      </c>
      <c r="K614" s="260" t="s">
        <v>320</v>
      </c>
      <c r="L614" s="260" t="s">
        <v>263</v>
      </c>
      <c r="M614" s="260">
        <v>700009</v>
      </c>
      <c r="N614" s="260" t="s">
        <v>204</v>
      </c>
      <c r="O614" s="260" t="s">
        <v>205</v>
      </c>
      <c r="P614" s="260">
        <v>10</v>
      </c>
      <c r="Q614" s="260">
        <v>1500</v>
      </c>
      <c r="R614" s="260">
        <v>1520</v>
      </c>
    </row>
    <row r="615" spans="1:18" x14ac:dyDescent="0.35">
      <c r="A615" s="260">
        <v>95001595</v>
      </c>
      <c r="B615" s="260" t="s">
        <v>317</v>
      </c>
      <c r="D615" s="261">
        <v>44648</v>
      </c>
      <c r="E615" s="260">
        <v>13</v>
      </c>
      <c r="F615" s="260" t="s">
        <v>199</v>
      </c>
      <c r="G615" s="260">
        <v>1326000</v>
      </c>
      <c r="H615" s="260" t="s">
        <v>318</v>
      </c>
      <c r="I615" s="260" t="s">
        <v>319</v>
      </c>
      <c r="J615" s="260" t="s">
        <v>320</v>
      </c>
      <c r="K615" s="260" t="s">
        <v>320</v>
      </c>
      <c r="L615" s="260" t="s">
        <v>263</v>
      </c>
      <c r="M615" s="260">
        <v>700009</v>
      </c>
      <c r="N615" s="260" t="s">
        <v>204</v>
      </c>
      <c r="O615" s="260" t="s">
        <v>205</v>
      </c>
      <c r="P615" s="260">
        <v>10</v>
      </c>
      <c r="Q615" s="260">
        <v>1500</v>
      </c>
      <c r="R615" s="260">
        <v>1520</v>
      </c>
    </row>
    <row r="616" spans="1:18" x14ac:dyDescent="0.35">
      <c r="A616" s="260">
        <v>95001596</v>
      </c>
      <c r="B616" s="260" t="s">
        <v>317</v>
      </c>
      <c r="D616" s="261">
        <v>44648</v>
      </c>
      <c r="E616" s="260">
        <v>12</v>
      </c>
      <c r="F616" s="260" t="s">
        <v>199</v>
      </c>
      <c r="G616" s="260">
        <v>1224000</v>
      </c>
      <c r="H616" s="260" t="s">
        <v>318</v>
      </c>
      <c r="I616" s="260" t="s">
        <v>319</v>
      </c>
      <c r="J616" s="260" t="s">
        <v>320</v>
      </c>
      <c r="K616" s="260" t="s">
        <v>320</v>
      </c>
      <c r="L616" s="260" t="s">
        <v>263</v>
      </c>
      <c r="M616" s="260">
        <v>700009</v>
      </c>
      <c r="N616" s="260" t="s">
        <v>204</v>
      </c>
      <c r="O616" s="260" t="s">
        <v>205</v>
      </c>
      <c r="P616" s="260">
        <v>10</v>
      </c>
      <c r="Q616" s="260">
        <v>1500</v>
      </c>
      <c r="R616" s="260">
        <v>1520</v>
      </c>
    </row>
    <row r="617" spans="1:18" x14ac:dyDescent="0.35">
      <c r="A617" s="260">
        <v>95001597</v>
      </c>
      <c r="B617" s="260" t="s">
        <v>347</v>
      </c>
      <c r="D617" s="261">
        <v>44648</v>
      </c>
      <c r="E617" s="260">
        <v>2</v>
      </c>
      <c r="F617" s="260" t="s">
        <v>199</v>
      </c>
      <c r="G617" s="260">
        <v>204000</v>
      </c>
      <c r="H617" s="260" t="s">
        <v>318</v>
      </c>
      <c r="I617" s="260" t="s">
        <v>319</v>
      </c>
      <c r="J617" s="260" t="s">
        <v>320</v>
      </c>
      <c r="K617" s="260" t="s">
        <v>320</v>
      </c>
      <c r="L617" s="260" t="s">
        <v>263</v>
      </c>
      <c r="M617" s="260">
        <v>700009</v>
      </c>
      <c r="N617" s="260" t="s">
        <v>204</v>
      </c>
      <c r="O617" s="260" t="s">
        <v>205</v>
      </c>
      <c r="P617" s="260">
        <v>10</v>
      </c>
      <c r="Q617" s="260">
        <v>1500</v>
      </c>
      <c r="R617" s="260">
        <v>1520</v>
      </c>
    </row>
    <row r="618" spans="1:18" x14ac:dyDescent="0.35">
      <c r="A618" s="260">
        <v>95001598</v>
      </c>
      <c r="B618" s="260" t="s">
        <v>350</v>
      </c>
      <c r="C618" s="260" t="s">
        <v>198</v>
      </c>
      <c r="D618" s="261">
        <v>44649</v>
      </c>
      <c r="E618" s="260">
        <v>28</v>
      </c>
      <c r="F618" s="260" t="s">
        <v>199</v>
      </c>
      <c r="G618" s="260">
        <v>24836</v>
      </c>
      <c r="H618" s="260" t="s">
        <v>323</v>
      </c>
      <c r="I618" s="260" t="s">
        <v>319</v>
      </c>
      <c r="J618" s="260" t="s">
        <v>320</v>
      </c>
      <c r="K618" s="260" t="s">
        <v>320</v>
      </c>
      <c r="L618" s="260" t="s">
        <v>321</v>
      </c>
      <c r="M618" s="260">
        <v>700046</v>
      </c>
      <c r="N618" s="260" t="s">
        <v>204</v>
      </c>
      <c r="O618" s="260" t="s">
        <v>205</v>
      </c>
      <c r="P618" s="260">
        <v>10</v>
      </c>
      <c r="Q618" s="260">
        <v>1500</v>
      </c>
      <c r="R618" s="260">
        <v>1520</v>
      </c>
    </row>
    <row r="619" spans="1:18" x14ac:dyDescent="0.35">
      <c r="A619" s="260">
        <v>95001598</v>
      </c>
      <c r="B619" s="260" t="s">
        <v>350</v>
      </c>
      <c r="C619" s="260" t="s">
        <v>198</v>
      </c>
      <c r="D619" s="261">
        <v>44649</v>
      </c>
      <c r="E619" s="260">
        <v>28</v>
      </c>
      <c r="F619" s="260" t="s">
        <v>199</v>
      </c>
      <c r="G619" s="260">
        <v>24836</v>
      </c>
      <c r="H619" s="260" t="s">
        <v>323</v>
      </c>
      <c r="I619" s="260" t="s">
        <v>319</v>
      </c>
      <c r="J619" s="260" t="s">
        <v>320</v>
      </c>
      <c r="K619" s="260" t="s">
        <v>320</v>
      </c>
      <c r="L619" s="260" t="s">
        <v>321</v>
      </c>
      <c r="M619" s="260">
        <v>700046</v>
      </c>
      <c r="N619" s="260" t="s">
        <v>204</v>
      </c>
      <c r="O619" s="260" t="s">
        <v>205</v>
      </c>
      <c r="P619" s="260">
        <v>11</v>
      </c>
      <c r="Q619" s="260">
        <v>1500</v>
      </c>
      <c r="R619" s="260">
        <v>1520</v>
      </c>
    </row>
    <row r="620" spans="1:18" x14ac:dyDescent="0.35">
      <c r="A620" s="260">
        <v>95001598</v>
      </c>
      <c r="B620" s="260" t="s">
        <v>350</v>
      </c>
      <c r="C620" s="260" t="s">
        <v>198</v>
      </c>
      <c r="D620" s="261">
        <v>44649</v>
      </c>
      <c r="E620" s="260">
        <v>28</v>
      </c>
      <c r="F620" s="260" t="s">
        <v>199</v>
      </c>
      <c r="G620" s="260">
        <v>24836</v>
      </c>
      <c r="H620" s="260" t="s">
        <v>323</v>
      </c>
      <c r="I620" s="260" t="s">
        <v>319</v>
      </c>
      <c r="J620" s="260" t="s">
        <v>320</v>
      </c>
      <c r="K620" s="260" t="s">
        <v>320</v>
      </c>
      <c r="L620" s="260" t="s">
        <v>321</v>
      </c>
      <c r="M620" s="260">
        <v>700046</v>
      </c>
      <c r="N620" s="260" t="s">
        <v>204</v>
      </c>
      <c r="O620" s="260" t="s">
        <v>205</v>
      </c>
      <c r="P620" s="260">
        <v>12</v>
      </c>
      <c r="Q620" s="260">
        <v>1500</v>
      </c>
      <c r="R620" s="260">
        <v>1520</v>
      </c>
    </row>
    <row r="621" spans="1:18" x14ac:dyDescent="0.35">
      <c r="A621" s="260">
        <v>95001598</v>
      </c>
      <c r="B621" s="260" t="s">
        <v>350</v>
      </c>
      <c r="C621" s="260" t="s">
        <v>198</v>
      </c>
      <c r="D621" s="261">
        <v>44649</v>
      </c>
      <c r="E621" s="260">
        <v>28</v>
      </c>
      <c r="F621" s="260" t="s">
        <v>199</v>
      </c>
      <c r="G621" s="260">
        <v>24836</v>
      </c>
      <c r="H621" s="260" t="s">
        <v>323</v>
      </c>
      <c r="I621" s="260" t="s">
        <v>319</v>
      </c>
      <c r="J621" s="260" t="s">
        <v>320</v>
      </c>
      <c r="K621" s="260" t="s">
        <v>320</v>
      </c>
      <c r="L621" s="260" t="s">
        <v>321</v>
      </c>
      <c r="M621" s="260">
        <v>700046</v>
      </c>
      <c r="N621" s="260" t="s">
        <v>204</v>
      </c>
      <c r="O621" s="260" t="s">
        <v>205</v>
      </c>
      <c r="P621" s="260">
        <v>13</v>
      </c>
      <c r="Q621" s="260">
        <v>1500</v>
      </c>
      <c r="R621" s="260">
        <v>1520</v>
      </c>
    </row>
    <row r="622" spans="1:18" x14ac:dyDescent="0.35">
      <c r="A622" s="260">
        <v>95001598</v>
      </c>
      <c r="B622" s="260" t="s">
        <v>350</v>
      </c>
      <c r="C622" s="260" t="s">
        <v>198</v>
      </c>
      <c r="D622" s="261">
        <v>44649</v>
      </c>
      <c r="E622" s="260">
        <v>28</v>
      </c>
      <c r="F622" s="260" t="s">
        <v>199</v>
      </c>
      <c r="G622" s="260">
        <v>24836</v>
      </c>
      <c r="H622" s="260" t="s">
        <v>323</v>
      </c>
      <c r="I622" s="260" t="s">
        <v>319</v>
      </c>
      <c r="J622" s="260" t="s">
        <v>320</v>
      </c>
      <c r="K622" s="260" t="s">
        <v>320</v>
      </c>
      <c r="L622" s="260" t="s">
        <v>321</v>
      </c>
      <c r="M622" s="260">
        <v>700046</v>
      </c>
      <c r="N622" s="260" t="s">
        <v>204</v>
      </c>
      <c r="O622" s="260" t="s">
        <v>205</v>
      </c>
      <c r="P622" s="260">
        <v>14</v>
      </c>
      <c r="Q622" s="260">
        <v>1500</v>
      </c>
      <c r="R622" s="260">
        <v>1520</v>
      </c>
    </row>
    <row r="623" spans="1:18" x14ac:dyDescent="0.35">
      <c r="A623" s="260">
        <v>95001598</v>
      </c>
      <c r="B623" s="260" t="s">
        <v>350</v>
      </c>
      <c r="C623" s="260" t="s">
        <v>198</v>
      </c>
      <c r="D623" s="261">
        <v>44649</v>
      </c>
      <c r="E623" s="260">
        <v>28</v>
      </c>
      <c r="F623" s="260" t="s">
        <v>199</v>
      </c>
      <c r="G623" s="260">
        <v>24836</v>
      </c>
      <c r="H623" s="260" t="s">
        <v>323</v>
      </c>
      <c r="I623" s="260" t="s">
        <v>319</v>
      </c>
      <c r="J623" s="260" t="s">
        <v>320</v>
      </c>
      <c r="K623" s="260" t="s">
        <v>320</v>
      </c>
      <c r="L623" s="260" t="s">
        <v>321</v>
      </c>
      <c r="M623" s="260">
        <v>700046</v>
      </c>
      <c r="N623" s="260" t="s">
        <v>204</v>
      </c>
      <c r="O623" s="260" t="s">
        <v>205</v>
      </c>
      <c r="P623" s="260">
        <v>15</v>
      </c>
      <c r="Q623" s="260">
        <v>1500</v>
      </c>
      <c r="R623" s="260">
        <v>1520</v>
      </c>
    </row>
    <row r="624" spans="1:18" x14ac:dyDescent="0.35">
      <c r="A624" s="260">
        <v>95001599</v>
      </c>
      <c r="B624" s="260" t="s">
        <v>322</v>
      </c>
      <c r="D624" s="261">
        <v>44649</v>
      </c>
      <c r="E624" s="260">
        <v>17.5</v>
      </c>
      <c r="F624" s="260" t="s">
        <v>199</v>
      </c>
      <c r="G624" s="260">
        <v>1785000</v>
      </c>
      <c r="H624" s="260" t="s">
        <v>318</v>
      </c>
      <c r="I624" s="260" t="s">
        <v>319</v>
      </c>
      <c r="J624" s="260" t="s">
        <v>320</v>
      </c>
      <c r="K624" s="260" t="s">
        <v>320</v>
      </c>
      <c r="L624" s="260" t="s">
        <v>263</v>
      </c>
      <c r="M624" s="260">
        <v>700009</v>
      </c>
      <c r="N624" s="260" t="s">
        <v>204</v>
      </c>
      <c r="O624" s="260" t="s">
        <v>205</v>
      </c>
      <c r="P624" s="260">
        <v>10</v>
      </c>
      <c r="Q624" s="260">
        <v>1500</v>
      </c>
      <c r="R624" s="260">
        <v>1520</v>
      </c>
    </row>
    <row r="625" spans="1:18" x14ac:dyDescent="0.35">
      <c r="A625" s="260">
        <v>95001600</v>
      </c>
      <c r="B625" s="260" t="s">
        <v>352</v>
      </c>
      <c r="D625" s="261">
        <v>44650</v>
      </c>
      <c r="E625" s="260">
        <v>27</v>
      </c>
      <c r="F625" s="260" t="s">
        <v>199</v>
      </c>
      <c r="G625" s="260">
        <v>2754000</v>
      </c>
      <c r="H625" s="260" t="s">
        <v>318</v>
      </c>
      <c r="I625" s="260" t="s">
        <v>319</v>
      </c>
      <c r="J625" s="260" t="s">
        <v>320</v>
      </c>
      <c r="K625" s="260" t="s">
        <v>320</v>
      </c>
      <c r="L625" s="260" t="s">
        <v>263</v>
      </c>
      <c r="M625" s="260">
        <v>700009</v>
      </c>
      <c r="N625" s="260" t="s">
        <v>204</v>
      </c>
      <c r="O625" s="260" t="s">
        <v>205</v>
      </c>
      <c r="P625" s="260">
        <v>12</v>
      </c>
      <c r="Q625" s="260">
        <v>1500</v>
      </c>
      <c r="R625" s="260">
        <v>1520</v>
      </c>
    </row>
    <row r="626" spans="1:18" x14ac:dyDescent="0.35">
      <c r="A626" s="260">
        <v>95001600</v>
      </c>
      <c r="B626" s="260" t="s">
        <v>352</v>
      </c>
      <c r="D626" s="261">
        <v>44650</v>
      </c>
      <c r="E626" s="260">
        <v>28</v>
      </c>
      <c r="F626" s="260" t="s">
        <v>199</v>
      </c>
      <c r="G626" s="260">
        <v>2856000</v>
      </c>
      <c r="H626" s="260" t="s">
        <v>318</v>
      </c>
      <c r="I626" s="260" t="s">
        <v>319</v>
      </c>
      <c r="J626" s="260" t="s">
        <v>320</v>
      </c>
      <c r="K626" s="260" t="s">
        <v>320</v>
      </c>
      <c r="L626" s="260" t="s">
        <v>263</v>
      </c>
      <c r="M626" s="260">
        <v>700009</v>
      </c>
      <c r="N626" s="260" t="s">
        <v>204</v>
      </c>
      <c r="O626" s="260" t="s">
        <v>205</v>
      </c>
      <c r="P626" s="260">
        <v>11</v>
      </c>
      <c r="Q626" s="260">
        <v>1500</v>
      </c>
      <c r="R626" s="260">
        <v>1520</v>
      </c>
    </row>
    <row r="627" spans="1:18" x14ac:dyDescent="0.35">
      <c r="A627" s="260">
        <v>95001600</v>
      </c>
      <c r="B627" s="260" t="s">
        <v>352</v>
      </c>
      <c r="D627" s="261">
        <v>44650</v>
      </c>
      <c r="E627" s="260">
        <v>27</v>
      </c>
      <c r="F627" s="260" t="s">
        <v>199</v>
      </c>
      <c r="G627" s="260">
        <v>2754000</v>
      </c>
      <c r="H627" s="260" t="s">
        <v>318</v>
      </c>
      <c r="I627" s="260" t="s">
        <v>319</v>
      </c>
      <c r="J627" s="260" t="s">
        <v>320</v>
      </c>
      <c r="K627" s="260" t="s">
        <v>320</v>
      </c>
      <c r="L627" s="260" t="s">
        <v>263</v>
      </c>
      <c r="M627" s="260">
        <v>700009</v>
      </c>
      <c r="N627" s="260" t="s">
        <v>204</v>
      </c>
      <c r="O627" s="260" t="s">
        <v>205</v>
      </c>
      <c r="P627" s="260">
        <v>10</v>
      </c>
      <c r="Q627" s="260">
        <v>1500</v>
      </c>
      <c r="R627" s="260">
        <v>1520</v>
      </c>
    </row>
    <row r="628" spans="1:18" x14ac:dyDescent="0.35">
      <c r="A628" s="260">
        <v>95001601</v>
      </c>
      <c r="B628" s="260" t="s">
        <v>326</v>
      </c>
      <c r="D628" s="261">
        <v>44650</v>
      </c>
      <c r="E628" s="260">
        <v>13</v>
      </c>
      <c r="F628" s="260" t="s">
        <v>199</v>
      </c>
      <c r="G628" s="260">
        <v>1326000</v>
      </c>
      <c r="H628" s="260" t="s">
        <v>318</v>
      </c>
      <c r="I628" s="260" t="s">
        <v>319</v>
      </c>
      <c r="J628" s="260" t="s">
        <v>320</v>
      </c>
      <c r="K628" s="260" t="s">
        <v>320</v>
      </c>
      <c r="L628" s="260" t="s">
        <v>263</v>
      </c>
      <c r="M628" s="260">
        <v>700009</v>
      </c>
      <c r="N628" s="260" t="s">
        <v>204</v>
      </c>
      <c r="O628" s="260" t="s">
        <v>205</v>
      </c>
      <c r="P628" s="260">
        <v>10</v>
      </c>
      <c r="Q628" s="260">
        <v>1500</v>
      </c>
      <c r="R628" s="260">
        <v>1520</v>
      </c>
    </row>
    <row r="629" spans="1:18" x14ac:dyDescent="0.35">
      <c r="A629" s="260">
        <v>95001602</v>
      </c>
      <c r="B629" s="260" t="s">
        <v>342</v>
      </c>
      <c r="D629" s="261">
        <v>44650</v>
      </c>
      <c r="E629" s="260">
        <v>29</v>
      </c>
      <c r="F629" s="260" t="s">
        <v>199</v>
      </c>
      <c r="G629" s="260">
        <v>2958000</v>
      </c>
      <c r="H629" s="260" t="s">
        <v>318</v>
      </c>
      <c r="I629" s="260" t="s">
        <v>319</v>
      </c>
      <c r="J629" s="260" t="s">
        <v>320</v>
      </c>
      <c r="K629" s="260" t="s">
        <v>320</v>
      </c>
      <c r="L629" s="260" t="s">
        <v>263</v>
      </c>
      <c r="M629" s="260">
        <v>700009</v>
      </c>
      <c r="N629" s="260" t="s">
        <v>204</v>
      </c>
      <c r="O629" s="260" t="s">
        <v>205</v>
      </c>
      <c r="P629" s="260">
        <v>10</v>
      </c>
      <c r="Q629" s="260">
        <v>1500</v>
      </c>
      <c r="R629" s="260">
        <v>1520</v>
      </c>
    </row>
    <row r="630" spans="1:18" x14ac:dyDescent="0.35">
      <c r="A630" s="260">
        <v>95001603</v>
      </c>
      <c r="B630" s="260" t="s">
        <v>317</v>
      </c>
      <c r="D630" s="261">
        <v>44650</v>
      </c>
      <c r="E630" s="260">
        <v>12</v>
      </c>
      <c r="F630" s="260" t="s">
        <v>199</v>
      </c>
      <c r="G630" s="260">
        <v>1224000</v>
      </c>
      <c r="H630" s="260" t="s">
        <v>318</v>
      </c>
      <c r="I630" s="260" t="s">
        <v>319</v>
      </c>
      <c r="J630" s="260" t="s">
        <v>320</v>
      </c>
      <c r="K630" s="260" t="s">
        <v>320</v>
      </c>
      <c r="L630" s="260" t="s">
        <v>263</v>
      </c>
      <c r="M630" s="260">
        <v>700009</v>
      </c>
      <c r="N630" s="260" t="s">
        <v>204</v>
      </c>
      <c r="O630" s="260" t="s">
        <v>205</v>
      </c>
      <c r="P630" s="260">
        <v>10</v>
      </c>
      <c r="Q630" s="260">
        <v>1500</v>
      </c>
      <c r="R630" s="260">
        <v>1520</v>
      </c>
    </row>
    <row r="631" spans="1:18" x14ac:dyDescent="0.35">
      <c r="A631" s="260">
        <v>95001604</v>
      </c>
      <c r="B631" s="260" t="s">
        <v>350</v>
      </c>
      <c r="C631" s="260" t="s">
        <v>198</v>
      </c>
      <c r="D631" s="261">
        <v>44650</v>
      </c>
      <c r="E631" s="260">
        <v>28</v>
      </c>
      <c r="F631" s="260" t="s">
        <v>199</v>
      </c>
      <c r="G631" s="260">
        <v>24836</v>
      </c>
      <c r="H631" s="260" t="s">
        <v>323</v>
      </c>
      <c r="I631" s="260" t="s">
        <v>319</v>
      </c>
      <c r="J631" s="260" t="s">
        <v>320</v>
      </c>
      <c r="K631" s="260" t="s">
        <v>320</v>
      </c>
      <c r="L631" s="260" t="s">
        <v>321</v>
      </c>
      <c r="M631" s="260">
        <v>700046</v>
      </c>
      <c r="N631" s="260" t="s">
        <v>204</v>
      </c>
      <c r="O631" s="260" t="s">
        <v>205</v>
      </c>
      <c r="P631" s="260">
        <v>12</v>
      </c>
      <c r="Q631" s="260">
        <v>1500</v>
      </c>
      <c r="R631" s="260">
        <v>1520</v>
      </c>
    </row>
    <row r="632" spans="1:18" x14ac:dyDescent="0.35">
      <c r="A632" s="260">
        <v>95001604</v>
      </c>
      <c r="B632" s="260" t="s">
        <v>350</v>
      </c>
      <c r="C632" s="260" t="s">
        <v>198</v>
      </c>
      <c r="D632" s="261">
        <v>44650</v>
      </c>
      <c r="E632" s="260">
        <v>28</v>
      </c>
      <c r="F632" s="260" t="s">
        <v>199</v>
      </c>
      <c r="G632" s="260">
        <v>24836</v>
      </c>
      <c r="H632" s="260" t="s">
        <v>323</v>
      </c>
      <c r="I632" s="260" t="s">
        <v>319</v>
      </c>
      <c r="J632" s="260" t="s">
        <v>320</v>
      </c>
      <c r="K632" s="260" t="s">
        <v>320</v>
      </c>
      <c r="L632" s="260" t="s">
        <v>321</v>
      </c>
      <c r="M632" s="260">
        <v>700046</v>
      </c>
      <c r="N632" s="260" t="s">
        <v>204</v>
      </c>
      <c r="O632" s="260" t="s">
        <v>205</v>
      </c>
      <c r="P632" s="260">
        <v>11</v>
      </c>
      <c r="Q632" s="260">
        <v>1500</v>
      </c>
      <c r="R632" s="260">
        <v>1520</v>
      </c>
    </row>
    <row r="633" spans="1:18" x14ac:dyDescent="0.35">
      <c r="A633" s="260">
        <v>95001604</v>
      </c>
      <c r="B633" s="260" t="s">
        <v>350</v>
      </c>
      <c r="C633" s="260" t="s">
        <v>198</v>
      </c>
      <c r="D633" s="261">
        <v>44650</v>
      </c>
      <c r="E633" s="260">
        <v>28</v>
      </c>
      <c r="F633" s="260" t="s">
        <v>199</v>
      </c>
      <c r="G633" s="260">
        <v>24836</v>
      </c>
      <c r="H633" s="260" t="s">
        <v>323</v>
      </c>
      <c r="I633" s="260" t="s">
        <v>319</v>
      </c>
      <c r="J633" s="260" t="s">
        <v>320</v>
      </c>
      <c r="K633" s="260" t="s">
        <v>320</v>
      </c>
      <c r="L633" s="260" t="s">
        <v>321</v>
      </c>
      <c r="M633" s="260">
        <v>700046</v>
      </c>
      <c r="N633" s="260" t="s">
        <v>204</v>
      </c>
      <c r="O633" s="260" t="s">
        <v>205</v>
      </c>
      <c r="P633" s="260">
        <v>10</v>
      </c>
      <c r="Q633" s="260">
        <v>1500</v>
      </c>
      <c r="R633" s="260">
        <v>1520</v>
      </c>
    </row>
    <row r="634" spans="1:18" x14ac:dyDescent="0.35">
      <c r="A634" s="260">
        <v>95001605</v>
      </c>
      <c r="B634" s="260" t="s">
        <v>350</v>
      </c>
      <c r="C634" s="260" t="s">
        <v>198</v>
      </c>
      <c r="D634" s="261">
        <v>44650</v>
      </c>
      <c r="E634" s="260">
        <v>28</v>
      </c>
      <c r="F634" s="260" t="s">
        <v>199</v>
      </c>
      <c r="G634" s="260">
        <v>24836</v>
      </c>
      <c r="H634" s="260" t="s">
        <v>323</v>
      </c>
      <c r="I634" s="260" t="s">
        <v>319</v>
      </c>
      <c r="J634" s="260" t="s">
        <v>320</v>
      </c>
      <c r="K634" s="260" t="s">
        <v>320</v>
      </c>
      <c r="L634" s="260" t="s">
        <v>321</v>
      </c>
      <c r="M634" s="260">
        <v>700046</v>
      </c>
      <c r="N634" s="260" t="s">
        <v>204</v>
      </c>
      <c r="O634" s="260" t="s">
        <v>205</v>
      </c>
      <c r="P634" s="260">
        <v>10</v>
      </c>
      <c r="Q634" s="260">
        <v>1500</v>
      </c>
      <c r="R634" s="260">
        <v>1520</v>
      </c>
    </row>
    <row r="635" spans="1:18" x14ac:dyDescent="0.35">
      <c r="A635" s="260">
        <v>95001606</v>
      </c>
      <c r="B635" s="260" t="s">
        <v>350</v>
      </c>
      <c r="C635" s="260" t="s">
        <v>198</v>
      </c>
      <c r="D635" s="261">
        <v>44650</v>
      </c>
      <c r="E635" s="260">
        <v>28</v>
      </c>
      <c r="F635" s="260" t="s">
        <v>199</v>
      </c>
      <c r="G635" s="260">
        <v>24836</v>
      </c>
      <c r="H635" s="260" t="s">
        <v>323</v>
      </c>
      <c r="I635" s="260" t="s">
        <v>319</v>
      </c>
      <c r="J635" s="260" t="s">
        <v>320</v>
      </c>
      <c r="K635" s="260" t="s">
        <v>320</v>
      </c>
      <c r="L635" s="260" t="s">
        <v>321</v>
      </c>
      <c r="M635" s="260">
        <v>700046</v>
      </c>
      <c r="N635" s="260" t="s">
        <v>204</v>
      </c>
      <c r="O635" s="260" t="s">
        <v>205</v>
      </c>
      <c r="P635" s="260">
        <v>19</v>
      </c>
      <c r="Q635" s="260">
        <v>1500</v>
      </c>
      <c r="R635" s="260">
        <v>1520</v>
      </c>
    </row>
    <row r="636" spans="1:18" x14ac:dyDescent="0.35">
      <c r="A636" s="260">
        <v>95001606</v>
      </c>
      <c r="B636" s="260" t="s">
        <v>350</v>
      </c>
      <c r="C636" s="260" t="s">
        <v>198</v>
      </c>
      <c r="D636" s="261">
        <v>44650</v>
      </c>
      <c r="E636" s="260">
        <v>28</v>
      </c>
      <c r="F636" s="260" t="s">
        <v>199</v>
      </c>
      <c r="G636" s="260">
        <v>24836</v>
      </c>
      <c r="H636" s="260" t="s">
        <v>323</v>
      </c>
      <c r="I636" s="260" t="s">
        <v>319</v>
      </c>
      <c r="J636" s="260" t="s">
        <v>320</v>
      </c>
      <c r="K636" s="260" t="s">
        <v>320</v>
      </c>
      <c r="L636" s="260" t="s">
        <v>321</v>
      </c>
      <c r="M636" s="260">
        <v>700046</v>
      </c>
      <c r="N636" s="260" t="s">
        <v>204</v>
      </c>
      <c r="O636" s="260" t="s">
        <v>205</v>
      </c>
      <c r="P636" s="260">
        <v>18</v>
      </c>
      <c r="Q636" s="260">
        <v>1500</v>
      </c>
      <c r="R636" s="260">
        <v>1520</v>
      </c>
    </row>
    <row r="637" spans="1:18" x14ac:dyDescent="0.35">
      <c r="A637" s="260">
        <v>95001606</v>
      </c>
      <c r="B637" s="260" t="s">
        <v>350</v>
      </c>
      <c r="C637" s="260" t="s">
        <v>198</v>
      </c>
      <c r="D637" s="261">
        <v>44650</v>
      </c>
      <c r="E637" s="260">
        <v>28</v>
      </c>
      <c r="F637" s="260" t="s">
        <v>199</v>
      </c>
      <c r="G637" s="260">
        <v>24836</v>
      </c>
      <c r="H637" s="260" t="s">
        <v>323</v>
      </c>
      <c r="I637" s="260" t="s">
        <v>319</v>
      </c>
      <c r="J637" s="260" t="s">
        <v>320</v>
      </c>
      <c r="K637" s="260" t="s">
        <v>320</v>
      </c>
      <c r="L637" s="260" t="s">
        <v>321</v>
      </c>
      <c r="M637" s="260">
        <v>700046</v>
      </c>
      <c r="N637" s="260" t="s">
        <v>204</v>
      </c>
      <c r="O637" s="260" t="s">
        <v>205</v>
      </c>
      <c r="P637" s="260">
        <v>17</v>
      </c>
      <c r="Q637" s="260">
        <v>1500</v>
      </c>
      <c r="R637" s="260">
        <v>1520</v>
      </c>
    </row>
    <row r="638" spans="1:18" x14ac:dyDescent="0.35">
      <c r="A638" s="260">
        <v>95001606</v>
      </c>
      <c r="B638" s="260" t="s">
        <v>350</v>
      </c>
      <c r="C638" s="260" t="s">
        <v>198</v>
      </c>
      <c r="D638" s="261">
        <v>44650</v>
      </c>
      <c r="E638" s="260">
        <v>28</v>
      </c>
      <c r="F638" s="260" t="s">
        <v>199</v>
      </c>
      <c r="G638" s="260">
        <v>24836</v>
      </c>
      <c r="H638" s="260" t="s">
        <v>323</v>
      </c>
      <c r="I638" s="260" t="s">
        <v>319</v>
      </c>
      <c r="J638" s="260" t="s">
        <v>320</v>
      </c>
      <c r="K638" s="260" t="s">
        <v>320</v>
      </c>
      <c r="L638" s="260" t="s">
        <v>321</v>
      </c>
      <c r="M638" s="260">
        <v>700046</v>
      </c>
      <c r="N638" s="260" t="s">
        <v>204</v>
      </c>
      <c r="O638" s="260" t="s">
        <v>205</v>
      </c>
      <c r="P638" s="260">
        <v>16</v>
      </c>
      <c r="Q638" s="260">
        <v>1500</v>
      </c>
      <c r="R638" s="260">
        <v>1520</v>
      </c>
    </row>
    <row r="639" spans="1:18" x14ac:dyDescent="0.35">
      <c r="A639" s="260">
        <v>95001606</v>
      </c>
      <c r="B639" s="260" t="s">
        <v>350</v>
      </c>
      <c r="C639" s="260" t="s">
        <v>198</v>
      </c>
      <c r="D639" s="261">
        <v>44650</v>
      </c>
      <c r="E639" s="260">
        <v>28</v>
      </c>
      <c r="F639" s="260" t="s">
        <v>199</v>
      </c>
      <c r="G639" s="260">
        <v>24836</v>
      </c>
      <c r="H639" s="260" t="s">
        <v>323</v>
      </c>
      <c r="I639" s="260" t="s">
        <v>319</v>
      </c>
      <c r="J639" s="260" t="s">
        <v>320</v>
      </c>
      <c r="K639" s="260" t="s">
        <v>320</v>
      </c>
      <c r="L639" s="260" t="s">
        <v>321</v>
      </c>
      <c r="M639" s="260">
        <v>700046</v>
      </c>
      <c r="N639" s="260" t="s">
        <v>204</v>
      </c>
      <c r="O639" s="260" t="s">
        <v>205</v>
      </c>
      <c r="P639" s="260">
        <v>15</v>
      </c>
      <c r="Q639" s="260">
        <v>1500</v>
      </c>
      <c r="R639" s="260">
        <v>1520</v>
      </c>
    </row>
    <row r="640" spans="1:18" x14ac:dyDescent="0.35">
      <c r="A640" s="260">
        <v>95001606</v>
      </c>
      <c r="B640" s="260" t="s">
        <v>350</v>
      </c>
      <c r="C640" s="260" t="s">
        <v>198</v>
      </c>
      <c r="D640" s="261">
        <v>44650</v>
      </c>
      <c r="E640" s="260">
        <v>28</v>
      </c>
      <c r="F640" s="260" t="s">
        <v>199</v>
      </c>
      <c r="G640" s="260">
        <v>24836</v>
      </c>
      <c r="H640" s="260" t="s">
        <v>323</v>
      </c>
      <c r="I640" s="260" t="s">
        <v>319</v>
      </c>
      <c r="J640" s="260" t="s">
        <v>320</v>
      </c>
      <c r="K640" s="260" t="s">
        <v>320</v>
      </c>
      <c r="L640" s="260" t="s">
        <v>321</v>
      </c>
      <c r="M640" s="260">
        <v>700046</v>
      </c>
      <c r="N640" s="260" t="s">
        <v>204</v>
      </c>
      <c r="O640" s="260" t="s">
        <v>205</v>
      </c>
      <c r="P640" s="260">
        <v>14</v>
      </c>
      <c r="Q640" s="260">
        <v>1500</v>
      </c>
      <c r="R640" s="260">
        <v>1520</v>
      </c>
    </row>
    <row r="641" spans="1:18" x14ac:dyDescent="0.35">
      <c r="A641" s="260">
        <v>95001606</v>
      </c>
      <c r="B641" s="260" t="s">
        <v>350</v>
      </c>
      <c r="C641" s="260" t="s">
        <v>198</v>
      </c>
      <c r="D641" s="261">
        <v>44650</v>
      </c>
      <c r="E641" s="260">
        <v>28</v>
      </c>
      <c r="F641" s="260" t="s">
        <v>199</v>
      </c>
      <c r="G641" s="260">
        <v>24836</v>
      </c>
      <c r="H641" s="260" t="s">
        <v>323</v>
      </c>
      <c r="I641" s="260" t="s">
        <v>319</v>
      </c>
      <c r="J641" s="260" t="s">
        <v>320</v>
      </c>
      <c r="K641" s="260" t="s">
        <v>320</v>
      </c>
      <c r="L641" s="260" t="s">
        <v>321</v>
      </c>
      <c r="M641" s="260">
        <v>700046</v>
      </c>
      <c r="N641" s="260" t="s">
        <v>204</v>
      </c>
      <c r="O641" s="260" t="s">
        <v>205</v>
      </c>
      <c r="P641" s="260">
        <v>13</v>
      </c>
      <c r="Q641" s="260">
        <v>1500</v>
      </c>
      <c r="R641" s="260">
        <v>1520</v>
      </c>
    </row>
    <row r="642" spans="1:18" x14ac:dyDescent="0.35">
      <c r="A642" s="260">
        <v>95001606</v>
      </c>
      <c r="B642" s="260" t="s">
        <v>350</v>
      </c>
      <c r="C642" s="260" t="s">
        <v>198</v>
      </c>
      <c r="D642" s="261">
        <v>44650</v>
      </c>
      <c r="E642" s="260">
        <v>28</v>
      </c>
      <c r="F642" s="260" t="s">
        <v>199</v>
      </c>
      <c r="G642" s="260">
        <v>24836</v>
      </c>
      <c r="H642" s="260" t="s">
        <v>323</v>
      </c>
      <c r="I642" s="260" t="s">
        <v>319</v>
      </c>
      <c r="J642" s="260" t="s">
        <v>320</v>
      </c>
      <c r="K642" s="260" t="s">
        <v>320</v>
      </c>
      <c r="L642" s="260" t="s">
        <v>321</v>
      </c>
      <c r="M642" s="260">
        <v>700046</v>
      </c>
      <c r="N642" s="260" t="s">
        <v>204</v>
      </c>
      <c r="O642" s="260" t="s">
        <v>205</v>
      </c>
      <c r="P642" s="260">
        <v>12</v>
      </c>
      <c r="Q642" s="260">
        <v>1500</v>
      </c>
      <c r="R642" s="260">
        <v>1520</v>
      </c>
    </row>
    <row r="643" spans="1:18" x14ac:dyDescent="0.35">
      <c r="A643" s="260">
        <v>95001606</v>
      </c>
      <c r="B643" s="260" t="s">
        <v>350</v>
      </c>
      <c r="C643" s="260" t="s">
        <v>198</v>
      </c>
      <c r="D643" s="261">
        <v>44650</v>
      </c>
      <c r="E643" s="260">
        <v>28</v>
      </c>
      <c r="F643" s="260" t="s">
        <v>199</v>
      </c>
      <c r="G643" s="260">
        <v>24836</v>
      </c>
      <c r="H643" s="260" t="s">
        <v>323</v>
      </c>
      <c r="I643" s="260" t="s">
        <v>319</v>
      </c>
      <c r="J643" s="260" t="s">
        <v>320</v>
      </c>
      <c r="K643" s="260" t="s">
        <v>320</v>
      </c>
      <c r="L643" s="260" t="s">
        <v>321</v>
      </c>
      <c r="M643" s="260">
        <v>700046</v>
      </c>
      <c r="N643" s="260" t="s">
        <v>204</v>
      </c>
      <c r="O643" s="260" t="s">
        <v>205</v>
      </c>
      <c r="P643" s="260">
        <v>11</v>
      </c>
      <c r="Q643" s="260">
        <v>1500</v>
      </c>
      <c r="R643" s="260">
        <v>1520</v>
      </c>
    </row>
    <row r="644" spans="1:18" x14ac:dyDescent="0.35">
      <c r="A644" s="260">
        <v>95001606</v>
      </c>
      <c r="B644" s="260" t="s">
        <v>350</v>
      </c>
      <c r="C644" s="260" t="s">
        <v>198</v>
      </c>
      <c r="D644" s="261">
        <v>44650</v>
      </c>
      <c r="E644" s="260">
        <v>28</v>
      </c>
      <c r="F644" s="260" t="s">
        <v>199</v>
      </c>
      <c r="G644" s="260">
        <v>24836</v>
      </c>
      <c r="H644" s="260" t="s">
        <v>323</v>
      </c>
      <c r="I644" s="260" t="s">
        <v>319</v>
      </c>
      <c r="J644" s="260" t="s">
        <v>320</v>
      </c>
      <c r="K644" s="260" t="s">
        <v>320</v>
      </c>
      <c r="L644" s="260" t="s">
        <v>321</v>
      </c>
      <c r="M644" s="260">
        <v>700046</v>
      </c>
      <c r="N644" s="260" t="s">
        <v>204</v>
      </c>
      <c r="O644" s="260" t="s">
        <v>205</v>
      </c>
      <c r="P644" s="260">
        <v>10</v>
      </c>
      <c r="Q644" s="260">
        <v>1500</v>
      </c>
      <c r="R644" s="260">
        <v>1520</v>
      </c>
    </row>
    <row r="645" spans="1:18" x14ac:dyDescent="0.35">
      <c r="A645" s="260">
        <v>95001607</v>
      </c>
      <c r="B645" s="260" t="s">
        <v>349</v>
      </c>
      <c r="C645" s="260" t="s">
        <v>233</v>
      </c>
      <c r="D645" s="261">
        <v>44650</v>
      </c>
      <c r="E645" s="260">
        <v>29.5</v>
      </c>
      <c r="F645" s="260" t="s">
        <v>199</v>
      </c>
      <c r="G645" s="260">
        <v>2979500</v>
      </c>
      <c r="H645" s="260" t="s">
        <v>318</v>
      </c>
      <c r="I645" s="260" t="s">
        <v>319</v>
      </c>
      <c r="J645" s="260" t="s">
        <v>320</v>
      </c>
      <c r="K645" s="260" t="s">
        <v>320</v>
      </c>
      <c r="L645" s="260" t="s">
        <v>263</v>
      </c>
      <c r="M645" s="260">
        <v>700009</v>
      </c>
      <c r="N645" s="260" t="s">
        <v>204</v>
      </c>
      <c r="O645" s="260" t="s">
        <v>205</v>
      </c>
      <c r="P645" s="260">
        <v>16</v>
      </c>
      <c r="Q645" s="260">
        <v>1500</v>
      </c>
      <c r="R645" s="260">
        <v>1521</v>
      </c>
    </row>
    <row r="646" spans="1:18" x14ac:dyDescent="0.35">
      <c r="A646" s="260">
        <v>95001607</v>
      </c>
      <c r="B646" s="260" t="s">
        <v>349</v>
      </c>
      <c r="C646" s="260" t="s">
        <v>233</v>
      </c>
      <c r="D646" s="261">
        <v>44650</v>
      </c>
      <c r="E646" s="260">
        <v>28.4</v>
      </c>
      <c r="F646" s="260" t="s">
        <v>199</v>
      </c>
      <c r="G646" s="260">
        <v>2868400</v>
      </c>
      <c r="H646" s="260" t="s">
        <v>318</v>
      </c>
      <c r="I646" s="260" t="s">
        <v>319</v>
      </c>
      <c r="J646" s="260" t="s">
        <v>320</v>
      </c>
      <c r="K646" s="260" t="s">
        <v>320</v>
      </c>
      <c r="L646" s="260" t="s">
        <v>263</v>
      </c>
      <c r="M646" s="260">
        <v>700009</v>
      </c>
      <c r="N646" s="260" t="s">
        <v>204</v>
      </c>
      <c r="O646" s="260" t="s">
        <v>205</v>
      </c>
      <c r="P646" s="260">
        <v>13</v>
      </c>
      <c r="Q646" s="260">
        <v>1500</v>
      </c>
      <c r="R646" s="260">
        <v>1521</v>
      </c>
    </row>
    <row r="647" spans="1:18" x14ac:dyDescent="0.35">
      <c r="A647" s="260">
        <v>95001607</v>
      </c>
      <c r="B647" s="260" t="s">
        <v>349</v>
      </c>
      <c r="C647" s="260" t="s">
        <v>233</v>
      </c>
      <c r="D647" s="261">
        <v>44650</v>
      </c>
      <c r="E647" s="260">
        <v>28.3</v>
      </c>
      <c r="F647" s="260" t="s">
        <v>199</v>
      </c>
      <c r="G647" s="260">
        <v>2858300</v>
      </c>
      <c r="H647" s="260" t="s">
        <v>318</v>
      </c>
      <c r="I647" s="260" t="s">
        <v>319</v>
      </c>
      <c r="J647" s="260" t="s">
        <v>320</v>
      </c>
      <c r="K647" s="260" t="s">
        <v>320</v>
      </c>
      <c r="L647" s="260" t="s">
        <v>263</v>
      </c>
      <c r="M647" s="260">
        <v>700009</v>
      </c>
      <c r="N647" s="260" t="s">
        <v>204</v>
      </c>
      <c r="O647" s="260" t="s">
        <v>205</v>
      </c>
      <c r="P647" s="260">
        <v>12</v>
      </c>
      <c r="Q647" s="260">
        <v>1500</v>
      </c>
      <c r="R647" s="260">
        <v>1521</v>
      </c>
    </row>
    <row r="648" spans="1:18" x14ac:dyDescent="0.35">
      <c r="A648" s="260">
        <v>95001607</v>
      </c>
      <c r="B648" s="260" t="s">
        <v>349</v>
      </c>
      <c r="C648" s="260" t="s">
        <v>233</v>
      </c>
      <c r="D648" s="261">
        <v>44650</v>
      </c>
      <c r="E648" s="260">
        <v>28.5</v>
      </c>
      <c r="F648" s="260" t="s">
        <v>199</v>
      </c>
      <c r="G648" s="260">
        <v>2878500</v>
      </c>
      <c r="H648" s="260" t="s">
        <v>318</v>
      </c>
      <c r="I648" s="260" t="s">
        <v>319</v>
      </c>
      <c r="J648" s="260" t="s">
        <v>320</v>
      </c>
      <c r="K648" s="260" t="s">
        <v>320</v>
      </c>
      <c r="L648" s="260" t="s">
        <v>263</v>
      </c>
      <c r="M648" s="260">
        <v>700009</v>
      </c>
      <c r="N648" s="260" t="s">
        <v>204</v>
      </c>
      <c r="O648" s="260" t="s">
        <v>205</v>
      </c>
      <c r="P648" s="260">
        <v>11</v>
      </c>
      <c r="Q648" s="260">
        <v>1500</v>
      </c>
      <c r="R648" s="260">
        <v>1521</v>
      </c>
    </row>
    <row r="649" spans="1:18" x14ac:dyDescent="0.35">
      <c r="A649" s="260">
        <v>95001607</v>
      </c>
      <c r="B649" s="260" t="s">
        <v>349</v>
      </c>
      <c r="C649" s="260" t="s">
        <v>233</v>
      </c>
      <c r="D649" s="261">
        <v>44650</v>
      </c>
      <c r="E649" s="260">
        <v>29.5</v>
      </c>
      <c r="F649" s="260" t="s">
        <v>199</v>
      </c>
      <c r="G649" s="260">
        <v>2979500</v>
      </c>
      <c r="H649" s="260" t="s">
        <v>318</v>
      </c>
      <c r="I649" s="260" t="s">
        <v>319</v>
      </c>
      <c r="J649" s="260" t="s">
        <v>320</v>
      </c>
      <c r="K649" s="260" t="s">
        <v>320</v>
      </c>
      <c r="L649" s="260" t="s">
        <v>263</v>
      </c>
      <c r="M649" s="260">
        <v>700009</v>
      </c>
      <c r="N649" s="260" t="s">
        <v>204</v>
      </c>
      <c r="O649" s="260" t="s">
        <v>205</v>
      </c>
      <c r="P649" s="260">
        <v>10</v>
      </c>
      <c r="Q649" s="260">
        <v>1500</v>
      </c>
      <c r="R649" s="260">
        <v>1521</v>
      </c>
    </row>
    <row r="650" spans="1:18" x14ac:dyDescent="0.35">
      <c r="A650" s="260">
        <v>95001607</v>
      </c>
      <c r="B650" s="260" t="s">
        <v>349</v>
      </c>
      <c r="C650" s="260" t="s">
        <v>233</v>
      </c>
      <c r="D650" s="261">
        <v>44650</v>
      </c>
      <c r="E650" s="260">
        <v>28</v>
      </c>
      <c r="F650" s="260" t="s">
        <v>199</v>
      </c>
      <c r="G650" s="260">
        <v>2828000</v>
      </c>
      <c r="H650" s="260" t="s">
        <v>318</v>
      </c>
      <c r="I650" s="260" t="s">
        <v>319</v>
      </c>
      <c r="J650" s="260" t="s">
        <v>320</v>
      </c>
      <c r="K650" s="260" t="s">
        <v>320</v>
      </c>
      <c r="L650" s="260" t="s">
        <v>263</v>
      </c>
      <c r="M650" s="260">
        <v>700009</v>
      </c>
      <c r="N650" s="260" t="s">
        <v>204</v>
      </c>
      <c r="O650" s="260" t="s">
        <v>205</v>
      </c>
      <c r="P650" s="260">
        <v>14</v>
      </c>
      <c r="Q650" s="260">
        <v>1500</v>
      </c>
      <c r="R650" s="260">
        <v>1521</v>
      </c>
    </row>
    <row r="651" spans="1:18" x14ac:dyDescent="0.35">
      <c r="A651" s="260">
        <v>95001607</v>
      </c>
      <c r="B651" s="260" t="s">
        <v>349</v>
      </c>
      <c r="C651" s="260" t="s">
        <v>233</v>
      </c>
      <c r="D651" s="261">
        <v>44650</v>
      </c>
      <c r="E651" s="260">
        <v>28</v>
      </c>
      <c r="F651" s="260" t="s">
        <v>199</v>
      </c>
      <c r="G651" s="260">
        <v>2828000</v>
      </c>
      <c r="H651" s="260" t="s">
        <v>318</v>
      </c>
      <c r="I651" s="260" t="s">
        <v>319</v>
      </c>
      <c r="J651" s="260" t="s">
        <v>320</v>
      </c>
      <c r="K651" s="260" t="s">
        <v>320</v>
      </c>
      <c r="L651" s="260" t="s">
        <v>263</v>
      </c>
      <c r="M651" s="260">
        <v>700009</v>
      </c>
      <c r="N651" s="260" t="s">
        <v>204</v>
      </c>
      <c r="O651" s="260" t="s">
        <v>205</v>
      </c>
      <c r="P651" s="260">
        <v>15</v>
      </c>
      <c r="Q651" s="260">
        <v>1500</v>
      </c>
      <c r="R651" s="260">
        <v>1521</v>
      </c>
    </row>
    <row r="652" spans="1:18" x14ac:dyDescent="0.35">
      <c r="A652" s="260">
        <v>95001607</v>
      </c>
      <c r="B652" s="260" t="s">
        <v>349</v>
      </c>
      <c r="C652" s="260" t="s">
        <v>233</v>
      </c>
      <c r="D652" s="261">
        <v>44650</v>
      </c>
      <c r="E652" s="260">
        <v>28</v>
      </c>
      <c r="F652" s="260" t="s">
        <v>199</v>
      </c>
      <c r="G652" s="260">
        <v>2828000</v>
      </c>
      <c r="H652" s="260" t="s">
        <v>318</v>
      </c>
      <c r="I652" s="260" t="s">
        <v>319</v>
      </c>
      <c r="J652" s="260" t="s">
        <v>320</v>
      </c>
      <c r="K652" s="260" t="s">
        <v>320</v>
      </c>
      <c r="L652" s="260" t="s">
        <v>263</v>
      </c>
      <c r="M652" s="260">
        <v>700009</v>
      </c>
      <c r="N652" s="260" t="s">
        <v>204</v>
      </c>
      <c r="O652" s="260" t="s">
        <v>205</v>
      </c>
      <c r="P652" s="260">
        <v>17</v>
      </c>
      <c r="Q652" s="260">
        <v>1500</v>
      </c>
      <c r="R652" s="260">
        <v>1521</v>
      </c>
    </row>
    <row r="653" spans="1:18" x14ac:dyDescent="0.35">
      <c r="A653" s="260">
        <v>95001608</v>
      </c>
      <c r="B653" s="260" t="s">
        <v>330</v>
      </c>
      <c r="C653" s="260" t="s">
        <v>302</v>
      </c>
      <c r="D653" s="261">
        <v>44650</v>
      </c>
      <c r="E653" s="260">
        <v>28</v>
      </c>
      <c r="F653" s="260" t="s">
        <v>199</v>
      </c>
      <c r="G653" s="260">
        <v>2772000</v>
      </c>
      <c r="H653" s="260" t="s">
        <v>318</v>
      </c>
      <c r="I653" s="260" t="s">
        <v>319</v>
      </c>
      <c r="J653" s="260" t="s">
        <v>320</v>
      </c>
      <c r="K653" s="260" t="s">
        <v>320</v>
      </c>
      <c r="L653" s="260" t="s">
        <v>263</v>
      </c>
      <c r="M653" s="260">
        <v>700009</v>
      </c>
      <c r="N653" s="260" t="s">
        <v>204</v>
      </c>
      <c r="O653" s="260" t="s">
        <v>205</v>
      </c>
      <c r="P653" s="260">
        <v>10</v>
      </c>
      <c r="Q653" s="260">
        <v>1500</v>
      </c>
      <c r="R653" s="260">
        <v>1521</v>
      </c>
    </row>
    <row r="654" spans="1:18" x14ac:dyDescent="0.35">
      <c r="A654" s="260">
        <v>95001609</v>
      </c>
      <c r="B654" s="260" t="s">
        <v>330</v>
      </c>
      <c r="C654" s="260" t="s">
        <v>302</v>
      </c>
      <c r="D654" s="261">
        <v>44650</v>
      </c>
      <c r="E654" s="260">
        <v>28</v>
      </c>
      <c r="F654" s="260" t="s">
        <v>199</v>
      </c>
      <c r="G654" s="260">
        <v>2772000</v>
      </c>
      <c r="H654" s="260" t="s">
        <v>318</v>
      </c>
      <c r="I654" s="260" t="s">
        <v>319</v>
      </c>
      <c r="J654" s="260" t="s">
        <v>320</v>
      </c>
      <c r="K654" s="260" t="s">
        <v>320</v>
      </c>
      <c r="L654" s="260" t="s">
        <v>263</v>
      </c>
      <c r="M654" s="260">
        <v>700009</v>
      </c>
      <c r="N654" s="260" t="s">
        <v>204</v>
      </c>
      <c r="O654" s="260" t="s">
        <v>205</v>
      </c>
      <c r="P654" s="260">
        <v>10</v>
      </c>
      <c r="Q654" s="260">
        <v>1500</v>
      </c>
      <c r="R654" s="260">
        <v>1521</v>
      </c>
    </row>
    <row r="655" spans="1:18" x14ac:dyDescent="0.35">
      <c r="A655" s="260">
        <v>95001610</v>
      </c>
      <c r="B655" s="260" t="s">
        <v>330</v>
      </c>
      <c r="C655" s="260" t="s">
        <v>302</v>
      </c>
      <c r="D655" s="261">
        <v>44650</v>
      </c>
      <c r="E655" s="260">
        <v>28</v>
      </c>
      <c r="F655" s="260" t="s">
        <v>199</v>
      </c>
      <c r="G655" s="260">
        <v>2772000</v>
      </c>
      <c r="H655" s="260" t="s">
        <v>318</v>
      </c>
      <c r="I655" s="260" t="s">
        <v>319</v>
      </c>
      <c r="J655" s="260" t="s">
        <v>320</v>
      </c>
      <c r="K655" s="260" t="s">
        <v>320</v>
      </c>
      <c r="L655" s="260" t="s">
        <v>263</v>
      </c>
      <c r="M655" s="260">
        <v>700009</v>
      </c>
      <c r="N655" s="260" t="s">
        <v>204</v>
      </c>
      <c r="O655" s="260" t="s">
        <v>205</v>
      </c>
      <c r="P655" s="260">
        <v>10</v>
      </c>
      <c r="Q655" s="260">
        <v>1500</v>
      </c>
      <c r="R655" s="260">
        <v>1521</v>
      </c>
    </row>
    <row r="656" spans="1:18" x14ac:dyDescent="0.35">
      <c r="A656" s="260">
        <v>95001611</v>
      </c>
      <c r="B656" s="260" t="s">
        <v>342</v>
      </c>
      <c r="D656" s="261">
        <v>44651</v>
      </c>
      <c r="E656" s="260">
        <v>28.5</v>
      </c>
      <c r="F656" s="260" t="s">
        <v>199</v>
      </c>
      <c r="G656" s="260">
        <v>2907000</v>
      </c>
      <c r="H656" s="260" t="s">
        <v>318</v>
      </c>
      <c r="I656" s="260" t="s">
        <v>319</v>
      </c>
      <c r="J656" s="260" t="s">
        <v>320</v>
      </c>
      <c r="K656" s="260" t="s">
        <v>320</v>
      </c>
      <c r="L656" s="260" t="s">
        <v>263</v>
      </c>
      <c r="M656" s="260">
        <v>700009</v>
      </c>
      <c r="N656" s="260" t="s">
        <v>204</v>
      </c>
      <c r="O656" s="260" t="s">
        <v>205</v>
      </c>
      <c r="P656" s="260">
        <v>10</v>
      </c>
      <c r="Q656" s="260">
        <v>1500</v>
      </c>
      <c r="R656" s="260">
        <v>1520</v>
      </c>
    </row>
    <row r="657" spans="1:18" x14ac:dyDescent="0.35">
      <c r="A657" s="260">
        <v>95001612</v>
      </c>
      <c r="B657" s="260" t="s">
        <v>353</v>
      </c>
      <c r="D657" s="261">
        <v>44651</v>
      </c>
      <c r="E657" s="260">
        <v>12</v>
      </c>
      <c r="F657" s="260" t="s">
        <v>199</v>
      </c>
      <c r="G657" s="260">
        <v>1224000</v>
      </c>
      <c r="H657" s="260" t="s">
        <v>318</v>
      </c>
      <c r="I657" s="260" t="s">
        <v>319</v>
      </c>
      <c r="J657" s="260" t="s">
        <v>320</v>
      </c>
      <c r="K657" s="260" t="s">
        <v>320</v>
      </c>
      <c r="L657" s="260" t="s">
        <v>263</v>
      </c>
      <c r="M657" s="260">
        <v>700009</v>
      </c>
      <c r="N657" s="260" t="s">
        <v>204</v>
      </c>
      <c r="O657" s="260" t="s">
        <v>205</v>
      </c>
      <c r="P657" s="260">
        <v>10</v>
      </c>
      <c r="Q657" s="260">
        <v>1500</v>
      </c>
      <c r="R657" s="260">
        <v>1520</v>
      </c>
    </row>
    <row r="658" spans="1:18" x14ac:dyDescent="0.35">
      <c r="A658" s="260">
        <v>95001613</v>
      </c>
      <c r="B658" s="260" t="s">
        <v>336</v>
      </c>
      <c r="D658" s="261">
        <v>44651</v>
      </c>
      <c r="E658" s="260">
        <v>28</v>
      </c>
      <c r="F658" s="260" t="s">
        <v>199</v>
      </c>
      <c r="G658" s="260">
        <v>2856000</v>
      </c>
      <c r="H658" s="260" t="s">
        <v>318</v>
      </c>
      <c r="I658" s="260" t="s">
        <v>319</v>
      </c>
      <c r="J658" s="260" t="s">
        <v>320</v>
      </c>
      <c r="K658" s="260" t="s">
        <v>320</v>
      </c>
      <c r="L658" s="260" t="s">
        <v>263</v>
      </c>
      <c r="M658" s="260">
        <v>700009</v>
      </c>
      <c r="N658" s="260" t="s">
        <v>204</v>
      </c>
      <c r="O658" s="260" t="s">
        <v>205</v>
      </c>
      <c r="P658" s="260">
        <v>12</v>
      </c>
      <c r="Q658" s="260">
        <v>1500</v>
      </c>
      <c r="R658" s="260">
        <v>1520</v>
      </c>
    </row>
    <row r="659" spans="1:18" x14ac:dyDescent="0.35">
      <c r="A659" s="260">
        <v>95001613</v>
      </c>
      <c r="B659" s="260" t="s">
        <v>336</v>
      </c>
      <c r="D659" s="261">
        <v>44651</v>
      </c>
      <c r="E659" s="260">
        <v>29</v>
      </c>
      <c r="F659" s="260" t="s">
        <v>199</v>
      </c>
      <c r="G659" s="260">
        <v>2958000</v>
      </c>
      <c r="H659" s="260" t="s">
        <v>318</v>
      </c>
      <c r="I659" s="260" t="s">
        <v>319</v>
      </c>
      <c r="J659" s="260" t="s">
        <v>320</v>
      </c>
      <c r="K659" s="260" t="s">
        <v>320</v>
      </c>
      <c r="L659" s="260" t="s">
        <v>263</v>
      </c>
      <c r="M659" s="260">
        <v>700009</v>
      </c>
      <c r="N659" s="260" t="s">
        <v>204</v>
      </c>
      <c r="O659" s="260" t="s">
        <v>205</v>
      </c>
      <c r="P659" s="260">
        <v>11</v>
      </c>
      <c r="Q659" s="260">
        <v>1500</v>
      </c>
      <c r="R659" s="260">
        <v>1520</v>
      </c>
    </row>
    <row r="660" spans="1:18" x14ac:dyDescent="0.35">
      <c r="A660" s="260">
        <v>95001613</v>
      </c>
      <c r="B660" s="260" t="s">
        <v>336</v>
      </c>
      <c r="D660" s="261">
        <v>44651</v>
      </c>
      <c r="E660" s="260">
        <v>28</v>
      </c>
      <c r="F660" s="260" t="s">
        <v>199</v>
      </c>
      <c r="G660" s="260">
        <v>2856000</v>
      </c>
      <c r="H660" s="260" t="s">
        <v>318</v>
      </c>
      <c r="I660" s="260" t="s">
        <v>319</v>
      </c>
      <c r="J660" s="260" t="s">
        <v>320</v>
      </c>
      <c r="K660" s="260" t="s">
        <v>320</v>
      </c>
      <c r="L660" s="260" t="s">
        <v>263</v>
      </c>
      <c r="M660" s="260">
        <v>700009</v>
      </c>
      <c r="N660" s="260" t="s">
        <v>204</v>
      </c>
      <c r="O660" s="260" t="s">
        <v>205</v>
      </c>
      <c r="P660" s="260">
        <v>10</v>
      </c>
      <c r="Q660" s="260">
        <v>1500</v>
      </c>
      <c r="R660" s="260">
        <v>1520</v>
      </c>
    </row>
    <row r="661" spans="1:18" x14ac:dyDescent="0.35">
      <c r="A661" s="260">
        <v>95001614</v>
      </c>
      <c r="B661" s="260" t="s">
        <v>330</v>
      </c>
      <c r="C661" s="260" t="s">
        <v>302</v>
      </c>
      <c r="D661" s="261">
        <v>44651</v>
      </c>
      <c r="E661" s="260">
        <v>28</v>
      </c>
      <c r="F661" s="260" t="s">
        <v>199</v>
      </c>
      <c r="G661" s="260">
        <v>2772000</v>
      </c>
      <c r="H661" s="260" t="s">
        <v>318</v>
      </c>
      <c r="I661" s="260" t="s">
        <v>319</v>
      </c>
      <c r="J661" s="260" t="s">
        <v>320</v>
      </c>
      <c r="K661" s="260" t="s">
        <v>320</v>
      </c>
      <c r="L661" s="260" t="s">
        <v>263</v>
      </c>
      <c r="M661" s="260">
        <v>700009</v>
      </c>
      <c r="N661" s="260" t="s">
        <v>204</v>
      </c>
      <c r="O661" s="260" t="s">
        <v>205</v>
      </c>
      <c r="P661" s="260">
        <v>10</v>
      </c>
      <c r="Q661" s="260">
        <v>1500</v>
      </c>
      <c r="R661" s="260">
        <v>1521</v>
      </c>
    </row>
    <row r="662" spans="1:18" x14ac:dyDescent="0.35">
      <c r="A662" s="260">
        <v>95001615</v>
      </c>
      <c r="B662" s="260" t="s">
        <v>327</v>
      </c>
      <c r="D662" s="261">
        <v>44651</v>
      </c>
      <c r="E662" s="260">
        <v>78.5</v>
      </c>
      <c r="F662" s="260" t="s">
        <v>199</v>
      </c>
      <c r="G662" s="260">
        <v>69315.5</v>
      </c>
      <c r="H662" s="260" t="s">
        <v>323</v>
      </c>
      <c r="I662" s="260" t="s">
        <v>319</v>
      </c>
      <c r="J662" s="260" t="s">
        <v>320</v>
      </c>
      <c r="K662" s="260" t="s">
        <v>320</v>
      </c>
      <c r="L662" s="260" t="s">
        <v>321</v>
      </c>
      <c r="M662" s="260">
        <v>700046</v>
      </c>
      <c r="N662" s="260" t="s">
        <v>204</v>
      </c>
      <c r="O662" s="260" t="s">
        <v>205</v>
      </c>
      <c r="P662" s="260">
        <v>20</v>
      </c>
      <c r="Q662" s="260">
        <v>1500</v>
      </c>
      <c r="R662" s="260">
        <v>1521</v>
      </c>
    </row>
    <row r="663" spans="1:18" x14ac:dyDescent="0.35">
      <c r="A663" s="260">
        <v>95001615</v>
      </c>
      <c r="B663" s="260" t="s">
        <v>327</v>
      </c>
      <c r="D663" s="261">
        <v>44651</v>
      </c>
      <c r="E663" s="260">
        <v>187.5</v>
      </c>
      <c r="F663" s="260" t="s">
        <v>199</v>
      </c>
      <c r="G663" s="260">
        <v>165562.5</v>
      </c>
      <c r="H663" s="260" t="s">
        <v>323</v>
      </c>
      <c r="I663" s="260" t="s">
        <v>319</v>
      </c>
      <c r="J663" s="260" t="s">
        <v>320</v>
      </c>
      <c r="K663" s="260" t="s">
        <v>320</v>
      </c>
      <c r="L663" s="260" t="s">
        <v>263</v>
      </c>
      <c r="M663" s="260">
        <v>700009</v>
      </c>
      <c r="N663" s="260" t="s">
        <v>204</v>
      </c>
      <c r="O663" s="260" t="s">
        <v>205</v>
      </c>
      <c r="P663" s="260">
        <v>10</v>
      </c>
      <c r="Q663" s="260">
        <v>1500</v>
      </c>
      <c r="R663" s="260">
        <v>1521</v>
      </c>
    </row>
    <row r="664" spans="1:18" x14ac:dyDescent="0.35">
      <c r="A664" s="260">
        <v>95001616</v>
      </c>
      <c r="B664" s="260" t="s">
        <v>352</v>
      </c>
      <c r="D664" s="261">
        <v>44651</v>
      </c>
      <c r="E664" s="260">
        <v>27</v>
      </c>
      <c r="F664" s="260" t="s">
        <v>199</v>
      </c>
      <c r="G664" s="260">
        <v>2754000</v>
      </c>
      <c r="H664" s="260" t="s">
        <v>318</v>
      </c>
      <c r="I664" s="260" t="s">
        <v>319</v>
      </c>
      <c r="J664" s="260" t="s">
        <v>320</v>
      </c>
      <c r="K664" s="260" t="s">
        <v>320</v>
      </c>
      <c r="L664" s="260" t="s">
        <v>263</v>
      </c>
      <c r="M664" s="260">
        <v>700009</v>
      </c>
      <c r="N664" s="260" t="s">
        <v>204</v>
      </c>
      <c r="O664" s="260" t="s">
        <v>205</v>
      </c>
      <c r="P664" s="260">
        <v>10</v>
      </c>
      <c r="Q664" s="260">
        <v>1500</v>
      </c>
      <c r="R664" s="260">
        <v>1520</v>
      </c>
    </row>
    <row r="665" spans="1:18" x14ac:dyDescent="0.35">
      <c r="A665" s="260">
        <v>95001616</v>
      </c>
      <c r="B665" s="260" t="s">
        <v>352</v>
      </c>
      <c r="D665" s="261">
        <v>44651</v>
      </c>
      <c r="E665" s="260">
        <v>27</v>
      </c>
      <c r="F665" s="260" t="s">
        <v>199</v>
      </c>
      <c r="G665" s="260">
        <v>2754000</v>
      </c>
      <c r="H665" s="260" t="s">
        <v>318</v>
      </c>
      <c r="I665" s="260" t="s">
        <v>319</v>
      </c>
      <c r="J665" s="260" t="s">
        <v>320</v>
      </c>
      <c r="K665" s="260" t="s">
        <v>320</v>
      </c>
      <c r="L665" s="260" t="s">
        <v>263</v>
      </c>
      <c r="M665" s="260">
        <v>700009</v>
      </c>
      <c r="N665" s="260" t="s">
        <v>204</v>
      </c>
      <c r="O665" s="260" t="s">
        <v>205</v>
      </c>
      <c r="P665" s="260">
        <v>11</v>
      </c>
      <c r="Q665" s="260">
        <v>1500</v>
      </c>
      <c r="R665" s="260">
        <v>1520</v>
      </c>
    </row>
    <row r="666" spans="1:18" x14ac:dyDescent="0.35">
      <c r="A666" s="260">
        <v>95001616</v>
      </c>
      <c r="B666" s="260" t="s">
        <v>352</v>
      </c>
      <c r="D666" s="261">
        <v>44651</v>
      </c>
      <c r="E666" s="260">
        <v>27</v>
      </c>
      <c r="F666" s="260" t="s">
        <v>199</v>
      </c>
      <c r="G666" s="260">
        <v>2754000</v>
      </c>
      <c r="H666" s="260" t="s">
        <v>318</v>
      </c>
      <c r="I666" s="260" t="s">
        <v>319</v>
      </c>
      <c r="J666" s="260" t="s">
        <v>320</v>
      </c>
      <c r="K666" s="260" t="s">
        <v>320</v>
      </c>
      <c r="L666" s="260" t="s">
        <v>263</v>
      </c>
      <c r="M666" s="260">
        <v>700009</v>
      </c>
      <c r="N666" s="260" t="s">
        <v>204</v>
      </c>
      <c r="O666" s="260" t="s">
        <v>205</v>
      </c>
      <c r="P666" s="260">
        <v>12</v>
      </c>
      <c r="Q666" s="260">
        <v>1500</v>
      </c>
      <c r="R666" s="260">
        <v>1520</v>
      </c>
    </row>
    <row r="667" spans="1:18" x14ac:dyDescent="0.35">
      <c r="A667" s="260">
        <v>95001617</v>
      </c>
      <c r="B667" s="260" t="s">
        <v>349</v>
      </c>
      <c r="C667" s="260" t="s">
        <v>233</v>
      </c>
      <c r="D667" s="261">
        <v>44651</v>
      </c>
      <c r="E667" s="260">
        <v>31</v>
      </c>
      <c r="F667" s="260" t="s">
        <v>199</v>
      </c>
      <c r="G667" s="260">
        <v>3131000</v>
      </c>
      <c r="H667" s="260" t="s">
        <v>318</v>
      </c>
      <c r="I667" s="260" t="s">
        <v>319</v>
      </c>
      <c r="J667" s="260" t="s">
        <v>320</v>
      </c>
      <c r="K667" s="260" t="s">
        <v>320</v>
      </c>
      <c r="L667" s="260" t="s">
        <v>263</v>
      </c>
      <c r="M667" s="260">
        <v>700009</v>
      </c>
      <c r="N667" s="260" t="s">
        <v>204</v>
      </c>
      <c r="O667" s="260" t="s">
        <v>205</v>
      </c>
      <c r="P667" s="260">
        <v>10</v>
      </c>
      <c r="Q667" s="260">
        <v>1500</v>
      </c>
      <c r="R667" s="260">
        <v>1521</v>
      </c>
    </row>
    <row r="668" spans="1:18" x14ac:dyDescent="0.35">
      <c r="A668" s="260">
        <v>95001617</v>
      </c>
      <c r="B668" s="260" t="s">
        <v>349</v>
      </c>
      <c r="C668" s="260" t="s">
        <v>233</v>
      </c>
      <c r="D668" s="261">
        <v>44651</v>
      </c>
      <c r="E668" s="260">
        <v>31</v>
      </c>
      <c r="F668" s="260" t="s">
        <v>199</v>
      </c>
      <c r="G668" s="260">
        <v>3131000</v>
      </c>
      <c r="H668" s="260" t="s">
        <v>318</v>
      </c>
      <c r="I668" s="260" t="s">
        <v>319</v>
      </c>
      <c r="J668" s="260" t="s">
        <v>320</v>
      </c>
      <c r="K668" s="260" t="s">
        <v>320</v>
      </c>
      <c r="L668" s="260" t="s">
        <v>263</v>
      </c>
      <c r="M668" s="260">
        <v>700009</v>
      </c>
      <c r="N668" s="260" t="s">
        <v>204</v>
      </c>
      <c r="O668" s="260" t="s">
        <v>205</v>
      </c>
      <c r="P668" s="260">
        <v>11</v>
      </c>
      <c r="Q668" s="260">
        <v>1500</v>
      </c>
      <c r="R668" s="260">
        <v>1521</v>
      </c>
    </row>
    <row r="669" spans="1:18" x14ac:dyDescent="0.35">
      <c r="A669" s="260">
        <v>95001618</v>
      </c>
      <c r="B669" s="260" t="s">
        <v>350</v>
      </c>
      <c r="C669" s="260" t="s">
        <v>198</v>
      </c>
      <c r="D669" s="261">
        <v>44651</v>
      </c>
      <c r="E669" s="260">
        <v>28</v>
      </c>
      <c r="F669" s="260" t="s">
        <v>199</v>
      </c>
      <c r="G669" s="260">
        <v>24836</v>
      </c>
      <c r="H669" s="260" t="s">
        <v>323</v>
      </c>
      <c r="I669" s="260" t="s">
        <v>319</v>
      </c>
      <c r="J669" s="260" t="s">
        <v>320</v>
      </c>
      <c r="K669" s="260" t="s">
        <v>320</v>
      </c>
      <c r="L669" s="260" t="s">
        <v>321</v>
      </c>
      <c r="M669" s="260">
        <v>700046</v>
      </c>
      <c r="N669" s="260" t="s">
        <v>204</v>
      </c>
      <c r="O669" s="260" t="s">
        <v>205</v>
      </c>
      <c r="P669" s="260">
        <v>10</v>
      </c>
      <c r="Q669" s="260">
        <v>1500</v>
      </c>
      <c r="R669" s="260">
        <v>1521</v>
      </c>
    </row>
    <row r="670" spans="1:18" x14ac:dyDescent="0.35">
      <c r="A670" s="260">
        <v>95001618</v>
      </c>
      <c r="B670" s="260" t="s">
        <v>350</v>
      </c>
      <c r="C670" s="260" t="s">
        <v>198</v>
      </c>
      <c r="D670" s="261">
        <v>44651</v>
      </c>
      <c r="E670" s="260">
        <v>28</v>
      </c>
      <c r="F670" s="260" t="s">
        <v>199</v>
      </c>
      <c r="G670" s="260">
        <v>24836</v>
      </c>
      <c r="H670" s="260" t="s">
        <v>323</v>
      </c>
      <c r="I670" s="260" t="s">
        <v>319</v>
      </c>
      <c r="J670" s="260" t="s">
        <v>320</v>
      </c>
      <c r="K670" s="260" t="s">
        <v>320</v>
      </c>
      <c r="L670" s="260" t="s">
        <v>321</v>
      </c>
      <c r="M670" s="260">
        <v>700046</v>
      </c>
      <c r="N670" s="260" t="s">
        <v>204</v>
      </c>
      <c r="O670" s="260" t="s">
        <v>205</v>
      </c>
      <c r="P670" s="260">
        <v>11</v>
      </c>
      <c r="Q670" s="260">
        <v>1500</v>
      </c>
      <c r="R670" s="260">
        <v>1521</v>
      </c>
    </row>
    <row r="671" spans="1:18" x14ac:dyDescent="0.35">
      <c r="A671" s="260">
        <v>95001618</v>
      </c>
      <c r="B671" s="260" t="s">
        <v>350</v>
      </c>
      <c r="C671" s="260" t="s">
        <v>198</v>
      </c>
      <c r="D671" s="261">
        <v>44651</v>
      </c>
      <c r="E671" s="260">
        <v>28</v>
      </c>
      <c r="F671" s="260" t="s">
        <v>199</v>
      </c>
      <c r="G671" s="260">
        <v>24836</v>
      </c>
      <c r="H671" s="260" t="s">
        <v>323</v>
      </c>
      <c r="I671" s="260" t="s">
        <v>319</v>
      </c>
      <c r="J671" s="260" t="s">
        <v>320</v>
      </c>
      <c r="K671" s="260" t="s">
        <v>320</v>
      </c>
      <c r="L671" s="260" t="s">
        <v>321</v>
      </c>
      <c r="M671" s="260">
        <v>700046</v>
      </c>
      <c r="N671" s="260" t="s">
        <v>204</v>
      </c>
      <c r="O671" s="260" t="s">
        <v>205</v>
      </c>
      <c r="P671" s="260">
        <v>12</v>
      </c>
      <c r="Q671" s="260">
        <v>1500</v>
      </c>
      <c r="R671" s="260">
        <v>1521</v>
      </c>
    </row>
    <row r="672" spans="1:18" x14ac:dyDescent="0.35">
      <c r="A672" s="260">
        <v>95001618</v>
      </c>
      <c r="B672" s="260" t="s">
        <v>350</v>
      </c>
      <c r="C672" s="260" t="s">
        <v>198</v>
      </c>
      <c r="D672" s="261">
        <v>44651</v>
      </c>
      <c r="E672" s="260">
        <v>28</v>
      </c>
      <c r="F672" s="260" t="s">
        <v>199</v>
      </c>
      <c r="G672" s="260">
        <v>24836</v>
      </c>
      <c r="H672" s="260" t="s">
        <v>323</v>
      </c>
      <c r="I672" s="260" t="s">
        <v>319</v>
      </c>
      <c r="J672" s="260" t="s">
        <v>320</v>
      </c>
      <c r="K672" s="260" t="s">
        <v>320</v>
      </c>
      <c r="L672" s="260" t="s">
        <v>321</v>
      </c>
      <c r="M672" s="260">
        <v>700046</v>
      </c>
      <c r="N672" s="260" t="s">
        <v>204</v>
      </c>
      <c r="O672" s="260" t="s">
        <v>205</v>
      </c>
      <c r="P672" s="260">
        <v>13</v>
      </c>
      <c r="Q672" s="260">
        <v>1500</v>
      </c>
      <c r="R672" s="260">
        <v>1521</v>
      </c>
    </row>
    <row r="673" spans="1:18" x14ac:dyDescent="0.35">
      <c r="A673" s="260">
        <v>95001619</v>
      </c>
      <c r="B673" s="260" t="s">
        <v>322</v>
      </c>
      <c r="D673" s="261">
        <v>44662</v>
      </c>
      <c r="E673" s="260">
        <v>3.5</v>
      </c>
      <c r="F673" s="260" t="s">
        <v>199</v>
      </c>
      <c r="G673" s="260">
        <v>357000</v>
      </c>
      <c r="H673" s="260" t="s">
        <v>318</v>
      </c>
      <c r="I673" s="260" t="s">
        <v>319</v>
      </c>
      <c r="J673" s="260" t="s">
        <v>320</v>
      </c>
      <c r="K673" s="260" t="s">
        <v>320</v>
      </c>
      <c r="L673" s="260" t="s">
        <v>263</v>
      </c>
      <c r="M673" s="260">
        <v>700009</v>
      </c>
      <c r="N673" s="260" t="s">
        <v>204</v>
      </c>
      <c r="O673" s="260" t="s">
        <v>205</v>
      </c>
      <c r="P673" s="260">
        <v>10</v>
      </c>
      <c r="Q673" s="260">
        <v>1500</v>
      </c>
      <c r="R673" s="260">
        <v>1520</v>
      </c>
    </row>
    <row r="674" spans="1:18" x14ac:dyDescent="0.35">
      <c r="A674" s="260">
        <v>95001620</v>
      </c>
      <c r="B674" s="260" t="s">
        <v>317</v>
      </c>
      <c r="D674" s="261">
        <v>44662</v>
      </c>
      <c r="E674" s="260">
        <v>12</v>
      </c>
      <c r="F674" s="260" t="s">
        <v>199</v>
      </c>
      <c r="G674" s="260">
        <v>1224000</v>
      </c>
      <c r="H674" s="260" t="s">
        <v>318</v>
      </c>
      <c r="I674" s="260" t="s">
        <v>319</v>
      </c>
      <c r="J674" s="260" t="s">
        <v>320</v>
      </c>
      <c r="K674" s="260" t="s">
        <v>320</v>
      </c>
      <c r="L674" s="260" t="s">
        <v>263</v>
      </c>
      <c r="M674" s="260">
        <v>700009</v>
      </c>
      <c r="N674" s="260" t="s">
        <v>204</v>
      </c>
      <c r="O674" s="260" t="s">
        <v>205</v>
      </c>
      <c r="P674" s="260">
        <v>10</v>
      </c>
      <c r="Q674" s="260">
        <v>1500</v>
      </c>
      <c r="R674" s="260">
        <v>1520</v>
      </c>
    </row>
    <row r="675" spans="1:18" x14ac:dyDescent="0.35">
      <c r="A675" s="260">
        <v>95001620</v>
      </c>
      <c r="B675" s="260" t="s">
        <v>317</v>
      </c>
      <c r="D675" s="261">
        <v>44662</v>
      </c>
      <c r="E675" s="260">
        <v>12</v>
      </c>
      <c r="F675" s="260" t="s">
        <v>199</v>
      </c>
      <c r="G675" s="260">
        <v>1224000</v>
      </c>
      <c r="H675" s="260" t="s">
        <v>318</v>
      </c>
      <c r="I675" s="260" t="s">
        <v>319</v>
      </c>
      <c r="J675" s="260" t="s">
        <v>320</v>
      </c>
      <c r="K675" s="260" t="s">
        <v>320</v>
      </c>
      <c r="L675" s="260" t="s">
        <v>263</v>
      </c>
      <c r="M675" s="260">
        <v>700009</v>
      </c>
      <c r="N675" s="260" t="s">
        <v>204</v>
      </c>
      <c r="O675" s="260" t="s">
        <v>205</v>
      </c>
      <c r="P675" s="260">
        <v>11</v>
      </c>
      <c r="Q675" s="260">
        <v>1500</v>
      </c>
      <c r="R675" s="260">
        <v>1520</v>
      </c>
    </row>
    <row r="676" spans="1:18" x14ac:dyDescent="0.35">
      <c r="A676" s="260">
        <v>95001621</v>
      </c>
      <c r="B676" s="260" t="s">
        <v>334</v>
      </c>
      <c r="D676" s="261">
        <v>44662</v>
      </c>
      <c r="E676" s="260">
        <v>12</v>
      </c>
      <c r="F676" s="260" t="s">
        <v>199</v>
      </c>
      <c r="G676" s="260">
        <v>1224000</v>
      </c>
      <c r="H676" s="260" t="s">
        <v>318</v>
      </c>
      <c r="I676" s="260" t="s">
        <v>319</v>
      </c>
      <c r="J676" s="260" t="s">
        <v>320</v>
      </c>
      <c r="K676" s="260" t="s">
        <v>320</v>
      </c>
      <c r="L676" s="260" t="s">
        <v>263</v>
      </c>
      <c r="M676" s="260">
        <v>700009</v>
      </c>
      <c r="N676" s="260" t="s">
        <v>204</v>
      </c>
      <c r="O676" s="260" t="s">
        <v>205</v>
      </c>
      <c r="P676" s="260">
        <v>10</v>
      </c>
      <c r="Q676" s="260">
        <v>1500</v>
      </c>
      <c r="R676" s="260">
        <v>1520</v>
      </c>
    </row>
    <row r="677" spans="1:18" x14ac:dyDescent="0.35">
      <c r="A677" s="260">
        <v>95001623</v>
      </c>
      <c r="B677" s="260" t="s">
        <v>348</v>
      </c>
      <c r="D677" s="261">
        <v>44662</v>
      </c>
      <c r="E677" s="260">
        <v>12</v>
      </c>
      <c r="F677" s="260" t="s">
        <v>199</v>
      </c>
      <c r="G677" s="260">
        <v>1224000</v>
      </c>
      <c r="H677" s="260" t="s">
        <v>318</v>
      </c>
      <c r="I677" s="260" t="s">
        <v>319</v>
      </c>
      <c r="J677" s="260" t="s">
        <v>320</v>
      </c>
      <c r="K677" s="260" t="s">
        <v>320</v>
      </c>
      <c r="L677" s="260" t="s">
        <v>263</v>
      </c>
      <c r="M677" s="260">
        <v>700009</v>
      </c>
      <c r="N677" s="260" t="s">
        <v>204</v>
      </c>
      <c r="O677" s="260" t="s">
        <v>205</v>
      </c>
      <c r="P677" s="260">
        <v>10</v>
      </c>
      <c r="Q677" s="260">
        <v>1500</v>
      </c>
      <c r="R677" s="260">
        <v>1520</v>
      </c>
    </row>
    <row r="678" spans="1:18" x14ac:dyDescent="0.35">
      <c r="A678" s="260">
        <v>95001624</v>
      </c>
      <c r="B678" s="260" t="s">
        <v>328</v>
      </c>
      <c r="D678" s="261">
        <v>44662</v>
      </c>
      <c r="E678" s="260">
        <v>12</v>
      </c>
      <c r="F678" s="260" t="s">
        <v>199</v>
      </c>
      <c r="G678" s="260">
        <v>1224000</v>
      </c>
      <c r="H678" s="260" t="s">
        <v>318</v>
      </c>
      <c r="I678" s="260" t="s">
        <v>319</v>
      </c>
      <c r="J678" s="260" t="s">
        <v>320</v>
      </c>
      <c r="K678" s="260" t="s">
        <v>320</v>
      </c>
      <c r="L678" s="260" t="s">
        <v>263</v>
      </c>
      <c r="M678" s="260">
        <v>700009</v>
      </c>
      <c r="N678" s="260" t="s">
        <v>204</v>
      </c>
      <c r="O678" s="260" t="s">
        <v>205</v>
      </c>
      <c r="P678" s="260">
        <v>10</v>
      </c>
      <c r="Q678" s="260">
        <v>1500</v>
      </c>
      <c r="R678" s="260">
        <v>1520</v>
      </c>
    </row>
    <row r="679" spans="1:18" x14ac:dyDescent="0.35">
      <c r="A679" s="260">
        <v>95001625</v>
      </c>
      <c r="B679" s="260" t="s">
        <v>354</v>
      </c>
      <c r="D679" s="261">
        <v>44662</v>
      </c>
      <c r="E679" s="260">
        <v>12</v>
      </c>
      <c r="F679" s="260" t="s">
        <v>199</v>
      </c>
      <c r="G679" s="260">
        <v>1224000</v>
      </c>
      <c r="H679" s="260" t="s">
        <v>318</v>
      </c>
      <c r="I679" s="260" t="s">
        <v>319</v>
      </c>
      <c r="J679" s="260" t="s">
        <v>320</v>
      </c>
      <c r="K679" s="260" t="s">
        <v>320</v>
      </c>
      <c r="L679" s="260" t="s">
        <v>263</v>
      </c>
      <c r="M679" s="260">
        <v>700009</v>
      </c>
      <c r="N679" s="260" t="s">
        <v>204</v>
      </c>
      <c r="O679" s="260" t="s">
        <v>205</v>
      </c>
      <c r="P679" s="260">
        <v>10</v>
      </c>
      <c r="Q679" s="260">
        <v>1500</v>
      </c>
      <c r="R679" s="260">
        <v>1520</v>
      </c>
    </row>
    <row r="680" spans="1:18" x14ac:dyDescent="0.35">
      <c r="A680" s="260">
        <v>95001626</v>
      </c>
      <c r="B680" s="260" t="s">
        <v>355</v>
      </c>
      <c r="C680" s="260" t="s">
        <v>356</v>
      </c>
      <c r="D680" s="261">
        <v>44662</v>
      </c>
      <c r="E680" s="260">
        <v>3575</v>
      </c>
      <c r="F680" s="260" t="s">
        <v>199</v>
      </c>
      <c r="G680" s="260">
        <v>3353350</v>
      </c>
      <c r="H680" s="260" t="s">
        <v>323</v>
      </c>
      <c r="I680" s="260" t="s">
        <v>319</v>
      </c>
      <c r="J680" s="260" t="s">
        <v>320</v>
      </c>
      <c r="K680" s="260" t="s">
        <v>320</v>
      </c>
      <c r="L680" s="260" t="s">
        <v>263</v>
      </c>
      <c r="M680" s="260">
        <v>700009</v>
      </c>
      <c r="N680" s="260" t="s">
        <v>204</v>
      </c>
      <c r="O680" s="260" t="s">
        <v>205</v>
      </c>
      <c r="P680" s="260">
        <v>10</v>
      </c>
      <c r="Q680" s="260">
        <v>1500</v>
      </c>
      <c r="R680" s="260">
        <v>1521</v>
      </c>
    </row>
    <row r="681" spans="1:18" x14ac:dyDescent="0.35">
      <c r="A681" s="260">
        <v>95001627</v>
      </c>
      <c r="B681" s="260" t="s">
        <v>336</v>
      </c>
      <c r="D681" s="261">
        <v>44662</v>
      </c>
      <c r="E681" s="260">
        <v>29.5</v>
      </c>
      <c r="F681" s="260" t="s">
        <v>199</v>
      </c>
      <c r="G681" s="260">
        <v>3009000</v>
      </c>
      <c r="H681" s="260" t="s">
        <v>318</v>
      </c>
      <c r="I681" s="260" t="s">
        <v>319</v>
      </c>
      <c r="J681" s="260" t="s">
        <v>320</v>
      </c>
      <c r="K681" s="260" t="s">
        <v>320</v>
      </c>
      <c r="L681" s="260" t="s">
        <v>263</v>
      </c>
      <c r="M681" s="260">
        <v>700009</v>
      </c>
      <c r="N681" s="260" t="s">
        <v>204</v>
      </c>
      <c r="O681" s="260" t="s">
        <v>205</v>
      </c>
      <c r="P681" s="260">
        <v>10</v>
      </c>
      <c r="Q681" s="260">
        <v>1500</v>
      </c>
      <c r="R681" s="260">
        <v>1520</v>
      </c>
    </row>
    <row r="682" spans="1:18" x14ac:dyDescent="0.35">
      <c r="A682" s="260">
        <v>95001627</v>
      </c>
      <c r="B682" s="260" t="s">
        <v>336</v>
      </c>
      <c r="D682" s="261">
        <v>44662</v>
      </c>
      <c r="E682" s="260">
        <v>28</v>
      </c>
      <c r="F682" s="260" t="s">
        <v>199</v>
      </c>
      <c r="G682" s="260">
        <v>2856000</v>
      </c>
      <c r="H682" s="260" t="s">
        <v>318</v>
      </c>
      <c r="I682" s="260" t="s">
        <v>319</v>
      </c>
      <c r="J682" s="260" t="s">
        <v>320</v>
      </c>
      <c r="K682" s="260" t="s">
        <v>320</v>
      </c>
      <c r="L682" s="260" t="s">
        <v>263</v>
      </c>
      <c r="M682" s="260">
        <v>700009</v>
      </c>
      <c r="N682" s="260" t="s">
        <v>204</v>
      </c>
      <c r="O682" s="260" t="s">
        <v>205</v>
      </c>
      <c r="P682" s="260">
        <v>14</v>
      </c>
      <c r="Q682" s="260">
        <v>1500</v>
      </c>
      <c r="R682" s="260">
        <v>1520</v>
      </c>
    </row>
    <row r="683" spans="1:18" x14ac:dyDescent="0.35">
      <c r="A683" s="260">
        <v>95001627</v>
      </c>
      <c r="B683" s="260" t="s">
        <v>336</v>
      </c>
      <c r="D683" s="261">
        <v>44662</v>
      </c>
      <c r="E683" s="260">
        <v>29</v>
      </c>
      <c r="F683" s="260" t="s">
        <v>199</v>
      </c>
      <c r="G683" s="260">
        <v>2958000</v>
      </c>
      <c r="H683" s="260" t="s">
        <v>318</v>
      </c>
      <c r="I683" s="260" t="s">
        <v>319</v>
      </c>
      <c r="J683" s="260" t="s">
        <v>320</v>
      </c>
      <c r="K683" s="260" t="s">
        <v>320</v>
      </c>
      <c r="L683" s="260" t="s">
        <v>263</v>
      </c>
      <c r="M683" s="260">
        <v>700009</v>
      </c>
      <c r="N683" s="260" t="s">
        <v>204</v>
      </c>
      <c r="O683" s="260" t="s">
        <v>205</v>
      </c>
      <c r="P683" s="260">
        <v>11</v>
      </c>
      <c r="Q683" s="260">
        <v>1500</v>
      </c>
      <c r="R683" s="260">
        <v>1520</v>
      </c>
    </row>
    <row r="684" spans="1:18" x14ac:dyDescent="0.35">
      <c r="A684" s="260">
        <v>95001627</v>
      </c>
      <c r="B684" s="260" t="s">
        <v>336</v>
      </c>
      <c r="D684" s="261">
        <v>44662</v>
      </c>
      <c r="E684" s="260">
        <v>28</v>
      </c>
      <c r="F684" s="260" t="s">
        <v>199</v>
      </c>
      <c r="G684" s="260">
        <v>2856000</v>
      </c>
      <c r="H684" s="260" t="s">
        <v>318</v>
      </c>
      <c r="I684" s="260" t="s">
        <v>319</v>
      </c>
      <c r="J684" s="260" t="s">
        <v>320</v>
      </c>
      <c r="K684" s="260" t="s">
        <v>320</v>
      </c>
      <c r="L684" s="260" t="s">
        <v>263</v>
      </c>
      <c r="M684" s="260">
        <v>700009</v>
      </c>
      <c r="N684" s="260" t="s">
        <v>204</v>
      </c>
      <c r="O684" s="260" t="s">
        <v>205</v>
      </c>
      <c r="P684" s="260">
        <v>13</v>
      </c>
      <c r="Q684" s="260">
        <v>1500</v>
      </c>
      <c r="R684" s="260">
        <v>1520</v>
      </c>
    </row>
    <row r="685" spans="1:18" x14ac:dyDescent="0.35">
      <c r="A685" s="260">
        <v>95001627</v>
      </c>
      <c r="B685" s="260" t="s">
        <v>336</v>
      </c>
      <c r="D685" s="261">
        <v>44662</v>
      </c>
      <c r="E685" s="260">
        <v>28</v>
      </c>
      <c r="F685" s="260" t="s">
        <v>199</v>
      </c>
      <c r="G685" s="260">
        <v>2856000</v>
      </c>
      <c r="H685" s="260" t="s">
        <v>318</v>
      </c>
      <c r="I685" s="260" t="s">
        <v>319</v>
      </c>
      <c r="J685" s="260" t="s">
        <v>320</v>
      </c>
      <c r="K685" s="260" t="s">
        <v>320</v>
      </c>
      <c r="L685" s="260" t="s">
        <v>263</v>
      </c>
      <c r="M685" s="260">
        <v>700009</v>
      </c>
      <c r="N685" s="260" t="s">
        <v>204</v>
      </c>
      <c r="O685" s="260" t="s">
        <v>205</v>
      </c>
      <c r="P685" s="260">
        <v>12</v>
      </c>
      <c r="Q685" s="260">
        <v>1500</v>
      </c>
      <c r="R685" s="260">
        <v>1520</v>
      </c>
    </row>
    <row r="686" spans="1:18" x14ac:dyDescent="0.35">
      <c r="A686" s="260">
        <v>95001628</v>
      </c>
      <c r="B686" s="260" t="s">
        <v>330</v>
      </c>
      <c r="C686" s="260" t="s">
        <v>302</v>
      </c>
      <c r="D686" s="261">
        <v>44662</v>
      </c>
      <c r="E686" s="260">
        <v>28</v>
      </c>
      <c r="F686" s="260" t="s">
        <v>199</v>
      </c>
      <c r="G686" s="260">
        <v>2772000</v>
      </c>
      <c r="H686" s="260" t="s">
        <v>318</v>
      </c>
      <c r="I686" s="260" t="s">
        <v>319</v>
      </c>
      <c r="J686" s="260" t="s">
        <v>320</v>
      </c>
      <c r="K686" s="260" t="s">
        <v>320</v>
      </c>
      <c r="L686" s="260" t="s">
        <v>263</v>
      </c>
      <c r="M686" s="260">
        <v>700009</v>
      </c>
      <c r="N686" s="260" t="s">
        <v>204</v>
      </c>
      <c r="O686" s="260" t="s">
        <v>205</v>
      </c>
      <c r="P686" s="260">
        <v>10</v>
      </c>
      <c r="Q686" s="260">
        <v>1500</v>
      </c>
      <c r="R686" s="260">
        <v>1521</v>
      </c>
    </row>
    <row r="687" spans="1:18" x14ac:dyDescent="0.35">
      <c r="A687" s="260">
        <v>95001629</v>
      </c>
      <c r="B687" s="260" t="s">
        <v>330</v>
      </c>
      <c r="C687" s="260" t="s">
        <v>302</v>
      </c>
      <c r="D687" s="261">
        <v>44662</v>
      </c>
      <c r="E687" s="260">
        <v>10</v>
      </c>
      <c r="F687" s="260" t="s">
        <v>199</v>
      </c>
      <c r="G687" s="260">
        <v>990000</v>
      </c>
      <c r="H687" s="260" t="s">
        <v>318</v>
      </c>
      <c r="I687" s="260" t="s">
        <v>319</v>
      </c>
      <c r="J687" s="260" t="s">
        <v>320</v>
      </c>
      <c r="K687" s="260" t="s">
        <v>320</v>
      </c>
      <c r="L687" s="260" t="s">
        <v>263</v>
      </c>
      <c r="M687" s="260">
        <v>700009</v>
      </c>
      <c r="N687" s="260" t="s">
        <v>204</v>
      </c>
      <c r="O687" s="260" t="s">
        <v>205</v>
      </c>
      <c r="P687" s="260">
        <v>10</v>
      </c>
      <c r="Q687" s="260">
        <v>1500</v>
      </c>
      <c r="R687" s="260">
        <v>1521</v>
      </c>
    </row>
    <row r="688" spans="1:18" x14ac:dyDescent="0.35">
      <c r="A688" s="260">
        <v>95001630</v>
      </c>
      <c r="B688" s="260" t="s">
        <v>352</v>
      </c>
      <c r="D688" s="261">
        <v>44662</v>
      </c>
      <c r="E688" s="260">
        <v>27</v>
      </c>
      <c r="F688" s="260" t="s">
        <v>199</v>
      </c>
      <c r="G688" s="260">
        <v>2754000</v>
      </c>
      <c r="H688" s="260" t="s">
        <v>318</v>
      </c>
      <c r="I688" s="260" t="s">
        <v>319</v>
      </c>
      <c r="J688" s="260" t="s">
        <v>320</v>
      </c>
      <c r="K688" s="260" t="s">
        <v>320</v>
      </c>
      <c r="L688" s="260" t="s">
        <v>263</v>
      </c>
      <c r="M688" s="260">
        <v>700009</v>
      </c>
      <c r="N688" s="260" t="s">
        <v>204</v>
      </c>
      <c r="O688" s="260" t="s">
        <v>205</v>
      </c>
      <c r="P688" s="260">
        <v>10</v>
      </c>
      <c r="Q688" s="260">
        <v>1500</v>
      </c>
      <c r="R688" s="260">
        <v>1520</v>
      </c>
    </row>
    <row r="689" spans="1:18" x14ac:dyDescent="0.35">
      <c r="A689" s="260">
        <v>95001631</v>
      </c>
      <c r="B689" s="260" t="s">
        <v>357</v>
      </c>
      <c r="D689" s="261">
        <v>44662</v>
      </c>
      <c r="E689" s="260">
        <v>6</v>
      </c>
      <c r="F689" s="260" t="s">
        <v>199</v>
      </c>
      <c r="G689" s="260">
        <v>612000</v>
      </c>
      <c r="H689" s="260" t="s">
        <v>318</v>
      </c>
      <c r="I689" s="260" t="s">
        <v>319</v>
      </c>
      <c r="J689" s="260" t="s">
        <v>320</v>
      </c>
      <c r="K689" s="260" t="s">
        <v>320</v>
      </c>
      <c r="L689" s="260" t="s">
        <v>263</v>
      </c>
      <c r="M689" s="260">
        <v>700009</v>
      </c>
      <c r="N689" s="260" t="s">
        <v>204</v>
      </c>
      <c r="O689" s="260" t="s">
        <v>205</v>
      </c>
      <c r="P689" s="260">
        <v>10</v>
      </c>
      <c r="Q689" s="260">
        <v>1500</v>
      </c>
      <c r="R689" s="260">
        <v>1520</v>
      </c>
    </row>
    <row r="690" spans="1:18" x14ac:dyDescent="0.35">
      <c r="A690" s="260">
        <v>95001632</v>
      </c>
      <c r="B690" s="260" t="s">
        <v>330</v>
      </c>
      <c r="C690" s="260" t="s">
        <v>302</v>
      </c>
      <c r="D690" s="261">
        <v>44662</v>
      </c>
      <c r="E690" s="260">
        <v>28</v>
      </c>
      <c r="F690" s="260" t="s">
        <v>199</v>
      </c>
      <c r="G690" s="260">
        <v>2772000</v>
      </c>
      <c r="H690" s="260" t="s">
        <v>318</v>
      </c>
      <c r="I690" s="260" t="s">
        <v>319</v>
      </c>
      <c r="J690" s="260" t="s">
        <v>320</v>
      </c>
      <c r="K690" s="260" t="s">
        <v>320</v>
      </c>
      <c r="L690" s="260" t="s">
        <v>263</v>
      </c>
      <c r="M690" s="260">
        <v>700009</v>
      </c>
      <c r="N690" s="260" t="s">
        <v>204</v>
      </c>
      <c r="O690" s="260" t="s">
        <v>205</v>
      </c>
      <c r="P690" s="260">
        <v>10</v>
      </c>
      <c r="Q690" s="260">
        <v>1500</v>
      </c>
      <c r="R690" s="260">
        <v>1521</v>
      </c>
    </row>
    <row r="691" spans="1:18" x14ac:dyDescent="0.35">
      <c r="A691" s="260">
        <v>95001633</v>
      </c>
      <c r="B691" s="260" t="s">
        <v>330</v>
      </c>
      <c r="C691" s="260" t="s">
        <v>302</v>
      </c>
      <c r="D691" s="261">
        <v>44662</v>
      </c>
      <c r="E691" s="260">
        <v>28</v>
      </c>
      <c r="F691" s="260" t="s">
        <v>199</v>
      </c>
      <c r="G691" s="260">
        <v>2772000</v>
      </c>
      <c r="H691" s="260" t="s">
        <v>318</v>
      </c>
      <c r="I691" s="260" t="s">
        <v>319</v>
      </c>
      <c r="J691" s="260" t="s">
        <v>320</v>
      </c>
      <c r="K691" s="260" t="s">
        <v>320</v>
      </c>
      <c r="L691" s="260" t="s">
        <v>263</v>
      </c>
      <c r="M691" s="260">
        <v>700009</v>
      </c>
      <c r="N691" s="260" t="s">
        <v>204</v>
      </c>
      <c r="O691" s="260" t="s">
        <v>205</v>
      </c>
      <c r="P691" s="260">
        <v>10</v>
      </c>
      <c r="Q691" s="260">
        <v>1500</v>
      </c>
      <c r="R691" s="260">
        <v>1521</v>
      </c>
    </row>
    <row r="692" spans="1:18" x14ac:dyDescent="0.35">
      <c r="A692" s="260">
        <v>95001634</v>
      </c>
      <c r="B692" s="260" t="s">
        <v>330</v>
      </c>
      <c r="C692" s="260" t="s">
        <v>302</v>
      </c>
      <c r="D692" s="261">
        <v>44662</v>
      </c>
      <c r="E692" s="260">
        <v>28</v>
      </c>
      <c r="F692" s="260" t="s">
        <v>199</v>
      </c>
      <c r="G692" s="260">
        <v>2772000</v>
      </c>
      <c r="H692" s="260" t="s">
        <v>318</v>
      </c>
      <c r="I692" s="260" t="s">
        <v>319</v>
      </c>
      <c r="J692" s="260" t="s">
        <v>320</v>
      </c>
      <c r="K692" s="260" t="s">
        <v>320</v>
      </c>
      <c r="L692" s="260" t="s">
        <v>263</v>
      </c>
      <c r="M692" s="260">
        <v>700009</v>
      </c>
      <c r="N692" s="260" t="s">
        <v>204</v>
      </c>
      <c r="O692" s="260" t="s">
        <v>205</v>
      </c>
      <c r="P692" s="260">
        <v>10</v>
      </c>
      <c r="Q692" s="260">
        <v>1500</v>
      </c>
      <c r="R692" s="260">
        <v>1521</v>
      </c>
    </row>
    <row r="693" spans="1:18" x14ac:dyDescent="0.35">
      <c r="A693" s="260">
        <v>95001635</v>
      </c>
      <c r="B693" s="260" t="s">
        <v>350</v>
      </c>
      <c r="C693" s="260" t="s">
        <v>198</v>
      </c>
      <c r="D693" s="261">
        <v>44663</v>
      </c>
      <c r="E693" s="260">
        <v>9</v>
      </c>
      <c r="F693" s="260" t="s">
        <v>199</v>
      </c>
      <c r="G693" s="260">
        <v>7983</v>
      </c>
      <c r="H693" s="260" t="s">
        <v>323</v>
      </c>
      <c r="I693" s="260" t="s">
        <v>319</v>
      </c>
      <c r="J693" s="260" t="s">
        <v>320</v>
      </c>
      <c r="K693" s="260" t="s">
        <v>320</v>
      </c>
      <c r="L693" s="260" t="s">
        <v>321</v>
      </c>
      <c r="M693" s="260">
        <v>700046</v>
      </c>
      <c r="N693" s="260" t="s">
        <v>204</v>
      </c>
      <c r="O693" s="260" t="s">
        <v>205</v>
      </c>
      <c r="P693" s="260">
        <v>10</v>
      </c>
      <c r="Q693" s="260">
        <v>1500</v>
      </c>
      <c r="R693" s="260">
        <v>1520</v>
      </c>
    </row>
    <row r="694" spans="1:18" x14ac:dyDescent="0.35">
      <c r="A694" s="260">
        <v>95001636</v>
      </c>
      <c r="B694" s="260" t="s">
        <v>355</v>
      </c>
      <c r="C694" s="260" t="s">
        <v>356</v>
      </c>
      <c r="D694" s="261">
        <v>44663</v>
      </c>
      <c r="E694" s="260">
        <v>2299</v>
      </c>
      <c r="F694" s="260" t="s">
        <v>199</v>
      </c>
      <c r="G694" s="260">
        <v>2156462</v>
      </c>
      <c r="H694" s="260" t="s">
        <v>323</v>
      </c>
      <c r="I694" s="260" t="s">
        <v>319</v>
      </c>
      <c r="J694" s="260" t="s">
        <v>320</v>
      </c>
      <c r="K694" s="260" t="s">
        <v>320</v>
      </c>
      <c r="L694" s="260" t="s">
        <v>263</v>
      </c>
      <c r="M694" s="260">
        <v>700009</v>
      </c>
      <c r="N694" s="260" t="s">
        <v>204</v>
      </c>
      <c r="O694" s="260" t="s">
        <v>205</v>
      </c>
      <c r="P694" s="260">
        <v>10</v>
      </c>
      <c r="Q694" s="260">
        <v>1500</v>
      </c>
      <c r="R694" s="260">
        <v>1521</v>
      </c>
    </row>
    <row r="695" spans="1:18" x14ac:dyDescent="0.35">
      <c r="A695" s="260">
        <v>95001637</v>
      </c>
      <c r="B695" s="260" t="s">
        <v>324</v>
      </c>
      <c r="C695" s="260" t="s">
        <v>302</v>
      </c>
      <c r="D695" s="261">
        <v>44663</v>
      </c>
      <c r="E695" s="260">
        <v>2</v>
      </c>
      <c r="F695" s="260" t="s">
        <v>238</v>
      </c>
      <c r="G695" s="260">
        <v>198000</v>
      </c>
      <c r="H695" s="260" t="s">
        <v>318</v>
      </c>
      <c r="I695" s="260" t="s">
        <v>319</v>
      </c>
      <c r="J695" s="260" t="s">
        <v>320</v>
      </c>
      <c r="K695" s="260" t="s">
        <v>320</v>
      </c>
      <c r="L695" s="260" t="s">
        <v>263</v>
      </c>
      <c r="M695" s="260">
        <v>700009</v>
      </c>
      <c r="N695" s="260" t="s">
        <v>204</v>
      </c>
      <c r="O695" s="260" t="s">
        <v>205</v>
      </c>
      <c r="P695" s="260">
        <v>10</v>
      </c>
      <c r="Q695" s="260">
        <v>1500</v>
      </c>
      <c r="R695" s="260">
        <v>1520</v>
      </c>
    </row>
    <row r="696" spans="1:18" x14ac:dyDescent="0.35">
      <c r="A696" s="260">
        <v>95001639</v>
      </c>
      <c r="B696" s="260" t="s">
        <v>324</v>
      </c>
      <c r="C696" s="260" t="s">
        <v>302</v>
      </c>
      <c r="D696" s="261">
        <v>44663</v>
      </c>
      <c r="E696" s="260">
        <v>67.05</v>
      </c>
      <c r="F696" s="260" t="s">
        <v>238</v>
      </c>
      <c r="G696" s="260">
        <v>6637950</v>
      </c>
      <c r="H696" s="260" t="s">
        <v>318</v>
      </c>
      <c r="I696" s="260" t="s">
        <v>319</v>
      </c>
      <c r="J696" s="260" t="s">
        <v>320</v>
      </c>
      <c r="K696" s="260" t="s">
        <v>320</v>
      </c>
      <c r="L696" s="260" t="s">
        <v>263</v>
      </c>
      <c r="M696" s="260">
        <v>700009</v>
      </c>
      <c r="N696" s="260" t="s">
        <v>204</v>
      </c>
      <c r="O696" s="260" t="s">
        <v>205</v>
      </c>
      <c r="P696" s="260">
        <v>10</v>
      </c>
      <c r="Q696" s="260">
        <v>1500</v>
      </c>
      <c r="R696" s="260">
        <v>1520</v>
      </c>
    </row>
    <row r="697" spans="1:18" x14ac:dyDescent="0.35">
      <c r="A697" s="260">
        <v>95001641</v>
      </c>
      <c r="B697" s="260" t="s">
        <v>324</v>
      </c>
      <c r="C697" s="260" t="s">
        <v>302</v>
      </c>
      <c r="D697" s="261">
        <v>44663</v>
      </c>
      <c r="E697" s="260">
        <v>27</v>
      </c>
      <c r="F697" s="260" t="s">
        <v>199</v>
      </c>
      <c r="G697" s="260">
        <v>2673000</v>
      </c>
      <c r="H697" s="260" t="s">
        <v>318</v>
      </c>
      <c r="I697" s="260" t="s">
        <v>319</v>
      </c>
      <c r="J697" s="260" t="s">
        <v>320</v>
      </c>
      <c r="K697" s="260" t="s">
        <v>320</v>
      </c>
      <c r="L697" s="260" t="s">
        <v>263</v>
      </c>
      <c r="M697" s="260">
        <v>700009</v>
      </c>
      <c r="N697" s="260" t="s">
        <v>204</v>
      </c>
      <c r="O697" s="260" t="s">
        <v>205</v>
      </c>
      <c r="P697" s="260">
        <v>16</v>
      </c>
      <c r="Q697" s="260">
        <v>1500</v>
      </c>
      <c r="R697" s="260">
        <v>1520</v>
      </c>
    </row>
    <row r="698" spans="1:18" x14ac:dyDescent="0.35">
      <c r="A698" s="260">
        <v>95001641</v>
      </c>
      <c r="B698" s="260" t="s">
        <v>324</v>
      </c>
      <c r="C698" s="260" t="s">
        <v>302</v>
      </c>
      <c r="D698" s="261">
        <v>44663</v>
      </c>
      <c r="E698" s="260">
        <v>28</v>
      </c>
      <c r="F698" s="260" t="s">
        <v>199</v>
      </c>
      <c r="G698" s="260">
        <v>2772000</v>
      </c>
      <c r="H698" s="260" t="s">
        <v>318</v>
      </c>
      <c r="I698" s="260" t="s">
        <v>319</v>
      </c>
      <c r="J698" s="260" t="s">
        <v>320</v>
      </c>
      <c r="K698" s="260" t="s">
        <v>320</v>
      </c>
      <c r="L698" s="260" t="s">
        <v>263</v>
      </c>
      <c r="M698" s="260">
        <v>700009</v>
      </c>
      <c r="N698" s="260" t="s">
        <v>204</v>
      </c>
      <c r="O698" s="260" t="s">
        <v>205</v>
      </c>
      <c r="P698" s="260">
        <v>15</v>
      </c>
      <c r="Q698" s="260">
        <v>1500</v>
      </c>
      <c r="R698" s="260">
        <v>1520</v>
      </c>
    </row>
    <row r="699" spans="1:18" x14ac:dyDescent="0.35">
      <c r="A699" s="260">
        <v>95001641</v>
      </c>
      <c r="B699" s="260" t="s">
        <v>324</v>
      </c>
      <c r="C699" s="260" t="s">
        <v>302</v>
      </c>
      <c r="D699" s="261">
        <v>44663</v>
      </c>
      <c r="E699" s="260">
        <v>28</v>
      </c>
      <c r="F699" s="260" t="s">
        <v>199</v>
      </c>
      <c r="G699" s="260">
        <v>2772000</v>
      </c>
      <c r="H699" s="260" t="s">
        <v>318</v>
      </c>
      <c r="I699" s="260" t="s">
        <v>319</v>
      </c>
      <c r="J699" s="260" t="s">
        <v>320</v>
      </c>
      <c r="K699" s="260" t="s">
        <v>320</v>
      </c>
      <c r="L699" s="260" t="s">
        <v>263</v>
      </c>
      <c r="M699" s="260">
        <v>700009</v>
      </c>
      <c r="N699" s="260" t="s">
        <v>204</v>
      </c>
      <c r="O699" s="260" t="s">
        <v>205</v>
      </c>
      <c r="P699" s="260">
        <v>14</v>
      </c>
      <c r="Q699" s="260">
        <v>1500</v>
      </c>
      <c r="R699" s="260">
        <v>1520</v>
      </c>
    </row>
    <row r="700" spans="1:18" x14ac:dyDescent="0.35">
      <c r="A700" s="260">
        <v>95001641</v>
      </c>
      <c r="B700" s="260" t="s">
        <v>324</v>
      </c>
      <c r="C700" s="260" t="s">
        <v>302</v>
      </c>
      <c r="D700" s="261">
        <v>44663</v>
      </c>
      <c r="E700" s="260">
        <v>27</v>
      </c>
      <c r="F700" s="260" t="s">
        <v>199</v>
      </c>
      <c r="G700" s="260">
        <v>2673000</v>
      </c>
      <c r="H700" s="260" t="s">
        <v>318</v>
      </c>
      <c r="I700" s="260" t="s">
        <v>319</v>
      </c>
      <c r="J700" s="260" t="s">
        <v>320</v>
      </c>
      <c r="K700" s="260" t="s">
        <v>320</v>
      </c>
      <c r="L700" s="260" t="s">
        <v>263</v>
      </c>
      <c r="M700" s="260">
        <v>700009</v>
      </c>
      <c r="N700" s="260" t="s">
        <v>204</v>
      </c>
      <c r="O700" s="260" t="s">
        <v>205</v>
      </c>
      <c r="P700" s="260">
        <v>13</v>
      </c>
      <c r="Q700" s="260">
        <v>1500</v>
      </c>
      <c r="R700" s="260">
        <v>1520</v>
      </c>
    </row>
    <row r="701" spans="1:18" x14ac:dyDescent="0.35">
      <c r="A701" s="260">
        <v>95001641</v>
      </c>
      <c r="B701" s="260" t="s">
        <v>324</v>
      </c>
      <c r="C701" s="260" t="s">
        <v>302</v>
      </c>
      <c r="D701" s="261">
        <v>44663</v>
      </c>
      <c r="E701" s="260">
        <v>28</v>
      </c>
      <c r="F701" s="260" t="s">
        <v>199</v>
      </c>
      <c r="G701" s="260">
        <v>2772000</v>
      </c>
      <c r="H701" s="260" t="s">
        <v>318</v>
      </c>
      <c r="I701" s="260" t="s">
        <v>319</v>
      </c>
      <c r="J701" s="260" t="s">
        <v>320</v>
      </c>
      <c r="K701" s="260" t="s">
        <v>320</v>
      </c>
      <c r="L701" s="260" t="s">
        <v>263</v>
      </c>
      <c r="M701" s="260">
        <v>700009</v>
      </c>
      <c r="N701" s="260" t="s">
        <v>204</v>
      </c>
      <c r="O701" s="260" t="s">
        <v>205</v>
      </c>
      <c r="P701" s="260">
        <v>12</v>
      </c>
      <c r="Q701" s="260">
        <v>1500</v>
      </c>
      <c r="R701" s="260">
        <v>1520</v>
      </c>
    </row>
    <row r="702" spans="1:18" x14ac:dyDescent="0.35">
      <c r="A702" s="260">
        <v>95001641</v>
      </c>
      <c r="B702" s="260" t="s">
        <v>324</v>
      </c>
      <c r="C702" s="260" t="s">
        <v>302</v>
      </c>
      <c r="D702" s="261">
        <v>44663</v>
      </c>
      <c r="E702" s="260">
        <v>28</v>
      </c>
      <c r="F702" s="260" t="s">
        <v>199</v>
      </c>
      <c r="G702" s="260">
        <v>2772000</v>
      </c>
      <c r="H702" s="260" t="s">
        <v>318</v>
      </c>
      <c r="I702" s="260" t="s">
        <v>319</v>
      </c>
      <c r="J702" s="260" t="s">
        <v>320</v>
      </c>
      <c r="K702" s="260" t="s">
        <v>320</v>
      </c>
      <c r="L702" s="260" t="s">
        <v>263</v>
      </c>
      <c r="M702" s="260">
        <v>700009</v>
      </c>
      <c r="N702" s="260" t="s">
        <v>204</v>
      </c>
      <c r="O702" s="260" t="s">
        <v>205</v>
      </c>
      <c r="P702" s="260">
        <v>11</v>
      </c>
      <c r="Q702" s="260">
        <v>1500</v>
      </c>
      <c r="R702" s="260">
        <v>1520</v>
      </c>
    </row>
    <row r="703" spans="1:18" x14ac:dyDescent="0.35">
      <c r="A703" s="260">
        <v>95001641</v>
      </c>
      <c r="B703" s="260" t="s">
        <v>324</v>
      </c>
      <c r="C703" s="260" t="s">
        <v>302</v>
      </c>
      <c r="D703" s="261">
        <v>44663</v>
      </c>
      <c r="E703" s="260">
        <v>28</v>
      </c>
      <c r="F703" s="260" t="s">
        <v>199</v>
      </c>
      <c r="G703" s="260">
        <v>2772000</v>
      </c>
      <c r="H703" s="260" t="s">
        <v>318</v>
      </c>
      <c r="I703" s="260" t="s">
        <v>319</v>
      </c>
      <c r="J703" s="260" t="s">
        <v>320</v>
      </c>
      <c r="K703" s="260" t="s">
        <v>320</v>
      </c>
      <c r="L703" s="260" t="s">
        <v>263</v>
      </c>
      <c r="M703" s="260">
        <v>700009</v>
      </c>
      <c r="N703" s="260" t="s">
        <v>204</v>
      </c>
      <c r="O703" s="260" t="s">
        <v>205</v>
      </c>
      <c r="P703" s="260">
        <v>10</v>
      </c>
      <c r="Q703" s="260">
        <v>1500</v>
      </c>
      <c r="R703" s="260">
        <v>1520</v>
      </c>
    </row>
    <row r="704" spans="1:18" x14ac:dyDescent="0.35">
      <c r="A704" s="260">
        <v>95001642</v>
      </c>
      <c r="B704" s="260" t="s">
        <v>317</v>
      </c>
      <c r="D704" s="261">
        <v>44664</v>
      </c>
      <c r="E704" s="260">
        <v>12</v>
      </c>
      <c r="F704" s="260" t="s">
        <v>199</v>
      </c>
      <c r="G704" s="260">
        <v>1224000</v>
      </c>
      <c r="H704" s="260" t="s">
        <v>318</v>
      </c>
      <c r="I704" s="260" t="s">
        <v>319</v>
      </c>
      <c r="J704" s="260" t="s">
        <v>320</v>
      </c>
      <c r="K704" s="260" t="s">
        <v>320</v>
      </c>
      <c r="L704" s="260" t="s">
        <v>263</v>
      </c>
      <c r="M704" s="260">
        <v>700009</v>
      </c>
      <c r="N704" s="260" t="s">
        <v>204</v>
      </c>
      <c r="O704" s="260" t="s">
        <v>205</v>
      </c>
      <c r="P704" s="260">
        <v>10</v>
      </c>
      <c r="Q704" s="260">
        <v>1500</v>
      </c>
      <c r="R704" s="260">
        <v>1520</v>
      </c>
    </row>
    <row r="705" spans="1:18" x14ac:dyDescent="0.35">
      <c r="A705" s="260">
        <v>95001643</v>
      </c>
      <c r="B705" s="260" t="s">
        <v>330</v>
      </c>
      <c r="C705" s="260" t="s">
        <v>302</v>
      </c>
      <c r="D705" s="261">
        <v>44664</v>
      </c>
      <c r="E705" s="260">
        <v>28</v>
      </c>
      <c r="F705" s="260" t="s">
        <v>199</v>
      </c>
      <c r="G705" s="260">
        <v>2772000</v>
      </c>
      <c r="H705" s="260" t="s">
        <v>318</v>
      </c>
      <c r="I705" s="260" t="s">
        <v>319</v>
      </c>
      <c r="J705" s="260" t="s">
        <v>320</v>
      </c>
      <c r="K705" s="260" t="s">
        <v>320</v>
      </c>
      <c r="L705" s="260" t="s">
        <v>263</v>
      </c>
      <c r="M705" s="260">
        <v>700009</v>
      </c>
      <c r="N705" s="260" t="s">
        <v>204</v>
      </c>
      <c r="O705" s="260" t="s">
        <v>205</v>
      </c>
      <c r="P705" s="260">
        <v>10</v>
      </c>
      <c r="Q705" s="260">
        <v>1500</v>
      </c>
      <c r="R705" s="260">
        <v>1521</v>
      </c>
    </row>
    <row r="706" spans="1:18" x14ac:dyDescent="0.35">
      <c r="A706" s="260">
        <v>95001644</v>
      </c>
      <c r="B706" s="260" t="s">
        <v>325</v>
      </c>
      <c r="D706" s="261">
        <v>44664</v>
      </c>
      <c r="E706" s="260">
        <v>29.5</v>
      </c>
      <c r="F706" s="260" t="s">
        <v>199</v>
      </c>
      <c r="G706" s="260">
        <v>3009000</v>
      </c>
      <c r="H706" s="260" t="s">
        <v>318</v>
      </c>
      <c r="I706" s="260" t="s">
        <v>319</v>
      </c>
      <c r="J706" s="260" t="s">
        <v>320</v>
      </c>
      <c r="K706" s="260" t="s">
        <v>320</v>
      </c>
      <c r="L706" s="260" t="s">
        <v>263</v>
      </c>
      <c r="M706" s="260">
        <v>700009</v>
      </c>
      <c r="N706" s="260" t="s">
        <v>204</v>
      </c>
      <c r="O706" s="260" t="s">
        <v>205</v>
      </c>
      <c r="P706" s="260">
        <v>10</v>
      </c>
      <c r="Q706" s="260">
        <v>1500</v>
      </c>
      <c r="R706" s="260">
        <v>1520</v>
      </c>
    </row>
    <row r="707" spans="1:18" x14ac:dyDescent="0.35">
      <c r="A707" s="260">
        <v>95001644</v>
      </c>
      <c r="B707" s="260" t="s">
        <v>325</v>
      </c>
      <c r="D707" s="261">
        <v>44664</v>
      </c>
      <c r="E707" s="260">
        <v>30</v>
      </c>
      <c r="F707" s="260" t="s">
        <v>199</v>
      </c>
      <c r="G707" s="260">
        <v>3060000</v>
      </c>
      <c r="H707" s="260" t="s">
        <v>318</v>
      </c>
      <c r="I707" s="260" t="s">
        <v>319</v>
      </c>
      <c r="J707" s="260" t="s">
        <v>320</v>
      </c>
      <c r="K707" s="260" t="s">
        <v>320</v>
      </c>
      <c r="L707" s="260" t="s">
        <v>263</v>
      </c>
      <c r="M707" s="260">
        <v>700009</v>
      </c>
      <c r="N707" s="260" t="s">
        <v>204</v>
      </c>
      <c r="O707" s="260" t="s">
        <v>205</v>
      </c>
      <c r="P707" s="260">
        <v>11</v>
      </c>
      <c r="Q707" s="260">
        <v>1500</v>
      </c>
      <c r="R707" s="260">
        <v>1520</v>
      </c>
    </row>
    <row r="708" spans="1:18" x14ac:dyDescent="0.35">
      <c r="A708" s="260">
        <v>95001645</v>
      </c>
      <c r="B708" s="260" t="s">
        <v>350</v>
      </c>
      <c r="C708" s="260" t="s">
        <v>198</v>
      </c>
      <c r="D708" s="261">
        <v>44664</v>
      </c>
      <c r="E708" s="260">
        <v>419</v>
      </c>
      <c r="F708" s="260" t="s">
        <v>199</v>
      </c>
      <c r="G708" s="260">
        <v>371653</v>
      </c>
      <c r="H708" s="260" t="s">
        <v>323</v>
      </c>
      <c r="I708" s="260" t="s">
        <v>319</v>
      </c>
      <c r="J708" s="260" t="s">
        <v>320</v>
      </c>
      <c r="K708" s="260" t="s">
        <v>320</v>
      </c>
      <c r="L708" s="260" t="s">
        <v>321</v>
      </c>
      <c r="M708" s="260">
        <v>700046</v>
      </c>
      <c r="N708" s="260" t="s">
        <v>204</v>
      </c>
      <c r="O708" s="260" t="s">
        <v>205</v>
      </c>
      <c r="P708" s="260">
        <v>10</v>
      </c>
      <c r="Q708" s="260">
        <v>1500</v>
      </c>
      <c r="R708" s="260">
        <v>1521</v>
      </c>
    </row>
    <row r="709" spans="1:18" x14ac:dyDescent="0.35">
      <c r="A709" s="260">
        <v>95001646</v>
      </c>
      <c r="B709" s="260" t="s">
        <v>349</v>
      </c>
      <c r="C709" s="260" t="s">
        <v>233</v>
      </c>
      <c r="D709" s="261">
        <v>44664</v>
      </c>
      <c r="E709" s="260">
        <v>29</v>
      </c>
      <c r="F709" s="260" t="s">
        <v>199</v>
      </c>
      <c r="G709" s="260">
        <v>2929000</v>
      </c>
      <c r="H709" s="260" t="s">
        <v>318</v>
      </c>
      <c r="I709" s="260" t="s">
        <v>319</v>
      </c>
      <c r="J709" s="260" t="s">
        <v>320</v>
      </c>
      <c r="K709" s="260" t="s">
        <v>320</v>
      </c>
      <c r="L709" s="260" t="s">
        <v>263</v>
      </c>
      <c r="M709" s="260">
        <v>700009</v>
      </c>
      <c r="N709" s="260" t="s">
        <v>204</v>
      </c>
      <c r="O709" s="260" t="s">
        <v>205</v>
      </c>
      <c r="P709" s="260">
        <v>10</v>
      </c>
      <c r="Q709" s="260">
        <v>1500</v>
      </c>
      <c r="R709" s="260">
        <v>1521</v>
      </c>
    </row>
    <row r="710" spans="1:18" x14ac:dyDescent="0.35">
      <c r="A710" s="260">
        <v>95001646</v>
      </c>
      <c r="B710" s="260" t="s">
        <v>349</v>
      </c>
      <c r="C710" s="260" t="s">
        <v>233</v>
      </c>
      <c r="D710" s="261">
        <v>44664</v>
      </c>
      <c r="E710" s="260">
        <v>28</v>
      </c>
      <c r="F710" s="260" t="s">
        <v>199</v>
      </c>
      <c r="G710" s="260">
        <v>2828000</v>
      </c>
      <c r="H710" s="260" t="s">
        <v>318</v>
      </c>
      <c r="I710" s="260" t="s">
        <v>319</v>
      </c>
      <c r="J710" s="260" t="s">
        <v>320</v>
      </c>
      <c r="K710" s="260" t="s">
        <v>320</v>
      </c>
      <c r="L710" s="260" t="s">
        <v>263</v>
      </c>
      <c r="M710" s="260">
        <v>700009</v>
      </c>
      <c r="N710" s="260" t="s">
        <v>204</v>
      </c>
      <c r="O710" s="260" t="s">
        <v>205</v>
      </c>
      <c r="P710" s="260">
        <v>11</v>
      </c>
      <c r="Q710" s="260">
        <v>1500</v>
      </c>
      <c r="R710" s="260">
        <v>1521</v>
      </c>
    </row>
    <row r="711" spans="1:18" x14ac:dyDescent="0.35">
      <c r="A711" s="260">
        <v>95001646</v>
      </c>
      <c r="B711" s="260" t="s">
        <v>349</v>
      </c>
      <c r="C711" s="260" t="s">
        <v>233</v>
      </c>
      <c r="D711" s="261">
        <v>44664</v>
      </c>
      <c r="E711" s="260">
        <v>28</v>
      </c>
      <c r="F711" s="260" t="s">
        <v>199</v>
      </c>
      <c r="G711" s="260">
        <v>2828000</v>
      </c>
      <c r="H711" s="260" t="s">
        <v>318</v>
      </c>
      <c r="I711" s="260" t="s">
        <v>319</v>
      </c>
      <c r="J711" s="260" t="s">
        <v>320</v>
      </c>
      <c r="K711" s="260" t="s">
        <v>320</v>
      </c>
      <c r="L711" s="260" t="s">
        <v>263</v>
      </c>
      <c r="M711" s="260">
        <v>700009</v>
      </c>
      <c r="N711" s="260" t="s">
        <v>204</v>
      </c>
      <c r="O711" s="260" t="s">
        <v>205</v>
      </c>
      <c r="P711" s="260">
        <v>12</v>
      </c>
      <c r="Q711" s="260">
        <v>1500</v>
      </c>
      <c r="R711" s="260">
        <v>1521</v>
      </c>
    </row>
    <row r="712" spans="1:18" x14ac:dyDescent="0.35">
      <c r="A712" s="260">
        <v>95001648</v>
      </c>
      <c r="B712" s="260" t="s">
        <v>354</v>
      </c>
      <c r="D712" s="261">
        <v>44664</v>
      </c>
      <c r="E712" s="260">
        <v>12</v>
      </c>
      <c r="F712" s="260" t="s">
        <v>199</v>
      </c>
      <c r="G712" s="260">
        <v>1224000</v>
      </c>
      <c r="H712" s="260" t="s">
        <v>318</v>
      </c>
      <c r="I712" s="260" t="s">
        <v>319</v>
      </c>
      <c r="J712" s="260" t="s">
        <v>320</v>
      </c>
      <c r="K712" s="260" t="s">
        <v>320</v>
      </c>
      <c r="L712" s="260" t="s">
        <v>263</v>
      </c>
      <c r="M712" s="260">
        <v>700009</v>
      </c>
      <c r="N712" s="260" t="s">
        <v>204</v>
      </c>
      <c r="O712" s="260" t="s">
        <v>205</v>
      </c>
      <c r="P712" s="260">
        <v>10</v>
      </c>
      <c r="Q712" s="260">
        <v>1500</v>
      </c>
      <c r="R712" s="260">
        <v>1520</v>
      </c>
    </row>
    <row r="713" spans="1:18" x14ac:dyDescent="0.35">
      <c r="A713" s="260">
        <v>95001649</v>
      </c>
      <c r="B713" s="260" t="s">
        <v>330</v>
      </c>
      <c r="C713" s="260" t="s">
        <v>302</v>
      </c>
      <c r="D713" s="261">
        <v>44671</v>
      </c>
      <c r="E713" s="260">
        <v>28</v>
      </c>
      <c r="F713" s="260" t="s">
        <v>199</v>
      </c>
      <c r="G713" s="260">
        <v>2772000</v>
      </c>
      <c r="H713" s="260" t="s">
        <v>318</v>
      </c>
      <c r="I713" s="260" t="s">
        <v>319</v>
      </c>
      <c r="J713" s="260" t="s">
        <v>320</v>
      </c>
      <c r="K713" s="260" t="s">
        <v>320</v>
      </c>
      <c r="L713" s="260" t="s">
        <v>263</v>
      </c>
      <c r="M713" s="260">
        <v>700009</v>
      </c>
      <c r="N713" s="260" t="s">
        <v>204</v>
      </c>
      <c r="O713" s="260" t="s">
        <v>205</v>
      </c>
      <c r="P713" s="260">
        <v>10</v>
      </c>
      <c r="Q713" s="260">
        <v>1500</v>
      </c>
      <c r="R713" s="260">
        <v>1521</v>
      </c>
    </row>
    <row r="714" spans="1:18" x14ac:dyDescent="0.35">
      <c r="A714" s="260">
        <v>95001650</v>
      </c>
      <c r="B714" s="260" t="s">
        <v>330</v>
      </c>
      <c r="C714" s="260" t="s">
        <v>302</v>
      </c>
      <c r="D714" s="261">
        <v>44671</v>
      </c>
      <c r="E714" s="260">
        <v>28</v>
      </c>
      <c r="F714" s="260" t="s">
        <v>199</v>
      </c>
      <c r="G714" s="260">
        <v>2772000</v>
      </c>
      <c r="H714" s="260" t="s">
        <v>318</v>
      </c>
      <c r="I714" s="260" t="s">
        <v>319</v>
      </c>
      <c r="J714" s="260" t="s">
        <v>320</v>
      </c>
      <c r="K714" s="260" t="s">
        <v>320</v>
      </c>
      <c r="L714" s="260" t="s">
        <v>263</v>
      </c>
      <c r="M714" s="260">
        <v>700009</v>
      </c>
      <c r="N714" s="260" t="s">
        <v>204</v>
      </c>
      <c r="O714" s="260" t="s">
        <v>205</v>
      </c>
      <c r="P714" s="260">
        <v>10</v>
      </c>
      <c r="Q714" s="260">
        <v>1500</v>
      </c>
      <c r="R714" s="260">
        <v>1521</v>
      </c>
    </row>
    <row r="715" spans="1:18" x14ac:dyDescent="0.35">
      <c r="A715" s="260">
        <v>95001651</v>
      </c>
      <c r="B715" s="260" t="s">
        <v>330</v>
      </c>
      <c r="C715" s="260" t="s">
        <v>302</v>
      </c>
      <c r="D715" s="261">
        <v>44671</v>
      </c>
      <c r="E715" s="260">
        <v>28</v>
      </c>
      <c r="F715" s="260" t="s">
        <v>199</v>
      </c>
      <c r="G715" s="260">
        <v>2772000</v>
      </c>
      <c r="H715" s="260" t="s">
        <v>318</v>
      </c>
      <c r="I715" s="260" t="s">
        <v>319</v>
      </c>
      <c r="J715" s="260" t="s">
        <v>320</v>
      </c>
      <c r="K715" s="260" t="s">
        <v>320</v>
      </c>
      <c r="L715" s="260" t="s">
        <v>263</v>
      </c>
      <c r="M715" s="260">
        <v>700009</v>
      </c>
      <c r="N715" s="260" t="s">
        <v>204</v>
      </c>
      <c r="O715" s="260" t="s">
        <v>205</v>
      </c>
      <c r="P715" s="260">
        <v>10</v>
      </c>
      <c r="Q715" s="260">
        <v>1500</v>
      </c>
      <c r="R715" s="260">
        <v>1521</v>
      </c>
    </row>
    <row r="716" spans="1:18" x14ac:dyDescent="0.35">
      <c r="A716" s="260">
        <v>95001652</v>
      </c>
      <c r="B716" s="260" t="s">
        <v>330</v>
      </c>
      <c r="C716" s="260" t="s">
        <v>302</v>
      </c>
      <c r="D716" s="261">
        <v>44671</v>
      </c>
      <c r="E716" s="260">
        <v>28</v>
      </c>
      <c r="F716" s="260" t="s">
        <v>199</v>
      </c>
      <c r="G716" s="260">
        <v>2772000</v>
      </c>
      <c r="H716" s="260" t="s">
        <v>318</v>
      </c>
      <c r="I716" s="260" t="s">
        <v>319</v>
      </c>
      <c r="J716" s="260" t="s">
        <v>320</v>
      </c>
      <c r="K716" s="260" t="s">
        <v>320</v>
      </c>
      <c r="L716" s="260" t="s">
        <v>263</v>
      </c>
      <c r="M716" s="260">
        <v>700009</v>
      </c>
      <c r="N716" s="260" t="s">
        <v>204</v>
      </c>
      <c r="O716" s="260" t="s">
        <v>205</v>
      </c>
      <c r="P716" s="260">
        <v>10</v>
      </c>
      <c r="Q716" s="260">
        <v>1500</v>
      </c>
      <c r="R716" s="260">
        <v>1521</v>
      </c>
    </row>
    <row r="717" spans="1:18" x14ac:dyDescent="0.35">
      <c r="A717" s="260">
        <v>95001653</v>
      </c>
      <c r="B717" s="260" t="s">
        <v>330</v>
      </c>
      <c r="C717" s="260" t="s">
        <v>302</v>
      </c>
      <c r="D717" s="261">
        <v>44671</v>
      </c>
      <c r="E717" s="260">
        <v>14</v>
      </c>
      <c r="F717" s="260" t="s">
        <v>199</v>
      </c>
      <c r="G717" s="260">
        <v>1386000</v>
      </c>
      <c r="H717" s="260" t="s">
        <v>318</v>
      </c>
      <c r="I717" s="260" t="s">
        <v>319</v>
      </c>
      <c r="J717" s="260" t="s">
        <v>320</v>
      </c>
      <c r="K717" s="260" t="s">
        <v>320</v>
      </c>
      <c r="L717" s="260" t="s">
        <v>263</v>
      </c>
      <c r="M717" s="260">
        <v>700009</v>
      </c>
      <c r="N717" s="260" t="s">
        <v>204</v>
      </c>
      <c r="O717" s="260" t="s">
        <v>205</v>
      </c>
      <c r="P717" s="260">
        <v>10</v>
      </c>
      <c r="Q717" s="260">
        <v>1500</v>
      </c>
      <c r="R717" s="260">
        <v>1521</v>
      </c>
    </row>
    <row r="718" spans="1:18" x14ac:dyDescent="0.35">
      <c r="A718" s="260">
        <v>95001654</v>
      </c>
      <c r="B718" s="260" t="s">
        <v>330</v>
      </c>
      <c r="C718" s="260" t="s">
        <v>302</v>
      </c>
      <c r="D718" s="261">
        <v>44671</v>
      </c>
      <c r="E718" s="260">
        <v>14</v>
      </c>
      <c r="F718" s="260" t="s">
        <v>199</v>
      </c>
      <c r="G718" s="260">
        <v>1386000</v>
      </c>
      <c r="H718" s="260" t="s">
        <v>318</v>
      </c>
      <c r="I718" s="260" t="s">
        <v>319</v>
      </c>
      <c r="J718" s="260" t="s">
        <v>320</v>
      </c>
      <c r="K718" s="260" t="s">
        <v>320</v>
      </c>
      <c r="L718" s="260" t="s">
        <v>263</v>
      </c>
      <c r="M718" s="260">
        <v>700009</v>
      </c>
      <c r="N718" s="260" t="s">
        <v>204</v>
      </c>
      <c r="O718" s="260" t="s">
        <v>205</v>
      </c>
      <c r="P718" s="260">
        <v>10</v>
      </c>
      <c r="Q718" s="260">
        <v>1500</v>
      </c>
      <c r="R718" s="260">
        <v>1521</v>
      </c>
    </row>
    <row r="719" spans="1:18" x14ac:dyDescent="0.35">
      <c r="A719" s="260">
        <v>95001655</v>
      </c>
      <c r="B719" s="260" t="s">
        <v>330</v>
      </c>
      <c r="C719" s="260" t="s">
        <v>302</v>
      </c>
      <c r="D719" s="261">
        <v>44671</v>
      </c>
      <c r="E719" s="260">
        <v>5</v>
      </c>
      <c r="F719" s="260" t="s">
        <v>199</v>
      </c>
      <c r="G719" s="260">
        <v>495000</v>
      </c>
      <c r="H719" s="260" t="s">
        <v>318</v>
      </c>
      <c r="I719" s="260" t="s">
        <v>319</v>
      </c>
      <c r="J719" s="260" t="s">
        <v>320</v>
      </c>
      <c r="K719" s="260" t="s">
        <v>320</v>
      </c>
      <c r="L719" s="260" t="s">
        <v>263</v>
      </c>
      <c r="M719" s="260">
        <v>700009</v>
      </c>
      <c r="N719" s="260" t="s">
        <v>204</v>
      </c>
      <c r="O719" s="260" t="s">
        <v>205</v>
      </c>
      <c r="P719" s="260">
        <v>10</v>
      </c>
      <c r="Q719" s="260">
        <v>1500</v>
      </c>
      <c r="R719" s="260">
        <v>1521</v>
      </c>
    </row>
    <row r="720" spans="1:18" x14ac:dyDescent="0.35">
      <c r="A720" s="260">
        <v>95001656</v>
      </c>
      <c r="B720" s="260" t="s">
        <v>325</v>
      </c>
      <c r="D720" s="261">
        <v>44671</v>
      </c>
      <c r="E720" s="260">
        <v>29.5</v>
      </c>
      <c r="F720" s="260" t="s">
        <v>199</v>
      </c>
      <c r="G720" s="260">
        <v>3009000</v>
      </c>
      <c r="H720" s="260" t="s">
        <v>318</v>
      </c>
      <c r="I720" s="260" t="s">
        <v>319</v>
      </c>
      <c r="J720" s="260" t="s">
        <v>320</v>
      </c>
      <c r="K720" s="260" t="s">
        <v>320</v>
      </c>
      <c r="L720" s="260" t="s">
        <v>263</v>
      </c>
      <c r="M720" s="260">
        <v>700009</v>
      </c>
      <c r="N720" s="260" t="s">
        <v>204</v>
      </c>
      <c r="O720" s="260" t="s">
        <v>205</v>
      </c>
      <c r="P720" s="260">
        <v>10</v>
      </c>
      <c r="Q720" s="260">
        <v>1500</v>
      </c>
      <c r="R720" s="260">
        <v>1520</v>
      </c>
    </row>
    <row r="721" spans="1:18" x14ac:dyDescent="0.35">
      <c r="A721" s="260">
        <v>95001656</v>
      </c>
      <c r="B721" s="260" t="s">
        <v>325</v>
      </c>
      <c r="D721" s="261">
        <v>44671</v>
      </c>
      <c r="E721" s="260">
        <v>29.5</v>
      </c>
      <c r="F721" s="260" t="s">
        <v>199</v>
      </c>
      <c r="G721" s="260">
        <v>3009000</v>
      </c>
      <c r="H721" s="260" t="s">
        <v>318</v>
      </c>
      <c r="I721" s="260" t="s">
        <v>319</v>
      </c>
      <c r="J721" s="260" t="s">
        <v>320</v>
      </c>
      <c r="K721" s="260" t="s">
        <v>320</v>
      </c>
      <c r="L721" s="260" t="s">
        <v>263</v>
      </c>
      <c r="M721" s="260">
        <v>700009</v>
      </c>
      <c r="N721" s="260" t="s">
        <v>204</v>
      </c>
      <c r="O721" s="260" t="s">
        <v>205</v>
      </c>
      <c r="P721" s="260">
        <v>11</v>
      </c>
      <c r="Q721" s="260">
        <v>1500</v>
      </c>
      <c r="R721" s="260">
        <v>1520</v>
      </c>
    </row>
    <row r="722" spans="1:18" x14ac:dyDescent="0.35">
      <c r="A722" s="260">
        <v>95001656</v>
      </c>
      <c r="B722" s="260" t="s">
        <v>325</v>
      </c>
      <c r="D722" s="261">
        <v>44671</v>
      </c>
      <c r="E722" s="260">
        <v>30</v>
      </c>
      <c r="F722" s="260" t="s">
        <v>199</v>
      </c>
      <c r="G722" s="260">
        <v>3060000</v>
      </c>
      <c r="H722" s="260" t="s">
        <v>318</v>
      </c>
      <c r="I722" s="260" t="s">
        <v>319</v>
      </c>
      <c r="J722" s="260" t="s">
        <v>320</v>
      </c>
      <c r="K722" s="260" t="s">
        <v>320</v>
      </c>
      <c r="L722" s="260" t="s">
        <v>263</v>
      </c>
      <c r="M722" s="260">
        <v>700009</v>
      </c>
      <c r="N722" s="260" t="s">
        <v>204</v>
      </c>
      <c r="O722" s="260" t="s">
        <v>205</v>
      </c>
      <c r="P722" s="260">
        <v>12</v>
      </c>
      <c r="Q722" s="260">
        <v>1500</v>
      </c>
      <c r="R722" s="260">
        <v>1520</v>
      </c>
    </row>
    <row r="723" spans="1:18" x14ac:dyDescent="0.35">
      <c r="A723" s="260">
        <v>95001657</v>
      </c>
      <c r="B723" s="260" t="s">
        <v>348</v>
      </c>
      <c r="D723" s="261">
        <v>44671</v>
      </c>
      <c r="E723" s="260">
        <v>12</v>
      </c>
      <c r="F723" s="260" t="s">
        <v>199</v>
      </c>
      <c r="G723" s="260">
        <v>1224000</v>
      </c>
      <c r="H723" s="260" t="s">
        <v>318</v>
      </c>
      <c r="I723" s="260" t="s">
        <v>319</v>
      </c>
      <c r="J723" s="260" t="s">
        <v>320</v>
      </c>
      <c r="K723" s="260" t="s">
        <v>320</v>
      </c>
      <c r="L723" s="260" t="s">
        <v>263</v>
      </c>
      <c r="M723" s="260">
        <v>700009</v>
      </c>
      <c r="N723" s="260" t="s">
        <v>204</v>
      </c>
      <c r="O723" s="260" t="s">
        <v>205</v>
      </c>
      <c r="P723" s="260">
        <v>10</v>
      </c>
      <c r="Q723" s="260">
        <v>1500</v>
      </c>
      <c r="R723" s="260">
        <v>1520</v>
      </c>
    </row>
    <row r="724" spans="1:18" x14ac:dyDescent="0.35">
      <c r="A724" s="260">
        <v>95001658</v>
      </c>
      <c r="B724" s="260" t="s">
        <v>322</v>
      </c>
      <c r="D724" s="261">
        <v>44671</v>
      </c>
      <c r="E724" s="260">
        <v>9.75</v>
      </c>
      <c r="F724" s="260" t="s">
        <v>199</v>
      </c>
      <c r="G724" s="260">
        <v>994500</v>
      </c>
      <c r="H724" s="260" t="s">
        <v>318</v>
      </c>
      <c r="I724" s="260" t="s">
        <v>319</v>
      </c>
      <c r="J724" s="260" t="s">
        <v>320</v>
      </c>
      <c r="K724" s="260" t="s">
        <v>320</v>
      </c>
      <c r="L724" s="260" t="s">
        <v>263</v>
      </c>
      <c r="M724" s="260">
        <v>700009</v>
      </c>
      <c r="N724" s="260" t="s">
        <v>204</v>
      </c>
      <c r="O724" s="260" t="s">
        <v>205</v>
      </c>
      <c r="P724" s="260">
        <v>10</v>
      </c>
      <c r="Q724" s="260">
        <v>1500</v>
      </c>
      <c r="R724" s="260">
        <v>1520</v>
      </c>
    </row>
    <row r="725" spans="1:18" x14ac:dyDescent="0.35">
      <c r="A725" s="260">
        <v>95001659</v>
      </c>
      <c r="B725" s="260" t="s">
        <v>322</v>
      </c>
      <c r="D725" s="261">
        <v>44672</v>
      </c>
      <c r="E725" s="260">
        <v>12</v>
      </c>
      <c r="F725" s="260" t="s">
        <v>199</v>
      </c>
      <c r="G725" s="260">
        <v>1224000</v>
      </c>
      <c r="H725" s="260" t="s">
        <v>318</v>
      </c>
      <c r="I725" s="260" t="s">
        <v>319</v>
      </c>
      <c r="J725" s="260" t="s">
        <v>320</v>
      </c>
      <c r="K725" s="260" t="s">
        <v>320</v>
      </c>
      <c r="L725" s="260" t="s">
        <v>263</v>
      </c>
      <c r="M725" s="260">
        <v>700009</v>
      </c>
      <c r="N725" s="260" t="s">
        <v>204</v>
      </c>
      <c r="O725" s="260" t="s">
        <v>205</v>
      </c>
      <c r="P725" s="260">
        <v>11</v>
      </c>
      <c r="Q725" s="260">
        <v>1500</v>
      </c>
      <c r="R725" s="260">
        <v>1520</v>
      </c>
    </row>
    <row r="726" spans="1:18" x14ac:dyDescent="0.35">
      <c r="A726" s="260">
        <v>95001659</v>
      </c>
      <c r="B726" s="260" t="s">
        <v>322</v>
      </c>
      <c r="D726" s="261">
        <v>44672</v>
      </c>
      <c r="E726" s="260">
        <v>3</v>
      </c>
      <c r="F726" s="260" t="s">
        <v>199</v>
      </c>
      <c r="G726" s="260">
        <v>306000</v>
      </c>
      <c r="H726" s="260" t="s">
        <v>318</v>
      </c>
      <c r="I726" s="260" t="s">
        <v>319</v>
      </c>
      <c r="J726" s="260" t="s">
        <v>320</v>
      </c>
      <c r="K726" s="260" t="s">
        <v>320</v>
      </c>
      <c r="L726" s="260" t="s">
        <v>263</v>
      </c>
      <c r="M726" s="260">
        <v>700009</v>
      </c>
      <c r="N726" s="260" t="s">
        <v>204</v>
      </c>
      <c r="O726" s="260" t="s">
        <v>205</v>
      </c>
      <c r="P726" s="260">
        <v>10</v>
      </c>
      <c r="Q726" s="260">
        <v>1500</v>
      </c>
      <c r="R726" s="260">
        <v>1520</v>
      </c>
    </row>
    <row r="727" spans="1:18" x14ac:dyDescent="0.35">
      <c r="A727" s="260">
        <v>95001660</v>
      </c>
      <c r="B727" s="260" t="s">
        <v>330</v>
      </c>
      <c r="C727" s="260" t="s">
        <v>302</v>
      </c>
      <c r="D727" s="261">
        <v>44672</v>
      </c>
      <c r="E727" s="260">
        <v>28</v>
      </c>
      <c r="F727" s="260" t="s">
        <v>199</v>
      </c>
      <c r="G727" s="260">
        <v>2772000</v>
      </c>
      <c r="H727" s="260" t="s">
        <v>318</v>
      </c>
      <c r="I727" s="260" t="s">
        <v>319</v>
      </c>
      <c r="J727" s="260" t="s">
        <v>320</v>
      </c>
      <c r="K727" s="260" t="s">
        <v>320</v>
      </c>
      <c r="L727" s="260" t="s">
        <v>263</v>
      </c>
      <c r="M727" s="260">
        <v>700009</v>
      </c>
      <c r="N727" s="260" t="s">
        <v>204</v>
      </c>
      <c r="O727" s="260" t="s">
        <v>205</v>
      </c>
      <c r="P727" s="260">
        <v>10</v>
      </c>
      <c r="Q727" s="260">
        <v>1500</v>
      </c>
      <c r="R727" s="260">
        <v>1521</v>
      </c>
    </row>
    <row r="728" spans="1:18" x14ac:dyDescent="0.35">
      <c r="A728" s="260">
        <v>95001661</v>
      </c>
      <c r="B728" s="260" t="s">
        <v>330</v>
      </c>
      <c r="C728" s="260" t="s">
        <v>302</v>
      </c>
      <c r="D728" s="261">
        <v>44672</v>
      </c>
      <c r="E728" s="260">
        <v>28</v>
      </c>
      <c r="F728" s="260" t="s">
        <v>199</v>
      </c>
      <c r="G728" s="260">
        <v>2772000</v>
      </c>
      <c r="H728" s="260" t="s">
        <v>318</v>
      </c>
      <c r="I728" s="260" t="s">
        <v>319</v>
      </c>
      <c r="J728" s="260" t="s">
        <v>320</v>
      </c>
      <c r="K728" s="260" t="s">
        <v>320</v>
      </c>
      <c r="L728" s="260" t="s">
        <v>263</v>
      </c>
      <c r="M728" s="260">
        <v>700009</v>
      </c>
      <c r="N728" s="260" t="s">
        <v>204</v>
      </c>
      <c r="O728" s="260" t="s">
        <v>205</v>
      </c>
      <c r="P728" s="260">
        <v>10</v>
      </c>
      <c r="Q728" s="260">
        <v>1500</v>
      </c>
      <c r="R728" s="260">
        <v>1521</v>
      </c>
    </row>
    <row r="729" spans="1:18" x14ac:dyDescent="0.35">
      <c r="A729" s="260">
        <v>95001662</v>
      </c>
      <c r="B729" s="260" t="s">
        <v>330</v>
      </c>
      <c r="C729" s="260" t="s">
        <v>302</v>
      </c>
      <c r="D729" s="261">
        <v>44672</v>
      </c>
      <c r="E729" s="260">
        <v>5</v>
      </c>
      <c r="F729" s="260" t="s">
        <v>199</v>
      </c>
      <c r="G729" s="260">
        <v>495000</v>
      </c>
      <c r="H729" s="260" t="s">
        <v>318</v>
      </c>
      <c r="I729" s="260" t="s">
        <v>319</v>
      </c>
      <c r="J729" s="260" t="s">
        <v>320</v>
      </c>
      <c r="K729" s="260" t="s">
        <v>320</v>
      </c>
      <c r="L729" s="260" t="s">
        <v>263</v>
      </c>
      <c r="M729" s="260">
        <v>700009</v>
      </c>
      <c r="N729" s="260" t="s">
        <v>204</v>
      </c>
      <c r="O729" s="260" t="s">
        <v>205</v>
      </c>
      <c r="P729" s="260">
        <v>10</v>
      </c>
      <c r="Q729" s="260">
        <v>1500</v>
      </c>
      <c r="R729" s="260">
        <v>1521</v>
      </c>
    </row>
    <row r="730" spans="1:18" x14ac:dyDescent="0.35">
      <c r="A730" s="260">
        <v>95001663</v>
      </c>
      <c r="B730" s="260" t="s">
        <v>330</v>
      </c>
      <c r="C730" s="260" t="s">
        <v>302</v>
      </c>
      <c r="D730" s="261">
        <v>44672</v>
      </c>
      <c r="E730" s="260">
        <v>3</v>
      </c>
      <c r="F730" s="260" t="s">
        <v>199</v>
      </c>
      <c r="G730" s="260">
        <v>297000</v>
      </c>
      <c r="H730" s="260" t="s">
        <v>318</v>
      </c>
      <c r="I730" s="260" t="s">
        <v>319</v>
      </c>
      <c r="J730" s="260" t="s">
        <v>320</v>
      </c>
      <c r="K730" s="260" t="s">
        <v>320</v>
      </c>
      <c r="L730" s="260" t="s">
        <v>263</v>
      </c>
      <c r="M730" s="260">
        <v>700009</v>
      </c>
      <c r="N730" s="260" t="s">
        <v>204</v>
      </c>
      <c r="O730" s="260" t="s">
        <v>205</v>
      </c>
      <c r="P730" s="260">
        <v>10</v>
      </c>
      <c r="Q730" s="260">
        <v>1500</v>
      </c>
      <c r="R730" s="260">
        <v>1521</v>
      </c>
    </row>
    <row r="731" spans="1:18" x14ac:dyDescent="0.35">
      <c r="A731" s="260">
        <v>95001664</v>
      </c>
      <c r="B731" s="260" t="s">
        <v>330</v>
      </c>
      <c r="C731" s="260" t="s">
        <v>302</v>
      </c>
      <c r="D731" s="261">
        <v>44672</v>
      </c>
      <c r="E731" s="260">
        <v>15</v>
      </c>
      <c r="F731" s="260" t="s">
        <v>199</v>
      </c>
      <c r="G731" s="260">
        <v>1485000</v>
      </c>
      <c r="H731" s="260" t="s">
        <v>318</v>
      </c>
      <c r="I731" s="260" t="s">
        <v>319</v>
      </c>
      <c r="J731" s="260" t="s">
        <v>320</v>
      </c>
      <c r="K731" s="260" t="s">
        <v>320</v>
      </c>
      <c r="L731" s="260" t="s">
        <v>263</v>
      </c>
      <c r="M731" s="260">
        <v>700009</v>
      </c>
      <c r="N731" s="260" t="s">
        <v>204</v>
      </c>
      <c r="O731" s="260" t="s">
        <v>205</v>
      </c>
      <c r="P731" s="260">
        <v>10</v>
      </c>
      <c r="Q731" s="260">
        <v>1500</v>
      </c>
      <c r="R731" s="260">
        <v>1521</v>
      </c>
    </row>
    <row r="732" spans="1:18" x14ac:dyDescent="0.35">
      <c r="A732" s="260">
        <v>95001665</v>
      </c>
      <c r="B732" s="260" t="s">
        <v>337</v>
      </c>
      <c r="D732" s="261">
        <v>44673</v>
      </c>
      <c r="E732" s="260">
        <v>30</v>
      </c>
      <c r="F732" s="260" t="s">
        <v>199</v>
      </c>
      <c r="G732" s="260">
        <v>3060000</v>
      </c>
      <c r="H732" s="260" t="s">
        <v>318</v>
      </c>
      <c r="I732" s="260" t="s">
        <v>319</v>
      </c>
      <c r="J732" s="260" t="s">
        <v>320</v>
      </c>
      <c r="K732" s="260" t="s">
        <v>320</v>
      </c>
      <c r="L732" s="260" t="s">
        <v>263</v>
      </c>
      <c r="M732" s="260">
        <v>700009</v>
      </c>
      <c r="N732" s="260" t="s">
        <v>204</v>
      </c>
      <c r="O732" s="260" t="s">
        <v>205</v>
      </c>
      <c r="P732" s="260">
        <v>10</v>
      </c>
      <c r="Q732" s="260">
        <v>1500</v>
      </c>
      <c r="R732" s="260">
        <v>1520</v>
      </c>
    </row>
    <row r="733" spans="1:18" x14ac:dyDescent="0.35">
      <c r="A733" s="260">
        <v>95001666</v>
      </c>
      <c r="B733" s="260" t="s">
        <v>354</v>
      </c>
      <c r="D733" s="261">
        <v>44673</v>
      </c>
      <c r="E733" s="260">
        <v>12</v>
      </c>
      <c r="F733" s="260" t="s">
        <v>199</v>
      </c>
      <c r="G733" s="260">
        <v>1224000</v>
      </c>
      <c r="H733" s="260" t="s">
        <v>318</v>
      </c>
      <c r="I733" s="260" t="s">
        <v>319</v>
      </c>
      <c r="J733" s="260" t="s">
        <v>320</v>
      </c>
      <c r="K733" s="260" t="s">
        <v>320</v>
      </c>
      <c r="L733" s="260" t="s">
        <v>263</v>
      </c>
      <c r="M733" s="260">
        <v>700009</v>
      </c>
      <c r="N733" s="260" t="s">
        <v>204</v>
      </c>
      <c r="O733" s="260" t="s">
        <v>205</v>
      </c>
      <c r="P733" s="260">
        <v>10</v>
      </c>
      <c r="Q733" s="260">
        <v>1500</v>
      </c>
      <c r="R733" s="260">
        <v>1520</v>
      </c>
    </row>
    <row r="734" spans="1:18" x14ac:dyDescent="0.35">
      <c r="A734" s="260">
        <v>95001667</v>
      </c>
      <c r="B734" s="260" t="s">
        <v>329</v>
      </c>
      <c r="D734" s="261">
        <v>44673</v>
      </c>
      <c r="E734" s="260">
        <v>12</v>
      </c>
      <c r="F734" s="260" t="s">
        <v>199</v>
      </c>
      <c r="G734" s="260">
        <v>1224000</v>
      </c>
      <c r="H734" s="260" t="s">
        <v>318</v>
      </c>
      <c r="I734" s="260" t="s">
        <v>319</v>
      </c>
      <c r="J734" s="260" t="s">
        <v>320</v>
      </c>
      <c r="K734" s="260" t="s">
        <v>320</v>
      </c>
      <c r="L734" s="260" t="s">
        <v>263</v>
      </c>
      <c r="M734" s="260">
        <v>700009</v>
      </c>
      <c r="N734" s="260" t="s">
        <v>204</v>
      </c>
      <c r="O734" s="260" t="s">
        <v>205</v>
      </c>
      <c r="P734" s="260">
        <v>10</v>
      </c>
      <c r="Q734" s="260">
        <v>1500</v>
      </c>
      <c r="R734" s="260">
        <v>1520</v>
      </c>
    </row>
    <row r="735" spans="1:18" x14ac:dyDescent="0.35">
      <c r="A735" s="260">
        <v>95001668</v>
      </c>
      <c r="B735" s="260" t="s">
        <v>324</v>
      </c>
      <c r="C735" s="260" t="s">
        <v>302</v>
      </c>
      <c r="D735" s="261">
        <v>44673</v>
      </c>
      <c r="E735" s="260">
        <v>28</v>
      </c>
      <c r="F735" s="260" t="s">
        <v>199</v>
      </c>
      <c r="G735" s="260">
        <v>2772000</v>
      </c>
      <c r="H735" s="260" t="s">
        <v>318</v>
      </c>
      <c r="I735" s="260" t="s">
        <v>319</v>
      </c>
      <c r="J735" s="260" t="s">
        <v>320</v>
      </c>
      <c r="K735" s="260" t="s">
        <v>320</v>
      </c>
      <c r="L735" s="260" t="s">
        <v>263</v>
      </c>
      <c r="M735" s="260">
        <v>700009</v>
      </c>
      <c r="N735" s="260" t="s">
        <v>204</v>
      </c>
      <c r="O735" s="260" t="s">
        <v>205</v>
      </c>
      <c r="P735" s="260">
        <v>10</v>
      </c>
      <c r="Q735" s="260">
        <v>1500</v>
      </c>
      <c r="R735" s="260">
        <v>1520</v>
      </c>
    </row>
    <row r="736" spans="1:18" x14ac:dyDescent="0.35">
      <c r="A736" s="260">
        <v>95001669</v>
      </c>
      <c r="B736" s="260" t="s">
        <v>324</v>
      </c>
      <c r="C736" s="260" t="s">
        <v>302</v>
      </c>
      <c r="D736" s="261">
        <v>44673</v>
      </c>
      <c r="E736" s="260">
        <v>28</v>
      </c>
      <c r="F736" s="260" t="s">
        <v>199</v>
      </c>
      <c r="G736" s="260">
        <v>2772000</v>
      </c>
      <c r="H736" s="260" t="s">
        <v>318</v>
      </c>
      <c r="I736" s="260" t="s">
        <v>319</v>
      </c>
      <c r="J736" s="260" t="s">
        <v>320</v>
      </c>
      <c r="K736" s="260" t="s">
        <v>320</v>
      </c>
      <c r="L736" s="260" t="s">
        <v>263</v>
      </c>
      <c r="M736" s="260">
        <v>700009</v>
      </c>
      <c r="N736" s="260" t="s">
        <v>204</v>
      </c>
      <c r="O736" s="260" t="s">
        <v>205</v>
      </c>
      <c r="P736" s="260">
        <v>10</v>
      </c>
      <c r="Q736" s="260">
        <v>1500</v>
      </c>
      <c r="R736" s="260">
        <v>1520</v>
      </c>
    </row>
    <row r="737" spans="1:18" x14ac:dyDescent="0.35">
      <c r="A737" s="260">
        <v>95001670</v>
      </c>
      <c r="B737" s="260" t="s">
        <v>324</v>
      </c>
      <c r="C737" s="260" t="s">
        <v>302</v>
      </c>
      <c r="D737" s="261">
        <v>44673</v>
      </c>
      <c r="E737" s="260">
        <v>27</v>
      </c>
      <c r="F737" s="260" t="s">
        <v>199</v>
      </c>
      <c r="G737" s="260">
        <v>2673000</v>
      </c>
      <c r="H737" s="260" t="s">
        <v>318</v>
      </c>
      <c r="I737" s="260" t="s">
        <v>319</v>
      </c>
      <c r="J737" s="260" t="s">
        <v>320</v>
      </c>
      <c r="K737" s="260" t="s">
        <v>320</v>
      </c>
      <c r="L737" s="260" t="s">
        <v>263</v>
      </c>
      <c r="M737" s="260">
        <v>700009</v>
      </c>
      <c r="N737" s="260" t="s">
        <v>204</v>
      </c>
      <c r="O737" s="260" t="s">
        <v>205</v>
      </c>
      <c r="P737" s="260">
        <v>10</v>
      </c>
      <c r="Q737" s="260">
        <v>1500</v>
      </c>
      <c r="R737" s="260">
        <v>1520</v>
      </c>
    </row>
    <row r="738" spans="1:18" x14ac:dyDescent="0.35">
      <c r="A738" s="260">
        <v>95001671</v>
      </c>
      <c r="B738" s="260" t="s">
        <v>324</v>
      </c>
      <c r="C738" s="260" t="s">
        <v>302</v>
      </c>
      <c r="D738" s="261">
        <v>44673</v>
      </c>
      <c r="E738" s="260">
        <v>28</v>
      </c>
      <c r="F738" s="260" t="s">
        <v>199</v>
      </c>
      <c r="G738" s="260">
        <v>2772000</v>
      </c>
      <c r="H738" s="260" t="s">
        <v>318</v>
      </c>
      <c r="I738" s="260" t="s">
        <v>319</v>
      </c>
      <c r="J738" s="260" t="s">
        <v>320</v>
      </c>
      <c r="K738" s="260" t="s">
        <v>320</v>
      </c>
      <c r="L738" s="260" t="s">
        <v>263</v>
      </c>
      <c r="M738" s="260">
        <v>700009</v>
      </c>
      <c r="N738" s="260" t="s">
        <v>204</v>
      </c>
      <c r="O738" s="260" t="s">
        <v>205</v>
      </c>
      <c r="P738" s="260">
        <v>10</v>
      </c>
      <c r="Q738" s="260">
        <v>1500</v>
      </c>
      <c r="R738" s="260">
        <v>1520</v>
      </c>
    </row>
    <row r="739" spans="1:18" x14ac:dyDescent="0.35">
      <c r="A739" s="260">
        <v>95001672</v>
      </c>
      <c r="B739" s="260" t="s">
        <v>324</v>
      </c>
      <c r="C739" s="260" t="s">
        <v>302</v>
      </c>
      <c r="D739" s="261">
        <v>44673</v>
      </c>
      <c r="E739" s="260">
        <v>28</v>
      </c>
      <c r="F739" s="260" t="s">
        <v>199</v>
      </c>
      <c r="G739" s="260">
        <v>2772000</v>
      </c>
      <c r="H739" s="260" t="s">
        <v>318</v>
      </c>
      <c r="I739" s="260" t="s">
        <v>319</v>
      </c>
      <c r="J739" s="260" t="s">
        <v>320</v>
      </c>
      <c r="K739" s="260" t="s">
        <v>320</v>
      </c>
      <c r="L739" s="260" t="s">
        <v>263</v>
      </c>
      <c r="M739" s="260">
        <v>700009</v>
      </c>
      <c r="N739" s="260" t="s">
        <v>204</v>
      </c>
      <c r="O739" s="260" t="s">
        <v>205</v>
      </c>
      <c r="P739" s="260">
        <v>10</v>
      </c>
      <c r="Q739" s="260">
        <v>1500</v>
      </c>
      <c r="R739" s="260">
        <v>1520</v>
      </c>
    </row>
    <row r="740" spans="1:18" x14ac:dyDescent="0.35">
      <c r="A740" s="260">
        <v>95001673</v>
      </c>
      <c r="B740" s="260" t="s">
        <v>324</v>
      </c>
      <c r="C740" s="260" t="s">
        <v>302</v>
      </c>
      <c r="D740" s="261">
        <v>44673</v>
      </c>
      <c r="E740" s="260">
        <v>28</v>
      </c>
      <c r="F740" s="260" t="s">
        <v>199</v>
      </c>
      <c r="G740" s="260">
        <v>2772000</v>
      </c>
      <c r="H740" s="260" t="s">
        <v>318</v>
      </c>
      <c r="I740" s="260" t="s">
        <v>319</v>
      </c>
      <c r="J740" s="260" t="s">
        <v>320</v>
      </c>
      <c r="K740" s="260" t="s">
        <v>320</v>
      </c>
      <c r="L740" s="260" t="s">
        <v>263</v>
      </c>
      <c r="M740" s="260">
        <v>700009</v>
      </c>
      <c r="N740" s="260" t="s">
        <v>204</v>
      </c>
      <c r="O740" s="260" t="s">
        <v>205</v>
      </c>
      <c r="P740" s="260">
        <v>10</v>
      </c>
      <c r="Q740" s="260">
        <v>1500</v>
      </c>
      <c r="R740" s="260">
        <v>1520</v>
      </c>
    </row>
    <row r="741" spans="1:18" x14ac:dyDescent="0.35">
      <c r="A741" s="260">
        <v>95001674</v>
      </c>
      <c r="B741" s="260" t="s">
        <v>324</v>
      </c>
      <c r="C741" s="260" t="s">
        <v>302</v>
      </c>
      <c r="D741" s="261">
        <v>44673</v>
      </c>
      <c r="E741" s="260">
        <v>29</v>
      </c>
      <c r="F741" s="260" t="s">
        <v>199</v>
      </c>
      <c r="G741" s="260">
        <v>2871000</v>
      </c>
      <c r="H741" s="260" t="s">
        <v>318</v>
      </c>
      <c r="I741" s="260" t="s">
        <v>319</v>
      </c>
      <c r="J741" s="260" t="s">
        <v>320</v>
      </c>
      <c r="K741" s="260" t="s">
        <v>320</v>
      </c>
      <c r="L741" s="260" t="s">
        <v>263</v>
      </c>
      <c r="M741" s="260">
        <v>700009</v>
      </c>
      <c r="N741" s="260" t="s">
        <v>204</v>
      </c>
      <c r="O741" s="260" t="s">
        <v>205</v>
      </c>
      <c r="P741" s="260">
        <v>10</v>
      </c>
      <c r="Q741" s="260">
        <v>1500</v>
      </c>
      <c r="R741" s="260">
        <v>1520</v>
      </c>
    </row>
    <row r="742" spans="1:18" x14ac:dyDescent="0.35">
      <c r="A742" s="260">
        <v>95001675</v>
      </c>
      <c r="B742" s="260" t="s">
        <v>324</v>
      </c>
      <c r="C742" s="260" t="s">
        <v>302</v>
      </c>
      <c r="D742" s="261">
        <v>44673</v>
      </c>
      <c r="E742" s="260">
        <v>27</v>
      </c>
      <c r="F742" s="260" t="s">
        <v>199</v>
      </c>
      <c r="G742" s="260">
        <v>2673000</v>
      </c>
      <c r="H742" s="260" t="s">
        <v>318</v>
      </c>
      <c r="I742" s="260" t="s">
        <v>319</v>
      </c>
      <c r="J742" s="260" t="s">
        <v>320</v>
      </c>
      <c r="K742" s="260" t="s">
        <v>320</v>
      </c>
      <c r="L742" s="260" t="s">
        <v>263</v>
      </c>
      <c r="M742" s="260">
        <v>700009</v>
      </c>
      <c r="N742" s="260" t="s">
        <v>204</v>
      </c>
      <c r="O742" s="260" t="s">
        <v>205</v>
      </c>
      <c r="P742" s="260">
        <v>10</v>
      </c>
      <c r="Q742" s="260">
        <v>1500</v>
      </c>
      <c r="R742" s="260">
        <v>1520</v>
      </c>
    </row>
    <row r="743" spans="1:18" x14ac:dyDescent="0.35">
      <c r="A743" s="260">
        <v>95001676</v>
      </c>
      <c r="B743" s="260" t="s">
        <v>324</v>
      </c>
      <c r="C743" s="260" t="s">
        <v>302</v>
      </c>
      <c r="D743" s="261">
        <v>44673</v>
      </c>
      <c r="E743" s="260">
        <v>29</v>
      </c>
      <c r="F743" s="260" t="s">
        <v>199</v>
      </c>
      <c r="G743" s="260">
        <v>2871000</v>
      </c>
      <c r="H743" s="260" t="s">
        <v>318</v>
      </c>
      <c r="I743" s="260" t="s">
        <v>319</v>
      </c>
      <c r="J743" s="260" t="s">
        <v>320</v>
      </c>
      <c r="K743" s="260" t="s">
        <v>320</v>
      </c>
      <c r="L743" s="260" t="s">
        <v>263</v>
      </c>
      <c r="M743" s="260">
        <v>700009</v>
      </c>
      <c r="N743" s="260" t="s">
        <v>204</v>
      </c>
      <c r="O743" s="260" t="s">
        <v>205</v>
      </c>
      <c r="P743" s="260">
        <v>10</v>
      </c>
      <c r="Q743" s="260">
        <v>1500</v>
      </c>
      <c r="R743" s="260">
        <v>1520</v>
      </c>
    </row>
    <row r="744" spans="1:18" x14ac:dyDescent="0.35">
      <c r="A744" s="260">
        <v>95001677</v>
      </c>
      <c r="B744" s="260" t="s">
        <v>324</v>
      </c>
      <c r="C744" s="260" t="s">
        <v>302</v>
      </c>
      <c r="D744" s="261">
        <v>44673</v>
      </c>
      <c r="E744" s="260">
        <v>28</v>
      </c>
      <c r="F744" s="260" t="s">
        <v>199</v>
      </c>
      <c r="G744" s="260">
        <v>2772000</v>
      </c>
      <c r="H744" s="260" t="s">
        <v>318</v>
      </c>
      <c r="I744" s="260" t="s">
        <v>319</v>
      </c>
      <c r="J744" s="260" t="s">
        <v>320</v>
      </c>
      <c r="K744" s="260" t="s">
        <v>320</v>
      </c>
      <c r="L744" s="260" t="s">
        <v>263</v>
      </c>
      <c r="M744" s="260">
        <v>700009</v>
      </c>
      <c r="N744" s="260" t="s">
        <v>204</v>
      </c>
      <c r="O744" s="260" t="s">
        <v>205</v>
      </c>
      <c r="P744" s="260">
        <v>10</v>
      </c>
      <c r="Q744" s="260">
        <v>1500</v>
      </c>
      <c r="R744" s="260">
        <v>1520</v>
      </c>
    </row>
    <row r="745" spans="1:18" x14ac:dyDescent="0.35">
      <c r="A745" s="260">
        <v>95001678</v>
      </c>
      <c r="B745" s="260" t="s">
        <v>324</v>
      </c>
      <c r="C745" s="260" t="s">
        <v>302</v>
      </c>
      <c r="D745" s="261">
        <v>44673</v>
      </c>
      <c r="E745" s="260">
        <v>2</v>
      </c>
      <c r="F745" s="260" t="s">
        <v>199</v>
      </c>
      <c r="G745" s="260">
        <v>198000</v>
      </c>
      <c r="H745" s="260" t="s">
        <v>318</v>
      </c>
      <c r="I745" s="260" t="s">
        <v>319</v>
      </c>
      <c r="J745" s="260" t="s">
        <v>320</v>
      </c>
      <c r="K745" s="260" t="s">
        <v>320</v>
      </c>
      <c r="L745" s="260" t="s">
        <v>263</v>
      </c>
      <c r="M745" s="260">
        <v>700009</v>
      </c>
      <c r="N745" s="260" t="s">
        <v>204</v>
      </c>
      <c r="O745" s="260" t="s">
        <v>205</v>
      </c>
      <c r="P745" s="260">
        <v>10</v>
      </c>
      <c r="Q745" s="260">
        <v>1500</v>
      </c>
      <c r="R745" s="260">
        <v>1520</v>
      </c>
    </row>
    <row r="746" spans="1:18" x14ac:dyDescent="0.35">
      <c r="A746" s="260">
        <v>95001679</v>
      </c>
      <c r="B746" s="260" t="s">
        <v>336</v>
      </c>
      <c r="D746" s="261">
        <v>44673</v>
      </c>
      <c r="E746" s="260">
        <v>19.25</v>
      </c>
      <c r="F746" s="260" t="s">
        <v>199</v>
      </c>
      <c r="G746" s="260">
        <v>1963500</v>
      </c>
      <c r="H746" s="260" t="s">
        <v>318</v>
      </c>
      <c r="I746" s="260" t="s">
        <v>319</v>
      </c>
      <c r="J746" s="260" t="s">
        <v>320</v>
      </c>
      <c r="K746" s="260" t="s">
        <v>320</v>
      </c>
      <c r="L746" s="260" t="s">
        <v>263</v>
      </c>
      <c r="M746" s="260">
        <v>700009</v>
      </c>
      <c r="N746" s="260" t="s">
        <v>204</v>
      </c>
      <c r="O746" s="260" t="s">
        <v>205</v>
      </c>
      <c r="P746" s="260">
        <v>10</v>
      </c>
      <c r="Q746" s="260">
        <v>1500</v>
      </c>
      <c r="R746" s="260">
        <v>1520</v>
      </c>
    </row>
    <row r="747" spans="1:18" x14ac:dyDescent="0.35">
      <c r="A747" s="260">
        <v>95001680</v>
      </c>
      <c r="B747" s="260" t="s">
        <v>336</v>
      </c>
      <c r="D747" s="261">
        <v>44673</v>
      </c>
      <c r="E747" s="260">
        <v>2.5</v>
      </c>
      <c r="F747" s="260" t="s">
        <v>199</v>
      </c>
      <c r="G747" s="260">
        <v>255000</v>
      </c>
      <c r="H747" s="260" t="s">
        <v>318</v>
      </c>
      <c r="I747" s="260" t="s">
        <v>319</v>
      </c>
      <c r="J747" s="260" t="s">
        <v>320</v>
      </c>
      <c r="K747" s="260" t="s">
        <v>320</v>
      </c>
      <c r="L747" s="260" t="s">
        <v>263</v>
      </c>
      <c r="M747" s="260">
        <v>700009</v>
      </c>
      <c r="N747" s="260" t="s">
        <v>204</v>
      </c>
      <c r="O747" s="260" t="s">
        <v>205</v>
      </c>
      <c r="P747" s="260">
        <v>10</v>
      </c>
      <c r="Q747" s="260">
        <v>1500</v>
      </c>
      <c r="R747" s="260">
        <v>1520</v>
      </c>
    </row>
    <row r="748" spans="1:18" x14ac:dyDescent="0.35">
      <c r="A748" s="260">
        <v>95001681</v>
      </c>
      <c r="B748" s="260" t="s">
        <v>324</v>
      </c>
      <c r="C748" s="260" t="s">
        <v>302</v>
      </c>
      <c r="D748" s="261">
        <v>44673</v>
      </c>
      <c r="E748" s="260">
        <v>1</v>
      </c>
      <c r="F748" s="260" t="s">
        <v>199</v>
      </c>
      <c r="G748" s="260">
        <v>99000</v>
      </c>
      <c r="H748" s="260" t="s">
        <v>318</v>
      </c>
      <c r="I748" s="260" t="s">
        <v>319</v>
      </c>
      <c r="J748" s="260" t="s">
        <v>320</v>
      </c>
      <c r="K748" s="260" t="s">
        <v>320</v>
      </c>
      <c r="L748" s="260" t="s">
        <v>263</v>
      </c>
      <c r="M748" s="260">
        <v>700009</v>
      </c>
      <c r="N748" s="260" t="s">
        <v>204</v>
      </c>
      <c r="O748" s="260" t="s">
        <v>205</v>
      </c>
      <c r="P748" s="260">
        <v>10</v>
      </c>
      <c r="Q748" s="260">
        <v>1500</v>
      </c>
      <c r="R748" s="260">
        <v>1520</v>
      </c>
    </row>
    <row r="749" spans="1:18" x14ac:dyDescent="0.35">
      <c r="A749" s="260">
        <v>95001683</v>
      </c>
      <c r="B749" s="260" t="s">
        <v>330</v>
      </c>
      <c r="C749" s="260" t="s">
        <v>302</v>
      </c>
      <c r="D749" s="261">
        <v>44676</v>
      </c>
      <c r="E749" s="260">
        <v>28</v>
      </c>
      <c r="F749" s="260" t="s">
        <v>199</v>
      </c>
      <c r="G749" s="260">
        <v>2772000</v>
      </c>
      <c r="H749" s="260" t="s">
        <v>318</v>
      </c>
      <c r="I749" s="260" t="s">
        <v>319</v>
      </c>
      <c r="J749" s="260" t="s">
        <v>320</v>
      </c>
      <c r="K749" s="260" t="s">
        <v>320</v>
      </c>
      <c r="L749" s="260" t="s">
        <v>263</v>
      </c>
      <c r="M749" s="260">
        <v>700009</v>
      </c>
      <c r="N749" s="260" t="s">
        <v>204</v>
      </c>
      <c r="O749" s="260" t="s">
        <v>205</v>
      </c>
      <c r="P749" s="260">
        <v>10</v>
      </c>
      <c r="Q749" s="260">
        <v>1500</v>
      </c>
      <c r="R749" s="260">
        <v>1521</v>
      </c>
    </row>
    <row r="750" spans="1:18" x14ac:dyDescent="0.35">
      <c r="A750" s="260">
        <v>95001684</v>
      </c>
      <c r="B750" s="260" t="s">
        <v>330</v>
      </c>
      <c r="C750" s="260" t="s">
        <v>302</v>
      </c>
      <c r="D750" s="261">
        <v>44676</v>
      </c>
      <c r="E750" s="260">
        <v>28</v>
      </c>
      <c r="F750" s="260" t="s">
        <v>199</v>
      </c>
      <c r="G750" s="260">
        <v>2772000</v>
      </c>
      <c r="H750" s="260" t="s">
        <v>318</v>
      </c>
      <c r="I750" s="260" t="s">
        <v>319</v>
      </c>
      <c r="J750" s="260" t="s">
        <v>320</v>
      </c>
      <c r="K750" s="260" t="s">
        <v>320</v>
      </c>
      <c r="L750" s="260" t="s">
        <v>263</v>
      </c>
      <c r="M750" s="260">
        <v>700009</v>
      </c>
      <c r="N750" s="260" t="s">
        <v>204</v>
      </c>
      <c r="O750" s="260" t="s">
        <v>205</v>
      </c>
      <c r="P750" s="260">
        <v>10</v>
      </c>
      <c r="Q750" s="260">
        <v>1500</v>
      </c>
      <c r="R750" s="260">
        <v>1521</v>
      </c>
    </row>
    <row r="751" spans="1:18" x14ac:dyDescent="0.35">
      <c r="A751" s="260">
        <v>95001685</v>
      </c>
      <c r="B751" s="260" t="s">
        <v>330</v>
      </c>
      <c r="C751" s="260" t="s">
        <v>302</v>
      </c>
      <c r="D751" s="261">
        <v>44676</v>
      </c>
      <c r="E751" s="260">
        <v>28</v>
      </c>
      <c r="F751" s="260" t="s">
        <v>199</v>
      </c>
      <c r="G751" s="260">
        <v>2772000</v>
      </c>
      <c r="H751" s="260" t="s">
        <v>318</v>
      </c>
      <c r="I751" s="260" t="s">
        <v>319</v>
      </c>
      <c r="J751" s="260" t="s">
        <v>320</v>
      </c>
      <c r="K751" s="260" t="s">
        <v>320</v>
      </c>
      <c r="L751" s="260" t="s">
        <v>263</v>
      </c>
      <c r="M751" s="260">
        <v>700009</v>
      </c>
      <c r="N751" s="260" t="s">
        <v>204</v>
      </c>
      <c r="O751" s="260" t="s">
        <v>205</v>
      </c>
      <c r="P751" s="260">
        <v>10</v>
      </c>
      <c r="Q751" s="260">
        <v>1500</v>
      </c>
      <c r="R751" s="260">
        <v>1521</v>
      </c>
    </row>
    <row r="752" spans="1:18" x14ac:dyDescent="0.35">
      <c r="A752" s="260">
        <v>95001686</v>
      </c>
      <c r="B752" s="260" t="s">
        <v>330</v>
      </c>
      <c r="C752" s="260" t="s">
        <v>302</v>
      </c>
      <c r="D752" s="261">
        <v>44676</v>
      </c>
      <c r="E752" s="260">
        <v>28</v>
      </c>
      <c r="F752" s="260" t="s">
        <v>199</v>
      </c>
      <c r="G752" s="260">
        <v>2772000</v>
      </c>
      <c r="H752" s="260" t="s">
        <v>318</v>
      </c>
      <c r="I752" s="260" t="s">
        <v>319</v>
      </c>
      <c r="J752" s="260" t="s">
        <v>320</v>
      </c>
      <c r="K752" s="260" t="s">
        <v>320</v>
      </c>
      <c r="L752" s="260" t="s">
        <v>263</v>
      </c>
      <c r="M752" s="260">
        <v>700009</v>
      </c>
      <c r="N752" s="260" t="s">
        <v>204</v>
      </c>
      <c r="O752" s="260" t="s">
        <v>205</v>
      </c>
      <c r="P752" s="260">
        <v>10</v>
      </c>
      <c r="Q752" s="260">
        <v>1500</v>
      </c>
      <c r="R752" s="260">
        <v>1521</v>
      </c>
    </row>
    <row r="753" spans="1:18" x14ac:dyDescent="0.35">
      <c r="A753" s="260">
        <v>95001687</v>
      </c>
      <c r="B753" s="260" t="s">
        <v>330</v>
      </c>
      <c r="C753" s="260" t="s">
        <v>302</v>
      </c>
      <c r="D753" s="261">
        <v>44676</v>
      </c>
      <c r="E753" s="260">
        <v>24</v>
      </c>
      <c r="F753" s="260" t="s">
        <v>199</v>
      </c>
      <c r="G753" s="260">
        <v>2376000</v>
      </c>
      <c r="H753" s="260" t="s">
        <v>318</v>
      </c>
      <c r="I753" s="260" t="s">
        <v>319</v>
      </c>
      <c r="J753" s="260" t="s">
        <v>320</v>
      </c>
      <c r="K753" s="260" t="s">
        <v>320</v>
      </c>
      <c r="L753" s="260" t="s">
        <v>263</v>
      </c>
      <c r="M753" s="260">
        <v>700009</v>
      </c>
      <c r="N753" s="260" t="s">
        <v>204</v>
      </c>
      <c r="O753" s="260" t="s">
        <v>205</v>
      </c>
      <c r="P753" s="260">
        <v>10</v>
      </c>
      <c r="Q753" s="260">
        <v>1500</v>
      </c>
      <c r="R753" s="260">
        <v>1521</v>
      </c>
    </row>
    <row r="754" spans="1:18" x14ac:dyDescent="0.35">
      <c r="A754" s="260">
        <v>95001688</v>
      </c>
      <c r="B754" s="260" t="s">
        <v>330</v>
      </c>
      <c r="C754" s="260" t="s">
        <v>302</v>
      </c>
      <c r="D754" s="261">
        <v>44676</v>
      </c>
      <c r="E754" s="260">
        <v>28</v>
      </c>
      <c r="F754" s="260" t="s">
        <v>199</v>
      </c>
      <c r="G754" s="260">
        <v>2772000</v>
      </c>
      <c r="H754" s="260" t="s">
        <v>318</v>
      </c>
      <c r="I754" s="260" t="s">
        <v>319</v>
      </c>
      <c r="J754" s="260" t="s">
        <v>320</v>
      </c>
      <c r="K754" s="260" t="s">
        <v>320</v>
      </c>
      <c r="L754" s="260" t="s">
        <v>263</v>
      </c>
      <c r="M754" s="260">
        <v>700009</v>
      </c>
      <c r="N754" s="260" t="s">
        <v>204</v>
      </c>
      <c r="O754" s="260" t="s">
        <v>205</v>
      </c>
      <c r="P754" s="260">
        <v>10</v>
      </c>
      <c r="Q754" s="260">
        <v>1500</v>
      </c>
      <c r="R754" s="260">
        <v>1521</v>
      </c>
    </row>
    <row r="755" spans="1:18" x14ac:dyDescent="0.35">
      <c r="A755" s="260">
        <v>95001689</v>
      </c>
      <c r="B755" s="260" t="s">
        <v>330</v>
      </c>
      <c r="C755" s="260" t="s">
        <v>302</v>
      </c>
      <c r="D755" s="261">
        <v>44676</v>
      </c>
      <c r="E755" s="260">
        <v>28</v>
      </c>
      <c r="F755" s="260" t="s">
        <v>199</v>
      </c>
      <c r="G755" s="260">
        <v>2772000</v>
      </c>
      <c r="H755" s="260" t="s">
        <v>318</v>
      </c>
      <c r="I755" s="260" t="s">
        <v>319</v>
      </c>
      <c r="J755" s="260" t="s">
        <v>320</v>
      </c>
      <c r="K755" s="260" t="s">
        <v>320</v>
      </c>
      <c r="L755" s="260" t="s">
        <v>263</v>
      </c>
      <c r="M755" s="260">
        <v>700009</v>
      </c>
      <c r="N755" s="260" t="s">
        <v>204</v>
      </c>
      <c r="O755" s="260" t="s">
        <v>205</v>
      </c>
      <c r="P755" s="260">
        <v>10</v>
      </c>
      <c r="Q755" s="260">
        <v>1500</v>
      </c>
      <c r="R755" s="260">
        <v>1521</v>
      </c>
    </row>
    <row r="756" spans="1:18" x14ac:dyDescent="0.35">
      <c r="A756" s="260">
        <v>95001690</v>
      </c>
      <c r="B756" s="260" t="s">
        <v>330</v>
      </c>
      <c r="C756" s="260" t="s">
        <v>302</v>
      </c>
      <c r="D756" s="261">
        <v>44676</v>
      </c>
      <c r="E756" s="260">
        <v>28</v>
      </c>
      <c r="F756" s="260" t="s">
        <v>199</v>
      </c>
      <c r="G756" s="260">
        <v>2772000</v>
      </c>
      <c r="H756" s="260" t="s">
        <v>318</v>
      </c>
      <c r="I756" s="260" t="s">
        <v>319</v>
      </c>
      <c r="J756" s="260" t="s">
        <v>320</v>
      </c>
      <c r="K756" s="260" t="s">
        <v>320</v>
      </c>
      <c r="L756" s="260" t="s">
        <v>263</v>
      </c>
      <c r="M756" s="260">
        <v>700009</v>
      </c>
      <c r="N756" s="260" t="s">
        <v>204</v>
      </c>
      <c r="O756" s="260" t="s">
        <v>205</v>
      </c>
      <c r="P756" s="260">
        <v>10</v>
      </c>
      <c r="Q756" s="260">
        <v>1500</v>
      </c>
      <c r="R756" s="260">
        <v>1521</v>
      </c>
    </row>
    <row r="757" spans="1:18" x14ac:dyDescent="0.35">
      <c r="A757" s="260">
        <v>95001691</v>
      </c>
      <c r="B757" s="260" t="s">
        <v>330</v>
      </c>
      <c r="C757" s="260" t="s">
        <v>302</v>
      </c>
      <c r="D757" s="261">
        <v>44676</v>
      </c>
      <c r="E757" s="260">
        <v>1</v>
      </c>
      <c r="F757" s="260" t="s">
        <v>199</v>
      </c>
      <c r="G757" s="260">
        <v>99000</v>
      </c>
      <c r="H757" s="260" t="s">
        <v>318</v>
      </c>
      <c r="I757" s="260" t="s">
        <v>319</v>
      </c>
      <c r="J757" s="260" t="s">
        <v>320</v>
      </c>
      <c r="K757" s="260" t="s">
        <v>320</v>
      </c>
      <c r="L757" s="260" t="s">
        <v>263</v>
      </c>
      <c r="M757" s="260">
        <v>700009</v>
      </c>
      <c r="N757" s="260" t="s">
        <v>204</v>
      </c>
      <c r="O757" s="260" t="s">
        <v>205</v>
      </c>
      <c r="P757" s="260">
        <v>10</v>
      </c>
      <c r="Q757" s="260">
        <v>1500</v>
      </c>
      <c r="R757" s="260">
        <v>1521</v>
      </c>
    </row>
    <row r="758" spans="1:18" x14ac:dyDescent="0.35">
      <c r="A758" s="260">
        <v>95001692</v>
      </c>
      <c r="B758" s="260" t="s">
        <v>322</v>
      </c>
      <c r="D758" s="261">
        <v>44676</v>
      </c>
      <c r="E758" s="260">
        <v>6</v>
      </c>
      <c r="F758" s="260" t="s">
        <v>199</v>
      </c>
      <c r="G758" s="260">
        <v>612000</v>
      </c>
      <c r="H758" s="260" t="s">
        <v>318</v>
      </c>
      <c r="I758" s="260" t="s">
        <v>319</v>
      </c>
      <c r="J758" s="260" t="s">
        <v>320</v>
      </c>
      <c r="K758" s="260" t="s">
        <v>320</v>
      </c>
      <c r="L758" s="260" t="s">
        <v>263</v>
      </c>
      <c r="M758" s="260">
        <v>700009</v>
      </c>
      <c r="N758" s="260" t="s">
        <v>204</v>
      </c>
      <c r="O758" s="260" t="s">
        <v>205</v>
      </c>
      <c r="P758" s="260">
        <v>10</v>
      </c>
      <c r="Q758" s="260">
        <v>1500</v>
      </c>
      <c r="R758" s="260">
        <v>1520</v>
      </c>
    </row>
    <row r="759" spans="1:18" x14ac:dyDescent="0.35">
      <c r="A759" s="260">
        <v>95001693</v>
      </c>
      <c r="B759" s="260" t="s">
        <v>342</v>
      </c>
      <c r="D759" s="261">
        <v>44676</v>
      </c>
      <c r="E759" s="260">
        <v>28</v>
      </c>
      <c r="F759" s="260" t="s">
        <v>199</v>
      </c>
      <c r="G759" s="260">
        <v>2856000</v>
      </c>
      <c r="H759" s="260" t="s">
        <v>318</v>
      </c>
      <c r="I759" s="260" t="s">
        <v>319</v>
      </c>
      <c r="J759" s="260" t="s">
        <v>320</v>
      </c>
      <c r="K759" s="260" t="s">
        <v>320</v>
      </c>
      <c r="L759" s="260" t="s">
        <v>263</v>
      </c>
      <c r="M759" s="260">
        <v>700009</v>
      </c>
      <c r="N759" s="260" t="s">
        <v>204</v>
      </c>
      <c r="O759" s="260" t="s">
        <v>205</v>
      </c>
      <c r="P759" s="260">
        <v>10</v>
      </c>
      <c r="Q759" s="260">
        <v>1500</v>
      </c>
      <c r="R759" s="260">
        <v>1520</v>
      </c>
    </row>
    <row r="760" spans="1:18" x14ac:dyDescent="0.35">
      <c r="A760" s="260">
        <v>95001694</v>
      </c>
      <c r="B760" s="260" t="s">
        <v>358</v>
      </c>
      <c r="D760" s="261">
        <v>44676</v>
      </c>
      <c r="E760" s="260">
        <v>12</v>
      </c>
      <c r="F760" s="260" t="s">
        <v>199</v>
      </c>
      <c r="G760" s="260">
        <v>1224000</v>
      </c>
      <c r="H760" s="260" t="s">
        <v>318</v>
      </c>
      <c r="I760" s="260" t="s">
        <v>319</v>
      </c>
      <c r="J760" s="260" t="s">
        <v>320</v>
      </c>
      <c r="K760" s="260" t="s">
        <v>320</v>
      </c>
      <c r="L760" s="260" t="s">
        <v>263</v>
      </c>
      <c r="M760" s="260">
        <v>700009</v>
      </c>
      <c r="N760" s="260" t="s">
        <v>204</v>
      </c>
      <c r="O760" s="260" t="s">
        <v>205</v>
      </c>
      <c r="P760" s="260">
        <v>10</v>
      </c>
      <c r="Q760" s="260">
        <v>1500</v>
      </c>
      <c r="R760" s="260">
        <v>1520</v>
      </c>
    </row>
    <row r="761" spans="1:18" x14ac:dyDescent="0.35">
      <c r="A761" s="260">
        <v>95001695</v>
      </c>
      <c r="B761" s="260" t="s">
        <v>340</v>
      </c>
      <c r="D761" s="261">
        <v>44677</v>
      </c>
      <c r="E761" s="260">
        <v>11</v>
      </c>
      <c r="F761" s="260" t="s">
        <v>199</v>
      </c>
      <c r="G761" s="260">
        <v>1122000</v>
      </c>
      <c r="H761" s="260" t="s">
        <v>318</v>
      </c>
      <c r="I761" s="260" t="s">
        <v>319</v>
      </c>
      <c r="J761" s="260" t="s">
        <v>320</v>
      </c>
      <c r="K761" s="260" t="s">
        <v>320</v>
      </c>
      <c r="L761" s="260" t="s">
        <v>263</v>
      </c>
      <c r="M761" s="260">
        <v>700009</v>
      </c>
      <c r="N761" s="260" t="s">
        <v>204</v>
      </c>
      <c r="O761" s="260" t="s">
        <v>205</v>
      </c>
      <c r="P761" s="260">
        <v>10</v>
      </c>
      <c r="Q761" s="260">
        <v>1500</v>
      </c>
      <c r="R761" s="260">
        <v>1520</v>
      </c>
    </row>
    <row r="762" spans="1:18" x14ac:dyDescent="0.35">
      <c r="A762" s="260">
        <v>95001696</v>
      </c>
      <c r="B762" s="260" t="s">
        <v>330</v>
      </c>
      <c r="C762" s="260" t="s">
        <v>302</v>
      </c>
      <c r="D762" s="261">
        <v>44677</v>
      </c>
      <c r="E762" s="260">
        <v>29</v>
      </c>
      <c r="F762" s="260" t="s">
        <v>199</v>
      </c>
      <c r="G762" s="260">
        <v>2871000</v>
      </c>
      <c r="H762" s="260" t="s">
        <v>318</v>
      </c>
      <c r="I762" s="260" t="s">
        <v>319</v>
      </c>
      <c r="J762" s="260" t="s">
        <v>320</v>
      </c>
      <c r="K762" s="260" t="s">
        <v>320</v>
      </c>
      <c r="L762" s="260" t="s">
        <v>263</v>
      </c>
      <c r="M762" s="260">
        <v>700009</v>
      </c>
      <c r="N762" s="260" t="s">
        <v>204</v>
      </c>
      <c r="O762" s="260" t="s">
        <v>205</v>
      </c>
      <c r="P762" s="260">
        <v>10</v>
      </c>
      <c r="Q762" s="260">
        <v>1500</v>
      </c>
      <c r="R762" s="260">
        <v>1521</v>
      </c>
    </row>
    <row r="763" spans="1:18" x14ac:dyDescent="0.35">
      <c r="A763" s="260">
        <v>95001697</v>
      </c>
      <c r="B763" s="260" t="s">
        <v>330</v>
      </c>
      <c r="C763" s="260" t="s">
        <v>302</v>
      </c>
      <c r="D763" s="261">
        <v>44677</v>
      </c>
      <c r="E763" s="260">
        <v>28</v>
      </c>
      <c r="F763" s="260" t="s">
        <v>199</v>
      </c>
      <c r="G763" s="260">
        <v>2772000</v>
      </c>
      <c r="H763" s="260" t="s">
        <v>318</v>
      </c>
      <c r="I763" s="260" t="s">
        <v>319</v>
      </c>
      <c r="J763" s="260" t="s">
        <v>320</v>
      </c>
      <c r="K763" s="260" t="s">
        <v>320</v>
      </c>
      <c r="L763" s="260" t="s">
        <v>263</v>
      </c>
      <c r="M763" s="260">
        <v>700009</v>
      </c>
      <c r="N763" s="260" t="s">
        <v>204</v>
      </c>
      <c r="O763" s="260" t="s">
        <v>205</v>
      </c>
      <c r="P763" s="260">
        <v>10</v>
      </c>
      <c r="Q763" s="260">
        <v>1500</v>
      </c>
      <c r="R763" s="260">
        <v>1521</v>
      </c>
    </row>
    <row r="764" spans="1:18" x14ac:dyDescent="0.35">
      <c r="A764" s="260">
        <v>95001698</v>
      </c>
      <c r="B764" s="260" t="s">
        <v>330</v>
      </c>
      <c r="C764" s="260" t="s">
        <v>302</v>
      </c>
      <c r="D764" s="261">
        <v>44677</v>
      </c>
      <c r="E764" s="260">
        <v>28</v>
      </c>
      <c r="F764" s="260" t="s">
        <v>199</v>
      </c>
      <c r="G764" s="260">
        <v>2772000</v>
      </c>
      <c r="H764" s="260" t="s">
        <v>318</v>
      </c>
      <c r="I764" s="260" t="s">
        <v>319</v>
      </c>
      <c r="J764" s="260" t="s">
        <v>320</v>
      </c>
      <c r="K764" s="260" t="s">
        <v>320</v>
      </c>
      <c r="L764" s="260" t="s">
        <v>263</v>
      </c>
      <c r="M764" s="260">
        <v>700009</v>
      </c>
      <c r="N764" s="260" t="s">
        <v>204</v>
      </c>
      <c r="O764" s="260" t="s">
        <v>205</v>
      </c>
      <c r="P764" s="260">
        <v>10</v>
      </c>
      <c r="Q764" s="260">
        <v>1500</v>
      </c>
      <c r="R764" s="260">
        <v>1521</v>
      </c>
    </row>
    <row r="765" spans="1:18" x14ac:dyDescent="0.35">
      <c r="A765" s="260">
        <v>95001700</v>
      </c>
      <c r="B765" s="260" t="s">
        <v>325</v>
      </c>
      <c r="D765" s="261">
        <v>44679</v>
      </c>
      <c r="E765" s="260">
        <v>12</v>
      </c>
      <c r="F765" s="260" t="s">
        <v>199</v>
      </c>
      <c r="G765" s="260">
        <v>1224000</v>
      </c>
      <c r="H765" s="260" t="s">
        <v>318</v>
      </c>
      <c r="I765" s="260" t="s">
        <v>319</v>
      </c>
      <c r="J765" s="260" t="s">
        <v>320</v>
      </c>
      <c r="K765" s="260" t="s">
        <v>320</v>
      </c>
      <c r="L765" s="260" t="s">
        <v>263</v>
      </c>
      <c r="M765" s="260">
        <v>700009</v>
      </c>
      <c r="N765" s="260" t="s">
        <v>204</v>
      </c>
      <c r="O765" s="260" t="s">
        <v>205</v>
      </c>
      <c r="P765" s="260">
        <v>30</v>
      </c>
      <c r="Q765" s="260">
        <v>1500</v>
      </c>
      <c r="R765" s="260">
        <v>1520</v>
      </c>
    </row>
    <row r="766" spans="1:18" x14ac:dyDescent="0.35">
      <c r="A766" s="260">
        <v>95001700</v>
      </c>
      <c r="B766" s="260" t="s">
        <v>325</v>
      </c>
      <c r="D766" s="261">
        <v>44679</v>
      </c>
      <c r="E766" s="260">
        <v>13</v>
      </c>
      <c r="F766" s="260" t="s">
        <v>199</v>
      </c>
      <c r="G766" s="260">
        <v>1326000</v>
      </c>
      <c r="H766" s="260" t="s">
        <v>318</v>
      </c>
      <c r="I766" s="260" t="s">
        <v>319</v>
      </c>
      <c r="J766" s="260" t="s">
        <v>320</v>
      </c>
      <c r="K766" s="260" t="s">
        <v>320</v>
      </c>
      <c r="L766" s="260" t="s">
        <v>263</v>
      </c>
      <c r="M766" s="260">
        <v>700009</v>
      </c>
      <c r="N766" s="260" t="s">
        <v>204</v>
      </c>
      <c r="O766" s="260" t="s">
        <v>205</v>
      </c>
      <c r="P766" s="260">
        <v>29</v>
      </c>
      <c r="Q766" s="260">
        <v>1500</v>
      </c>
      <c r="R766" s="260">
        <v>1520</v>
      </c>
    </row>
    <row r="767" spans="1:18" x14ac:dyDescent="0.35">
      <c r="A767" s="260">
        <v>95001700</v>
      </c>
      <c r="B767" s="260" t="s">
        <v>325</v>
      </c>
      <c r="D767" s="261">
        <v>44679</v>
      </c>
      <c r="E767" s="260">
        <v>13</v>
      </c>
      <c r="F767" s="260" t="s">
        <v>199</v>
      </c>
      <c r="G767" s="260">
        <v>1326000</v>
      </c>
      <c r="H767" s="260" t="s">
        <v>318</v>
      </c>
      <c r="I767" s="260" t="s">
        <v>319</v>
      </c>
      <c r="J767" s="260" t="s">
        <v>320</v>
      </c>
      <c r="K767" s="260" t="s">
        <v>320</v>
      </c>
      <c r="L767" s="260" t="s">
        <v>263</v>
      </c>
      <c r="M767" s="260">
        <v>700009</v>
      </c>
      <c r="N767" s="260" t="s">
        <v>204</v>
      </c>
      <c r="O767" s="260" t="s">
        <v>205</v>
      </c>
      <c r="P767" s="260">
        <v>28</v>
      </c>
      <c r="Q767" s="260">
        <v>1500</v>
      </c>
      <c r="R767" s="260">
        <v>1520</v>
      </c>
    </row>
    <row r="768" spans="1:18" x14ac:dyDescent="0.35">
      <c r="A768" s="260">
        <v>95001700</v>
      </c>
      <c r="B768" s="260" t="s">
        <v>325</v>
      </c>
      <c r="D768" s="261">
        <v>44679</v>
      </c>
      <c r="E768" s="260">
        <v>12</v>
      </c>
      <c r="F768" s="260" t="s">
        <v>199</v>
      </c>
      <c r="G768" s="260">
        <v>1224000</v>
      </c>
      <c r="H768" s="260" t="s">
        <v>318</v>
      </c>
      <c r="I768" s="260" t="s">
        <v>319</v>
      </c>
      <c r="J768" s="260" t="s">
        <v>320</v>
      </c>
      <c r="K768" s="260" t="s">
        <v>320</v>
      </c>
      <c r="L768" s="260" t="s">
        <v>263</v>
      </c>
      <c r="M768" s="260">
        <v>700009</v>
      </c>
      <c r="N768" s="260" t="s">
        <v>204</v>
      </c>
      <c r="O768" s="260" t="s">
        <v>205</v>
      </c>
      <c r="P768" s="260">
        <v>27</v>
      </c>
      <c r="Q768" s="260">
        <v>1500</v>
      </c>
      <c r="R768" s="260">
        <v>1520</v>
      </c>
    </row>
    <row r="769" spans="1:18" x14ac:dyDescent="0.35">
      <c r="A769" s="260">
        <v>95001700</v>
      </c>
      <c r="B769" s="260" t="s">
        <v>325</v>
      </c>
      <c r="D769" s="261">
        <v>44679</v>
      </c>
      <c r="E769" s="260">
        <v>13</v>
      </c>
      <c r="F769" s="260" t="s">
        <v>199</v>
      </c>
      <c r="G769" s="260">
        <v>1326000</v>
      </c>
      <c r="H769" s="260" t="s">
        <v>318</v>
      </c>
      <c r="I769" s="260" t="s">
        <v>319</v>
      </c>
      <c r="J769" s="260" t="s">
        <v>320</v>
      </c>
      <c r="K769" s="260" t="s">
        <v>320</v>
      </c>
      <c r="L769" s="260" t="s">
        <v>263</v>
      </c>
      <c r="M769" s="260">
        <v>700009</v>
      </c>
      <c r="N769" s="260" t="s">
        <v>204</v>
      </c>
      <c r="O769" s="260" t="s">
        <v>205</v>
      </c>
      <c r="P769" s="260">
        <v>26</v>
      </c>
      <c r="Q769" s="260">
        <v>1500</v>
      </c>
      <c r="R769" s="260">
        <v>1520</v>
      </c>
    </row>
    <row r="770" spans="1:18" x14ac:dyDescent="0.35">
      <c r="A770" s="260">
        <v>95001700</v>
      </c>
      <c r="B770" s="260" t="s">
        <v>325</v>
      </c>
      <c r="D770" s="261">
        <v>44679</v>
      </c>
      <c r="E770" s="260">
        <v>30</v>
      </c>
      <c r="F770" s="260" t="s">
        <v>199</v>
      </c>
      <c r="G770" s="260">
        <v>3060000</v>
      </c>
      <c r="H770" s="260" t="s">
        <v>318</v>
      </c>
      <c r="I770" s="260" t="s">
        <v>319</v>
      </c>
      <c r="J770" s="260" t="s">
        <v>320</v>
      </c>
      <c r="K770" s="260" t="s">
        <v>320</v>
      </c>
      <c r="L770" s="260" t="s">
        <v>263</v>
      </c>
      <c r="M770" s="260">
        <v>700009</v>
      </c>
      <c r="N770" s="260" t="s">
        <v>204</v>
      </c>
      <c r="O770" s="260" t="s">
        <v>205</v>
      </c>
      <c r="P770" s="260">
        <v>25</v>
      </c>
      <c r="Q770" s="260">
        <v>1500</v>
      </c>
      <c r="R770" s="260">
        <v>1520</v>
      </c>
    </row>
    <row r="771" spans="1:18" x14ac:dyDescent="0.35">
      <c r="A771" s="260">
        <v>95001700</v>
      </c>
      <c r="B771" s="260" t="s">
        <v>325</v>
      </c>
      <c r="D771" s="261">
        <v>44679</v>
      </c>
      <c r="E771" s="260">
        <v>12</v>
      </c>
      <c r="F771" s="260" t="s">
        <v>199</v>
      </c>
      <c r="G771" s="260">
        <v>1224000</v>
      </c>
      <c r="H771" s="260" t="s">
        <v>318</v>
      </c>
      <c r="I771" s="260" t="s">
        <v>319</v>
      </c>
      <c r="J771" s="260" t="s">
        <v>320</v>
      </c>
      <c r="K771" s="260" t="s">
        <v>320</v>
      </c>
      <c r="L771" s="260" t="s">
        <v>263</v>
      </c>
      <c r="M771" s="260">
        <v>700009</v>
      </c>
      <c r="N771" s="260" t="s">
        <v>204</v>
      </c>
      <c r="O771" s="260" t="s">
        <v>205</v>
      </c>
      <c r="P771" s="260">
        <v>24</v>
      </c>
      <c r="Q771" s="260">
        <v>1500</v>
      </c>
      <c r="R771" s="260">
        <v>1520</v>
      </c>
    </row>
    <row r="772" spans="1:18" x14ac:dyDescent="0.35">
      <c r="A772" s="260">
        <v>95001700</v>
      </c>
      <c r="B772" s="260" t="s">
        <v>325</v>
      </c>
      <c r="D772" s="261">
        <v>44679</v>
      </c>
      <c r="E772" s="260">
        <v>13</v>
      </c>
      <c r="F772" s="260" t="s">
        <v>199</v>
      </c>
      <c r="G772" s="260">
        <v>1326000</v>
      </c>
      <c r="H772" s="260" t="s">
        <v>318</v>
      </c>
      <c r="I772" s="260" t="s">
        <v>319</v>
      </c>
      <c r="J772" s="260" t="s">
        <v>320</v>
      </c>
      <c r="K772" s="260" t="s">
        <v>320</v>
      </c>
      <c r="L772" s="260" t="s">
        <v>263</v>
      </c>
      <c r="M772" s="260">
        <v>700009</v>
      </c>
      <c r="N772" s="260" t="s">
        <v>204</v>
      </c>
      <c r="O772" s="260" t="s">
        <v>205</v>
      </c>
      <c r="P772" s="260">
        <v>23</v>
      </c>
      <c r="Q772" s="260">
        <v>1500</v>
      </c>
      <c r="R772" s="260">
        <v>1520</v>
      </c>
    </row>
    <row r="773" spans="1:18" x14ac:dyDescent="0.35">
      <c r="A773" s="260">
        <v>95001700</v>
      </c>
      <c r="B773" s="260" t="s">
        <v>325</v>
      </c>
      <c r="D773" s="261">
        <v>44679</v>
      </c>
      <c r="E773" s="260">
        <v>13</v>
      </c>
      <c r="F773" s="260" t="s">
        <v>199</v>
      </c>
      <c r="G773" s="260">
        <v>1326000</v>
      </c>
      <c r="H773" s="260" t="s">
        <v>318</v>
      </c>
      <c r="I773" s="260" t="s">
        <v>319</v>
      </c>
      <c r="J773" s="260" t="s">
        <v>320</v>
      </c>
      <c r="K773" s="260" t="s">
        <v>320</v>
      </c>
      <c r="L773" s="260" t="s">
        <v>263</v>
      </c>
      <c r="M773" s="260">
        <v>700009</v>
      </c>
      <c r="N773" s="260" t="s">
        <v>204</v>
      </c>
      <c r="O773" s="260" t="s">
        <v>205</v>
      </c>
      <c r="P773" s="260">
        <v>22</v>
      </c>
      <c r="Q773" s="260">
        <v>1500</v>
      </c>
      <c r="R773" s="260">
        <v>1520</v>
      </c>
    </row>
    <row r="774" spans="1:18" x14ac:dyDescent="0.35">
      <c r="A774" s="260">
        <v>95001700</v>
      </c>
      <c r="B774" s="260" t="s">
        <v>325</v>
      </c>
      <c r="D774" s="261">
        <v>44679</v>
      </c>
      <c r="E774" s="260">
        <v>13</v>
      </c>
      <c r="F774" s="260" t="s">
        <v>199</v>
      </c>
      <c r="G774" s="260">
        <v>1326000</v>
      </c>
      <c r="H774" s="260" t="s">
        <v>318</v>
      </c>
      <c r="I774" s="260" t="s">
        <v>319</v>
      </c>
      <c r="J774" s="260" t="s">
        <v>320</v>
      </c>
      <c r="K774" s="260" t="s">
        <v>320</v>
      </c>
      <c r="L774" s="260" t="s">
        <v>263</v>
      </c>
      <c r="M774" s="260">
        <v>700009</v>
      </c>
      <c r="N774" s="260" t="s">
        <v>204</v>
      </c>
      <c r="O774" s="260" t="s">
        <v>205</v>
      </c>
      <c r="P774" s="260">
        <v>21</v>
      </c>
      <c r="Q774" s="260">
        <v>1500</v>
      </c>
      <c r="R774" s="260">
        <v>1520</v>
      </c>
    </row>
    <row r="775" spans="1:18" x14ac:dyDescent="0.35">
      <c r="A775" s="260">
        <v>95001700</v>
      </c>
      <c r="B775" s="260" t="s">
        <v>325</v>
      </c>
      <c r="D775" s="261">
        <v>44679</v>
      </c>
      <c r="E775" s="260">
        <v>12</v>
      </c>
      <c r="F775" s="260" t="s">
        <v>199</v>
      </c>
      <c r="G775" s="260">
        <v>1224000</v>
      </c>
      <c r="H775" s="260" t="s">
        <v>318</v>
      </c>
      <c r="I775" s="260" t="s">
        <v>319</v>
      </c>
      <c r="J775" s="260" t="s">
        <v>320</v>
      </c>
      <c r="K775" s="260" t="s">
        <v>320</v>
      </c>
      <c r="L775" s="260" t="s">
        <v>263</v>
      </c>
      <c r="M775" s="260">
        <v>700009</v>
      </c>
      <c r="N775" s="260" t="s">
        <v>204</v>
      </c>
      <c r="O775" s="260" t="s">
        <v>205</v>
      </c>
      <c r="P775" s="260">
        <v>20</v>
      </c>
      <c r="Q775" s="260">
        <v>1500</v>
      </c>
      <c r="R775" s="260">
        <v>1520</v>
      </c>
    </row>
    <row r="776" spans="1:18" x14ac:dyDescent="0.35">
      <c r="A776" s="260">
        <v>95001700</v>
      </c>
      <c r="B776" s="260" t="s">
        <v>325</v>
      </c>
      <c r="D776" s="261">
        <v>44679</v>
      </c>
      <c r="E776" s="260">
        <v>13</v>
      </c>
      <c r="F776" s="260" t="s">
        <v>199</v>
      </c>
      <c r="G776" s="260">
        <v>1326000</v>
      </c>
      <c r="H776" s="260" t="s">
        <v>318</v>
      </c>
      <c r="I776" s="260" t="s">
        <v>319</v>
      </c>
      <c r="J776" s="260" t="s">
        <v>320</v>
      </c>
      <c r="K776" s="260" t="s">
        <v>320</v>
      </c>
      <c r="L776" s="260" t="s">
        <v>263</v>
      </c>
      <c r="M776" s="260">
        <v>700009</v>
      </c>
      <c r="N776" s="260" t="s">
        <v>204</v>
      </c>
      <c r="O776" s="260" t="s">
        <v>205</v>
      </c>
      <c r="P776" s="260">
        <v>11</v>
      </c>
      <c r="Q776" s="260">
        <v>1500</v>
      </c>
      <c r="R776" s="260">
        <v>1520</v>
      </c>
    </row>
    <row r="777" spans="1:18" x14ac:dyDescent="0.35">
      <c r="A777" s="260">
        <v>95001700</v>
      </c>
      <c r="B777" s="260" t="s">
        <v>325</v>
      </c>
      <c r="D777" s="261">
        <v>44679</v>
      </c>
      <c r="E777" s="260">
        <v>30</v>
      </c>
      <c r="F777" s="260" t="s">
        <v>199</v>
      </c>
      <c r="G777" s="260">
        <v>3060000</v>
      </c>
      <c r="H777" s="260" t="s">
        <v>318</v>
      </c>
      <c r="I777" s="260" t="s">
        <v>319</v>
      </c>
      <c r="J777" s="260" t="s">
        <v>320</v>
      </c>
      <c r="K777" s="260" t="s">
        <v>320</v>
      </c>
      <c r="L777" s="260" t="s">
        <v>263</v>
      </c>
      <c r="M777" s="260">
        <v>700009</v>
      </c>
      <c r="N777" s="260" t="s">
        <v>204</v>
      </c>
      <c r="O777" s="260" t="s">
        <v>205</v>
      </c>
      <c r="P777" s="260">
        <v>12</v>
      </c>
      <c r="Q777" s="260">
        <v>1500</v>
      </c>
      <c r="R777" s="260">
        <v>1520</v>
      </c>
    </row>
    <row r="778" spans="1:18" x14ac:dyDescent="0.35">
      <c r="A778" s="260">
        <v>95001700</v>
      </c>
      <c r="B778" s="260" t="s">
        <v>325</v>
      </c>
      <c r="D778" s="261">
        <v>44679</v>
      </c>
      <c r="E778" s="260">
        <v>30</v>
      </c>
      <c r="F778" s="260" t="s">
        <v>199</v>
      </c>
      <c r="G778" s="260">
        <v>3060000</v>
      </c>
      <c r="H778" s="260" t="s">
        <v>318</v>
      </c>
      <c r="I778" s="260" t="s">
        <v>319</v>
      </c>
      <c r="J778" s="260" t="s">
        <v>320</v>
      </c>
      <c r="K778" s="260" t="s">
        <v>320</v>
      </c>
      <c r="L778" s="260" t="s">
        <v>263</v>
      </c>
      <c r="M778" s="260">
        <v>700009</v>
      </c>
      <c r="N778" s="260" t="s">
        <v>204</v>
      </c>
      <c r="O778" s="260" t="s">
        <v>205</v>
      </c>
      <c r="P778" s="260">
        <v>13</v>
      </c>
      <c r="Q778" s="260">
        <v>1500</v>
      </c>
      <c r="R778" s="260">
        <v>1520</v>
      </c>
    </row>
    <row r="779" spans="1:18" x14ac:dyDescent="0.35">
      <c r="A779" s="260">
        <v>95001700</v>
      </c>
      <c r="B779" s="260" t="s">
        <v>325</v>
      </c>
      <c r="D779" s="261">
        <v>44679</v>
      </c>
      <c r="E779" s="260">
        <v>30</v>
      </c>
      <c r="F779" s="260" t="s">
        <v>199</v>
      </c>
      <c r="G779" s="260">
        <v>3060000</v>
      </c>
      <c r="H779" s="260" t="s">
        <v>318</v>
      </c>
      <c r="I779" s="260" t="s">
        <v>319</v>
      </c>
      <c r="J779" s="260" t="s">
        <v>320</v>
      </c>
      <c r="K779" s="260" t="s">
        <v>320</v>
      </c>
      <c r="L779" s="260" t="s">
        <v>263</v>
      </c>
      <c r="M779" s="260">
        <v>700009</v>
      </c>
      <c r="N779" s="260" t="s">
        <v>204</v>
      </c>
      <c r="O779" s="260" t="s">
        <v>205</v>
      </c>
      <c r="P779" s="260">
        <v>14</v>
      </c>
      <c r="Q779" s="260">
        <v>1500</v>
      </c>
      <c r="R779" s="260">
        <v>1520</v>
      </c>
    </row>
    <row r="780" spans="1:18" x14ac:dyDescent="0.35">
      <c r="A780" s="260">
        <v>95001700</v>
      </c>
      <c r="B780" s="260" t="s">
        <v>325</v>
      </c>
      <c r="D780" s="261">
        <v>44679</v>
      </c>
      <c r="E780" s="260">
        <v>12.5</v>
      </c>
      <c r="F780" s="260" t="s">
        <v>199</v>
      </c>
      <c r="G780" s="260">
        <v>1275000</v>
      </c>
      <c r="H780" s="260" t="s">
        <v>318</v>
      </c>
      <c r="I780" s="260" t="s">
        <v>319</v>
      </c>
      <c r="J780" s="260" t="s">
        <v>320</v>
      </c>
      <c r="K780" s="260" t="s">
        <v>320</v>
      </c>
      <c r="L780" s="260" t="s">
        <v>263</v>
      </c>
      <c r="M780" s="260">
        <v>700009</v>
      </c>
      <c r="N780" s="260" t="s">
        <v>204</v>
      </c>
      <c r="O780" s="260" t="s">
        <v>205</v>
      </c>
      <c r="P780" s="260">
        <v>15</v>
      </c>
      <c r="Q780" s="260">
        <v>1500</v>
      </c>
      <c r="R780" s="260">
        <v>1520</v>
      </c>
    </row>
    <row r="781" spans="1:18" x14ac:dyDescent="0.35">
      <c r="A781" s="260">
        <v>95001700</v>
      </c>
      <c r="B781" s="260" t="s">
        <v>325</v>
      </c>
      <c r="D781" s="261">
        <v>44679</v>
      </c>
      <c r="E781" s="260">
        <v>12</v>
      </c>
      <c r="F781" s="260" t="s">
        <v>199</v>
      </c>
      <c r="G781" s="260">
        <v>1224000</v>
      </c>
      <c r="H781" s="260" t="s">
        <v>318</v>
      </c>
      <c r="I781" s="260" t="s">
        <v>319</v>
      </c>
      <c r="J781" s="260" t="s">
        <v>320</v>
      </c>
      <c r="K781" s="260" t="s">
        <v>320</v>
      </c>
      <c r="L781" s="260" t="s">
        <v>263</v>
      </c>
      <c r="M781" s="260">
        <v>700009</v>
      </c>
      <c r="N781" s="260" t="s">
        <v>204</v>
      </c>
      <c r="O781" s="260" t="s">
        <v>205</v>
      </c>
      <c r="P781" s="260">
        <v>16</v>
      </c>
      <c r="Q781" s="260">
        <v>1500</v>
      </c>
      <c r="R781" s="260">
        <v>1520</v>
      </c>
    </row>
    <row r="782" spans="1:18" x14ac:dyDescent="0.35">
      <c r="A782" s="260">
        <v>95001700</v>
      </c>
      <c r="B782" s="260" t="s">
        <v>325</v>
      </c>
      <c r="D782" s="261">
        <v>44679</v>
      </c>
      <c r="E782" s="260">
        <v>12</v>
      </c>
      <c r="F782" s="260" t="s">
        <v>199</v>
      </c>
      <c r="G782" s="260">
        <v>1224000</v>
      </c>
      <c r="H782" s="260" t="s">
        <v>318</v>
      </c>
      <c r="I782" s="260" t="s">
        <v>319</v>
      </c>
      <c r="J782" s="260" t="s">
        <v>320</v>
      </c>
      <c r="K782" s="260" t="s">
        <v>320</v>
      </c>
      <c r="L782" s="260" t="s">
        <v>263</v>
      </c>
      <c r="M782" s="260">
        <v>700009</v>
      </c>
      <c r="N782" s="260" t="s">
        <v>204</v>
      </c>
      <c r="O782" s="260" t="s">
        <v>205</v>
      </c>
      <c r="P782" s="260">
        <v>17</v>
      </c>
      <c r="Q782" s="260">
        <v>1500</v>
      </c>
      <c r="R782" s="260">
        <v>1520</v>
      </c>
    </row>
    <row r="783" spans="1:18" x14ac:dyDescent="0.35">
      <c r="A783" s="260">
        <v>95001700</v>
      </c>
      <c r="B783" s="260" t="s">
        <v>325</v>
      </c>
      <c r="D783" s="261">
        <v>44679</v>
      </c>
      <c r="E783" s="260">
        <v>13</v>
      </c>
      <c r="F783" s="260" t="s">
        <v>199</v>
      </c>
      <c r="G783" s="260">
        <v>1326000</v>
      </c>
      <c r="H783" s="260" t="s">
        <v>318</v>
      </c>
      <c r="I783" s="260" t="s">
        <v>319</v>
      </c>
      <c r="J783" s="260" t="s">
        <v>320</v>
      </c>
      <c r="K783" s="260" t="s">
        <v>320</v>
      </c>
      <c r="L783" s="260" t="s">
        <v>263</v>
      </c>
      <c r="M783" s="260">
        <v>700009</v>
      </c>
      <c r="N783" s="260" t="s">
        <v>204</v>
      </c>
      <c r="O783" s="260" t="s">
        <v>205</v>
      </c>
      <c r="P783" s="260">
        <v>18</v>
      </c>
      <c r="Q783" s="260">
        <v>1500</v>
      </c>
      <c r="R783" s="260">
        <v>1520</v>
      </c>
    </row>
    <row r="784" spans="1:18" x14ac:dyDescent="0.35">
      <c r="A784" s="260">
        <v>95001700</v>
      </c>
      <c r="B784" s="260" t="s">
        <v>325</v>
      </c>
      <c r="D784" s="261">
        <v>44679</v>
      </c>
      <c r="E784" s="260">
        <v>12</v>
      </c>
      <c r="F784" s="260" t="s">
        <v>199</v>
      </c>
      <c r="G784" s="260">
        <v>1224000</v>
      </c>
      <c r="H784" s="260" t="s">
        <v>318</v>
      </c>
      <c r="I784" s="260" t="s">
        <v>319</v>
      </c>
      <c r="J784" s="260" t="s">
        <v>320</v>
      </c>
      <c r="K784" s="260" t="s">
        <v>320</v>
      </c>
      <c r="L784" s="260" t="s">
        <v>263</v>
      </c>
      <c r="M784" s="260">
        <v>700009</v>
      </c>
      <c r="N784" s="260" t="s">
        <v>204</v>
      </c>
      <c r="O784" s="260" t="s">
        <v>205</v>
      </c>
      <c r="P784" s="260">
        <v>10</v>
      </c>
      <c r="Q784" s="260">
        <v>1500</v>
      </c>
      <c r="R784" s="260">
        <v>1520</v>
      </c>
    </row>
    <row r="785" spans="1:18" x14ac:dyDescent="0.35">
      <c r="A785" s="260">
        <v>95001700</v>
      </c>
      <c r="B785" s="260" t="s">
        <v>325</v>
      </c>
      <c r="D785" s="261">
        <v>44679</v>
      </c>
      <c r="E785" s="260">
        <v>12</v>
      </c>
      <c r="F785" s="260" t="s">
        <v>199</v>
      </c>
      <c r="G785" s="260">
        <v>1224000</v>
      </c>
      <c r="H785" s="260" t="s">
        <v>318</v>
      </c>
      <c r="I785" s="260" t="s">
        <v>319</v>
      </c>
      <c r="J785" s="260" t="s">
        <v>320</v>
      </c>
      <c r="K785" s="260" t="s">
        <v>320</v>
      </c>
      <c r="L785" s="260" t="s">
        <v>263</v>
      </c>
      <c r="M785" s="260">
        <v>700009</v>
      </c>
      <c r="N785" s="260" t="s">
        <v>204</v>
      </c>
      <c r="O785" s="260" t="s">
        <v>205</v>
      </c>
      <c r="P785" s="260">
        <v>19</v>
      </c>
      <c r="Q785" s="260">
        <v>1500</v>
      </c>
      <c r="R785" s="260">
        <v>1520</v>
      </c>
    </row>
    <row r="786" spans="1:18" x14ac:dyDescent="0.35">
      <c r="A786" s="260">
        <v>95001701</v>
      </c>
      <c r="B786" s="260" t="s">
        <v>325</v>
      </c>
      <c r="D786" s="261">
        <v>44679</v>
      </c>
      <c r="E786" s="260">
        <v>12.5</v>
      </c>
      <c r="F786" s="260" t="s">
        <v>199</v>
      </c>
      <c r="G786" s="260">
        <v>1275000</v>
      </c>
      <c r="H786" s="260" t="s">
        <v>318</v>
      </c>
      <c r="I786" s="260" t="s">
        <v>319</v>
      </c>
      <c r="J786" s="260" t="s">
        <v>320</v>
      </c>
      <c r="K786" s="260" t="s">
        <v>320</v>
      </c>
      <c r="L786" s="260" t="s">
        <v>263</v>
      </c>
      <c r="M786" s="260">
        <v>700009</v>
      </c>
      <c r="N786" s="260" t="s">
        <v>204</v>
      </c>
      <c r="O786" s="260" t="s">
        <v>205</v>
      </c>
      <c r="P786" s="260">
        <v>10</v>
      </c>
      <c r="Q786" s="260">
        <v>1500</v>
      </c>
      <c r="R786" s="260">
        <v>1520</v>
      </c>
    </row>
    <row r="787" spans="1:18" x14ac:dyDescent="0.35">
      <c r="A787" s="260">
        <v>95001702</v>
      </c>
      <c r="B787" s="260" t="s">
        <v>349</v>
      </c>
      <c r="C787" s="260" t="s">
        <v>233</v>
      </c>
      <c r="D787" s="261">
        <v>44679</v>
      </c>
      <c r="E787" s="260">
        <v>28.4</v>
      </c>
      <c r="F787" s="260" t="s">
        <v>199</v>
      </c>
      <c r="G787" s="260">
        <v>2868400</v>
      </c>
      <c r="H787" s="260" t="s">
        <v>318</v>
      </c>
      <c r="I787" s="260" t="s">
        <v>319</v>
      </c>
      <c r="J787" s="260" t="s">
        <v>320</v>
      </c>
      <c r="K787" s="260" t="s">
        <v>320</v>
      </c>
      <c r="L787" s="260" t="s">
        <v>263</v>
      </c>
      <c r="M787" s="260">
        <v>700009</v>
      </c>
      <c r="N787" s="260" t="s">
        <v>204</v>
      </c>
      <c r="O787" s="260" t="s">
        <v>205</v>
      </c>
      <c r="P787" s="260">
        <v>10</v>
      </c>
      <c r="Q787" s="260">
        <v>1500</v>
      </c>
      <c r="R787" s="260">
        <v>1521</v>
      </c>
    </row>
    <row r="788" spans="1:18" x14ac:dyDescent="0.35">
      <c r="A788" s="260">
        <v>95001702</v>
      </c>
      <c r="B788" s="260" t="s">
        <v>349</v>
      </c>
      <c r="C788" s="260" t="s">
        <v>233</v>
      </c>
      <c r="D788" s="261">
        <v>44679</v>
      </c>
      <c r="E788" s="260">
        <v>28.3</v>
      </c>
      <c r="F788" s="260" t="s">
        <v>199</v>
      </c>
      <c r="G788" s="260">
        <v>2858300</v>
      </c>
      <c r="H788" s="260" t="s">
        <v>318</v>
      </c>
      <c r="I788" s="260" t="s">
        <v>319</v>
      </c>
      <c r="J788" s="260" t="s">
        <v>320</v>
      </c>
      <c r="K788" s="260" t="s">
        <v>320</v>
      </c>
      <c r="L788" s="260" t="s">
        <v>263</v>
      </c>
      <c r="M788" s="260">
        <v>700009</v>
      </c>
      <c r="N788" s="260" t="s">
        <v>204</v>
      </c>
      <c r="O788" s="260" t="s">
        <v>205</v>
      </c>
      <c r="P788" s="260">
        <v>12</v>
      </c>
      <c r="Q788" s="260">
        <v>1500</v>
      </c>
      <c r="R788" s="260">
        <v>1521</v>
      </c>
    </row>
    <row r="789" spans="1:18" x14ac:dyDescent="0.35">
      <c r="A789" s="260">
        <v>95001702</v>
      </c>
      <c r="B789" s="260" t="s">
        <v>349</v>
      </c>
      <c r="C789" s="260" t="s">
        <v>233</v>
      </c>
      <c r="D789" s="261">
        <v>44679</v>
      </c>
      <c r="E789" s="260">
        <v>31</v>
      </c>
      <c r="F789" s="260" t="s">
        <v>199</v>
      </c>
      <c r="G789" s="260">
        <v>3131000</v>
      </c>
      <c r="H789" s="260" t="s">
        <v>318</v>
      </c>
      <c r="I789" s="260" t="s">
        <v>319</v>
      </c>
      <c r="J789" s="260" t="s">
        <v>320</v>
      </c>
      <c r="K789" s="260" t="s">
        <v>320</v>
      </c>
      <c r="L789" s="260" t="s">
        <v>263</v>
      </c>
      <c r="M789" s="260">
        <v>700009</v>
      </c>
      <c r="N789" s="260" t="s">
        <v>204</v>
      </c>
      <c r="O789" s="260" t="s">
        <v>205</v>
      </c>
      <c r="P789" s="260">
        <v>11</v>
      </c>
      <c r="Q789" s="260">
        <v>1500</v>
      </c>
      <c r="R789" s="260">
        <v>1521</v>
      </c>
    </row>
    <row r="790" spans="1:18" x14ac:dyDescent="0.35">
      <c r="A790" s="260">
        <v>95001703</v>
      </c>
      <c r="B790" s="260" t="s">
        <v>351</v>
      </c>
      <c r="D790" s="261">
        <v>44677</v>
      </c>
      <c r="E790" s="260">
        <v>5</v>
      </c>
      <c r="F790" s="260" t="s">
        <v>199</v>
      </c>
      <c r="G790" s="260">
        <v>510000</v>
      </c>
      <c r="H790" s="260" t="s">
        <v>318</v>
      </c>
      <c r="I790" s="260" t="s">
        <v>319</v>
      </c>
      <c r="J790" s="260" t="s">
        <v>320</v>
      </c>
      <c r="K790" s="260" t="s">
        <v>320</v>
      </c>
      <c r="L790" s="260" t="s">
        <v>263</v>
      </c>
      <c r="M790" s="260">
        <v>700009</v>
      </c>
      <c r="N790" s="260" t="s">
        <v>204</v>
      </c>
      <c r="O790" s="260" t="s">
        <v>205</v>
      </c>
      <c r="P790" s="260">
        <v>10</v>
      </c>
      <c r="Q790" s="260">
        <v>1500</v>
      </c>
      <c r="R790" s="260">
        <v>1520</v>
      </c>
    </row>
    <row r="791" spans="1:18" x14ac:dyDescent="0.35">
      <c r="A791" s="260">
        <v>95001704</v>
      </c>
      <c r="B791" s="260" t="s">
        <v>330</v>
      </c>
      <c r="C791" s="260" t="s">
        <v>302</v>
      </c>
      <c r="D791" s="261">
        <v>44679</v>
      </c>
      <c r="E791" s="260">
        <v>2</v>
      </c>
      <c r="F791" s="260" t="s">
        <v>199</v>
      </c>
      <c r="G791" s="260">
        <v>198000</v>
      </c>
      <c r="H791" s="260" t="s">
        <v>318</v>
      </c>
      <c r="I791" s="260" t="s">
        <v>319</v>
      </c>
      <c r="J791" s="260" t="s">
        <v>320</v>
      </c>
      <c r="K791" s="260" t="s">
        <v>320</v>
      </c>
      <c r="L791" s="260" t="s">
        <v>263</v>
      </c>
      <c r="M791" s="260">
        <v>700009</v>
      </c>
      <c r="N791" s="260" t="s">
        <v>204</v>
      </c>
      <c r="O791" s="260" t="s">
        <v>205</v>
      </c>
      <c r="P791" s="260">
        <v>10</v>
      </c>
      <c r="Q791" s="260">
        <v>1500</v>
      </c>
      <c r="R791" s="260">
        <v>1521</v>
      </c>
    </row>
    <row r="792" spans="1:18" x14ac:dyDescent="0.35">
      <c r="A792" s="260">
        <v>95001705</v>
      </c>
      <c r="B792" s="260" t="s">
        <v>330</v>
      </c>
      <c r="C792" s="260" t="s">
        <v>302</v>
      </c>
      <c r="D792" s="261">
        <v>44679</v>
      </c>
      <c r="E792" s="260">
        <v>28</v>
      </c>
      <c r="F792" s="260" t="s">
        <v>199</v>
      </c>
      <c r="G792" s="260">
        <v>2772000</v>
      </c>
      <c r="H792" s="260" t="s">
        <v>318</v>
      </c>
      <c r="I792" s="260" t="s">
        <v>319</v>
      </c>
      <c r="J792" s="260" t="s">
        <v>320</v>
      </c>
      <c r="K792" s="260" t="s">
        <v>320</v>
      </c>
      <c r="L792" s="260" t="s">
        <v>263</v>
      </c>
      <c r="M792" s="260">
        <v>700009</v>
      </c>
      <c r="N792" s="260" t="s">
        <v>204</v>
      </c>
      <c r="O792" s="260" t="s">
        <v>205</v>
      </c>
      <c r="P792" s="260">
        <v>10</v>
      </c>
      <c r="Q792" s="260">
        <v>1500</v>
      </c>
      <c r="R792" s="260">
        <v>1521</v>
      </c>
    </row>
    <row r="793" spans="1:18" x14ac:dyDescent="0.35">
      <c r="A793" s="260">
        <v>95001706</v>
      </c>
      <c r="B793" s="260" t="s">
        <v>330</v>
      </c>
      <c r="C793" s="260" t="s">
        <v>302</v>
      </c>
      <c r="D793" s="261">
        <v>44679</v>
      </c>
      <c r="E793" s="260">
        <v>28</v>
      </c>
      <c r="F793" s="260" t="s">
        <v>199</v>
      </c>
      <c r="G793" s="260">
        <v>2772000</v>
      </c>
      <c r="H793" s="260" t="s">
        <v>318</v>
      </c>
      <c r="I793" s="260" t="s">
        <v>319</v>
      </c>
      <c r="J793" s="260" t="s">
        <v>320</v>
      </c>
      <c r="K793" s="260" t="s">
        <v>320</v>
      </c>
      <c r="L793" s="260" t="s">
        <v>263</v>
      </c>
      <c r="M793" s="260">
        <v>700009</v>
      </c>
      <c r="N793" s="260" t="s">
        <v>204</v>
      </c>
      <c r="O793" s="260" t="s">
        <v>205</v>
      </c>
      <c r="P793" s="260">
        <v>10</v>
      </c>
      <c r="Q793" s="260">
        <v>1500</v>
      </c>
      <c r="R793" s="260">
        <v>1521</v>
      </c>
    </row>
    <row r="794" spans="1:18" x14ac:dyDescent="0.35">
      <c r="A794" s="260">
        <v>95001707</v>
      </c>
      <c r="B794" s="260" t="s">
        <v>330</v>
      </c>
      <c r="C794" s="260" t="s">
        <v>302</v>
      </c>
      <c r="D794" s="261">
        <v>44679</v>
      </c>
      <c r="E794" s="260">
        <v>28</v>
      </c>
      <c r="F794" s="260" t="s">
        <v>199</v>
      </c>
      <c r="G794" s="260">
        <v>2772000</v>
      </c>
      <c r="H794" s="260" t="s">
        <v>318</v>
      </c>
      <c r="I794" s="260" t="s">
        <v>319</v>
      </c>
      <c r="J794" s="260" t="s">
        <v>320</v>
      </c>
      <c r="K794" s="260" t="s">
        <v>320</v>
      </c>
      <c r="L794" s="260" t="s">
        <v>263</v>
      </c>
      <c r="M794" s="260">
        <v>700009</v>
      </c>
      <c r="N794" s="260" t="s">
        <v>204</v>
      </c>
      <c r="O794" s="260" t="s">
        <v>205</v>
      </c>
      <c r="P794" s="260">
        <v>10</v>
      </c>
      <c r="Q794" s="260">
        <v>1500</v>
      </c>
      <c r="R794" s="260">
        <v>1521</v>
      </c>
    </row>
    <row r="795" spans="1:18" x14ac:dyDescent="0.35">
      <c r="A795" s="260">
        <v>95001708</v>
      </c>
      <c r="B795" s="260" t="s">
        <v>330</v>
      </c>
      <c r="C795" s="260" t="s">
        <v>302</v>
      </c>
      <c r="D795" s="261">
        <v>44679</v>
      </c>
      <c r="E795" s="260">
        <v>28</v>
      </c>
      <c r="F795" s="260" t="s">
        <v>199</v>
      </c>
      <c r="G795" s="260">
        <v>2772000</v>
      </c>
      <c r="H795" s="260" t="s">
        <v>318</v>
      </c>
      <c r="I795" s="260" t="s">
        <v>319</v>
      </c>
      <c r="J795" s="260" t="s">
        <v>320</v>
      </c>
      <c r="K795" s="260" t="s">
        <v>320</v>
      </c>
      <c r="L795" s="260" t="s">
        <v>263</v>
      </c>
      <c r="M795" s="260">
        <v>700009</v>
      </c>
      <c r="N795" s="260" t="s">
        <v>204</v>
      </c>
      <c r="O795" s="260" t="s">
        <v>205</v>
      </c>
      <c r="P795" s="260">
        <v>10</v>
      </c>
      <c r="Q795" s="260">
        <v>1500</v>
      </c>
      <c r="R795" s="260">
        <v>1521</v>
      </c>
    </row>
    <row r="796" spans="1:18" x14ac:dyDescent="0.35">
      <c r="A796" s="260">
        <v>95001709</v>
      </c>
      <c r="B796" s="260" t="s">
        <v>330</v>
      </c>
      <c r="C796" s="260" t="s">
        <v>302</v>
      </c>
      <c r="D796" s="261">
        <v>44679</v>
      </c>
      <c r="E796" s="260">
        <v>28</v>
      </c>
      <c r="F796" s="260" t="s">
        <v>199</v>
      </c>
      <c r="G796" s="260">
        <v>2772000</v>
      </c>
      <c r="H796" s="260" t="s">
        <v>318</v>
      </c>
      <c r="I796" s="260" t="s">
        <v>319</v>
      </c>
      <c r="J796" s="260" t="s">
        <v>320</v>
      </c>
      <c r="K796" s="260" t="s">
        <v>320</v>
      </c>
      <c r="L796" s="260" t="s">
        <v>263</v>
      </c>
      <c r="M796" s="260">
        <v>700009</v>
      </c>
      <c r="N796" s="260" t="s">
        <v>204</v>
      </c>
      <c r="O796" s="260" t="s">
        <v>205</v>
      </c>
      <c r="P796" s="260">
        <v>10</v>
      </c>
      <c r="Q796" s="260">
        <v>1500</v>
      </c>
      <c r="R796" s="260">
        <v>1521</v>
      </c>
    </row>
    <row r="797" spans="1:18" x14ac:dyDescent="0.35">
      <c r="A797" s="260">
        <v>95001710</v>
      </c>
      <c r="B797" s="260" t="s">
        <v>330</v>
      </c>
      <c r="C797" s="260" t="s">
        <v>302</v>
      </c>
      <c r="D797" s="261">
        <v>44679</v>
      </c>
      <c r="E797" s="260">
        <v>28</v>
      </c>
      <c r="F797" s="260" t="s">
        <v>199</v>
      </c>
      <c r="G797" s="260">
        <v>2772000</v>
      </c>
      <c r="H797" s="260" t="s">
        <v>318</v>
      </c>
      <c r="I797" s="260" t="s">
        <v>319</v>
      </c>
      <c r="J797" s="260" t="s">
        <v>320</v>
      </c>
      <c r="K797" s="260" t="s">
        <v>320</v>
      </c>
      <c r="L797" s="260" t="s">
        <v>263</v>
      </c>
      <c r="M797" s="260">
        <v>700009</v>
      </c>
      <c r="N797" s="260" t="s">
        <v>204</v>
      </c>
      <c r="O797" s="260" t="s">
        <v>205</v>
      </c>
      <c r="P797" s="260">
        <v>10</v>
      </c>
      <c r="Q797" s="260">
        <v>1500</v>
      </c>
      <c r="R797" s="260">
        <v>1521</v>
      </c>
    </row>
    <row r="798" spans="1:18" x14ac:dyDescent="0.35">
      <c r="A798" s="260">
        <v>95001711</v>
      </c>
      <c r="B798" s="260" t="s">
        <v>349</v>
      </c>
      <c r="C798" s="260" t="s">
        <v>233</v>
      </c>
      <c r="D798" s="261">
        <v>44679</v>
      </c>
      <c r="E798" s="260">
        <v>28.4</v>
      </c>
      <c r="F798" s="260" t="s">
        <v>199</v>
      </c>
      <c r="G798" s="260">
        <v>2868400</v>
      </c>
      <c r="H798" s="260" t="s">
        <v>318</v>
      </c>
      <c r="I798" s="260" t="s">
        <v>319</v>
      </c>
      <c r="J798" s="260" t="s">
        <v>320</v>
      </c>
      <c r="K798" s="260" t="s">
        <v>320</v>
      </c>
      <c r="L798" s="260" t="s">
        <v>263</v>
      </c>
      <c r="M798" s="260">
        <v>700009</v>
      </c>
      <c r="N798" s="260" t="s">
        <v>204</v>
      </c>
      <c r="O798" s="260" t="s">
        <v>205</v>
      </c>
      <c r="P798" s="260">
        <v>10</v>
      </c>
      <c r="Q798" s="260">
        <v>1500</v>
      </c>
      <c r="R798" s="260">
        <v>1521</v>
      </c>
    </row>
    <row r="799" spans="1:18" x14ac:dyDescent="0.35">
      <c r="A799" s="260">
        <v>95001711</v>
      </c>
      <c r="B799" s="260" t="s">
        <v>349</v>
      </c>
      <c r="C799" s="260" t="s">
        <v>233</v>
      </c>
      <c r="D799" s="261">
        <v>44679</v>
      </c>
      <c r="E799" s="260">
        <v>30</v>
      </c>
      <c r="F799" s="260" t="s">
        <v>199</v>
      </c>
      <c r="G799" s="260">
        <v>3030000</v>
      </c>
      <c r="H799" s="260" t="s">
        <v>318</v>
      </c>
      <c r="I799" s="260" t="s">
        <v>319</v>
      </c>
      <c r="J799" s="260" t="s">
        <v>320</v>
      </c>
      <c r="K799" s="260" t="s">
        <v>320</v>
      </c>
      <c r="L799" s="260" t="s">
        <v>263</v>
      </c>
      <c r="M799" s="260">
        <v>700009</v>
      </c>
      <c r="N799" s="260" t="s">
        <v>204</v>
      </c>
      <c r="O799" s="260" t="s">
        <v>205</v>
      </c>
      <c r="P799" s="260">
        <v>11</v>
      </c>
      <c r="Q799" s="260">
        <v>1500</v>
      </c>
      <c r="R799" s="260">
        <v>1521</v>
      </c>
    </row>
    <row r="800" spans="1:18" x14ac:dyDescent="0.35">
      <c r="A800" s="260">
        <v>95001711</v>
      </c>
      <c r="B800" s="260" t="s">
        <v>349</v>
      </c>
      <c r="C800" s="260" t="s">
        <v>233</v>
      </c>
      <c r="D800" s="261">
        <v>44679</v>
      </c>
      <c r="E800" s="260">
        <v>30</v>
      </c>
      <c r="F800" s="260" t="s">
        <v>199</v>
      </c>
      <c r="G800" s="260">
        <v>3030000</v>
      </c>
      <c r="H800" s="260" t="s">
        <v>318</v>
      </c>
      <c r="I800" s="260" t="s">
        <v>319</v>
      </c>
      <c r="J800" s="260" t="s">
        <v>320</v>
      </c>
      <c r="K800" s="260" t="s">
        <v>320</v>
      </c>
      <c r="L800" s="260" t="s">
        <v>263</v>
      </c>
      <c r="M800" s="260">
        <v>700009</v>
      </c>
      <c r="N800" s="260" t="s">
        <v>204</v>
      </c>
      <c r="O800" s="260" t="s">
        <v>205</v>
      </c>
      <c r="P800" s="260">
        <v>12</v>
      </c>
      <c r="Q800" s="260">
        <v>1500</v>
      </c>
      <c r="R800" s="260">
        <v>1521</v>
      </c>
    </row>
    <row r="801" spans="1:18" x14ac:dyDescent="0.35">
      <c r="A801" s="260">
        <v>95001712</v>
      </c>
      <c r="B801" s="260" t="s">
        <v>322</v>
      </c>
      <c r="D801" s="261">
        <v>44679</v>
      </c>
      <c r="E801" s="260">
        <v>1.5</v>
      </c>
      <c r="F801" s="260" t="s">
        <v>199</v>
      </c>
      <c r="G801" s="260">
        <v>153000</v>
      </c>
      <c r="H801" s="260" t="s">
        <v>318</v>
      </c>
      <c r="I801" s="260" t="s">
        <v>319</v>
      </c>
      <c r="J801" s="260" t="s">
        <v>320</v>
      </c>
      <c r="K801" s="260" t="s">
        <v>320</v>
      </c>
      <c r="L801" s="260" t="s">
        <v>263</v>
      </c>
      <c r="M801" s="260">
        <v>700009</v>
      </c>
      <c r="N801" s="260" t="s">
        <v>204</v>
      </c>
      <c r="O801" s="260" t="s">
        <v>205</v>
      </c>
      <c r="P801" s="260">
        <v>10</v>
      </c>
      <c r="Q801" s="260">
        <v>1500</v>
      </c>
      <c r="R801" s="260">
        <v>1520</v>
      </c>
    </row>
    <row r="802" spans="1:18" x14ac:dyDescent="0.35">
      <c r="A802" s="260">
        <v>95001713</v>
      </c>
      <c r="B802" s="260" t="s">
        <v>330</v>
      </c>
      <c r="C802" s="260" t="s">
        <v>302</v>
      </c>
      <c r="D802" s="261">
        <v>44681</v>
      </c>
      <c r="E802" s="260">
        <v>14</v>
      </c>
      <c r="F802" s="260" t="s">
        <v>199</v>
      </c>
      <c r="G802" s="260">
        <v>1386000</v>
      </c>
      <c r="H802" s="260" t="s">
        <v>318</v>
      </c>
      <c r="I802" s="260" t="s">
        <v>319</v>
      </c>
      <c r="J802" s="260" t="s">
        <v>320</v>
      </c>
      <c r="K802" s="260" t="s">
        <v>320</v>
      </c>
      <c r="L802" s="260" t="s">
        <v>263</v>
      </c>
      <c r="M802" s="260">
        <v>700009</v>
      </c>
      <c r="N802" s="260" t="s">
        <v>204</v>
      </c>
      <c r="O802" s="260" t="s">
        <v>205</v>
      </c>
      <c r="P802" s="260">
        <v>10</v>
      </c>
      <c r="Q802" s="260">
        <v>1500</v>
      </c>
      <c r="R802" s="260">
        <v>1521</v>
      </c>
    </row>
    <row r="803" spans="1:18" x14ac:dyDescent="0.35">
      <c r="A803" s="260">
        <v>95001714</v>
      </c>
      <c r="B803" s="260" t="s">
        <v>330</v>
      </c>
      <c r="C803" s="260" t="s">
        <v>302</v>
      </c>
      <c r="D803" s="261">
        <v>44681</v>
      </c>
      <c r="E803" s="260">
        <v>14</v>
      </c>
      <c r="F803" s="260" t="s">
        <v>199</v>
      </c>
      <c r="G803" s="260">
        <v>1386000</v>
      </c>
      <c r="H803" s="260" t="s">
        <v>318</v>
      </c>
      <c r="I803" s="260" t="s">
        <v>319</v>
      </c>
      <c r="J803" s="260" t="s">
        <v>320</v>
      </c>
      <c r="K803" s="260" t="s">
        <v>320</v>
      </c>
      <c r="L803" s="260" t="s">
        <v>263</v>
      </c>
      <c r="M803" s="260">
        <v>700009</v>
      </c>
      <c r="N803" s="260" t="s">
        <v>204</v>
      </c>
      <c r="O803" s="260" t="s">
        <v>205</v>
      </c>
      <c r="P803" s="260">
        <v>10</v>
      </c>
      <c r="Q803" s="260">
        <v>1500</v>
      </c>
      <c r="R803" s="260">
        <v>1521</v>
      </c>
    </row>
    <row r="804" spans="1:18" x14ac:dyDescent="0.35">
      <c r="A804" s="260">
        <v>95001715</v>
      </c>
      <c r="B804" s="260" t="s">
        <v>330</v>
      </c>
      <c r="C804" s="260" t="s">
        <v>302</v>
      </c>
      <c r="D804" s="261">
        <v>44681</v>
      </c>
      <c r="E804" s="260">
        <v>28</v>
      </c>
      <c r="F804" s="260" t="s">
        <v>199</v>
      </c>
      <c r="G804" s="260">
        <v>2772000</v>
      </c>
      <c r="H804" s="260" t="s">
        <v>318</v>
      </c>
      <c r="I804" s="260" t="s">
        <v>319</v>
      </c>
      <c r="J804" s="260" t="s">
        <v>320</v>
      </c>
      <c r="K804" s="260" t="s">
        <v>320</v>
      </c>
      <c r="L804" s="260" t="s">
        <v>263</v>
      </c>
      <c r="M804" s="260">
        <v>700009</v>
      </c>
      <c r="N804" s="260" t="s">
        <v>204</v>
      </c>
      <c r="O804" s="260" t="s">
        <v>205</v>
      </c>
      <c r="P804" s="260">
        <v>10</v>
      </c>
      <c r="Q804" s="260">
        <v>1500</v>
      </c>
      <c r="R804" s="260">
        <v>1521</v>
      </c>
    </row>
    <row r="805" spans="1:18" x14ac:dyDescent="0.35">
      <c r="A805" s="260">
        <v>95001716</v>
      </c>
      <c r="B805" s="260" t="s">
        <v>330</v>
      </c>
      <c r="C805" s="260" t="s">
        <v>302</v>
      </c>
      <c r="D805" s="261">
        <v>44681</v>
      </c>
      <c r="E805" s="260">
        <v>14</v>
      </c>
      <c r="F805" s="260" t="s">
        <v>199</v>
      </c>
      <c r="G805" s="260">
        <v>1386000</v>
      </c>
      <c r="H805" s="260" t="s">
        <v>318</v>
      </c>
      <c r="I805" s="260" t="s">
        <v>319</v>
      </c>
      <c r="J805" s="260" t="s">
        <v>320</v>
      </c>
      <c r="K805" s="260" t="s">
        <v>320</v>
      </c>
      <c r="L805" s="260" t="s">
        <v>263</v>
      </c>
      <c r="M805" s="260">
        <v>700009</v>
      </c>
      <c r="N805" s="260" t="s">
        <v>204</v>
      </c>
      <c r="O805" s="260" t="s">
        <v>205</v>
      </c>
      <c r="P805" s="260">
        <v>10</v>
      </c>
      <c r="Q805" s="260">
        <v>1500</v>
      </c>
      <c r="R805" s="260">
        <v>1521</v>
      </c>
    </row>
    <row r="806" spans="1:18" x14ac:dyDescent="0.35">
      <c r="A806" s="260">
        <v>95001717</v>
      </c>
      <c r="B806" s="260" t="s">
        <v>330</v>
      </c>
      <c r="C806" s="260" t="s">
        <v>302</v>
      </c>
      <c r="D806" s="261">
        <v>44681</v>
      </c>
      <c r="E806" s="260">
        <v>28</v>
      </c>
      <c r="F806" s="260" t="s">
        <v>199</v>
      </c>
      <c r="G806" s="260">
        <v>2772000</v>
      </c>
      <c r="H806" s="260" t="s">
        <v>318</v>
      </c>
      <c r="I806" s="260" t="s">
        <v>319</v>
      </c>
      <c r="J806" s="260" t="s">
        <v>320</v>
      </c>
      <c r="K806" s="260" t="s">
        <v>320</v>
      </c>
      <c r="L806" s="260" t="s">
        <v>263</v>
      </c>
      <c r="M806" s="260">
        <v>700009</v>
      </c>
      <c r="N806" s="260" t="s">
        <v>204</v>
      </c>
      <c r="O806" s="260" t="s">
        <v>205</v>
      </c>
      <c r="P806" s="260">
        <v>10</v>
      </c>
      <c r="Q806" s="260">
        <v>1500</v>
      </c>
      <c r="R806" s="260">
        <v>1521</v>
      </c>
    </row>
    <row r="807" spans="1:18" x14ac:dyDescent="0.35">
      <c r="A807" s="260">
        <v>95001718</v>
      </c>
      <c r="B807" s="260" t="s">
        <v>330</v>
      </c>
      <c r="C807" s="260" t="s">
        <v>302</v>
      </c>
      <c r="D807" s="261">
        <v>44681</v>
      </c>
      <c r="E807" s="260">
        <v>28</v>
      </c>
      <c r="F807" s="260" t="s">
        <v>199</v>
      </c>
      <c r="G807" s="260">
        <v>2772000</v>
      </c>
      <c r="H807" s="260" t="s">
        <v>318</v>
      </c>
      <c r="I807" s="260" t="s">
        <v>319</v>
      </c>
      <c r="J807" s="260" t="s">
        <v>320</v>
      </c>
      <c r="K807" s="260" t="s">
        <v>320</v>
      </c>
      <c r="L807" s="260" t="s">
        <v>263</v>
      </c>
      <c r="M807" s="260">
        <v>700009</v>
      </c>
      <c r="N807" s="260" t="s">
        <v>204</v>
      </c>
      <c r="O807" s="260" t="s">
        <v>205</v>
      </c>
      <c r="P807" s="260">
        <v>10</v>
      </c>
      <c r="Q807" s="260">
        <v>1500</v>
      </c>
      <c r="R807" s="260">
        <v>1521</v>
      </c>
    </row>
    <row r="808" spans="1:18" x14ac:dyDescent="0.35">
      <c r="A808" s="260">
        <v>95001719</v>
      </c>
      <c r="B808" s="260" t="s">
        <v>330</v>
      </c>
      <c r="C808" s="260" t="s">
        <v>302</v>
      </c>
      <c r="D808" s="261">
        <v>44681</v>
      </c>
      <c r="E808" s="260">
        <v>28</v>
      </c>
      <c r="F808" s="260" t="s">
        <v>199</v>
      </c>
      <c r="G808" s="260">
        <v>2772000</v>
      </c>
      <c r="H808" s="260" t="s">
        <v>318</v>
      </c>
      <c r="I808" s="260" t="s">
        <v>319</v>
      </c>
      <c r="J808" s="260" t="s">
        <v>320</v>
      </c>
      <c r="K808" s="260" t="s">
        <v>320</v>
      </c>
      <c r="L808" s="260" t="s">
        <v>263</v>
      </c>
      <c r="M808" s="260">
        <v>700009</v>
      </c>
      <c r="N808" s="260" t="s">
        <v>204</v>
      </c>
      <c r="O808" s="260" t="s">
        <v>205</v>
      </c>
      <c r="P808" s="260">
        <v>10</v>
      </c>
      <c r="Q808" s="260">
        <v>1500</v>
      </c>
      <c r="R808" s="260">
        <v>1521</v>
      </c>
    </row>
    <row r="809" spans="1:18" x14ac:dyDescent="0.35">
      <c r="A809" s="260">
        <v>95001720</v>
      </c>
      <c r="B809" s="260" t="s">
        <v>330</v>
      </c>
      <c r="C809" s="260" t="s">
        <v>302</v>
      </c>
      <c r="D809" s="261">
        <v>44681</v>
      </c>
      <c r="E809" s="260">
        <v>28</v>
      </c>
      <c r="F809" s="260" t="s">
        <v>199</v>
      </c>
      <c r="G809" s="260">
        <v>2772000</v>
      </c>
      <c r="H809" s="260" t="s">
        <v>318</v>
      </c>
      <c r="I809" s="260" t="s">
        <v>319</v>
      </c>
      <c r="J809" s="260" t="s">
        <v>320</v>
      </c>
      <c r="K809" s="260" t="s">
        <v>320</v>
      </c>
      <c r="L809" s="260" t="s">
        <v>263</v>
      </c>
      <c r="M809" s="260">
        <v>700009</v>
      </c>
      <c r="N809" s="260" t="s">
        <v>204</v>
      </c>
      <c r="O809" s="260" t="s">
        <v>205</v>
      </c>
      <c r="P809" s="260">
        <v>10</v>
      </c>
      <c r="Q809" s="260">
        <v>1500</v>
      </c>
      <c r="R809" s="260">
        <v>1521</v>
      </c>
    </row>
    <row r="810" spans="1:18" x14ac:dyDescent="0.35">
      <c r="A810" s="260">
        <v>95001721</v>
      </c>
      <c r="B810" s="260" t="s">
        <v>330</v>
      </c>
      <c r="C810" s="260" t="s">
        <v>302</v>
      </c>
      <c r="D810" s="261">
        <v>44681</v>
      </c>
      <c r="E810" s="260">
        <v>28</v>
      </c>
      <c r="F810" s="260" t="s">
        <v>199</v>
      </c>
      <c r="G810" s="260">
        <v>2772000</v>
      </c>
      <c r="H810" s="260" t="s">
        <v>318</v>
      </c>
      <c r="I810" s="260" t="s">
        <v>319</v>
      </c>
      <c r="J810" s="260" t="s">
        <v>320</v>
      </c>
      <c r="K810" s="260" t="s">
        <v>320</v>
      </c>
      <c r="L810" s="260" t="s">
        <v>263</v>
      </c>
      <c r="M810" s="260">
        <v>700009</v>
      </c>
      <c r="N810" s="260" t="s">
        <v>204</v>
      </c>
      <c r="O810" s="260" t="s">
        <v>205</v>
      </c>
      <c r="P810" s="260">
        <v>10</v>
      </c>
      <c r="Q810" s="260">
        <v>1500</v>
      </c>
      <c r="R810" s="260">
        <v>1521</v>
      </c>
    </row>
    <row r="811" spans="1:18" x14ac:dyDescent="0.35">
      <c r="A811" s="260">
        <v>95001722</v>
      </c>
      <c r="B811" s="260" t="s">
        <v>330</v>
      </c>
      <c r="C811" s="260" t="s">
        <v>302</v>
      </c>
      <c r="D811" s="261">
        <v>44681</v>
      </c>
      <c r="E811" s="260">
        <v>28</v>
      </c>
      <c r="F811" s="260" t="s">
        <v>199</v>
      </c>
      <c r="G811" s="260">
        <v>2772000</v>
      </c>
      <c r="H811" s="260" t="s">
        <v>318</v>
      </c>
      <c r="I811" s="260" t="s">
        <v>319</v>
      </c>
      <c r="J811" s="260" t="s">
        <v>320</v>
      </c>
      <c r="K811" s="260" t="s">
        <v>320</v>
      </c>
      <c r="L811" s="260" t="s">
        <v>263</v>
      </c>
      <c r="M811" s="260">
        <v>700009</v>
      </c>
      <c r="N811" s="260" t="s">
        <v>204</v>
      </c>
      <c r="O811" s="260" t="s">
        <v>205</v>
      </c>
      <c r="P811" s="260">
        <v>10</v>
      </c>
      <c r="Q811" s="260">
        <v>1500</v>
      </c>
      <c r="R811" s="260">
        <v>1521</v>
      </c>
    </row>
    <row r="812" spans="1:18" x14ac:dyDescent="0.35">
      <c r="A812" s="260">
        <v>95001723</v>
      </c>
      <c r="B812" s="260" t="s">
        <v>330</v>
      </c>
      <c r="C812" s="260" t="s">
        <v>302</v>
      </c>
      <c r="D812" s="261">
        <v>44681</v>
      </c>
      <c r="E812" s="260">
        <v>6</v>
      </c>
      <c r="F812" s="260" t="s">
        <v>199</v>
      </c>
      <c r="G812" s="260">
        <v>594000</v>
      </c>
      <c r="H812" s="260" t="s">
        <v>318</v>
      </c>
      <c r="I812" s="260" t="s">
        <v>319</v>
      </c>
      <c r="J812" s="260" t="s">
        <v>320</v>
      </c>
      <c r="K812" s="260" t="s">
        <v>320</v>
      </c>
      <c r="L812" s="260" t="s">
        <v>263</v>
      </c>
      <c r="M812" s="260">
        <v>700009</v>
      </c>
      <c r="N812" s="260" t="s">
        <v>204</v>
      </c>
      <c r="O812" s="260" t="s">
        <v>205</v>
      </c>
      <c r="P812" s="260">
        <v>10</v>
      </c>
      <c r="Q812" s="260">
        <v>1500</v>
      </c>
      <c r="R812" s="260">
        <v>1521</v>
      </c>
    </row>
    <row r="813" spans="1:18" x14ac:dyDescent="0.35">
      <c r="A813" s="260">
        <v>95001724</v>
      </c>
      <c r="B813" s="260" t="s">
        <v>330</v>
      </c>
      <c r="C813" s="260" t="s">
        <v>302</v>
      </c>
      <c r="D813" s="261">
        <v>44681</v>
      </c>
      <c r="E813" s="260">
        <v>14</v>
      </c>
      <c r="F813" s="260" t="s">
        <v>199</v>
      </c>
      <c r="G813" s="260">
        <v>1386000</v>
      </c>
      <c r="H813" s="260" t="s">
        <v>318</v>
      </c>
      <c r="I813" s="260" t="s">
        <v>319</v>
      </c>
      <c r="J813" s="260" t="s">
        <v>320</v>
      </c>
      <c r="K813" s="260" t="s">
        <v>320</v>
      </c>
      <c r="L813" s="260" t="s">
        <v>263</v>
      </c>
      <c r="M813" s="260">
        <v>700009</v>
      </c>
      <c r="N813" s="260" t="s">
        <v>204</v>
      </c>
      <c r="O813" s="260" t="s">
        <v>205</v>
      </c>
      <c r="P813" s="260">
        <v>10</v>
      </c>
      <c r="Q813" s="260">
        <v>1500</v>
      </c>
      <c r="R813" s="260">
        <v>1521</v>
      </c>
    </row>
    <row r="814" spans="1:18" x14ac:dyDescent="0.35">
      <c r="A814" s="260">
        <v>95001725</v>
      </c>
      <c r="B814" s="260" t="s">
        <v>330</v>
      </c>
      <c r="C814" s="260" t="s">
        <v>302</v>
      </c>
      <c r="D814" s="261">
        <v>44681</v>
      </c>
      <c r="E814" s="260">
        <v>15</v>
      </c>
      <c r="F814" s="260" t="s">
        <v>199</v>
      </c>
      <c r="G814" s="260">
        <v>1485000</v>
      </c>
      <c r="H814" s="260" t="s">
        <v>318</v>
      </c>
      <c r="I814" s="260" t="s">
        <v>319</v>
      </c>
      <c r="J814" s="260" t="s">
        <v>320</v>
      </c>
      <c r="K814" s="260" t="s">
        <v>320</v>
      </c>
      <c r="L814" s="260" t="s">
        <v>263</v>
      </c>
      <c r="M814" s="260">
        <v>700009</v>
      </c>
      <c r="N814" s="260" t="s">
        <v>204</v>
      </c>
      <c r="O814" s="260" t="s">
        <v>205</v>
      </c>
      <c r="P814" s="260">
        <v>10</v>
      </c>
      <c r="Q814" s="260">
        <v>1500</v>
      </c>
      <c r="R814" s="260">
        <v>1521</v>
      </c>
    </row>
    <row r="815" spans="1:18" x14ac:dyDescent="0.35">
      <c r="A815" s="260">
        <v>95001726</v>
      </c>
      <c r="B815" s="260" t="s">
        <v>330</v>
      </c>
      <c r="C815" s="260" t="s">
        <v>302</v>
      </c>
      <c r="D815" s="261">
        <v>44681</v>
      </c>
      <c r="E815" s="260">
        <v>28</v>
      </c>
      <c r="F815" s="260" t="s">
        <v>199</v>
      </c>
      <c r="G815" s="260">
        <v>2772000</v>
      </c>
      <c r="H815" s="260" t="s">
        <v>318</v>
      </c>
      <c r="I815" s="260" t="s">
        <v>319</v>
      </c>
      <c r="J815" s="260" t="s">
        <v>320</v>
      </c>
      <c r="K815" s="260" t="s">
        <v>320</v>
      </c>
      <c r="L815" s="260" t="s">
        <v>263</v>
      </c>
      <c r="M815" s="260">
        <v>700009</v>
      </c>
      <c r="N815" s="260" t="s">
        <v>204</v>
      </c>
      <c r="O815" s="260" t="s">
        <v>205</v>
      </c>
      <c r="P815" s="260">
        <v>10</v>
      </c>
      <c r="Q815" s="260">
        <v>1500</v>
      </c>
      <c r="R815" s="260">
        <v>1521</v>
      </c>
    </row>
    <row r="816" spans="1:18" x14ac:dyDescent="0.35">
      <c r="A816" s="260">
        <v>95001727</v>
      </c>
      <c r="B816" s="260" t="s">
        <v>330</v>
      </c>
      <c r="C816" s="260" t="s">
        <v>302</v>
      </c>
      <c r="D816" s="261">
        <v>44681</v>
      </c>
      <c r="E816" s="260">
        <v>5</v>
      </c>
      <c r="F816" s="260" t="s">
        <v>199</v>
      </c>
      <c r="G816" s="260">
        <v>495000</v>
      </c>
      <c r="H816" s="260" t="s">
        <v>318</v>
      </c>
      <c r="I816" s="260" t="s">
        <v>319</v>
      </c>
      <c r="J816" s="260" t="s">
        <v>320</v>
      </c>
      <c r="K816" s="260" t="s">
        <v>320</v>
      </c>
      <c r="L816" s="260" t="s">
        <v>263</v>
      </c>
      <c r="M816" s="260">
        <v>700009</v>
      </c>
      <c r="N816" s="260" t="s">
        <v>204</v>
      </c>
      <c r="O816" s="260" t="s">
        <v>205</v>
      </c>
      <c r="P816" s="260">
        <v>10</v>
      </c>
      <c r="Q816" s="260">
        <v>1500</v>
      </c>
      <c r="R816" s="260">
        <v>1521</v>
      </c>
    </row>
    <row r="817" spans="1:18" x14ac:dyDescent="0.35">
      <c r="A817" s="260">
        <v>95001728</v>
      </c>
      <c r="B817" s="260" t="s">
        <v>330</v>
      </c>
      <c r="C817" s="260" t="s">
        <v>302</v>
      </c>
      <c r="D817" s="261">
        <v>44681</v>
      </c>
      <c r="E817" s="260">
        <v>28</v>
      </c>
      <c r="F817" s="260" t="s">
        <v>199</v>
      </c>
      <c r="G817" s="260">
        <v>2772000</v>
      </c>
      <c r="H817" s="260" t="s">
        <v>318</v>
      </c>
      <c r="I817" s="260" t="s">
        <v>319</v>
      </c>
      <c r="J817" s="260" t="s">
        <v>320</v>
      </c>
      <c r="K817" s="260" t="s">
        <v>320</v>
      </c>
      <c r="L817" s="260" t="s">
        <v>263</v>
      </c>
      <c r="M817" s="260">
        <v>700009</v>
      </c>
      <c r="N817" s="260" t="s">
        <v>204</v>
      </c>
      <c r="O817" s="260" t="s">
        <v>205</v>
      </c>
      <c r="P817" s="260">
        <v>10</v>
      </c>
      <c r="Q817" s="260">
        <v>1500</v>
      </c>
      <c r="R817" s="260">
        <v>1521</v>
      </c>
    </row>
    <row r="818" spans="1:18" x14ac:dyDescent="0.35">
      <c r="A818" s="260">
        <v>95001729</v>
      </c>
      <c r="B818" s="260" t="s">
        <v>324</v>
      </c>
      <c r="C818" s="260" t="s">
        <v>302</v>
      </c>
      <c r="D818" s="261">
        <v>44681</v>
      </c>
      <c r="E818" s="260">
        <v>27</v>
      </c>
      <c r="F818" s="260" t="s">
        <v>199</v>
      </c>
      <c r="G818" s="260">
        <v>2673000</v>
      </c>
      <c r="H818" s="260" t="s">
        <v>318</v>
      </c>
      <c r="I818" s="260" t="s">
        <v>319</v>
      </c>
      <c r="J818" s="260" t="s">
        <v>320</v>
      </c>
      <c r="K818" s="260" t="s">
        <v>320</v>
      </c>
      <c r="L818" s="260" t="s">
        <v>263</v>
      </c>
      <c r="M818" s="260">
        <v>700009</v>
      </c>
      <c r="N818" s="260" t="s">
        <v>204</v>
      </c>
      <c r="O818" s="260" t="s">
        <v>205</v>
      </c>
      <c r="P818" s="260">
        <v>10</v>
      </c>
      <c r="Q818" s="260">
        <v>1500</v>
      </c>
      <c r="R818" s="260">
        <v>1520</v>
      </c>
    </row>
    <row r="819" spans="1:18" x14ac:dyDescent="0.35">
      <c r="A819" s="260">
        <v>95001732</v>
      </c>
      <c r="B819" s="260" t="s">
        <v>329</v>
      </c>
      <c r="D819" s="261">
        <v>44681</v>
      </c>
      <c r="E819" s="260">
        <v>12</v>
      </c>
      <c r="F819" s="260" t="s">
        <v>199</v>
      </c>
      <c r="G819" s="260">
        <v>1224000</v>
      </c>
      <c r="H819" s="260" t="s">
        <v>318</v>
      </c>
      <c r="I819" s="260" t="s">
        <v>319</v>
      </c>
      <c r="J819" s="260" t="s">
        <v>320</v>
      </c>
      <c r="K819" s="260" t="s">
        <v>320</v>
      </c>
      <c r="L819" s="260" t="s">
        <v>263</v>
      </c>
      <c r="M819" s="260">
        <v>700009</v>
      </c>
      <c r="N819" s="260" t="s">
        <v>204</v>
      </c>
      <c r="O819" s="260" t="s">
        <v>205</v>
      </c>
      <c r="P819" s="260">
        <v>10</v>
      </c>
      <c r="Q819" s="260">
        <v>1500</v>
      </c>
      <c r="R819" s="260">
        <v>1520</v>
      </c>
    </row>
    <row r="820" spans="1:18" x14ac:dyDescent="0.35">
      <c r="A820" s="260">
        <v>95001735</v>
      </c>
      <c r="B820" s="260" t="s">
        <v>330</v>
      </c>
      <c r="C820" s="260" t="s">
        <v>302</v>
      </c>
      <c r="D820" s="261">
        <v>44681</v>
      </c>
      <c r="E820" s="260">
        <v>24</v>
      </c>
      <c r="F820" s="260" t="s">
        <v>199</v>
      </c>
      <c r="G820" s="260">
        <v>2376000</v>
      </c>
      <c r="H820" s="260" t="s">
        <v>318</v>
      </c>
      <c r="I820" s="260" t="s">
        <v>319</v>
      </c>
      <c r="J820" s="260" t="s">
        <v>320</v>
      </c>
      <c r="K820" s="260" t="s">
        <v>320</v>
      </c>
      <c r="L820" s="260" t="s">
        <v>263</v>
      </c>
      <c r="M820" s="260">
        <v>700009</v>
      </c>
      <c r="N820" s="260" t="s">
        <v>204</v>
      </c>
      <c r="O820" s="260" t="s">
        <v>205</v>
      </c>
      <c r="P820" s="260">
        <v>10</v>
      </c>
      <c r="Q820" s="260">
        <v>1500</v>
      </c>
      <c r="R820" s="260">
        <v>1521</v>
      </c>
    </row>
    <row r="821" spans="1:18" x14ac:dyDescent="0.35">
      <c r="A821" s="260">
        <v>95001736</v>
      </c>
      <c r="B821" s="260" t="s">
        <v>330</v>
      </c>
      <c r="C821" s="260" t="s">
        <v>302</v>
      </c>
      <c r="D821" s="261">
        <v>44681</v>
      </c>
      <c r="E821" s="260">
        <v>4</v>
      </c>
      <c r="F821" s="260" t="s">
        <v>199</v>
      </c>
      <c r="G821" s="260">
        <v>396000</v>
      </c>
      <c r="H821" s="260" t="s">
        <v>318</v>
      </c>
      <c r="I821" s="260" t="s">
        <v>319</v>
      </c>
      <c r="J821" s="260" t="s">
        <v>320</v>
      </c>
      <c r="K821" s="260" t="s">
        <v>320</v>
      </c>
      <c r="L821" s="260" t="s">
        <v>263</v>
      </c>
      <c r="M821" s="260">
        <v>700009</v>
      </c>
      <c r="N821" s="260" t="s">
        <v>204</v>
      </c>
      <c r="O821" s="260" t="s">
        <v>205</v>
      </c>
      <c r="P821" s="260">
        <v>10</v>
      </c>
      <c r="Q821" s="260">
        <v>1500</v>
      </c>
      <c r="R821" s="260">
        <v>1521</v>
      </c>
    </row>
    <row r="822" spans="1:18" x14ac:dyDescent="0.35">
      <c r="A822" s="260">
        <v>95001741</v>
      </c>
      <c r="B822" s="260" t="s">
        <v>324</v>
      </c>
      <c r="C822" s="260" t="s">
        <v>302</v>
      </c>
      <c r="D822" s="261">
        <v>44681</v>
      </c>
      <c r="E822" s="260">
        <v>2</v>
      </c>
      <c r="F822" s="260" t="s">
        <v>199</v>
      </c>
      <c r="G822" s="260">
        <v>198000</v>
      </c>
      <c r="H822" s="260" t="s">
        <v>318</v>
      </c>
      <c r="I822" s="260" t="s">
        <v>319</v>
      </c>
      <c r="J822" s="260" t="s">
        <v>320</v>
      </c>
      <c r="K822" s="260" t="s">
        <v>320</v>
      </c>
      <c r="L822" s="260" t="s">
        <v>263</v>
      </c>
      <c r="M822" s="260">
        <v>700009</v>
      </c>
      <c r="N822" s="260" t="s">
        <v>204</v>
      </c>
      <c r="O822" s="260" t="s">
        <v>205</v>
      </c>
      <c r="P822" s="260">
        <v>10</v>
      </c>
      <c r="Q822" s="260">
        <v>1500</v>
      </c>
      <c r="R822" s="260">
        <v>1520</v>
      </c>
    </row>
    <row r="823" spans="1:18" x14ac:dyDescent="0.35">
      <c r="A823" s="260">
        <v>95001742</v>
      </c>
      <c r="B823" s="260" t="s">
        <v>324</v>
      </c>
      <c r="C823" s="260" t="s">
        <v>302</v>
      </c>
      <c r="D823" s="261">
        <v>44681</v>
      </c>
      <c r="E823" s="260">
        <v>29</v>
      </c>
      <c r="F823" s="260" t="s">
        <v>199</v>
      </c>
      <c r="G823" s="260">
        <v>2871000</v>
      </c>
      <c r="H823" s="260" t="s">
        <v>318</v>
      </c>
      <c r="I823" s="260" t="s">
        <v>319</v>
      </c>
      <c r="J823" s="260" t="s">
        <v>320</v>
      </c>
      <c r="K823" s="260" t="s">
        <v>320</v>
      </c>
      <c r="L823" s="260" t="s">
        <v>263</v>
      </c>
      <c r="M823" s="260">
        <v>700009</v>
      </c>
      <c r="N823" s="260" t="s">
        <v>204</v>
      </c>
      <c r="O823" s="260" t="s">
        <v>205</v>
      </c>
      <c r="P823" s="260">
        <v>10</v>
      </c>
      <c r="Q823" s="260">
        <v>1500</v>
      </c>
      <c r="R823" s="260">
        <v>1520</v>
      </c>
    </row>
    <row r="824" spans="1:18" x14ac:dyDescent="0.35">
      <c r="A824" s="260">
        <v>95001743</v>
      </c>
      <c r="B824" s="260" t="s">
        <v>324</v>
      </c>
      <c r="C824" s="260" t="s">
        <v>302</v>
      </c>
      <c r="D824" s="261">
        <v>44681</v>
      </c>
      <c r="E824" s="260">
        <v>29</v>
      </c>
      <c r="F824" s="260" t="s">
        <v>199</v>
      </c>
      <c r="G824" s="260">
        <v>2871000</v>
      </c>
      <c r="H824" s="260" t="s">
        <v>318</v>
      </c>
      <c r="I824" s="260" t="s">
        <v>319</v>
      </c>
      <c r="J824" s="260" t="s">
        <v>320</v>
      </c>
      <c r="K824" s="260" t="s">
        <v>320</v>
      </c>
      <c r="L824" s="260" t="s">
        <v>263</v>
      </c>
      <c r="M824" s="260">
        <v>700009</v>
      </c>
      <c r="N824" s="260" t="s">
        <v>204</v>
      </c>
      <c r="O824" s="260" t="s">
        <v>205</v>
      </c>
      <c r="P824" s="260">
        <v>10</v>
      </c>
      <c r="Q824" s="260">
        <v>1500</v>
      </c>
      <c r="R824" s="260">
        <v>1520</v>
      </c>
    </row>
    <row r="825" spans="1:18" x14ac:dyDescent="0.35">
      <c r="A825" s="260">
        <v>95001744</v>
      </c>
      <c r="B825" s="260" t="s">
        <v>324</v>
      </c>
      <c r="C825" s="260" t="s">
        <v>302</v>
      </c>
      <c r="D825" s="261">
        <v>44681</v>
      </c>
      <c r="E825" s="260">
        <v>3</v>
      </c>
      <c r="F825" s="260" t="s">
        <v>199</v>
      </c>
      <c r="G825" s="260">
        <v>297000</v>
      </c>
      <c r="H825" s="260" t="s">
        <v>318</v>
      </c>
      <c r="I825" s="260" t="s">
        <v>319</v>
      </c>
      <c r="J825" s="260" t="s">
        <v>320</v>
      </c>
      <c r="K825" s="260" t="s">
        <v>320</v>
      </c>
      <c r="L825" s="260" t="s">
        <v>263</v>
      </c>
      <c r="M825" s="260">
        <v>700009</v>
      </c>
      <c r="N825" s="260" t="s">
        <v>204</v>
      </c>
      <c r="O825" s="260" t="s">
        <v>205</v>
      </c>
      <c r="P825" s="260">
        <v>10</v>
      </c>
      <c r="Q825" s="260">
        <v>1500</v>
      </c>
      <c r="R825" s="260">
        <v>1520</v>
      </c>
    </row>
    <row r="826" spans="1:18" x14ac:dyDescent="0.35">
      <c r="A826" s="260">
        <v>95001745</v>
      </c>
      <c r="B826" s="260" t="s">
        <v>324</v>
      </c>
      <c r="C826" s="260" t="s">
        <v>302</v>
      </c>
      <c r="D826" s="261">
        <v>44681</v>
      </c>
      <c r="E826" s="260">
        <v>25</v>
      </c>
      <c r="F826" s="260" t="s">
        <v>199</v>
      </c>
      <c r="G826" s="260">
        <v>2475000</v>
      </c>
      <c r="H826" s="260" t="s">
        <v>318</v>
      </c>
      <c r="I826" s="260" t="s">
        <v>319</v>
      </c>
      <c r="J826" s="260" t="s">
        <v>320</v>
      </c>
      <c r="K826" s="260" t="s">
        <v>320</v>
      </c>
      <c r="L826" s="260" t="s">
        <v>263</v>
      </c>
      <c r="M826" s="260">
        <v>700009</v>
      </c>
      <c r="N826" s="260" t="s">
        <v>204</v>
      </c>
      <c r="O826" s="260" t="s">
        <v>205</v>
      </c>
      <c r="P826" s="260">
        <v>10</v>
      </c>
      <c r="Q826" s="260">
        <v>1500</v>
      </c>
      <c r="R826" s="260">
        <v>1520</v>
      </c>
    </row>
    <row r="827" spans="1:18" x14ac:dyDescent="0.35">
      <c r="A827" s="260">
        <v>95001746</v>
      </c>
      <c r="B827" s="260" t="s">
        <v>324</v>
      </c>
      <c r="C827" s="260" t="s">
        <v>302</v>
      </c>
      <c r="D827" s="261">
        <v>44681</v>
      </c>
      <c r="E827" s="260">
        <v>1</v>
      </c>
      <c r="F827" s="260" t="s">
        <v>199</v>
      </c>
      <c r="G827" s="260">
        <v>99000</v>
      </c>
      <c r="H827" s="260" t="s">
        <v>318</v>
      </c>
      <c r="I827" s="260" t="s">
        <v>319</v>
      </c>
      <c r="J827" s="260" t="s">
        <v>320</v>
      </c>
      <c r="K827" s="260" t="s">
        <v>320</v>
      </c>
      <c r="L827" s="260" t="s">
        <v>263</v>
      </c>
      <c r="M827" s="260">
        <v>700009</v>
      </c>
      <c r="N827" s="260" t="s">
        <v>204</v>
      </c>
      <c r="O827" s="260" t="s">
        <v>205</v>
      </c>
      <c r="P827" s="260">
        <v>10</v>
      </c>
      <c r="Q827" s="260">
        <v>1500</v>
      </c>
      <c r="R827" s="260">
        <v>1520</v>
      </c>
    </row>
    <row r="828" spans="1:18" x14ac:dyDescent="0.35">
      <c r="A828" s="260">
        <v>95001747</v>
      </c>
      <c r="B828" s="260" t="s">
        <v>324</v>
      </c>
      <c r="C828" s="260" t="s">
        <v>302</v>
      </c>
      <c r="D828" s="261">
        <v>44681</v>
      </c>
      <c r="E828" s="260">
        <v>30</v>
      </c>
      <c r="F828" s="260" t="s">
        <v>199</v>
      </c>
      <c r="G828" s="260">
        <v>2970000</v>
      </c>
      <c r="H828" s="260" t="s">
        <v>318</v>
      </c>
      <c r="I828" s="260" t="s">
        <v>319</v>
      </c>
      <c r="J828" s="260" t="s">
        <v>320</v>
      </c>
      <c r="K828" s="260" t="s">
        <v>320</v>
      </c>
      <c r="L828" s="260" t="s">
        <v>263</v>
      </c>
      <c r="M828" s="260">
        <v>700009</v>
      </c>
      <c r="N828" s="260" t="s">
        <v>204</v>
      </c>
      <c r="O828" s="260" t="s">
        <v>205</v>
      </c>
      <c r="P828" s="260">
        <v>10</v>
      </c>
      <c r="Q828" s="260">
        <v>1500</v>
      </c>
      <c r="R828" s="260">
        <v>1520</v>
      </c>
    </row>
    <row r="829" spans="1:18" x14ac:dyDescent="0.35">
      <c r="A829" s="260">
        <v>95001748</v>
      </c>
      <c r="B829" s="260" t="s">
        <v>324</v>
      </c>
      <c r="C829" s="260" t="s">
        <v>302</v>
      </c>
      <c r="D829" s="261">
        <v>44681</v>
      </c>
      <c r="E829" s="260">
        <v>27</v>
      </c>
      <c r="F829" s="260" t="s">
        <v>199</v>
      </c>
      <c r="G829" s="260">
        <v>2673000</v>
      </c>
      <c r="H829" s="260" t="s">
        <v>318</v>
      </c>
      <c r="I829" s="260" t="s">
        <v>319</v>
      </c>
      <c r="J829" s="260" t="s">
        <v>320</v>
      </c>
      <c r="K829" s="260" t="s">
        <v>320</v>
      </c>
      <c r="L829" s="260" t="s">
        <v>263</v>
      </c>
      <c r="M829" s="260">
        <v>700009</v>
      </c>
      <c r="N829" s="260" t="s">
        <v>204</v>
      </c>
      <c r="O829" s="260" t="s">
        <v>205</v>
      </c>
      <c r="P829" s="260">
        <v>10</v>
      </c>
      <c r="Q829" s="260">
        <v>1500</v>
      </c>
      <c r="R829" s="260">
        <v>1520</v>
      </c>
    </row>
    <row r="830" spans="1:18" x14ac:dyDescent="0.35">
      <c r="A830" s="260">
        <v>95001749</v>
      </c>
      <c r="B830" s="260" t="s">
        <v>324</v>
      </c>
      <c r="C830" s="260" t="s">
        <v>302</v>
      </c>
      <c r="D830" s="261">
        <v>44681</v>
      </c>
      <c r="E830" s="260">
        <v>1</v>
      </c>
      <c r="F830" s="260" t="s">
        <v>199</v>
      </c>
      <c r="G830" s="260">
        <v>99000</v>
      </c>
      <c r="H830" s="260" t="s">
        <v>318</v>
      </c>
      <c r="I830" s="260" t="s">
        <v>319</v>
      </c>
      <c r="J830" s="260" t="s">
        <v>320</v>
      </c>
      <c r="K830" s="260" t="s">
        <v>320</v>
      </c>
      <c r="L830" s="260" t="s">
        <v>263</v>
      </c>
      <c r="M830" s="260">
        <v>700009</v>
      </c>
      <c r="N830" s="260" t="s">
        <v>204</v>
      </c>
      <c r="O830" s="260" t="s">
        <v>205</v>
      </c>
      <c r="P830" s="260">
        <v>10</v>
      </c>
      <c r="Q830" s="260">
        <v>1500</v>
      </c>
      <c r="R830" s="260">
        <v>1520</v>
      </c>
    </row>
    <row r="831" spans="1:18" x14ac:dyDescent="0.35">
      <c r="A831" s="260">
        <v>95001750</v>
      </c>
      <c r="B831" s="260" t="s">
        <v>324</v>
      </c>
      <c r="C831" s="260" t="s">
        <v>302</v>
      </c>
      <c r="D831" s="261">
        <v>44681</v>
      </c>
      <c r="E831" s="260">
        <v>2</v>
      </c>
      <c r="F831" s="260" t="s">
        <v>199</v>
      </c>
      <c r="G831" s="260">
        <v>198000</v>
      </c>
      <c r="H831" s="260" t="s">
        <v>318</v>
      </c>
      <c r="I831" s="260" t="s">
        <v>319</v>
      </c>
      <c r="J831" s="260" t="s">
        <v>320</v>
      </c>
      <c r="K831" s="260" t="s">
        <v>320</v>
      </c>
      <c r="L831" s="260" t="s">
        <v>263</v>
      </c>
      <c r="M831" s="260">
        <v>700009</v>
      </c>
      <c r="N831" s="260" t="s">
        <v>204</v>
      </c>
      <c r="O831" s="260" t="s">
        <v>205</v>
      </c>
      <c r="P831" s="260">
        <v>10</v>
      </c>
      <c r="Q831" s="260">
        <v>1500</v>
      </c>
      <c r="R831" s="260">
        <v>1520</v>
      </c>
    </row>
    <row r="832" spans="1:18" x14ac:dyDescent="0.35">
      <c r="A832" s="260">
        <v>95001751</v>
      </c>
      <c r="B832" s="260" t="s">
        <v>324</v>
      </c>
      <c r="C832" s="260" t="s">
        <v>302</v>
      </c>
      <c r="D832" s="261">
        <v>44681</v>
      </c>
      <c r="E832" s="260">
        <v>29</v>
      </c>
      <c r="F832" s="260" t="s">
        <v>199</v>
      </c>
      <c r="G832" s="260">
        <v>2871000</v>
      </c>
      <c r="H832" s="260" t="s">
        <v>318</v>
      </c>
      <c r="I832" s="260" t="s">
        <v>319</v>
      </c>
      <c r="J832" s="260" t="s">
        <v>320</v>
      </c>
      <c r="K832" s="260" t="s">
        <v>320</v>
      </c>
      <c r="L832" s="260" t="s">
        <v>263</v>
      </c>
      <c r="M832" s="260">
        <v>700009</v>
      </c>
      <c r="N832" s="260" t="s">
        <v>204</v>
      </c>
      <c r="O832" s="260" t="s">
        <v>205</v>
      </c>
      <c r="P832" s="260">
        <v>10</v>
      </c>
      <c r="Q832" s="260">
        <v>1500</v>
      </c>
      <c r="R832" s="260">
        <v>1520</v>
      </c>
    </row>
    <row r="833" spans="1:18" x14ac:dyDescent="0.35">
      <c r="A833" s="260">
        <v>95001752</v>
      </c>
      <c r="B833" s="260" t="s">
        <v>330</v>
      </c>
      <c r="C833" s="260" t="s">
        <v>302</v>
      </c>
      <c r="D833" s="261">
        <v>44681</v>
      </c>
      <c r="E833" s="260">
        <v>15</v>
      </c>
      <c r="F833" s="260" t="s">
        <v>199</v>
      </c>
      <c r="G833" s="260">
        <v>1485000</v>
      </c>
      <c r="H833" s="260" t="s">
        <v>318</v>
      </c>
      <c r="I833" s="260" t="s">
        <v>319</v>
      </c>
      <c r="J833" s="260" t="s">
        <v>320</v>
      </c>
      <c r="K833" s="260" t="s">
        <v>320</v>
      </c>
      <c r="L833" s="260" t="s">
        <v>263</v>
      </c>
      <c r="M833" s="260">
        <v>700009</v>
      </c>
      <c r="N833" s="260" t="s">
        <v>204</v>
      </c>
      <c r="O833" s="260" t="s">
        <v>205</v>
      </c>
      <c r="P833" s="260">
        <v>10</v>
      </c>
      <c r="Q833" s="260">
        <v>1500</v>
      </c>
      <c r="R833" s="260">
        <v>1521</v>
      </c>
    </row>
    <row r="834" spans="1:18" x14ac:dyDescent="0.35">
      <c r="A834" s="260">
        <v>95001753</v>
      </c>
      <c r="B834" s="260" t="s">
        <v>327</v>
      </c>
      <c r="D834" s="261">
        <v>44681</v>
      </c>
      <c r="E834" s="260">
        <v>154.25</v>
      </c>
      <c r="F834" s="260" t="s">
        <v>199</v>
      </c>
      <c r="G834" s="260">
        <v>136202.75</v>
      </c>
      <c r="H834" s="260" t="s">
        <v>323</v>
      </c>
      <c r="I834" s="260" t="s">
        <v>319</v>
      </c>
      <c r="J834" s="260" t="s">
        <v>320</v>
      </c>
      <c r="K834" s="260" t="s">
        <v>320</v>
      </c>
      <c r="L834" s="260" t="s">
        <v>321</v>
      </c>
      <c r="M834" s="260">
        <v>700046</v>
      </c>
      <c r="N834" s="260" t="s">
        <v>204</v>
      </c>
      <c r="O834" s="260" t="s">
        <v>205</v>
      </c>
      <c r="P834" s="260">
        <v>20</v>
      </c>
      <c r="Q834" s="260">
        <v>1500</v>
      </c>
      <c r="R834" s="260">
        <v>1521</v>
      </c>
    </row>
    <row r="835" spans="1:18" x14ac:dyDescent="0.35">
      <c r="A835" s="260">
        <v>95001753</v>
      </c>
      <c r="B835" s="260" t="s">
        <v>327</v>
      </c>
      <c r="D835" s="261">
        <v>44681</v>
      </c>
      <c r="E835" s="260">
        <v>435.25</v>
      </c>
      <c r="F835" s="260" t="s">
        <v>199</v>
      </c>
      <c r="G835" s="260">
        <v>384325.75</v>
      </c>
      <c r="H835" s="260" t="s">
        <v>323</v>
      </c>
      <c r="I835" s="260" t="s">
        <v>319</v>
      </c>
      <c r="J835" s="260" t="s">
        <v>320</v>
      </c>
      <c r="K835" s="260" t="s">
        <v>320</v>
      </c>
      <c r="L835" s="260" t="s">
        <v>263</v>
      </c>
      <c r="M835" s="260">
        <v>700009</v>
      </c>
      <c r="N835" s="260" t="s">
        <v>204</v>
      </c>
      <c r="O835" s="260" t="s">
        <v>205</v>
      </c>
      <c r="P835" s="260">
        <v>10</v>
      </c>
      <c r="Q835" s="260">
        <v>1500</v>
      </c>
      <c r="R835" s="260">
        <v>1521</v>
      </c>
    </row>
    <row r="836" spans="1:18" x14ac:dyDescent="0.35">
      <c r="A836" s="260">
        <v>95001754</v>
      </c>
      <c r="B836" s="260" t="s">
        <v>329</v>
      </c>
      <c r="D836" s="261">
        <v>44681</v>
      </c>
      <c r="E836" s="260">
        <v>1</v>
      </c>
      <c r="F836" s="260" t="s">
        <v>199</v>
      </c>
      <c r="G836" s="260">
        <v>102000</v>
      </c>
      <c r="H836" s="260" t="s">
        <v>318</v>
      </c>
      <c r="I836" s="260" t="s">
        <v>319</v>
      </c>
      <c r="J836" s="260" t="s">
        <v>320</v>
      </c>
      <c r="K836" s="260" t="s">
        <v>320</v>
      </c>
      <c r="L836" s="260" t="s">
        <v>263</v>
      </c>
      <c r="M836" s="260">
        <v>700009</v>
      </c>
      <c r="N836" s="260" t="s">
        <v>204</v>
      </c>
      <c r="O836" s="260" t="s">
        <v>205</v>
      </c>
      <c r="P836" s="260">
        <v>10</v>
      </c>
      <c r="Q836" s="260">
        <v>1500</v>
      </c>
      <c r="R836" s="260">
        <v>1520</v>
      </c>
    </row>
    <row r="837" spans="1:18" x14ac:dyDescent="0.35">
      <c r="A837" s="260">
        <v>95001755</v>
      </c>
      <c r="B837" s="260" t="s">
        <v>330</v>
      </c>
      <c r="C837" s="260" t="s">
        <v>302</v>
      </c>
      <c r="D837" s="261">
        <v>44690</v>
      </c>
      <c r="E837" s="260">
        <v>28</v>
      </c>
      <c r="F837" s="260" t="s">
        <v>199</v>
      </c>
      <c r="G837" s="260">
        <v>2772000</v>
      </c>
      <c r="H837" s="260" t="s">
        <v>318</v>
      </c>
      <c r="I837" s="260" t="s">
        <v>319</v>
      </c>
      <c r="J837" s="260" t="s">
        <v>320</v>
      </c>
      <c r="K837" s="260" t="s">
        <v>320</v>
      </c>
      <c r="L837" s="260" t="s">
        <v>263</v>
      </c>
      <c r="M837" s="260">
        <v>700009</v>
      </c>
      <c r="N837" s="260" t="s">
        <v>204</v>
      </c>
      <c r="O837" s="260" t="s">
        <v>205</v>
      </c>
      <c r="P837" s="260">
        <v>10</v>
      </c>
      <c r="Q837" s="260">
        <v>1500</v>
      </c>
      <c r="R837" s="260">
        <v>1521</v>
      </c>
    </row>
    <row r="838" spans="1:18" x14ac:dyDescent="0.35">
      <c r="A838" s="260">
        <v>95001756</v>
      </c>
      <c r="B838" s="260" t="s">
        <v>330</v>
      </c>
      <c r="C838" s="260" t="s">
        <v>302</v>
      </c>
      <c r="D838" s="261">
        <v>44690</v>
      </c>
      <c r="E838" s="260">
        <v>28</v>
      </c>
      <c r="F838" s="260" t="s">
        <v>199</v>
      </c>
      <c r="G838" s="260">
        <v>2772000</v>
      </c>
      <c r="H838" s="260" t="s">
        <v>318</v>
      </c>
      <c r="I838" s="260" t="s">
        <v>319</v>
      </c>
      <c r="J838" s="260" t="s">
        <v>320</v>
      </c>
      <c r="K838" s="260" t="s">
        <v>320</v>
      </c>
      <c r="L838" s="260" t="s">
        <v>263</v>
      </c>
      <c r="M838" s="260">
        <v>700009</v>
      </c>
      <c r="N838" s="260" t="s">
        <v>204</v>
      </c>
      <c r="O838" s="260" t="s">
        <v>205</v>
      </c>
      <c r="P838" s="260">
        <v>10</v>
      </c>
      <c r="Q838" s="260">
        <v>1500</v>
      </c>
      <c r="R838" s="260">
        <v>1521</v>
      </c>
    </row>
    <row r="839" spans="1:18" x14ac:dyDescent="0.35">
      <c r="A839" s="260">
        <v>95001757</v>
      </c>
      <c r="B839" s="260" t="s">
        <v>330</v>
      </c>
      <c r="C839" s="260" t="s">
        <v>302</v>
      </c>
      <c r="D839" s="261">
        <v>44690</v>
      </c>
      <c r="E839" s="260">
        <v>28</v>
      </c>
      <c r="F839" s="260" t="s">
        <v>199</v>
      </c>
      <c r="G839" s="260">
        <v>2772000</v>
      </c>
      <c r="H839" s="260" t="s">
        <v>318</v>
      </c>
      <c r="I839" s="260" t="s">
        <v>319</v>
      </c>
      <c r="J839" s="260" t="s">
        <v>320</v>
      </c>
      <c r="K839" s="260" t="s">
        <v>320</v>
      </c>
      <c r="L839" s="260" t="s">
        <v>263</v>
      </c>
      <c r="M839" s="260">
        <v>700009</v>
      </c>
      <c r="N839" s="260" t="s">
        <v>204</v>
      </c>
      <c r="O839" s="260" t="s">
        <v>205</v>
      </c>
      <c r="P839" s="260">
        <v>10</v>
      </c>
      <c r="Q839" s="260">
        <v>1500</v>
      </c>
      <c r="R839" s="260">
        <v>1521</v>
      </c>
    </row>
    <row r="840" spans="1:18" x14ac:dyDescent="0.35">
      <c r="A840" s="260">
        <v>95001758</v>
      </c>
      <c r="B840" s="260" t="s">
        <v>330</v>
      </c>
      <c r="C840" s="260" t="s">
        <v>302</v>
      </c>
      <c r="D840" s="261">
        <v>44690</v>
      </c>
      <c r="E840" s="260">
        <v>28</v>
      </c>
      <c r="F840" s="260" t="s">
        <v>199</v>
      </c>
      <c r="G840" s="260">
        <v>2772000</v>
      </c>
      <c r="H840" s="260" t="s">
        <v>318</v>
      </c>
      <c r="I840" s="260" t="s">
        <v>319</v>
      </c>
      <c r="J840" s="260" t="s">
        <v>320</v>
      </c>
      <c r="K840" s="260" t="s">
        <v>320</v>
      </c>
      <c r="L840" s="260" t="s">
        <v>263</v>
      </c>
      <c r="M840" s="260">
        <v>700009</v>
      </c>
      <c r="N840" s="260" t="s">
        <v>204</v>
      </c>
      <c r="O840" s="260" t="s">
        <v>205</v>
      </c>
      <c r="P840" s="260">
        <v>10</v>
      </c>
      <c r="Q840" s="260">
        <v>1500</v>
      </c>
      <c r="R840" s="260">
        <v>1521</v>
      </c>
    </row>
    <row r="841" spans="1:18" x14ac:dyDescent="0.35">
      <c r="A841" s="260">
        <v>95001759</v>
      </c>
      <c r="B841" s="260" t="s">
        <v>330</v>
      </c>
      <c r="C841" s="260" t="s">
        <v>302</v>
      </c>
      <c r="D841" s="261">
        <v>44690</v>
      </c>
      <c r="E841" s="260">
        <v>15</v>
      </c>
      <c r="F841" s="260" t="s">
        <v>199</v>
      </c>
      <c r="G841" s="260">
        <v>1485000</v>
      </c>
      <c r="H841" s="260" t="s">
        <v>318</v>
      </c>
      <c r="I841" s="260" t="s">
        <v>319</v>
      </c>
      <c r="J841" s="260" t="s">
        <v>320</v>
      </c>
      <c r="K841" s="260" t="s">
        <v>320</v>
      </c>
      <c r="L841" s="260" t="s">
        <v>263</v>
      </c>
      <c r="M841" s="260">
        <v>700009</v>
      </c>
      <c r="N841" s="260" t="s">
        <v>204</v>
      </c>
      <c r="O841" s="260" t="s">
        <v>205</v>
      </c>
      <c r="P841" s="260">
        <v>10</v>
      </c>
      <c r="Q841" s="260">
        <v>1500</v>
      </c>
      <c r="R841" s="260">
        <v>1521</v>
      </c>
    </row>
    <row r="842" spans="1:18" x14ac:dyDescent="0.35">
      <c r="A842" s="260">
        <v>95001760</v>
      </c>
      <c r="B842" s="260" t="s">
        <v>330</v>
      </c>
      <c r="C842" s="260" t="s">
        <v>302</v>
      </c>
      <c r="D842" s="261">
        <v>44690</v>
      </c>
      <c r="E842" s="260">
        <v>28</v>
      </c>
      <c r="F842" s="260" t="s">
        <v>199</v>
      </c>
      <c r="G842" s="260">
        <v>2772000</v>
      </c>
      <c r="H842" s="260" t="s">
        <v>318</v>
      </c>
      <c r="I842" s="260" t="s">
        <v>319</v>
      </c>
      <c r="J842" s="260" t="s">
        <v>320</v>
      </c>
      <c r="K842" s="260" t="s">
        <v>320</v>
      </c>
      <c r="L842" s="260" t="s">
        <v>263</v>
      </c>
      <c r="M842" s="260">
        <v>700009</v>
      </c>
      <c r="N842" s="260" t="s">
        <v>204</v>
      </c>
      <c r="O842" s="260" t="s">
        <v>205</v>
      </c>
      <c r="P842" s="260">
        <v>10</v>
      </c>
      <c r="Q842" s="260">
        <v>1500</v>
      </c>
      <c r="R842" s="260">
        <v>1521</v>
      </c>
    </row>
    <row r="843" spans="1:18" x14ac:dyDescent="0.35">
      <c r="A843" s="260">
        <v>95001761</v>
      </c>
      <c r="B843" s="260" t="s">
        <v>330</v>
      </c>
      <c r="C843" s="260" t="s">
        <v>302</v>
      </c>
      <c r="D843" s="261">
        <v>44690</v>
      </c>
      <c r="E843" s="260">
        <v>3</v>
      </c>
      <c r="F843" s="260" t="s">
        <v>199</v>
      </c>
      <c r="G843" s="260">
        <v>297000</v>
      </c>
      <c r="H843" s="260" t="s">
        <v>318</v>
      </c>
      <c r="I843" s="260" t="s">
        <v>319</v>
      </c>
      <c r="J843" s="260" t="s">
        <v>320</v>
      </c>
      <c r="K843" s="260" t="s">
        <v>320</v>
      </c>
      <c r="L843" s="260" t="s">
        <v>263</v>
      </c>
      <c r="M843" s="260">
        <v>700009</v>
      </c>
      <c r="N843" s="260" t="s">
        <v>204</v>
      </c>
      <c r="O843" s="260" t="s">
        <v>205</v>
      </c>
      <c r="P843" s="260">
        <v>10</v>
      </c>
      <c r="Q843" s="260">
        <v>1500</v>
      </c>
      <c r="R843" s="260">
        <v>1521</v>
      </c>
    </row>
    <row r="844" spans="1:18" x14ac:dyDescent="0.35">
      <c r="A844" s="260">
        <v>95001762</v>
      </c>
      <c r="B844" s="260" t="s">
        <v>330</v>
      </c>
      <c r="C844" s="260" t="s">
        <v>302</v>
      </c>
      <c r="D844" s="261">
        <v>44690</v>
      </c>
      <c r="E844" s="260">
        <v>12</v>
      </c>
      <c r="F844" s="260" t="s">
        <v>199</v>
      </c>
      <c r="G844" s="260">
        <v>1188000</v>
      </c>
      <c r="H844" s="260" t="s">
        <v>318</v>
      </c>
      <c r="I844" s="260" t="s">
        <v>319</v>
      </c>
      <c r="J844" s="260" t="s">
        <v>320</v>
      </c>
      <c r="K844" s="260" t="s">
        <v>320</v>
      </c>
      <c r="L844" s="260" t="s">
        <v>263</v>
      </c>
      <c r="M844" s="260">
        <v>700009</v>
      </c>
      <c r="N844" s="260" t="s">
        <v>204</v>
      </c>
      <c r="O844" s="260" t="s">
        <v>205</v>
      </c>
      <c r="P844" s="260">
        <v>10</v>
      </c>
      <c r="Q844" s="260">
        <v>1500</v>
      </c>
      <c r="R844" s="260">
        <v>1521</v>
      </c>
    </row>
    <row r="845" spans="1:18" x14ac:dyDescent="0.35">
      <c r="A845" s="260">
        <v>95001763</v>
      </c>
      <c r="B845" s="260" t="s">
        <v>330</v>
      </c>
      <c r="C845" s="260" t="s">
        <v>302</v>
      </c>
      <c r="D845" s="261">
        <v>44690</v>
      </c>
      <c r="E845" s="260">
        <v>28</v>
      </c>
      <c r="F845" s="260" t="s">
        <v>199</v>
      </c>
      <c r="G845" s="260">
        <v>2772000</v>
      </c>
      <c r="H845" s="260" t="s">
        <v>318</v>
      </c>
      <c r="I845" s="260" t="s">
        <v>319</v>
      </c>
      <c r="J845" s="260" t="s">
        <v>320</v>
      </c>
      <c r="K845" s="260" t="s">
        <v>320</v>
      </c>
      <c r="L845" s="260" t="s">
        <v>263</v>
      </c>
      <c r="M845" s="260">
        <v>700009</v>
      </c>
      <c r="N845" s="260" t="s">
        <v>204</v>
      </c>
      <c r="O845" s="260" t="s">
        <v>205</v>
      </c>
      <c r="P845" s="260">
        <v>10</v>
      </c>
      <c r="Q845" s="260">
        <v>1500</v>
      </c>
      <c r="R845" s="260">
        <v>1521</v>
      </c>
    </row>
    <row r="846" spans="1:18" x14ac:dyDescent="0.35">
      <c r="A846" s="260">
        <v>95001764</v>
      </c>
      <c r="B846" s="260" t="s">
        <v>330</v>
      </c>
      <c r="C846" s="260" t="s">
        <v>302</v>
      </c>
      <c r="D846" s="261">
        <v>44690</v>
      </c>
      <c r="E846" s="260">
        <v>28</v>
      </c>
      <c r="F846" s="260" t="s">
        <v>199</v>
      </c>
      <c r="G846" s="260">
        <v>2772000</v>
      </c>
      <c r="H846" s="260" t="s">
        <v>318</v>
      </c>
      <c r="I846" s="260" t="s">
        <v>319</v>
      </c>
      <c r="J846" s="260" t="s">
        <v>320</v>
      </c>
      <c r="K846" s="260" t="s">
        <v>320</v>
      </c>
      <c r="L846" s="260" t="s">
        <v>263</v>
      </c>
      <c r="M846" s="260">
        <v>700009</v>
      </c>
      <c r="N846" s="260" t="s">
        <v>204</v>
      </c>
      <c r="O846" s="260" t="s">
        <v>205</v>
      </c>
      <c r="P846" s="260">
        <v>10</v>
      </c>
      <c r="Q846" s="260">
        <v>1500</v>
      </c>
      <c r="R846" s="260">
        <v>1521</v>
      </c>
    </row>
    <row r="847" spans="1:18" x14ac:dyDescent="0.35">
      <c r="A847" s="260">
        <v>95001765</v>
      </c>
      <c r="B847" s="260" t="s">
        <v>330</v>
      </c>
      <c r="C847" s="260" t="s">
        <v>302</v>
      </c>
      <c r="D847" s="261">
        <v>44690</v>
      </c>
      <c r="E847" s="260">
        <v>13</v>
      </c>
      <c r="F847" s="260" t="s">
        <v>199</v>
      </c>
      <c r="G847" s="260">
        <v>1287000</v>
      </c>
      <c r="H847" s="260" t="s">
        <v>318</v>
      </c>
      <c r="I847" s="260" t="s">
        <v>319</v>
      </c>
      <c r="J847" s="260" t="s">
        <v>320</v>
      </c>
      <c r="K847" s="260" t="s">
        <v>320</v>
      </c>
      <c r="L847" s="260" t="s">
        <v>263</v>
      </c>
      <c r="M847" s="260">
        <v>700009</v>
      </c>
      <c r="N847" s="260" t="s">
        <v>204</v>
      </c>
      <c r="O847" s="260" t="s">
        <v>205</v>
      </c>
      <c r="P847" s="260">
        <v>10</v>
      </c>
      <c r="Q847" s="260">
        <v>1500</v>
      </c>
      <c r="R847" s="260">
        <v>1521</v>
      </c>
    </row>
    <row r="848" spans="1:18" x14ac:dyDescent="0.35">
      <c r="A848" s="260">
        <v>95001766</v>
      </c>
      <c r="B848" s="260" t="s">
        <v>330</v>
      </c>
      <c r="C848" s="260" t="s">
        <v>302</v>
      </c>
      <c r="D848" s="261">
        <v>44690</v>
      </c>
      <c r="E848" s="260">
        <v>28</v>
      </c>
      <c r="F848" s="260" t="s">
        <v>199</v>
      </c>
      <c r="G848" s="260">
        <v>2772000</v>
      </c>
      <c r="H848" s="260" t="s">
        <v>318</v>
      </c>
      <c r="I848" s="260" t="s">
        <v>319</v>
      </c>
      <c r="J848" s="260" t="s">
        <v>320</v>
      </c>
      <c r="K848" s="260" t="s">
        <v>320</v>
      </c>
      <c r="L848" s="260" t="s">
        <v>263</v>
      </c>
      <c r="M848" s="260">
        <v>700009</v>
      </c>
      <c r="N848" s="260" t="s">
        <v>204</v>
      </c>
      <c r="O848" s="260" t="s">
        <v>205</v>
      </c>
      <c r="P848" s="260">
        <v>10</v>
      </c>
      <c r="Q848" s="260">
        <v>1500</v>
      </c>
      <c r="R848" s="260">
        <v>1521</v>
      </c>
    </row>
    <row r="849" spans="1:18" x14ac:dyDescent="0.35">
      <c r="A849" s="260">
        <v>95001767</v>
      </c>
      <c r="B849" s="260" t="s">
        <v>330</v>
      </c>
      <c r="C849" s="260" t="s">
        <v>302</v>
      </c>
      <c r="D849" s="261">
        <v>44690</v>
      </c>
      <c r="E849" s="260">
        <v>28</v>
      </c>
      <c r="F849" s="260" t="s">
        <v>199</v>
      </c>
      <c r="G849" s="260">
        <v>2772000</v>
      </c>
      <c r="H849" s="260" t="s">
        <v>318</v>
      </c>
      <c r="I849" s="260" t="s">
        <v>319</v>
      </c>
      <c r="J849" s="260" t="s">
        <v>320</v>
      </c>
      <c r="K849" s="260" t="s">
        <v>320</v>
      </c>
      <c r="L849" s="260" t="s">
        <v>263</v>
      </c>
      <c r="M849" s="260">
        <v>700009</v>
      </c>
      <c r="N849" s="260" t="s">
        <v>204</v>
      </c>
      <c r="O849" s="260" t="s">
        <v>205</v>
      </c>
      <c r="P849" s="260">
        <v>10</v>
      </c>
      <c r="Q849" s="260">
        <v>1500</v>
      </c>
      <c r="R849" s="260">
        <v>1521</v>
      </c>
    </row>
    <row r="850" spans="1:18" x14ac:dyDescent="0.35">
      <c r="A850" s="260">
        <v>95001768</v>
      </c>
      <c r="B850" s="260" t="s">
        <v>322</v>
      </c>
      <c r="D850" s="261">
        <v>44690</v>
      </c>
      <c r="E850" s="260">
        <v>7</v>
      </c>
      <c r="F850" s="260" t="s">
        <v>199</v>
      </c>
      <c r="G850" s="260">
        <v>714000</v>
      </c>
      <c r="H850" s="260" t="s">
        <v>318</v>
      </c>
      <c r="I850" s="260" t="s">
        <v>319</v>
      </c>
      <c r="J850" s="260" t="s">
        <v>320</v>
      </c>
      <c r="K850" s="260" t="s">
        <v>320</v>
      </c>
      <c r="L850" s="260" t="s">
        <v>263</v>
      </c>
      <c r="M850" s="260">
        <v>700009</v>
      </c>
      <c r="N850" s="260" t="s">
        <v>204</v>
      </c>
      <c r="O850" s="260" t="s">
        <v>205</v>
      </c>
      <c r="P850" s="260">
        <v>10</v>
      </c>
      <c r="Q850" s="260">
        <v>1500</v>
      </c>
      <c r="R850" s="260">
        <v>1520</v>
      </c>
    </row>
    <row r="851" spans="1:18" x14ac:dyDescent="0.35">
      <c r="A851" s="260">
        <v>95001769</v>
      </c>
      <c r="B851" s="260" t="s">
        <v>336</v>
      </c>
      <c r="D851" s="261">
        <v>44690</v>
      </c>
      <c r="E851" s="260">
        <v>28</v>
      </c>
      <c r="F851" s="260" t="s">
        <v>199</v>
      </c>
      <c r="G851" s="260">
        <v>2856000</v>
      </c>
      <c r="H851" s="260" t="s">
        <v>318</v>
      </c>
      <c r="I851" s="260" t="s">
        <v>319</v>
      </c>
      <c r="J851" s="260" t="s">
        <v>320</v>
      </c>
      <c r="K851" s="260" t="s">
        <v>320</v>
      </c>
      <c r="L851" s="260" t="s">
        <v>263</v>
      </c>
      <c r="M851" s="260">
        <v>700009</v>
      </c>
      <c r="N851" s="260" t="s">
        <v>204</v>
      </c>
      <c r="O851" s="260" t="s">
        <v>205</v>
      </c>
      <c r="P851" s="260">
        <v>10</v>
      </c>
      <c r="Q851" s="260">
        <v>1500</v>
      </c>
      <c r="R851" s="260">
        <v>1520</v>
      </c>
    </row>
    <row r="852" spans="1:18" x14ac:dyDescent="0.35">
      <c r="A852" s="260">
        <v>95001770</v>
      </c>
      <c r="B852" s="260" t="s">
        <v>337</v>
      </c>
      <c r="D852" s="261">
        <v>44690</v>
      </c>
      <c r="E852" s="260">
        <v>28.2</v>
      </c>
      <c r="F852" s="260" t="s">
        <v>199</v>
      </c>
      <c r="G852" s="260">
        <v>2876400</v>
      </c>
      <c r="H852" s="260" t="s">
        <v>318</v>
      </c>
      <c r="I852" s="260" t="s">
        <v>319</v>
      </c>
      <c r="J852" s="260" t="s">
        <v>320</v>
      </c>
      <c r="K852" s="260" t="s">
        <v>320</v>
      </c>
      <c r="L852" s="260" t="s">
        <v>263</v>
      </c>
      <c r="M852" s="260">
        <v>700009</v>
      </c>
      <c r="N852" s="260" t="s">
        <v>204</v>
      </c>
      <c r="O852" s="260" t="s">
        <v>205</v>
      </c>
      <c r="P852" s="260">
        <v>10</v>
      </c>
      <c r="Q852" s="260">
        <v>1500</v>
      </c>
      <c r="R852" s="260">
        <v>1520</v>
      </c>
    </row>
    <row r="853" spans="1:18" x14ac:dyDescent="0.35">
      <c r="A853" s="260">
        <v>95001771</v>
      </c>
      <c r="B853" s="260" t="s">
        <v>337</v>
      </c>
      <c r="D853" s="261">
        <v>44690</v>
      </c>
      <c r="E853" s="260">
        <v>28</v>
      </c>
      <c r="F853" s="260" t="s">
        <v>199</v>
      </c>
      <c r="G853" s="260">
        <v>2856000</v>
      </c>
      <c r="H853" s="260" t="s">
        <v>318</v>
      </c>
      <c r="I853" s="260" t="s">
        <v>319</v>
      </c>
      <c r="J853" s="260" t="s">
        <v>320</v>
      </c>
      <c r="K853" s="260" t="s">
        <v>320</v>
      </c>
      <c r="L853" s="260" t="s">
        <v>263</v>
      </c>
      <c r="M853" s="260">
        <v>700009</v>
      </c>
      <c r="N853" s="260" t="s">
        <v>204</v>
      </c>
      <c r="O853" s="260" t="s">
        <v>205</v>
      </c>
      <c r="P853" s="260">
        <v>10</v>
      </c>
      <c r="Q853" s="260">
        <v>1500</v>
      </c>
      <c r="R853" s="260">
        <v>1520</v>
      </c>
    </row>
    <row r="854" spans="1:18" x14ac:dyDescent="0.35">
      <c r="A854" s="260">
        <v>95001771</v>
      </c>
      <c r="B854" s="260" t="s">
        <v>337</v>
      </c>
      <c r="D854" s="261">
        <v>44690</v>
      </c>
      <c r="E854" s="260">
        <v>30</v>
      </c>
      <c r="F854" s="260" t="s">
        <v>199</v>
      </c>
      <c r="G854" s="260">
        <v>3060000</v>
      </c>
      <c r="H854" s="260" t="s">
        <v>318</v>
      </c>
      <c r="I854" s="260" t="s">
        <v>319</v>
      </c>
      <c r="J854" s="260" t="s">
        <v>320</v>
      </c>
      <c r="K854" s="260" t="s">
        <v>320</v>
      </c>
      <c r="L854" s="260" t="s">
        <v>263</v>
      </c>
      <c r="M854" s="260">
        <v>700009</v>
      </c>
      <c r="N854" s="260" t="s">
        <v>204</v>
      </c>
      <c r="O854" s="260" t="s">
        <v>205</v>
      </c>
      <c r="P854" s="260">
        <v>11</v>
      </c>
      <c r="Q854" s="260">
        <v>1500</v>
      </c>
      <c r="R854" s="260">
        <v>1520</v>
      </c>
    </row>
    <row r="855" spans="1:18" x14ac:dyDescent="0.35">
      <c r="A855" s="260">
        <v>95001772</v>
      </c>
      <c r="B855" s="260" t="s">
        <v>322</v>
      </c>
      <c r="D855" s="261">
        <v>44692</v>
      </c>
      <c r="E855" s="260">
        <v>6</v>
      </c>
      <c r="F855" s="260" t="s">
        <v>199</v>
      </c>
      <c r="G855" s="260">
        <v>612000</v>
      </c>
      <c r="H855" s="260" t="s">
        <v>318</v>
      </c>
      <c r="I855" s="260" t="s">
        <v>319</v>
      </c>
      <c r="J855" s="260" t="s">
        <v>320</v>
      </c>
      <c r="K855" s="260" t="s">
        <v>320</v>
      </c>
      <c r="L855" s="260" t="s">
        <v>263</v>
      </c>
      <c r="M855" s="260">
        <v>700009</v>
      </c>
      <c r="N855" s="260" t="s">
        <v>204</v>
      </c>
      <c r="O855" s="260" t="s">
        <v>205</v>
      </c>
      <c r="P855" s="260">
        <v>10</v>
      </c>
      <c r="Q855" s="260">
        <v>1500</v>
      </c>
      <c r="R855" s="260">
        <v>1520</v>
      </c>
    </row>
    <row r="856" spans="1:18" x14ac:dyDescent="0.35">
      <c r="A856" s="260">
        <v>95001773</v>
      </c>
      <c r="B856" s="260" t="s">
        <v>358</v>
      </c>
      <c r="D856" s="261">
        <v>44692</v>
      </c>
      <c r="E856" s="260">
        <v>5</v>
      </c>
      <c r="F856" s="260" t="s">
        <v>199</v>
      </c>
      <c r="G856" s="260">
        <v>510000</v>
      </c>
      <c r="H856" s="260" t="s">
        <v>318</v>
      </c>
      <c r="I856" s="260" t="s">
        <v>319</v>
      </c>
      <c r="J856" s="260" t="s">
        <v>320</v>
      </c>
      <c r="K856" s="260" t="s">
        <v>320</v>
      </c>
      <c r="L856" s="260" t="s">
        <v>263</v>
      </c>
      <c r="M856" s="260">
        <v>700009</v>
      </c>
      <c r="N856" s="260" t="s">
        <v>204</v>
      </c>
      <c r="O856" s="260" t="s">
        <v>205</v>
      </c>
      <c r="P856" s="260">
        <v>10</v>
      </c>
      <c r="Q856" s="260">
        <v>1500</v>
      </c>
      <c r="R856" s="260">
        <v>1520</v>
      </c>
    </row>
    <row r="857" spans="1:18" x14ac:dyDescent="0.35">
      <c r="A857" s="260">
        <v>95001774</v>
      </c>
      <c r="B857" s="260" t="s">
        <v>330</v>
      </c>
      <c r="C857" s="260" t="s">
        <v>302</v>
      </c>
      <c r="D857" s="261">
        <v>44692</v>
      </c>
      <c r="E857" s="260">
        <v>28</v>
      </c>
      <c r="F857" s="260" t="s">
        <v>199</v>
      </c>
      <c r="G857" s="260">
        <v>2772000</v>
      </c>
      <c r="H857" s="260" t="s">
        <v>318</v>
      </c>
      <c r="I857" s="260" t="s">
        <v>319</v>
      </c>
      <c r="J857" s="260" t="s">
        <v>320</v>
      </c>
      <c r="K857" s="260" t="s">
        <v>320</v>
      </c>
      <c r="L857" s="260" t="s">
        <v>263</v>
      </c>
      <c r="M857" s="260">
        <v>700009</v>
      </c>
      <c r="N857" s="260" t="s">
        <v>204</v>
      </c>
      <c r="O857" s="260" t="s">
        <v>205</v>
      </c>
      <c r="P857" s="260">
        <v>10</v>
      </c>
      <c r="Q857" s="260">
        <v>1500</v>
      </c>
      <c r="R857" s="260">
        <v>1521</v>
      </c>
    </row>
    <row r="858" spans="1:18" x14ac:dyDescent="0.35">
      <c r="A858" s="260">
        <v>95001775</v>
      </c>
      <c r="B858" s="260" t="s">
        <v>330</v>
      </c>
      <c r="C858" s="260" t="s">
        <v>302</v>
      </c>
      <c r="D858" s="261">
        <v>44692</v>
      </c>
      <c r="E858" s="260">
        <v>28</v>
      </c>
      <c r="F858" s="260" t="s">
        <v>199</v>
      </c>
      <c r="G858" s="260">
        <v>2772000</v>
      </c>
      <c r="H858" s="260" t="s">
        <v>318</v>
      </c>
      <c r="I858" s="260" t="s">
        <v>319</v>
      </c>
      <c r="J858" s="260" t="s">
        <v>320</v>
      </c>
      <c r="K858" s="260" t="s">
        <v>320</v>
      </c>
      <c r="L858" s="260" t="s">
        <v>263</v>
      </c>
      <c r="M858" s="260">
        <v>700009</v>
      </c>
      <c r="N858" s="260" t="s">
        <v>204</v>
      </c>
      <c r="O858" s="260" t="s">
        <v>205</v>
      </c>
      <c r="P858" s="260">
        <v>10</v>
      </c>
      <c r="Q858" s="260">
        <v>1500</v>
      </c>
      <c r="R858" s="260">
        <v>1521</v>
      </c>
    </row>
    <row r="859" spans="1:18" x14ac:dyDescent="0.35">
      <c r="A859" s="260">
        <v>95001776</v>
      </c>
      <c r="B859" s="260" t="s">
        <v>330</v>
      </c>
      <c r="C859" s="260" t="s">
        <v>302</v>
      </c>
      <c r="D859" s="261">
        <v>44692</v>
      </c>
      <c r="E859" s="260">
        <v>28</v>
      </c>
      <c r="F859" s="260" t="s">
        <v>199</v>
      </c>
      <c r="G859" s="260">
        <v>2772000</v>
      </c>
      <c r="H859" s="260" t="s">
        <v>318</v>
      </c>
      <c r="I859" s="260" t="s">
        <v>319</v>
      </c>
      <c r="J859" s="260" t="s">
        <v>320</v>
      </c>
      <c r="K859" s="260" t="s">
        <v>320</v>
      </c>
      <c r="L859" s="260" t="s">
        <v>263</v>
      </c>
      <c r="M859" s="260">
        <v>700009</v>
      </c>
      <c r="N859" s="260" t="s">
        <v>204</v>
      </c>
      <c r="O859" s="260" t="s">
        <v>205</v>
      </c>
      <c r="P859" s="260">
        <v>10</v>
      </c>
      <c r="Q859" s="260">
        <v>1500</v>
      </c>
      <c r="R859" s="260">
        <v>1521</v>
      </c>
    </row>
    <row r="860" spans="1:18" x14ac:dyDescent="0.35">
      <c r="A860" s="260">
        <v>95001777</v>
      </c>
      <c r="B860" s="260" t="s">
        <v>330</v>
      </c>
      <c r="C860" s="260" t="s">
        <v>302</v>
      </c>
      <c r="D860" s="261">
        <v>44692</v>
      </c>
      <c r="E860" s="260">
        <v>28</v>
      </c>
      <c r="F860" s="260" t="s">
        <v>199</v>
      </c>
      <c r="G860" s="260">
        <v>2772000</v>
      </c>
      <c r="H860" s="260" t="s">
        <v>318</v>
      </c>
      <c r="I860" s="260" t="s">
        <v>319</v>
      </c>
      <c r="J860" s="260" t="s">
        <v>320</v>
      </c>
      <c r="K860" s="260" t="s">
        <v>320</v>
      </c>
      <c r="L860" s="260" t="s">
        <v>263</v>
      </c>
      <c r="M860" s="260">
        <v>700009</v>
      </c>
      <c r="N860" s="260" t="s">
        <v>204</v>
      </c>
      <c r="O860" s="260" t="s">
        <v>205</v>
      </c>
      <c r="P860" s="260">
        <v>10</v>
      </c>
      <c r="Q860" s="260">
        <v>1500</v>
      </c>
      <c r="R860" s="260">
        <v>1521</v>
      </c>
    </row>
    <row r="861" spans="1:18" x14ac:dyDescent="0.35">
      <c r="A861" s="260">
        <v>95001778</v>
      </c>
      <c r="B861" s="260" t="s">
        <v>330</v>
      </c>
      <c r="C861" s="260" t="s">
        <v>302</v>
      </c>
      <c r="D861" s="261">
        <v>44692</v>
      </c>
      <c r="E861" s="260">
        <v>28</v>
      </c>
      <c r="F861" s="260" t="s">
        <v>199</v>
      </c>
      <c r="G861" s="260">
        <v>2772000</v>
      </c>
      <c r="H861" s="260" t="s">
        <v>318</v>
      </c>
      <c r="I861" s="260" t="s">
        <v>319</v>
      </c>
      <c r="J861" s="260" t="s">
        <v>320</v>
      </c>
      <c r="K861" s="260" t="s">
        <v>320</v>
      </c>
      <c r="L861" s="260" t="s">
        <v>263</v>
      </c>
      <c r="M861" s="260">
        <v>700009</v>
      </c>
      <c r="N861" s="260" t="s">
        <v>204</v>
      </c>
      <c r="O861" s="260" t="s">
        <v>205</v>
      </c>
      <c r="P861" s="260">
        <v>10</v>
      </c>
      <c r="Q861" s="260">
        <v>1500</v>
      </c>
      <c r="R861" s="260">
        <v>1521</v>
      </c>
    </row>
    <row r="862" spans="1:18" x14ac:dyDescent="0.35">
      <c r="A862" s="260">
        <v>95001779</v>
      </c>
      <c r="B862" s="260" t="s">
        <v>330</v>
      </c>
      <c r="C862" s="260" t="s">
        <v>302</v>
      </c>
      <c r="D862" s="261">
        <v>44692</v>
      </c>
      <c r="E862" s="260">
        <v>28</v>
      </c>
      <c r="F862" s="260" t="s">
        <v>199</v>
      </c>
      <c r="G862" s="260">
        <v>2772000</v>
      </c>
      <c r="H862" s="260" t="s">
        <v>318</v>
      </c>
      <c r="I862" s="260" t="s">
        <v>319</v>
      </c>
      <c r="J862" s="260" t="s">
        <v>320</v>
      </c>
      <c r="K862" s="260" t="s">
        <v>320</v>
      </c>
      <c r="L862" s="260" t="s">
        <v>263</v>
      </c>
      <c r="M862" s="260">
        <v>700009</v>
      </c>
      <c r="N862" s="260" t="s">
        <v>204</v>
      </c>
      <c r="O862" s="260" t="s">
        <v>205</v>
      </c>
      <c r="P862" s="260">
        <v>10</v>
      </c>
      <c r="Q862" s="260">
        <v>1500</v>
      </c>
      <c r="R862" s="260">
        <v>1521</v>
      </c>
    </row>
    <row r="863" spans="1:18" x14ac:dyDescent="0.35">
      <c r="A863" s="260">
        <v>95001780</v>
      </c>
      <c r="B863" s="260" t="s">
        <v>317</v>
      </c>
      <c r="D863" s="261">
        <v>44693</v>
      </c>
      <c r="E863" s="260">
        <v>12</v>
      </c>
      <c r="F863" s="260" t="s">
        <v>199</v>
      </c>
      <c r="G863" s="260">
        <v>1224000</v>
      </c>
      <c r="H863" s="260" t="s">
        <v>318</v>
      </c>
      <c r="I863" s="260" t="s">
        <v>319</v>
      </c>
      <c r="J863" s="260" t="s">
        <v>320</v>
      </c>
      <c r="K863" s="260" t="s">
        <v>320</v>
      </c>
      <c r="L863" s="260" t="s">
        <v>263</v>
      </c>
      <c r="M863" s="260">
        <v>700009</v>
      </c>
      <c r="N863" s="260" t="s">
        <v>204</v>
      </c>
      <c r="O863" s="260" t="s">
        <v>205</v>
      </c>
      <c r="P863" s="260">
        <v>10</v>
      </c>
      <c r="Q863" s="260">
        <v>1500</v>
      </c>
      <c r="R863" s="260">
        <v>1520</v>
      </c>
    </row>
    <row r="864" spans="1:18" x14ac:dyDescent="0.35">
      <c r="A864" s="260">
        <v>95001781</v>
      </c>
      <c r="B864" s="260" t="s">
        <v>330</v>
      </c>
      <c r="C864" s="260" t="s">
        <v>302</v>
      </c>
      <c r="D864" s="261">
        <v>44693</v>
      </c>
      <c r="E864" s="260">
        <v>28</v>
      </c>
      <c r="F864" s="260" t="s">
        <v>199</v>
      </c>
      <c r="G864" s="260">
        <v>2772000</v>
      </c>
      <c r="H864" s="260" t="s">
        <v>318</v>
      </c>
      <c r="I864" s="260" t="s">
        <v>319</v>
      </c>
      <c r="J864" s="260" t="s">
        <v>320</v>
      </c>
      <c r="K864" s="260" t="s">
        <v>320</v>
      </c>
      <c r="L864" s="260" t="s">
        <v>263</v>
      </c>
      <c r="M864" s="260">
        <v>700009</v>
      </c>
      <c r="N864" s="260" t="s">
        <v>204</v>
      </c>
      <c r="O864" s="260" t="s">
        <v>205</v>
      </c>
      <c r="P864" s="260">
        <v>10</v>
      </c>
      <c r="Q864" s="260">
        <v>1500</v>
      </c>
      <c r="R864" s="260">
        <v>1521</v>
      </c>
    </row>
    <row r="865" spans="1:18" x14ac:dyDescent="0.35">
      <c r="A865" s="260">
        <v>95001782</v>
      </c>
      <c r="B865" s="260" t="s">
        <v>330</v>
      </c>
      <c r="C865" s="260" t="s">
        <v>302</v>
      </c>
      <c r="D865" s="261">
        <v>44693</v>
      </c>
      <c r="E865" s="260">
        <v>28</v>
      </c>
      <c r="F865" s="260" t="s">
        <v>199</v>
      </c>
      <c r="G865" s="260">
        <v>2772000</v>
      </c>
      <c r="H865" s="260" t="s">
        <v>318</v>
      </c>
      <c r="I865" s="260" t="s">
        <v>319</v>
      </c>
      <c r="J865" s="260" t="s">
        <v>320</v>
      </c>
      <c r="K865" s="260" t="s">
        <v>320</v>
      </c>
      <c r="L865" s="260" t="s">
        <v>263</v>
      </c>
      <c r="M865" s="260">
        <v>700009</v>
      </c>
      <c r="N865" s="260" t="s">
        <v>204</v>
      </c>
      <c r="O865" s="260" t="s">
        <v>205</v>
      </c>
      <c r="P865" s="260">
        <v>10</v>
      </c>
      <c r="Q865" s="260">
        <v>1500</v>
      </c>
      <c r="R865" s="260">
        <v>1521</v>
      </c>
    </row>
    <row r="866" spans="1:18" x14ac:dyDescent="0.35">
      <c r="A866" s="260">
        <v>95001783</v>
      </c>
      <c r="B866" s="260" t="s">
        <v>330</v>
      </c>
      <c r="C866" s="260" t="s">
        <v>302</v>
      </c>
      <c r="D866" s="261">
        <v>44693</v>
      </c>
      <c r="E866" s="260">
        <v>14</v>
      </c>
      <c r="F866" s="260" t="s">
        <v>199</v>
      </c>
      <c r="G866" s="260">
        <v>1386000</v>
      </c>
      <c r="H866" s="260" t="s">
        <v>318</v>
      </c>
      <c r="I866" s="260" t="s">
        <v>319</v>
      </c>
      <c r="J866" s="260" t="s">
        <v>320</v>
      </c>
      <c r="K866" s="260" t="s">
        <v>320</v>
      </c>
      <c r="L866" s="260" t="s">
        <v>263</v>
      </c>
      <c r="M866" s="260">
        <v>700009</v>
      </c>
      <c r="N866" s="260" t="s">
        <v>204</v>
      </c>
      <c r="O866" s="260" t="s">
        <v>205</v>
      </c>
      <c r="P866" s="260">
        <v>10</v>
      </c>
      <c r="Q866" s="260">
        <v>1500</v>
      </c>
      <c r="R866" s="260">
        <v>1521</v>
      </c>
    </row>
    <row r="867" spans="1:18" x14ac:dyDescent="0.35">
      <c r="A867" s="260">
        <v>95001784</v>
      </c>
      <c r="B867" s="260" t="s">
        <v>330</v>
      </c>
      <c r="C867" s="260" t="s">
        <v>302</v>
      </c>
      <c r="D867" s="261">
        <v>44693</v>
      </c>
      <c r="E867" s="260">
        <v>14</v>
      </c>
      <c r="F867" s="260" t="s">
        <v>199</v>
      </c>
      <c r="G867" s="260">
        <v>1386000</v>
      </c>
      <c r="H867" s="260" t="s">
        <v>318</v>
      </c>
      <c r="I867" s="260" t="s">
        <v>319</v>
      </c>
      <c r="J867" s="260" t="s">
        <v>320</v>
      </c>
      <c r="K867" s="260" t="s">
        <v>320</v>
      </c>
      <c r="L867" s="260" t="s">
        <v>263</v>
      </c>
      <c r="M867" s="260">
        <v>700009</v>
      </c>
      <c r="N867" s="260" t="s">
        <v>204</v>
      </c>
      <c r="O867" s="260" t="s">
        <v>205</v>
      </c>
      <c r="P867" s="260">
        <v>10</v>
      </c>
      <c r="Q867" s="260">
        <v>1500</v>
      </c>
      <c r="R867" s="260">
        <v>1521</v>
      </c>
    </row>
    <row r="868" spans="1:18" x14ac:dyDescent="0.35">
      <c r="A868" s="260">
        <v>95001785</v>
      </c>
      <c r="B868" s="260" t="s">
        <v>330</v>
      </c>
      <c r="C868" s="260" t="s">
        <v>302</v>
      </c>
      <c r="D868" s="261">
        <v>44693</v>
      </c>
      <c r="E868" s="260">
        <v>28</v>
      </c>
      <c r="F868" s="260" t="s">
        <v>199</v>
      </c>
      <c r="G868" s="260">
        <v>2772000</v>
      </c>
      <c r="H868" s="260" t="s">
        <v>318</v>
      </c>
      <c r="I868" s="260" t="s">
        <v>319</v>
      </c>
      <c r="J868" s="260" t="s">
        <v>320</v>
      </c>
      <c r="K868" s="260" t="s">
        <v>320</v>
      </c>
      <c r="L868" s="260" t="s">
        <v>263</v>
      </c>
      <c r="M868" s="260">
        <v>700009</v>
      </c>
      <c r="N868" s="260" t="s">
        <v>204</v>
      </c>
      <c r="O868" s="260" t="s">
        <v>205</v>
      </c>
      <c r="P868" s="260">
        <v>10</v>
      </c>
      <c r="Q868" s="260">
        <v>1500</v>
      </c>
      <c r="R868" s="260">
        <v>1521</v>
      </c>
    </row>
    <row r="869" spans="1:18" x14ac:dyDescent="0.35">
      <c r="A869" s="260">
        <v>95001786</v>
      </c>
      <c r="B869" s="260" t="s">
        <v>330</v>
      </c>
      <c r="C869" s="260" t="s">
        <v>302</v>
      </c>
      <c r="D869" s="261">
        <v>44697</v>
      </c>
      <c r="E869" s="260">
        <v>5</v>
      </c>
      <c r="F869" s="260" t="s">
        <v>199</v>
      </c>
      <c r="G869" s="260">
        <v>495000</v>
      </c>
      <c r="H869" s="260" t="s">
        <v>318</v>
      </c>
      <c r="I869" s="260" t="s">
        <v>319</v>
      </c>
      <c r="J869" s="260" t="s">
        <v>320</v>
      </c>
      <c r="K869" s="260" t="s">
        <v>320</v>
      </c>
      <c r="L869" s="260" t="s">
        <v>263</v>
      </c>
      <c r="M869" s="260">
        <v>700009</v>
      </c>
      <c r="N869" s="260" t="s">
        <v>204</v>
      </c>
      <c r="O869" s="260" t="s">
        <v>205</v>
      </c>
      <c r="P869" s="260">
        <v>10</v>
      </c>
      <c r="Q869" s="260">
        <v>1500</v>
      </c>
      <c r="R869" s="260">
        <v>1521</v>
      </c>
    </row>
    <row r="870" spans="1:18" x14ac:dyDescent="0.35">
      <c r="A870" s="260">
        <v>95001787</v>
      </c>
      <c r="B870" s="260" t="s">
        <v>330</v>
      </c>
      <c r="C870" s="260" t="s">
        <v>302</v>
      </c>
      <c r="D870" s="261">
        <v>44697</v>
      </c>
      <c r="E870" s="260">
        <v>28</v>
      </c>
      <c r="F870" s="260" t="s">
        <v>199</v>
      </c>
      <c r="G870" s="260">
        <v>2772000</v>
      </c>
      <c r="H870" s="260" t="s">
        <v>318</v>
      </c>
      <c r="I870" s="260" t="s">
        <v>319</v>
      </c>
      <c r="J870" s="260" t="s">
        <v>320</v>
      </c>
      <c r="K870" s="260" t="s">
        <v>320</v>
      </c>
      <c r="L870" s="260" t="s">
        <v>263</v>
      </c>
      <c r="M870" s="260">
        <v>700009</v>
      </c>
      <c r="N870" s="260" t="s">
        <v>204</v>
      </c>
      <c r="O870" s="260" t="s">
        <v>205</v>
      </c>
      <c r="P870" s="260">
        <v>10</v>
      </c>
      <c r="Q870" s="260">
        <v>1500</v>
      </c>
      <c r="R870" s="260">
        <v>1521</v>
      </c>
    </row>
    <row r="871" spans="1:18" x14ac:dyDescent="0.35">
      <c r="A871" s="260">
        <v>95001788</v>
      </c>
      <c r="B871" s="260" t="s">
        <v>330</v>
      </c>
      <c r="C871" s="260" t="s">
        <v>302</v>
      </c>
      <c r="D871" s="261">
        <v>44697</v>
      </c>
      <c r="E871" s="260">
        <v>28</v>
      </c>
      <c r="F871" s="260" t="s">
        <v>199</v>
      </c>
      <c r="G871" s="260">
        <v>2772000</v>
      </c>
      <c r="H871" s="260" t="s">
        <v>318</v>
      </c>
      <c r="I871" s="260" t="s">
        <v>319</v>
      </c>
      <c r="J871" s="260" t="s">
        <v>320</v>
      </c>
      <c r="K871" s="260" t="s">
        <v>320</v>
      </c>
      <c r="L871" s="260" t="s">
        <v>263</v>
      </c>
      <c r="M871" s="260">
        <v>700009</v>
      </c>
      <c r="N871" s="260" t="s">
        <v>204</v>
      </c>
      <c r="O871" s="260" t="s">
        <v>205</v>
      </c>
      <c r="P871" s="260">
        <v>10</v>
      </c>
      <c r="Q871" s="260">
        <v>1500</v>
      </c>
      <c r="R871" s="260">
        <v>1521</v>
      </c>
    </row>
    <row r="872" spans="1:18" x14ac:dyDescent="0.35">
      <c r="A872" s="260">
        <v>95001789</v>
      </c>
      <c r="B872" s="260" t="s">
        <v>330</v>
      </c>
      <c r="C872" s="260" t="s">
        <v>302</v>
      </c>
      <c r="D872" s="261">
        <v>44697</v>
      </c>
      <c r="E872" s="260">
        <v>14</v>
      </c>
      <c r="F872" s="260" t="s">
        <v>199</v>
      </c>
      <c r="G872" s="260">
        <v>1386000</v>
      </c>
      <c r="H872" s="260" t="s">
        <v>318</v>
      </c>
      <c r="I872" s="260" t="s">
        <v>319</v>
      </c>
      <c r="J872" s="260" t="s">
        <v>320</v>
      </c>
      <c r="K872" s="260" t="s">
        <v>320</v>
      </c>
      <c r="L872" s="260" t="s">
        <v>263</v>
      </c>
      <c r="M872" s="260">
        <v>700009</v>
      </c>
      <c r="N872" s="260" t="s">
        <v>204</v>
      </c>
      <c r="O872" s="260" t="s">
        <v>205</v>
      </c>
      <c r="P872" s="260">
        <v>10</v>
      </c>
      <c r="Q872" s="260">
        <v>1500</v>
      </c>
      <c r="R872" s="260">
        <v>1521</v>
      </c>
    </row>
    <row r="873" spans="1:18" x14ac:dyDescent="0.35">
      <c r="A873" s="260">
        <v>95001790</v>
      </c>
      <c r="B873" s="260" t="s">
        <v>330</v>
      </c>
      <c r="C873" s="260" t="s">
        <v>302</v>
      </c>
      <c r="D873" s="261">
        <v>44697</v>
      </c>
      <c r="E873" s="260">
        <v>28</v>
      </c>
      <c r="F873" s="260" t="s">
        <v>199</v>
      </c>
      <c r="G873" s="260">
        <v>2772000</v>
      </c>
      <c r="H873" s="260" t="s">
        <v>318</v>
      </c>
      <c r="I873" s="260" t="s">
        <v>319</v>
      </c>
      <c r="J873" s="260" t="s">
        <v>320</v>
      </c>
      <c r="K873" s="260" t="s">
        <v>320</v>
      </c>
      <c r="L873" s="260" t="s">
        <v>263</v>
      </c>
      <c r="M873" s="260">
        <v>700009</v>
      </c>
      <c r="N873" s="260" t="s">
        <v>204</v>
      </c>
      <c r="O873" s="260" t="s">
        <v>205</v>
      </c>
      <c r="P873" s="260">
        <v>10</v>
      </c>
      <c r="Q873" s="260">
        <v>1500</v>
      </c>
      <c r="R873" s="260">
        <v>1521</v>
      </c>
    </row>
    <row r="874" spans="1:18" x14ac:dyDescent="0.35">
      <c r="A874" s="260">
        <v>95001791</v>
      </c>
      <c r="B874" s="260" t="s">
        <v>330</v>
      </c>
      <c r="C874" s="260" t="s">
        <v>302</v>
      </c>
      <c r="D874" s="261">
        <v>44697</v>
      </c>
      <c r="E874" s="260">
        <v>15</v>
      </c>
      <c r="F874" s="260" t="s">
        <v>199</v>
      </c>
      <c r="G874" s="260">
        <v>1485000</v>
      </c>
      <c r="H874" s="260" t="s">
        <v>318</v>
      </c>
      <c r="I874" s="260" t="s">
        <v>319</v>
      </c>
      <c r="J874" s="260" t="s">
        <v>320</v>
      </c>
      <c r="K874" s="260" t="s">
        <v>320</v>
      </c>
      <c r="L874" s="260" t="s">
        <v>263</v>
      </c>
      <c r="M874" s="260">
        <v>700009</v>
      </c>
      <c r="N874" s="260" t="s">
        <v>204</v>
      </c>
      <c r="O874" s="260" t="s">
        <v>205</v>
      </c>
      <c r="P874" s="260">
        <v>10</v>
      </c>
      <c r="Q874" s="260">
        <v>1500</v>
      </c>
      <c r="R874" s="260">
        <v>1521</v>
      </c>
    </row>
    <row r="875" spans="1:18" x14ac:dyDescent="0.35">
      <c r="A875" s="260">
        <v>95001792</v>
      </c>
      <c r="B875" s="260" t="s">
        <v>330</v>
      </c>
      <c r="C875" s="260" t="s">
        <v>302</v>
      </c>
      <c r="D875" s="261">
        <v>44697</v>
      </c>
      <c r="E875" s="260">
        <v>28</v>
      </c>
      <c r="F875" s="260" t="s">
        <v>199</v>
      </c>
      <c r="G875" s="260">
        <v>2772000</v>
      </c>
      <c r="H875" s="260" t="s">
        <v>318</v>
      </c>
      <c r="I875" s="260" t="s">
        <v>319</v>
      </c>
      <c r="J875" s="260" t="s">
        <v>320</v>
      </c>
      <c r="K875" s="260" t="s">
        <v>320</v>
      </c>
      <c r="L875" s="260" t="s">
        <v>263</v>
      </c>
      <c r="M875" s="260">
        <v>700009</v>
      </c>
      <c r="N875" s="260" t="s">
        <v>204</v>
      </c>
      <c r="O875" s="260" t="s">
        <v>205</v>
      </c>
      <c r="P875" s="260">
        <v>10</v>
      </c>
      <c r="Q875" s="260">
        <v>1500</v>
      </c>
      <c r="R875" s="260">
        <v>1521</v>
      </c>
    </row>
    <row r="876" spans="1:18" x14ac:dyDescent="0.35">
      <c r="A876" s="260">
        <v>95001793</v>
      </c>
      <c r="B876" s="260" t="s">
        <v>330</v>
      </c>
      <c r="C876" s="260" t="s">
        <v>302</v>
      </c>
      <c r="D876" s="261">
        <v>44697</v>
      </c>
      <c r="E876" s="260">
        <v>28</v>
      </c>
      <c r="F876" s="260" t="s">
        <v>199</v>
      </c>
      <c r="G876" s="260">
        <v>2772000</v>
      </c>
      <c r="H876" s="260" t="s">
        <v>318</v>
      </c>
      <c r="I876" s="260" t="s">
        <v>319</v>
      </c>
      <c r="J876" s="260" t="s">
        <v>320</v>
      </c>
      <c r="K876" s="260" t="s">
        <v>320</v>
      </c>
      <c r="L876" s="260" t="s">
        <v>263</v>
      </c>
      <c r="M876" s="260">
        <v>700009</v>
      </c>
      <c r="N876" s="260" t="s">
        <v>204</v>
      </c>
      <c r="O876" s="260" t="s">
        <v>205</v>
      </c>
      <c r="P876" s="260">
        <v>10</v>
      </c>
      <c r="Q876" s="260">
        <v>1500</v>
      </c>
      <c r="R876" s="260">
        <v>1521</v>
      </c>
    </row>
    <row r="877" spans="1:18" x14ac:dyDescent="0.35">
      <c r="A877" s="260">
        <v>95001794</v>
      </c>
      <c r="B877" s="260" t="s">
        <v>330</v>
      </c>
      <c r="C877" s="260" t="s">
        <v>302</v>
      </c>
      <c r="D877" s="261">
        <v>44697</v>
      </c>
      <c r="E877" s="260">
        <v>28</v>
      </c>
      <c r="F877" s="260" t="s">
        <v>199</v>
      </c>
      <c r="G877" s="260">
        <v>2772000</v>
      </c>
      <c r="H877" s="260" t="s">
        <v>318</v>
      </c>
      <c r="I877" s="260" t="s">
        <v>319</v>
      </c>
      <c r="J877" s="260" t="s">
        <v>320</v>
      </c>
      <c r="K877" s="260" t="s">
        <v>320</v>
      </c>
      <c r="L877" s="260" t="s">
        <v>263</v>
      </c>
      <c r="M877" s="260">
        <v>700009</v>
      </c>
      <c r="N877" s="260" t="s">
        <v>204</v>
      </c>
      <c r="O877" s="260" t="s">
        <v>205</v>
      </c>
      <c r="P877" s="260">
        <v>10</v>
      </c>
      <c r="Q877" s="260">
        <v>1500</v>
      </c>
      <c r="R877" s="260">
        <v>1521</v>
      </c>
    </row>
    <row r="878" spans="1:18" x14ac:dyDescent="0.35">
      <c r="A878" s="260">
        <v>95001795</v>
      </c>
      <c r="B878" s="260" t="s">
        <v>330</v>
      </c>
      <c r="C878" s="260" t="s">
        <v>302</v>
      </c>
      <c r="D878" s="261">
        <v>44697</v>
      </c>
      <c r="E878" s="260">
        <v>28</v>
      </c>
      <c r="F878" s="260" t="s">
        <v>199</v>
      </c>
      <c r="G878" s="260">
        <v>2772000</v>
      </c>
      <c r="H878" s="260" t="s">
        <v>318</v>
      </c>
      <c r="I878" s="260" t="s">
        <v>319</v>
      </c>
      <c r="J878" s="260" t="s">
        <v>320</v>
      </c>
      <c r="K878" s="260" t="s">
        <v>320</v>
      </c>
      <c r="L878" s="260" t="s">
        <v>263</v>
      </c>
      <c r="M878" s="260">
        <v>700009</v>
      </c>
      <c r="N878" s="260" t="s">
        <v>204</v>
      </c>
      <c r="O878" s="260" t="s">
        <v>205</v>
      </c>
      <c r="P878" s="260">
        <v>10</v>
      </c>
      <c r="Q878" s="260">
        <v>1500</v>
      </c>
      <c r="R878" s="260">
        <v>1521</v>
      </c>
    </row>
    <row r="879" spans="1:18" x14ac:dyDescent="0.35">
      <c r="A879" s="260">
        <v>95001796</v>
      </c>
      <c r="B879" s="260" t="s">
        <v>330</v>
      </c>
      <c r="C879" s="260" t="s">
        <v>302</v>
      </c>
      <c r="D879" s="261">
        <v>44698</v>
      </c>
      <c r="E879" s="260">
        <v>14</v>
      </c>
      <c r="F879" s="260" t="s">
        <v>199</v>
      </c>
      <c r="G879" s="260">
        <v>1386000</v>
      </c>
      <c r="H879" s="260" t="s">
        <v>318</v>
      </c>
      <c r="I879" s="260" t="s">
        <v>319</v>
      </c>
      <c r="J879" s="260" t="s">
        <v>320</v>
      </c>
      <c r="K879" s="260" t="s">
        <v>320</v>
      </c>
      <c r="L879" s="260" t="s">
        <v>263</v>
      </c>
      <c r="M879" s="260">
        <v>700009</v>
      </c>
      <c r="N879" s="260" t="s">
        <v>204</v>
      </c>
      <c r="O879" s="260" t="s">
        <v>205</v>
      </c>
      <c r="P879" s="260">
        <v>10</v>
      </c>
      <c r="Q879" s="260">
        <v>1500</v>
      </c>
      <c r="R879" s="260">
        <v>1521</v>
      </c>
    </row>
    <row r="880" spans="1:18" x14ac:dyDescent="0.35">
      <c r="A880" s="260">
        <v>95001797</v>
      </c>
      <c r="B880" s="260" t="s">
        <v>330</v>
      </c>
      <c r="C880" s="260" t="s">
        <v>302</v>
      </c>
      <c r="D880" s="261">
        <v>44698</v>
      </c>
      <c r="E880" s="260">
        <v>5</v>
      </c>
      <c r="F880" s="260" t="s">
        <v>199</v>
      </c>
      <c r="G880" s="260">
        <v>495000</v>
      </c>
      <c r="H880" s="260" t="s">
        <v>318</v>
      </c>
      <c r="I880" s="260" t="s">
        <v>319</v>
      </c>
      <c r="J880" s="260" t="s">
        <v>320</v>
      </c>
      <c r="K880" s="260" t="s">
        <v>320</v>
      </c>
      <c r="L880" s="260" t="s">
        <v>263</v>
      </c>
      <c r="M880" s="260">
        <v>700009</v>
      </c>
      <c r="N880" s="260" t="s">
        <v>204</v>
      </c>
      <c r="O880" s="260" t="s">
        <v>205</v>
      </c>
      <c r="P880" s="260">
        <v>10</v>
      </c>
      <c r="Q880" s="260">
        <v>1500</v>
      </c>
      <c r="R880" s="260">
        <v>1521</v>
      </c>
    </row>
    <row r="881" spans="1:18" x14ac:dyDescent="0.35">
      <c r="A881" s="260">
        <v>95001798</v>
      </c>
      <c r="B881" s="260" t="s">
        <v>330</v>
      </c>
      <c r="C881" s="260" t="s">
        <v>302</v>
      </c>
      <c r="D881" s="261">
        <v>44698</v>
      </c>
      <c r="E881" s="260">
        <v>3</v>
      </c>
      <c r="F881" s="260" t="s">
        <v>199</v>
      </c>
      <c r="G881" s="260">
        <v>297000</v>
      </c>
      <c r="H881" s="260" t="s">
        <v>318</v>
      </c>
      <c r="I881" s="260" t="s">
        <v>319</v>
      </c>
      <c r="J881" s="260" t="s">
        <v>320</v>
      </c>
      <c r="K881" s="260" t="s">
        <v>320</v>
      </c>
      <c r="L881" s="260" t="s">
        <v>263</v>
      </c>
      <c r="M881" s="260">
        <v>700009</v>
      </c>
      <c r="N881" s="260" t="s">
        <v>204</v>
      </c>
      <c r="O881" s="260" t="s">
        <v>205</v>
      </c>
      <c r="P881" s="260">
        <v>10</v>
      </c>
      <c r="Q881" s="260">
        <v>1500</v>
      </c>
      <c r="R881" s="260">
        <v>1521</v>
      </c>
    </row>
    <row r="882" spans="1:18" x14ac:dyDescent="0.35">
      <c r="A882" s="260">
        <v>95001799</v>
      </c>
      <c r="B882" s="260" t="s">
        <v>330</v>
      </c>
      <c r="C882" s="260" t="s">
        <v>302</v>
      </c>
      <c r="D882" s="261">
        <v>44698</v>
      </c>
      <c r="E882" s="260">
        <v>14</v>
      </c>
      <c r="F882" s="260" t="s">
        <v>199</v>
      </c>
      <c r="G882" s="260">
        <v>1386000</v>
      </c>
      <c r="H882" s="260" t="s">
        <v>318</v>
      </c>
      <c r="I882" s="260" t="s">
        <v>319</v>
      </c>
      <c r="J882" s="260" t="s">
        <v>320</v>
      </c>
      <c r="K882" s="260" t="s">
        <v>320</v>
      </c>
      <c r="L882" s="260" t="s">
        <v>263</v>
      </c>
      <c r="M882" s="260">
        <v>700009</v>
      </c>
      <c r="N882" s="260" t="s">
        <v>204</v>
      </c>
      <c r="O882" s="260" t="s">
        <v>205</v>
      </c>
      <c r="P882" s="260">
        <v>10</v>
      </c>
      <c r="Q882" s="260">
        <v>1500</v>
      </c>
      <c r="R882" s="260">
        <v>1521</v>
      </c>
    </row>
    <row r="883" spans="1:18" x14ac:dyDescent="0.35">
      <c r="A883" s="260">
        <v>95001800</v>
      </c>
      <c r="B883" s="260" t="s">
        <v>330</v>
      </c>
      <c r="C883" s="260" t="s">
        <v>302</v>
      </c>
      <c r="D883" s="261">
        <v>44699</v>
      </c>
      <c r="E883" s="260">
        <v>28</v>
      </c>
      <c r="F883" s="260" t="s">
        <v>199</v>
      </c>
      <c r="G883" s="260">
        <v>2772000</v>
      </c>
      <c r="H883" s="260" t="s">
        <v>318</v>
      </c>
      <c r="I883" s="260" t="s">
        <v>319</v>
      </c>
      <c r="J883" s="260" t="s">
        <v>320</v>
      </c>
      <c r="K883" s="260" t="s">
        <v>320</v>
      </c>
      <c r="L883" s="260" t="s">
        <v>263</v>
      </c>
      <c r="M883" s="260">
        <v>700009</v>
      </c>
      <c r="N883" s="260" t="s">
        <v>204</v>
      </c>
      <c r="O883" s="260" t="s">
        <v>205</v>
      </c>
      <c r="P883" s="260">
        <v>10</v>
      </c>
      <c r="Q883" s="260">
        <v>1500</v>
      </c>
      <c r="R883" s="260">
        <v>1521</v>
      </c>
    </row>
    <row r="884" spans="1:18" x14ac:dyDescent="0.35">
      <c r="A884" s="260">
        <v>95001801</v>
      </c>
      <c r="B884" s="260" t="s">
        <v>330</v>
      </c>
      <c r="C884" s="260" t="s">
        <v>302</v>
      </c>
      <c r="D884" s="261">
        <v>44699</v>
      </c>
      <c r="E884" s="260">
        <v>28</v>
      </c>
      <c r="F884" s="260" t="s">
        <v>199</v>
      </c>
      <c r="G884" s="260">
        <v>2772000</v>
      </c>
      <c r="H884" s="260" t="s">
        <v>318</v>
      </c>
      <c r="I884" s="260" t="s">
        <v>319</v>
      </c>
      <c r="J884" s="260" t="s">
        <v>320</v>
      </c>
      <c r="K884" s="260" t="s">
        <v>320</v>
      </c>
      <c r="L884" s="260" t="s">
        <v>263</v>
      </c>
      <c r="M884" s="260">
        <v>700009</v>
      </c>
      <c r="N884" s="260" t="s">
        <v>204</v>
      </c>
      <c r="O884" s="260" t="s">
        <v>205</v>
      </c>
      <c r="P884" s="260">
        <v>10</v>
      </c>
      <c r="Q884" s="260">
        <v>1500</v>
      </c>
      <c r="R884" s="260">
        <v>1521</v>
      </c>
    </row>
    <row r="885" spans="1:18" x14ac:dyDescent="0.35">
      <c r="A885" s="260">
        <v>95001802</v>
      </c>
      <c r="B885" s="260" t="s">
        <v>330</v>
      </c>
      <c r="C885" s="260" t="s">
        <v>302</v>
      </c>
      <c r="D885" s="261">
        <v>44699</v>
      </c>
      <c r="E885" s="260">
        <v>28</v>
      </c>
      <c r="F885" s="260" t="s">
        <v>199</v>
      </c>
      <c r="G885" s="260">
        <v>2772000</v>
      </c>
      <c r="H885" s="260" t="s">
        <v>318</v>
      </c>
      <c r="I885" s="260" t="s">
        <v>319</v>
      </c>
      <c r="J885" s="260" t="s">
        <v>320</v>
      </c>
      <c r="K885" s="260" t="s">
        <v>320</v>
      </c>
      <c r="L885" s="260" t="s">
        <v>263</v>
      </c>
      <c r="M885" s="260">
        <v>700009</v>
      </c>
      <c r="N885" s="260" t="s">
        <v>204</v>
      </c>
      <c r="O885" s="260" t="s">
        <v>205</v>
      </c>
      <c r="P885" s="260">
        <v>10</v>
      </c>
      <c r="Q885" s="260">
        <v>1500</v>
      </c>
      <c r="R885" s="260">
        <v>1521</v>
      </c>
    </row>
    <row r="886" spans="1:18" x14ac:dyDescent="0.35">
      <c r="A886" s="260">
        <v>95001803</v>
      </c>
      <c r="B886" s="260" t="s">
        <v>330</v>
      </c>
      <c r="C886" s="260" t="s">
        <v>302</v>
      </c>
      <c r="D886" s="261">
        <v>44699</v>
      </c>
      <c r="E886" s="260">
        <v>28</v>
      </c>
      <c r="F886" s="260" t="s">
        <v>199</v>
      </c>
      <c r="G886" s="260">
        <v>2772000</v>
      </c>
      <c r="H886" s="260" t="s">
        <v>318</v>
      </c>
      <c r="I886" s="260" t="s">
        <v>319</v>
      </c>
      <c r="J886" s="260" t="s">
        <v>320</v>
      </c>
      <c r="K886" s="260" t="s">
        <v>320</v>
      </c>
      <c r="L886" s="260" t="s">
        <v>263</v>
      </c>
      <c r="M886" s="260">
        <v>700009</v>
      </c>
      <c r="N886" s="260" t="s">
        <v>204</v>
      </c>
      <c r="O886" s="260" t="s">
        <v>205</v>
      </c>
      <c r="P886" s="260">
        <v>10</v>
      </c>
      <c r="Q886" s="260">
        <v>1500</v>
      </c>
      <c r="R886" s="260">
        <v>1521</v>
      </c>
    </row>
    <row r="887" spans="1:18" x14ac:dyDescent="0.35">
      <c r="A887" s="260">
        <v>95001804</v>
      </c>
      <c r="B887" s="260" t="s">
        <v>330</v>
      </c>
      <c r="C887" s="260" t="s">
        <v>302</v>
      </c>
      <c r="D887" s="261">
        <v>44699</v>
      </c>
      <c r="E887" s="260">
        <v>28</v>
      </c>
      <c r="F887" s="260" t="s">
        <v>199</v>
      </c>
      <c r="G887" s="260">
        <v>2772000</v>
      </c>
      <c r="H887" s="260" t="s">
        <v>318</v>
      </c>
      <c r="I887" s="260" t="s">
        <v>319</v>
      </c>
      <c r="J887" s="260" t="s">
        <v>320</v>
      </c>
      <c r="K887" s="260" t="s">
        <v>320</v>
      </c>
      <c r="L887" s="260" t="s">
        <v>263</v>
      </c>
      <c r="M887" s="260">
        <v>700009</v>
      </c>
      <c r="N887" s="260" t="s">
        <v>204</v>
      </c>
      <c r="O887" s="260" t="s">
        <v>205</v>
      </c>
      <c r="P887" s="260">
        <v>10</v>
      </c>
      <c r="Q887" s="260">
        <v>1500</v>
      </c>
      <c r="R887" s="260">
        <v>1521</v>
      </c>
    </row>
    <row r="888" spans="1:18" x14ac:dyDescent="0.35">
      <c r="A888" s="260">
        <v>95001805</v>
      </c>
      <c r="B888" s="260" t="s">
        <v>330</v>
      </c>
      <c r="C888" s="260" t="s">
        <v>302</v>
      </c>
      <c r="D888" s="261">
        <v>44699</v>
      </c>
      <c r="E888" s="260">
        <v>28</v>
      </c>
      <c r="F888" s="260" t="s">
        <v>199</v>
      </c>
      <c r="G888" s="260">
        <v>2772000</v>
      </c>
      <c r="H888" s="260" t="s">
        <v>318</v>
      </c>
      <c r="I888" s="260" t="s">
        <v>319</v>
      </c>
      <c r="J888" s="260" t="s">
        <v>320</v>
      </c>
      <c r="K888" s="260" t="s">
        <v>320</v>
      </c>
      <c r="L888" s="260" t="s">
        <v>263</v>
      </c>
      <c r="M888" s="260">
        <v>700009</v>
      </c>
      <c r="N888" s="260" t="s">
        <v>204</v>
      </c>
      <c r="O888" s="260" t="s">
        <v>205</v>
      </c>
      <c r="P888" s="260">
        <v>10</v>
      </c>
      <c r="Q888" s="260">
        <v>1500</v>
      </c>
      <c r="R888" s="260">
        <v>1521</v>
      </c>
    </row>
    <row r="889" spans="1:18" x14ac:dyDescent="0.35">
      <c r="A889" s="260">
        <v>95001806</v>
      </c>
      <c r="B889" s="260" t="s">
        <v>330</v>
      </c>
      <c r="C889" s="260" t="s">
        <v>302</v>
      </c>
      <c r="D889" s="261">
        <v>44699</v>
      </c>
      <c r="E889" s="260">
        <v>28</v>
      </c>
      <c r="F889" s="260" t="s">
        <v>199</v>
      </c>
      <c r="G889" s="260">
        <v>2772000</v>
      </c>
      <c r="H889" s="260" t="s">
        <v>318</v>
      </c>
      <c r="I889" s="260" t="s">
        <v>319</v>
      </c>
      <c r="J889" s="260" t="s">
        <v>320</v>
      </c>
      <c r="K889" s="260" t="s">
        <v>320</v>
      </c>
      <c r="L889" s="260" t="s">
        <v>263</v>
      </c>
      <c r="M889" s="260">
        <v>700009</v>
      </c>
      <c r="N889" s="260" t="s">
        <v>204</v>
      </c>
      <c r="O889" s="260" t="s">
        <v>205</v>
      </c>
      <c r="P889" s="260">
        <v>10</v>
      </c>
      <c r="Q889" s="260">
        <v>1500</v>
      </c>
      <c r="R889" s="260">
        <v>1521</v>
      </c>
    </row>
    <row r="890" spans="1:18" x14ac:dyDescent="0.35">
      <c r="A890" s="260">
        <v>95001807</v>
      </c>
      <c r="B890" s="260" t="s">
        <v>330</v>
      </c>
      <c r="C890" s="260" t="s">
        <v>302</v>
      </c>
      <c r="D890" s="261">
        <v>44699</v>
      </c>
      <c r="E890" s="260">
        <v>28</v>
      </c>
      <c r="F890" s="260" t="s">
        <v>199</v>
      </c>
      <c r="G890" s="260">
        <v>2772000</v>
      </c>
      <c r="H890" s="260" t="s">
        <v>318</v>
      </c>
      <c r="I890" s="260" t="s">
        <v>319</v>
      </c>
      <c r="J890" s="260" t="s">
        <v>320</v>
      </c>
      <c r="K890" s="260" t="s">
        <v>320</v>
      </c>
      <c r="L890" s="260" t="s">
        <v>263</v>
      </c>
      <c r="M890" s="260">
        <v>700009</v>
      </c>
      <c r="N890" s="260" t="s">
        <v>204</v>
      </c>
      <c r="O890" s="260" t="s">
        <v>205</v>
      </c>
      <c r="P890" s="260">
        <v>10</v>
      </c>
      <c r="Q890" s="260">
        <v>1500</v>
      </c>
      <c r="R890" s="260">
        <v>1521</v>
      </c>
    </row>
    <row r="891" spans="1:18" x14ac:dyDescent="0.35">
      <c r="A891" s="260">
        <v>95001808</v>
      </c>
      <c r="B891" s="260" t="s">
        <v>330</v>
      </c>
      <c r="C891" s="260" t="s">
        <v>302</v>
      </c>
      <c r="D891" s="261">
        <v>44699</v>
      </c>
      <c r="E891" s="260">
        <v>28</v>
      </c>
      <c r="F891" s="260" t="s">
        <v>199</v>
      </c>
      <c r="G891" s="260">
        <v>2772000</v>
      </c>
      <c r="H891" s="260" t="s">
        <v>318</v>
      </c>
      <c r="I891" s="260" t="s">
        <v>319</v>
      </c>
      <c r="J891" s="260" t="s">
        <v>320</v>
      </c>
      <c r="K891" s="260" t="s">
        <v>320</v>
      </c>
      <c r="L891" s="260" t="s">
        <v>263</v>
      </c>
      <c r="M891" s="260">
        <v>700009</v>
      </c>
      <c r="N891" s="260" t="s">
        <v>204</v>
      </c>
      <c r="O891" s="260" t="s">
        <v>205</v>
      </c>
      <c r="P891" s="260">
        <v>10</v>
      </c>
      <c r="Q891" s="260">
        <v>1500</v>
      </c>
      <c r="R891" s="260">
        <v>1521</v>
      </c>
    </row>
    <row r="892" spans="1:18" x14ac:dyDescent="0.35">
      <c r="A892" s="260">
        <v>95001809</v>
      </c>
      <c r="B892" s="260" t="s">
        <v>322</v>
      </c>
      <c r="D892" s="261">
        <v>44699</v>
      </c>
      <c r="E892" s="260">
        <v>6</v>
      </c>
      <c r="F892" s="260" t="s">
        <v>199</v>
      </c>
      <c r="G892" s="260">
        <v>612000</v>
      </c>
      <c r="H892" s="260" t="s">
        <v>318</v>
      </c>
      <c r="I892" s="260" t="s">
        <v>319</v>
      </c>
      <c r="J892" s="260" t="s">
        <v>320</v>
      </c>
      <c r="K892" s="260" t="s">
        <v>320</v>
      </c>
      <c r="L892" s="260" t="s">
        <v>263</v>
      </c>
      <c r="M892" s="260">
        <v>700009</v>
      </c>
      <c r="N892" s="260" t="s">
        <v>204</v>
      </c>
      <c r="O892" s="260" t="s">
        <v>205</v>
      </c>
      <c r="P892" s="260">
        <v>10</v>
      </c>
      <c r="Q892" s="260">
        <v>1500</v>
      </c>
      <c r="R892" s="260">
        <v>1520</v>
      </c>
    </row>
    <row r="893" spans="1:18" x14ac:dyDescent="0.35">
      <c r="A893" s="260">
        <v>95001810</v>
      </c>
      <c r="B893" s="260" t="s">
        <v>340</v>
      </c>
      <c r="D893" s="261">
        <v>44699</v>
      </c>
      <c r="E893" s="260">
        <v>12</v>
      </c>
      <c r="F893" s="260" t="s">
        <v>199</v>
      </c>
      <c r="G893" s="260">
        <v>1224000</v>
      </c>
      <c r="H893" s="260" t="s">
        <v>318</v>
      </c>
      <c r="I893" s="260" t="s">
        <v>319</v>
      </c>
      <c r="J893" s="260" t="s">
        <v>320</v>
      </c>
      <c r="K893" s="260" t="s">
        <v>320</v>
      </c>
      <c r="L893" s="260" t="s">
        <v>263</v>
      </c>
      <c r="M893" s="260">
        <v>700009</v>
      </c>
      <c r="N893" s="260" t="s">
        <v>204</v>
      </c>
      <c r="O893" s="260" t="s">
        <v>205</v>
      </c>
      <c r="P893" s="260">
        <v>10</v>
      </c>
      <c r="Q893" s="260">
        <v>1500</v>
      </c>
      <c r="R893" s="260">
        <v>1520</v>
      </c>
    </row>
    <row r="894" spans="1:18" x14ac:dyDescent="0.35">
      <c r="A894" s="260">
        <v>95001811</v>
      </c>
      <c r="B894" s="260" t="s">
        <v>330</v>
      </c>
      <c r="C894" s="260" t="s">
        <v>302</v>
      </c>
      <c r="D894" s="261">
        <v>44700</v>
      </c>
      <c r="E894" s="260">
        <v>14</v>
      </c>
      <c r="F894" s="260" t="s">
        <v>199</v>
      </c>
      <c r="G894" s="260">
        <v>1386000</v>
      </c>
      <c r="H894" s="260" t="s">
        <v>318</v>
      </c>
      <c r="I894" s="260" t="s">
        <v>319</v>
      </c>
      <c r="J894" s="260" t="s">
        <v>320</v>
      </c>
      <c r="K894" s="260" t="s">
        <v>320</v>
      </c>
      <c r="L894" s="260" t="s">
        <v>263</v>
      </c>
      <c r="M894" s="260">
        <v>700009</v>
      </c>
      <c r="N894" s="260" t="s">
        <v>204</v>
      </c>
      <c r="O894" s="260" t="s">
        <v>205</v>
      </c>
      <c r="P894" s="260">
        <v>10</v>
      </c>
      <c r="Q894" s="260">
        <v>1500</v>
      </c>
      <c r="R894" s="260">
        <v>1521</v>
      </c>
    </row>
    <row r="895" spans="1:18" x14ac:dyDescent="0.35">
      <c r="A895" s="260">
        <v>95001812</v>
      </c>
      <c r="B895" s="260" t="s">
        <v>330</v>
      </c>
      <c r="C895" s="260" t="s">
        <v>302</v>
      </c>
      <c r="D895" s="261">
        <v>44700</v>
      </c>
      <c r="E895" s="260">
        <v>28</v>
      </c>
      <c r="F895" s="260" t="s">
        <v>199</v>
      </c>
      <c r="G895" s="260">
        <v>2772000</v>
      </c>
      <c r="H895" s="260" t="s">
        <v>318</v>
      </c>
      <c r="I895" s="260" t="s">
        <v>319</v>
      </c>
      <c r="J895" s="260" t="s">
        <v>320</v>
      </c>
      <c r="K895" s="260" t="s">
        <v>320</v>
      </c>
      <c r="L895" s="260" t="s">
        <v>263</v>
      </c>
      <c r="M895" s="260">
        <v>700009</v>
      </c>
      <c r="N895" s="260" t="s">
        <v>204</v>
      </c>
      <c r="O895" s="260" t="s">
        <v>205</v>
      </c>
      <c r="P895" s="260">
        <v>10</v>
      </c>
      <c r="Q895" s="260">
        <v>1500</v>
      </c>
      <c r="R895" s="260">
        <v>1521</v>
      </c>
    </row>
    <row r="896" spans="1:18" x14ac:dyDescent="0.35">
      <c r="A896" s="260">
        <v>95001813</v>
      </c>
      <c r="B896" s="260" t="s">
        <v>359</v>
      </c>
      <c r="D896" s="261">
        <v>44701</v>
      </c>
      <c r="E896" s="260">
        <v>12</v>
      </c>
      <c r="F896" s="260" t="s">
        <v>199</v>
      </c>
      <c r="G896" s="260">
        <v>1224000</v>
      </c>
      <c r="H896" s="260" t="s">
        <v>318</v>
      </c>
      <c r="I896" s="260" t="s">
        <v>319</v>
      </c>
      <c r="J896" s="260" t="s">
        <v>320</v>
      </c>
      <c r="K896" s="260" t="s">
        <v>320</v>
      </c>
      <c r="L896" s="260" t="s">
        <v>263</v>
      </c>
      <c r="M896" s="260">
        <v>700009</v>
      </c>
      <c r="N896" s="260" t="s">
        <v>204</v>
      </c>
      <c r="O896" s="260" t="s">
        <v>205</v>
      </c>
      <c r="P896" s="260">
        <v>10</v>
      </c>
      <c r="Q896" s="260">
        <v>1500</v>
      </c>
      <c r="R896" s="260">
        <v>1520</v>
      </c>
    </row>
    <row r="897" spans="1:18" x14ac:dyDescent="0.35">
      <c r="A897" s="260">
        <v>95001814</v>
      </c>
      <c r="B897" s="260" t="s">
        <v>330</v>
      </c>
      <c r="C897" s="260" t="s">
        <v>302</v>
      </c>
      <c r="D897" s="261">
        <v>44704</v>
      </c>
      <c r="E897" s="260">
        <v>28</v>
      </c>
      <c r="F897" s="260" t="s">
        <v>199</v>
      </c>
      <c r="G897" s="260">
        <v>2772000</v>
      </c>
      <c r="H897" s="260" t="s">
        <v>318</v>
      </c>
      <c r="I897" s="260" t="s">
        <v>319</v>
      </c>
      <c r="J897" s="260" t="s">
        <v>320</v>
      </c>
      <c r="K897" s="260" t="s">
        <v>320</v>
      </c>
      <c r="L897" s="260" t="s">
        <v>263</v>
      </c>
      <c r="M897" s="260">
        <v>700009</v>
      </c>
      <c r="N897" s="260" t="s">
        <v>204</v>
      </c>
      <c r="O897" s="260" t="s">
        <v>205</v>
      </c>
      <c r="P897" s="260">
        <v>10</v>
      </c>
      <c r="Q897" s="260">
        <v>1500</v>
      </c>
      <c r="R897" s="260">
        <v>1521</v>
      </c>
    </row>
    <row r="898" spans="1:18" x14ac:dyDescent="0.35">
      <c r="A898" s="260">
        <v>95001815</v>
      </c>
      <c r="B898" s="260" t="s">
        <v>330</v>
      </c>
      <c r="C898" s="260" t="s">
        <v>302</v>
      </c>
      <c r="D898" s="261">
        <v>44704</v>
      </c>
      <c r="E898" s="260">
        <v>28</v>
      </c>
      <c r="F898" s="260" t="s">
        <v>199</v>
      </c>
      <c r="G898" s="260">
        <v>2772000</v>
      </c>
      <c r="H898" s="260" t="s">
        <v>318</v>
      </c>
      <c r="I898" s="260" t="s">
        <v>319</v>
      </c>
      <c r="J898" s="260" t="s">
        <v>320</v>
      </c>
      <c r="K898" s="260" t="s">
        <v>320</v>
      </c>
      <c r="L898" s="260" t="s">
        <v>263</v>
      </c>
      <c r="M898" s="260">
        <v>700009</v>
      </c>
      <c r="N898" s="260" t="s">
        <v>204</v>
      </c>
      <c r="O898" s="260" t="s">
        <v>205</v>
      </c>
      <c r="P898" s="260">
        <v>10</v>
      </c>
      <c r="Q898" s="260">
        <v>1500</v>
      </c>
      <c r="R898" s="260">
        <v>1521</v>
      </c>
    </row>
    <row r="899" spans="1:18" x14ac:dyDescent="0.35">
      <c r="A899" s="260">
        <v>95001816</v>
      </c>
      <c r="B899" s="260" t="s">
        <v>330</v>
      </c>
      <c r="C899" s="260" t="s">
        <v>302</v>
      </c>
      <c r="D899" s="261">
        <v>44704</v>
      </c>
      <c r="E899" s="260">
        <v>14</v>
      </c>
      <c r="F899" s="260" t="s">
        <v>199</v>
      </c>
      <c r="G899" s="260">
        <v>1386000</v>
      </c>
      <c r="H899" s="260" t="s">
        <v>318</v>
      </c>
      <c r="I899" s="260" t="s">
        <v>319</v>
      </c>
      <c r="J899" s="260" t="s">
        <v>320</v>
      </c>
      <c r="K899" s="260" t="s">
        <v>320</v>
      </c>
      <c r="L899" s="260" t="s">
        <v>263</v>
      </c>
      <c r="M899" s="260">
        <v>700009</v>
      </c>
      <c r="N899" s="260" t="s">
        <v>204</v>
      </c>
      <c r="O899" s="260" t="s">
        <v>205</v>
      </c>
      <c r="P899" s="260">
        <v>10</v>
      </c>
      <c r="Q899" s="260">
        <v>1500</v>
      </c>
      <c r="R899" s="260">
        <v>1521</v>
      </c>
    </row>
    <row r="900" spans="1:18" x14ac:dyDescent="0.35">
      <c r="A900" s="260">
        <v>95001817</v>
      </c>
      <c r="B900" s="260" t="s">
        <v>330</v>
      </c>
      <c r="C900" s="260" t="s">
        <v>302</v>
      </c>
      <c r="D900" s="261">
        <v>44704</v>
      </c>
      <c r="E900" s="260">
        <v>28</v>
      </c>
      <c r="F900" s="260" t="s">
        <v>199</v>
      </c>
      <c r="G900" s="260">
        <v>2772000</v>
      </c>
      <c r="H900" s="260" t="s">
        <v>318</v>
      </c>
      <c r="I900" s="260" t="s">
        <v>319</v>
      </c>
      <c r="J900" s="260" t="s">
        <v>320</v>
      </c>
      <c r="K900" s="260" t="s">
        <v>320</v>
      </c>
      <c r="L900" s="260" t="s">
        <v>263</v>
      </c>
      <c r="M900" s="260">
        <v>700009</v>
      </c>
      <c r="N900" s="260" t="s">
        <v>204</v>
      </c>
      <c r="O900" s="260" t="s">
        <v>205</v>
      </c>
      <c r="P900" s="260">
        <v>10</v>
      </c>
      <c r="Q900" s="260">
        <v>1500</v>
      </c>
      <c r="R900" s="260">
        <v>1521</v>
      </c>
    </row>
    <row r="901" spans="1:18" x14ac:dyDescent="0.35">
      <c r="A901" s="260">
        <v>95001818</v>
      </c>
      <c r="B901" s="260" t="s">
        <v>330</v>
      </c>
      <c r="C901" s="260" t="s">
        <v>302</v>
      </c>
      <c r="D901" s="261">
        <v>44704</v>
      </c>
      <c r="E901" s="260">
        <v>28</v>
      </c>
      <c r="F901" s="260" t="s">
        <v>199</v>
      </c>
      <c r="G901" s="260">
        <v>2772000</v>
      </c>
      <c r="H901" s="260" t="s">
        <v>318</v>
      </c>
      <c r="I901" s="260" t="s">
        <v>319</v>
      </c>
      <c r="J901" s="260" t="s">
        <v>320</v>
      </c>
      <c r="K901" s="260" t="s">
        <v>320</v>
      </c>
      <c r="L901" s="260" t="s">
        <v>263</v>
      </c>
      <c r="M901" s="260">
        <v>700009</v>
      </c>
      <c r="N901" s="260" t="s">
        <v>204</v>
      </c>
      <c r="O901" s="260" t="s">
        <v>205</v>
      </c>
      <c r="P901" s="260">
        <v>10</v>
      </c>
      <c r="Q901" s="260">
        <v>1500</v>
      </c>
      <c r="R901" s="260">
        <v>1521</v>
      </c>
    </row>
    <row r="902" spans="1:18" x14ac:dyDescent="0.35">
      <c r="A902" s="260">
        <v>95001819</v>
      </c>
      <c r="B902" s="260" t="s">
        <v>330</v>
      </c>
      <c r="C902" s="260" t="s">
        <v>302</v>
      </c>
      <c r="D902" s="261">
        <v>44704</v>
      </c>
      <c r="E902" s="260">
        <v>28</v>
      </c>
      <c r="F902" s="260" t="s">
        <v>199</v>
      </c>
      <c r="G902" s="260">
        <v>2772000</v>
      </c>
      <c r="H902" s="260" t="s">
        <v>318</v>
      </c>
      <c r="I902" s="260" t="s">
        <v>319</v>
      </c>
      <c r="J902" s="260" t="s">
        <v>320</v>
      </c>
      <c r="K902" s="260" t="s">
        <v>320</v>
      </c>
      <c r="L902" s="260" t="s">
        <v>263</v>
      </c>
      <c r="M902" s="260">
        <v>700009</v>
      </c>
      <c r="N902" s="260" t="s">
        <v>204</v>
      </c>
      <c r="O902" s="260" t="s">
        <v>205</v>
      </c>
      <c r="P902" s="260">
        <v>10</v>
      </c>
      <c r="Q902" s="260">
        <v>1500</v>
      </c>
      <c r="R902" s="260">
        <v>1521</v>
      </c>
    </row>
    <row r="903" spans="1:18" x14ac:dyDescent="0.35">
      <c r="A903" s="260">
        <v>95001820</v>
      </c>
      <c r="B903" s="260" t="s">
        <v>330</v>
      </c>
      <c r="C903" s="260" t="s">
        <v>302</v>
      </c>
      <c r="D903" s="261">
        <v>44704</v>
      </c>
      <c r="E903" s="260">
        <v>28</v>
      </c>
      <c r="F903" s="260" t="s">
        <v>199</v>
      </c>
      <c r="G903" s="260">
        <v>2772000</v>
      </c>
      <c r="H903" s="260" t="s">
        <v>318</v>
      </c>
      <c r="I903" s="260" t="s">
        <v>319</v>
      </c>
      <c r="J903" s="260" t="s">
        <v>320</v>
      </c>
      <c r="K903" s="260" t="s">
        <v>320</v>
      </c>
      <c r="L903" s="260" t="s">
        <v>263</v>
      </c>
      <c r="M903" s="260">
        <v>700009</v>
      </c>
      <c r="N903" s="260" t="s">
        <v>204</v>
      </c>
      <c r="O903" s="260" t="s">
        <v>205</v>
      </c>
      <c r="P903" s="260">
        <v>10</v>
      </c>
      <c r="Q903" s="260">
        <v>1500</v>
      </c>
      <c r="R903" s="260">
        <v>1521</v>
      </c>
    </row>
    <row r="904" spans="1:18" x14ac:dyDescent="0.35">
      <c r="A904" s="260">
        <v>95001821</v>
      </c>
      <c r="B904" s="260" t="s">
        <v>330</v>
      </c>
      <c r="C904" s="260" t="s">
        <v>302</v>
      </c>
      <c r="D904" s="261">
        <v>44704</v>
      </c>
      <c r="E904" s="260">
        <v>28</v>
      </c>
      <c r="F904" s="260" t="s">
        <v>199</v>
      </c>
      <c r="G904" s="260">
        <v>2772000</v>
      </c>
      <c r="H904" s="260" t="s">
        <v>318</v>
      </c>
      <c r="I904" s="260" t="s">
        <v>319</v>
      </c>
      <c r="J904" s="260" t="s">
        <v>320</v>
      </c>
      <c r="K904" s="260" t="s">
        <v>320</v>
      </c>
      <c r="L904" s="260" t="s">
        <v>263</v>
      </c>
      <c r="M904" s="260">
        <v>700009</v>
      </c>
      <c r="N904" s="260" t="s">
        <v>204</v>
      </c>
      <c r="O904" s="260" t="s">
        <v>205</v>
      </c>
      <c r="P904" s="260">
        <v>10</v>
      </c>
      <c r="Q904" s="260">
        <v>1500</v>
      </c>
      <c r="R904" s="260">
        <v>1521</v>
      </c>
    </row>
    <row r="905" spans="1:18" x14ac:dyDescent="0.35">
      <c r="A905" s="260">
        <v>95001822</v>
      </c>
      <c r="B905" s="260" t="s">
        <v>330</v>
      </c>
      <c r="C905" s="260" t="s">
        <v>302</v>
      </c>
      <c r="D905" s="261">
        <v>44704</v>
      </c>
      <c r="E905" s="260">
        <v>28</v>
      </c>
      <c r="F905" s="260" t="s">
        <v>199</v>
      </c>
      <c r="G905" s="260">
        <v>2772000</v>
      </c>
      <c r="H905" s="260" t="s">
        <v>318</v>
      </c>
      <c r="I905" s="260" t="s">
        <v>319</v>
      </c>
      <c r="J905" s="260" t="s">
        <v>320</v>
      </c>
      <c r="K905" s="260" t="s">
        <v>320</v>
      </c>
      <c r="L905" s="260" t="s">
        <v>263</v>
      </c>
      <c r="M905" s="260">
        <v>700009</v>
      </c>
      <c r="N905" s="260" t="s">
        <v>204</v>
      </c>
      <c r="O905" s="260" t="s">
        <v>205</v>
      </c>
      <c r="P905" s="260">
        <v>10</v>
      </c>
      <c r="Q905" s="260">
        <v>1500</v>
      </c>
      <c r="R905" s="260">
        <v>1521</v>
      </c>
    </row>
    <row r="906" spans="1:18" x14ac:dyDescent="0.35">
      <c r="A906" s="260">
        <v>95001823</v>
      </c>
      <c r="B906" s="260" t="s">
        <v>330</v>
      </c>
      <c r="C906" s="260" t="s">
        <v>302</v>
      </c>
      <c r="D906" s="261">
        <v>44704</v>
      </c>
      <c r="E906" s="260">
        <v>14</v>
      </c>
      <c r="F906" s="260" t="s">
        <v>199</v>
      </c>
      <c r="G906" s="260">
        <v>1386000</v>
      </c>
      <c r="H906" s="260" t="s">
        <v>318</v>
      </c>
      <c r="I906" s="260" t="s">
        <v>319</v>
      </c>
      <c r="J906" s="260" t="s">
        <v>320</v>
      </c>
      <c r="K906" s="260" t="s">
        <v>320</v>
      </c>
      <c r="L906" s="260" t="s">
        <v>263</v>
      </c>
      <c r="M906" s="260">
        <v>700009</v>
      </c>
      <c r="N906" s="260" t="s">
        <v>204</v>
      </c>
      <c r="O906" s="260" t="s">
        <v>205</v>
      </c>
      <c r="P906" s="260">
        <v>10</v>
      </c>
      <c r="Q906" s="260">
        <v>1500</v>
      </c>
      <c r="R906" s="260">
        <v>1521</v>
      </c>
    </row>
    <row r="907" spans="1:18" x14ac:dyDescent="0.35">
      <c r="A907" s="260">
        <v>95001824</v>
      </c>
      <c r="B907" s="260" t="s">
        <v>330</v>
      </c>
      <c r="C907" s="260" t="s">
        <v>302</v>
      </c>
      <c r="D907" s="261">
        <v>44704</v>
      </c>
      <c r="E907" s="260">
        <v>28</v>
      </c>
      <c r="F907" s="260" t="s">
        <v>199</v>
      </c>
      <c r="G907" s="260">
        <v>2772000</v>
      </c>
      <c r="H907" s="260" t="s">
        <v>318</v>
      </c>
      <c r="I907" s="260" t="s">
        <v>319</v>
      </c>
      <c r="J907" s="260" t="s">
        <v>320</v>
      </c>
      <c r="K907" s="260" t="s">
        <v>320</v>
      </c>
      <c r="L907" s="260" t="s">
        <v>263</v>
      </c>
      <c r="M907" s="260">
        <v>700009</v>
      </c>
      <c r="N907" s="260" t="s">
        <v>204</v>
      </c>
      <c r="O907" s="260" t="s">
        <v>205</v>
      </c>
      <c r="P907" s="260">
        <v>10</v>
      </c>
      <c r="Q907" s="260">
        <v>1500</v>
      </c>
      <c r="R907" s="260">
        <v>1521</v>
      </c>
    </row>
    <row r="908" spans="1:18" x14ac:dyDescent="0.35">
      <c r="A908" s="260">
        <v>95001825</v>
      </c>
      <c r="B908" s="260" t="s">
        <v>344</v>
      </c>
      <c r="C908" s="260" t="s">
        <v>345</v>
      </c>
      <c r="D908" s="261">
        <v>44705</v>
      </c>
      <c r="E908" s="260">
        <v>12</v>
      </c>
      <c r="F908" s="260" t="s">
        <v>199</v>
      </c>
      <c r="G908" s="260">
        <v>1224000</v>
      </c>
      <c r="H908" s="260" t="s">
        <v>318</v>
      </c>
      <c r="I908" s="260" t="s">
        <v>319</v>
      </c>
      <c r="J908" s="260" t="s">
        <v>320</v>
      </c>
      <c r="K908" s="260" t="s">
        <v>320</v>
      </c>
      <c r="L908" s="260" t="s">
        <v>263</v>
      </c>
      <c r="M908" s="260">
        <v>700009</v>
      </c>
      <c r="N908" s="260" t="s">
        <v>204</v>
      </c>
      <c r="O908" s="260" t="s">
        <v>205</v>
      </c>
      <c r="P908" s="260">
        <v>10</v>
      </c>
      <c r="Q908" s="260">
        <v>1500</v>
      </c>
      <c r="R908" s="260">
        <v>1520</v>
      </c>
    </row>
    <row r="909" spans="1:18" x14ac:dyDescent="0.35">
      <c r="A909" s="260">
        <v>95001826</v>
      </c>
      <c r="B909" s="260" t="s">
        <v>317</v>
      </c>
      <c r="D909" s="261">
        <v>44705</v>
      </c>
      <c r="E909" s="260">
        <v>13</v>
      </c>
      <c r="F909" s="260" t="s">
        <v>199</v>
      </c>
      <c r="G909" s="260">
        <v>1326000</v>
      </c>
      <c r="H909" s="260" t="s">
        <v>318</v>
      </c>
      <c r="I909" s="260" t="s">
        <v>319</v>
      </c>
      <c r="J909" s="260" t="s">
        <v>320</v>
      </c>
      <c r="K909" s="260" t="s">
        <v>320</v>
      </c>
      <c r="L909" s="260" t="s">
        <v>263</v>
      </c>
      <c r="M909" s="260">
        <v>700009</v>
      </c>
      <c r="N909" s="260" t="s">
        <v>204</v>
      </c>
      <c r="O909" s="260" t="s">
        <v>205</v>
      </c>
      <c r="P909" s="260">
        <v>12</v>
      </c>
      <c r="Q909" s="260">
        <v>1500</v>
      </c>
      <c r="R909" s="260">
        <v>1520</v>
      </c>
    </row>
    <row r="910" spans="1:18" x14ac:dyDescent="0.35">
      <c r="A910" s="260">
        <v>95001826</v>
      </c>
      <c r="B910" s="260" t="s">
        <v>317</v>
      </c>
      <c r="D910" s="261">
        <v>44705</v>
      </c>
      <c r="E910" s="260">
        <v>12</v>
      </c>
      <c r="F910" s="260" t="s">
        <v>199</v>
      </c>
      <c r="G910" s="260">
        <v>1224000</v>
      </c>
      <c r="H910" s="260" t="s">
        <v>318</v>
      </c>
      <c r="I910" s="260" t="s">
        <v>319</v>
      </c>
      <c r="J910" s="260" t="s">
        <v>320</v>
      </c>
      <c r="K910" s="260" t="s">
        <v>320</v>
      </c>
      <c r="L910" s="260" t="s">
        <v>263</v>
      </c>
      <c r="M910" s="260">
        <v>700009</v>
      </c>
      <c r="N910" s="260" t="s">
        <v>204</v>
      </c>
      <c r="O910" s="260" t="s">
        <v>205</v>
      </c>
      <c r="P910" s="260">
        <v>11</v>
      </c>
      <c r="Q910" s="260">
        <v>1500</v>
      </c>
      <c r="R910" s="260">
        <v>1520</v>
      </c>
    </row>
    <row r="911" spans="1:18" x14ac:dyDescent="0.35">
      <c r="A911" s="260">
        <v>95001826</v>
      </c>
      <c r="B911" s="260" t="s">
        <v>317</v>
      </c>
      <c r="D911" s="261">
        <v>44705</v>
      </c>
      <c r="E911" s="260">
        <v>12</v>
      </c>
      <c r="F911" s="260" t="s">
        <v>199</v>
      </c>
      <c r="G911" s="260">
        <v>1224000</v>
      </c>
      <c r="H911" s="260" t="s">
        <v>318</v>
      </c>
      <c r="I911" s="260" t="s">
        <v>319</v>
      </c>
      <c r="J911" s="260" t="s">
        <v>320</v>
      </c>
      <c r="K911" s="260" t="s">
        <v>320</v>
      </c>
      <c r="L911" s="260" t="s">
        <v>263</v>
      </c>
      <c r="M911" s="260">
        <v>700009</v>
      </c>
      <c r="N911" s="260" t="s">
        <v>204</v>
      </c>
      <c r="O911" s="260" t="s">
        <v>205</v>
      </c>
      <c r="P911" s="260">
        <v>10</v>
      </c>
      <c r="Q911" s="260">
        <v>1500</v>
      </c>
      <c r="R911" s="260">
        <v>1520</v>
      </c>
    </row>
    <row r="912" spans="1:18" x14ac:dyDescent="0.35">
      <c r="A912" s="260">
        <v>95001827</v>
      </c>
      <c r="B912" s="260" t="s">
        <v>330</v>
      </c>
      <c r="C912" s="260" t="s">
        <v>302</v>
      </c>
      <c r="D912" s="261">
        <v>44705</v>
      </c>
      <c r="E912" s="260">
        <v>28</v>
      </c>
      <c r="F912" s="260" t="s">
        <v>199</v>
      </c>
      <c r="G912" s="260">
        <v>2772000</v>
      </c>
      <c r="H912" s="260" t="s">
        <v>318</v>
      </c>
      <c r="I912" s="260" t="s">
        <v>319</v>
      </c>
      <c r="J912" s="260" t="s">
        <v>320</v>
      </c>
      <c r="K912" s="260" t="s">
        <v>320</v>
      </c>
      <c r="L912" s="260" t="s">
        <v>263</v>
      </c>
      <c r="M912" s="260">
        <v>700009</v>
      </c>
      <c r="N912" s="260" t="s">
        <v>204</v>
      </c>
      <c r="O912" s="260" t="s">
        <v>205</v>
      </c>
      <c r="P912" s="260">
        <v>10</v>
      </c>
      <c r="Q912" s="260">
        <v>1500</v>
      </c>
      <c r="R912" s="260">
        <v>1521</v>
      </c>
    </row>
    <row r="913" spans="1:18" x14ac:dyDescent="0.35">
      <c r="A913" s="260">
        <v>95001828</v>
      </c>
      <c r="B913" s="260" t="s">
        <v>330</v>
      </c>
      <c r="C913" s="260" t="s">
        <v>302</v>
      </c>
      <c r="D913" s="261">
        <v>44705</v>
      </c>
      <c r="E913" s="260">
        <v>28</v>
      </c>
      <c r="F913" s="260" t="s">
        <v>199</v>
      </c>
      <c r="G913" s="260">
        <v>2772000</v>
      </c>
      <c r="H913" s="260" t="s">
        <v>318</v>
      </c>
      <c r="I913" s="260" t="s">
        <v>319</v>
      </c>
      <c r="J913" s="260" t="s">
        <v>320</v>
      </c>
      <c r="K913" s="260" t="s">
        <v>320</v>
      </c>
      <c r="L913" s="260" t="s">
        <v>263</v>
      </c>
      <c r="M913" s="260">
        <v>700009</v>
      </c>
      <c r="N913" s="260" t="s">
        <v>204</v>
      </c>
      <c r="O913" s="260" t="s">
        <v>205</v>
      </c>
      <c r="P913" s="260">
        <v>10</v>
      </c>
      <c r="Q913" s="260">
        <v>1500</v>
      </c>
      <c r="R913" s="260">
        <v>1521</v>
      </c>
    </row>
    <row r="914" spans="1:18" x14ac:dyDescent="0.35">
      <c r="A914" s="260">
        <v>95001829</v>
      </c>
      <c r="B914" s="260" t="s">
        <v>330</v>
      </c>
      <c r="C914" s="260" t="s">
        <v>302</v>
      </c>
      <c r="D914" s="261">
        <v>44705</v>
      </c>
      <c r="E914" s="260">
        <v>28</v>
      </c>
      <c r="F914" s="260" t="s">
        <v>199</v>
      </c>
      <c r="G914" s="260">
        <v>2772000</v>
      </c>
      <c r="H914" s="260" t="s">
        <v>318</v>
      </c>
      <c r="I914" s="260" t="s">
        <v>319</v>
      </c>
      <c r="J914" s="260" t="s">
        <v>320</v>
      </c>
      <c r="K914" s="260" t="s">
        <v>320</v>
      </c>
      <c r="L914" s="260" t="s">
        <v>263</v>
      </c>
      <c r="M914" s="260">
        <v>700009</v>
      </c>
      <c r="N914" s="260" t="s">
        <v>204</v>
      </c>
      <c r="O914" s="260" t="s">
        <v>205</v>
      </c>
      <c r="P914" s="260">
        <v>10</v>
      </c>
      <c r="Q914" s="260">
        <v>1500</v>
      </c>
      <c r="R914" s="260">
        <v>1521</v>
      </c>
    </row>
    <row r="915" spans="1:18" x14ac:dyDescent="0.35">
      <c r="A915" s="260">
        <v>95001830</v>
      </c>
      <c r="B915" s="260" t="s">
        <v>330</v>
      </c>
      <c r="C915" s="260" t="s">
        <v>302</v>
      </c>
      <c r="D915" s="261">
        <v>44705</v>
      </c>
      <c r="E915" s="260">
        <v>28</v>
      </c>
      <c r="F915" s="260" t="s">
        <v>199</v>
      </c>
      <c r="G915" s="260">
        <v>2772000</v>
      </c>
      <c r="H915" s="260" t="s">
        <v>318</v>
      </c>
      <c r="I915" s="260" t="s">
        <v>319</v>
      </c>
      <c r="J915" s="260" t="s">
        <v>320</v>
      </c>
      <c r="K915" s="260" t="s">
        <v>320</v>
      </c>
      <c r="L915" s="260" t="s">
        <v>263</v>
      </c>
      <c r="M915" s="260">
        <v>700009</v>
      </c>
      <c r="N915" s="260" t="s">
        <v>204</v>
      </c>
      <c r="O915" s="260" t="s">
        <v>205</v>
      </c>
      <c r="P915" s="260">
        <v>10</v>
      </c>
      <c r="Q915" s="260">
        <v>1500</v>
      </c>
      <c r="R915" s="260">
        <v>1521</v>
      </c>
    </row>
    <row r="916" spans="1:18" x14ac:dyDescent="0.35">
      <c r="A916" s="260">
        <v>95001831</v>
      </c>
      <c r="B916" s="260" t="s">
        <v>330</v>
      </c>
      <c r="C916" s="260" t="s">
        <v>302</v>
      </c>
      <c r="D916" s="261">
        <v>44705</v>
      </c>
      <c r="E916" s="260">
        <v>28</v>
      </c>
      <c r="F916" s="260" t="s">
        <v>199</v>
      </c>
      <c r="G916" s="260">
        <v>2772000</v>
      </c>
      <c r="H916" s="260" t="s">
        <v>318</v>
      </c>
      <c r="I916" s="260" t="s">
        <v>319</v>
      </c>
      <c r="J916" s="260" t="s">
        <v>320</v>
      </c>
      <c r="K916" s="260" t="s">
        <v>320</v>
      </c>
      <c r="L916" s="260" t="s">
        <v>263</v>
      </c>
      <c r="M916" s="260">
        <v>700009</v>
      </c>
      <c r="N916" s="260" t="s">
        <v>204</v>
      </c>
      <c r="O916" s="260" t="s">
        <v>205</v>
      </c>
      <c r="P916" s="260">
        <v>10</v>
      </c>
      <c r="Q916" s="260">
        <v>1500</v>
      </c>
      <c r="R916" s="260">
        <v>1521</v>
      </c>
    </row>
    <row r="917" spans="1:18" x14ac:dyDescent="0.35">
      <c r="A917" s="260">
        <v>95001832</v>
      </c>
      <c r="B917" s="260" t="s">
        <v>330</v>
      </c>
      <c r="C917" s="260" t="s">
        <v>302</v>
      </c>
      <c r="D917" s="261">
        <v>44705</v>
      </c>
      <c r="E917" s="260">
        <v>28</v>
      </c>
      <c r="F917" s="260" t="s">
        <v>199</v>
      </c>
      <c r="G917" s="260">
        <v>2772000</v>
      </c>
      <c r="H917" s="260" t="s">
        <v>318</v>
      </c>
      <c r="I917" s="260" t="s">
        <v>319</v>
      </c>
      <c r="J917" s="260" t="s">
        <v>320</v>
      </c>
      <c r="K917" s="260" t="s">
        <v>320</v>
      </c>
      <c r="L917" s="260" t="s">
        <v>263</v>
      </c>
      <c r="M917" s="260">
        <v>700009</v>
      </c>
      <c r="N917" s="260" t="s">
        <v>204</v>
      </c>
      <c r="O917" s="260" t="s">
        <v>205</v>
      </c>
      <c r="P917" s="260">
        <v>10</v>
      </c>
      <c r="Q917" s="260">
        <v>1500</v>
      </c>
      <c r="R917" s="260">
        <v>1521</v>
      </c>
    </row>
    <row r="918" spans="1:18" x14ac:dyDescent="0.35">
      <c r="A918" s="260">
        <v>95001833</v>
      </c>
      <c r="B918" s="260" t="s">
        <v>330</v>
      </c>
      <c r="C918" s="260" t="s">
        <v>302</v>
      </c>
      <c r="D918" s="261">
        <v>44705</v>
      </c>
      <c r="E918" s="260">
        <v>28</v>
      </c>
      <c r="F918" s="260" t="s">
        <v>199</v>
      </c>
      <c r="G918" s="260">
        <v>2772000</v>
      </c>
      <c r="H918" s="260" t="s">
        <v>318</v>
      </c>
      <c r="I918" s="260" t="s">
        <v>319</v>
      </c>
      <c r="J918" s="260" t="s">
        <v>320</v>
      </c>
      <c r="K918" s="260" t="s">
        <v>320</v>
      </c>
      <c r="L918" s="260" t="s">
        <v>263</v>
      </c>
      <c r="M918" s="260">
        <v>700009</v>
      </c>
      <c r="N918" s="260" t="s">
        <v>204</v>
      </c>
      <c r="O918" s="260" t="s">
        <v>205</v>
      </c>
      <c r="P918" s="260">
        <v>10</v>
      </c>
      <c r="Q918" s="260">
        <v>1500</v>
      </c>
      <c r="R918" s="260">
        <v>1521</v>
      </c>
    </row>
    <row r="919" spans="1:18" x14ac:dyDescent="0.35">
      <c r="A919" s="260">
        <v>95001834</v>
      </c>
      <c r="B919" s="260" t="s">
        <v>330</v>
      </c>
      <c r="C919" s="260" t="s">
        <v>302</v>
      </c>
      <c r="D919" s="261">
        <v>44705</v>
      </c>
      <c r="E919" s="260">
        <v>15</v>
      </c>
      <c r="F919" s="260" t="s">
        <v>199</v>
      </c>
      <c r="G919" s="260">
        <v>1485000</v>
      </c>
      <c r="H919" s="260" t="s">
        <v>318</v>
      </c>
      <c r="I919" s="260" t="s">
        <v>319</v>
      </c>
      <c r="J919" s="260" t="s">
        <v>320</v>
      </c>
      <c r="K919" s="260" t="s">
        <v>320</v>
      </c>
      <c r="L919" s="260" t="s">
        <v>263</v>
      </c>
      <c r="M919" s="260">
        <v>700009</v>
      </c>
      <c r="N919" s="260" t="s">
        <v>204</v>
      </c>
      <c r="O919" s="260" t="s">
        <v>205</v>
      </c>
      <c r="P919" s="260">
        <v>10</v>
      </c>
      <c r="Q919" s="260">
        <v>1500</v>
      </c>
      <c r="R919" s="260">
        <v>1521</v>
      </c>
    </row>
    <row r="920" spans="1:18" x14ac:dyDescent="0.35">
      <c r="A920" s="260">
        <v>95001835</v>
      </c>
      <c r="B920" s="260" t="s">
        <v>330</v>
      </c>
      <c r="C920" s="260" t="s">
        <v>302</v>
      </c>
      <c r="D920" s="261">
        <v>44705</v>
      </c>
      <c r="E920" s="260">
        <v>6.5</v>
      </c>
      <c r="F920" s="260" t="s">
        <v>199</v>
      </c>
      <c r="G920" s="260">
        <v>643500</v>
      </c>
      <c r="H920" s="260" t="s">
        <v>318</v>
      </c>
      <c r="I920" s="260" t="s">
        <v>319</v>
      </c>
      <c r="J920" s="260" t="s">
        <v>320</v>
      </c>
      <c r="K920" s="260" t="s">
        <v>320</v>
      </c>
      <c r="L920" s="260" t="s">
        <v>263</v>
      </c>
      <c r="M920" s="260">
        <v>700009</v>
      </c>
      <c r="N920" s="260" t="s">
        <v>204</v>
      </c>
      <c r="O920" s="260" t="s">
        <v>205</v>
      </c>
      <c r="P920" s="260">
        <v>10</v>
      </c>
      <c r="Q920" s="260">
        <v>1500</v>
      </c>
      <c r="R920" s="260">
        <v>1521</v>
      </c>
    </row>
    <row r="921" spans="1:18" x14ac:dyDescent="0.35">
      <c r="A921" s="260">
        <v>95001836</v>
      </c>
      <c r="B921" s="260" t="s">
        <v>330</v>
      </c>
      <c r="C921" s="260" t="s">
        <v>302</v>
      </c>
      <c r="D921" s="261">
        <v>44705</v>
      </c>
      <c r="E921" s="260">
        <v>6.5</v>
      </c>
      <c r="F921" s="260" t="s">
        <v>199</v>
      </c>
      <c r="G921" s="260">
        <v>643500</v>
      </c>
      <c r="H921" s="260" t="s">
        <v>318</v>
      </c>
      <c r="I921" s="260" t="s">
        <v>319</v>
      </c>
      <c r="J921" s="260" t="s">
        <v>320</v>
      </c>
      <c r="K921" s="260" t="s">
        <v>320</v>
      </c>
      <c r="L921" s="260" t="s">
        <v>263</v>
      </c>
      <c r="M921" s="260">
        <v>700009</v>
      </c>
      <c r="N921" s="260" t="s">
        <v>204</v>
      </c>
      <c r="O921" s="260" t="s">
        <v>205</v>
      </c>
      <c r="P921" s="260">
        <v>10</v>
      </c>
      <c r="Q921" s="260">
        <v>1500</v>
      </c>
      <c r="R921" s="260">
        <v>1521</v>
      </c>
    </row>
    <row r="922" spans="1:18" x14ac:dyDescent="0.35">
      <c r="A922" s="260">
        <v>95001837</v>
      </c>
      <c r="B922" s="260" t="s">
        <v>317</v>
      </c>
      <c r="D922" s="261">
        <v>44707</v>
      </c>
      <c r="E922" s="260">
        <v>27</v>
      </c>
      <c r="F922" s="260" t="s">
        <v>199</v>
      </c>
      <c r="G922" s="260">
        <v>2754000</v>
      </c>
      <c r="H922" s="260" t="s">
        <v>318</v>
      </c>
      <c r="I922" s="260" t="s">
        <v>319</v>
      </c>
      <c r="J922" s="260" t="s">
        <v>320</v>
      </c>
      <c r="K922" s="260" t="s">
        <v>320</v>
      </c>
      <c r="L922" s="260" t="s">
        <v>263</v>
      </c>
      <c r="M922" s="260">
        <v>700009</v>
      </c>
      <c r="N922" s="260" t="s">
        <v>204</v>
      </c>
      <c r="O922" s="260" t="s">
        <v>205</v>
      </c>
      <c r="P922" s="260">
        <v>10</v>
      </c>
      <c r="Q922" s="260">
        <v>1500</v>
      </c>
      <c r="R922" s="260">
        <v>1520</v>
      </c>
    </row>
    <row r="923" spans="1:18" x14ac:dyDescent="0.35">
      <c r="A923" s="260">
        <v>95001837</v>
      </c>
      <c r="B923" s="260" t="s">
        <v>317</v>
      </c>
      <c r="D923" s="261">
        <v>44707</v>
      </c>
      <c r="E923" s="260">
        <v>28</v>
      </c>
      <c r="F923" s="260" t="s">
        <v>199</v>
      </c>
      <c r="G923" s="260">
        <v>2856000</v>
      </c>
      <c r="H923" s="260" t="s">
        <v>318</v>
      </c>
      <c r="I923" s="260" t="s">
        <v>319</v>
      </c>
      <c r="J923" s="260" t="s">
        <v>320</v>
      </c>
      <c r="K923" s="260" t="s">
        <v>320</v>
      </c>
      <c r="L923" s="260" t="s">
        <v>263</v>
      </c>
      <c r="M923" s="260">
        <v>700009</v>
      </c>
      <c r="N923" s="260" t="s">
        <v>204</v>
      </c>
      <c r="O923" s="260" t="s">
        <v>205</v>
      </c>
      <c r="P923" s="260">
        <v>11</v>
      </c>
      <c r="Q923" s="260">
        <v>1500</v>
      </c>
      <c r="R923" s="260">
        <v>1520</v>
      </c>
    </row>
    <row r="924" spans="1:18" x14ac:dyDescent="0.35">
      <c r="A924" s="260">
        <v>95001838</v>
      </c>
      <c r="B924" s="260" t="s">
        <v>336</v>
      </c>
      <c r="D924" s="261">
        <v>44707</v>
      </c>
      <c r="E924" s="260">
        <v>28</v>
      </c>
      <c r="F924" s="260" t="s">
        <v>199</v>
      </c>
      <c r="G924" s="260">
        <v>2856000</v>
      </c>
      <c r="H924" s="260" t="s">
        <v>318</v>
      </c>
      <c r="I924" s="260" t="s">
        <v>319</v>
      </c>
      <c r="J924" s="260" t="s">
        <v>320</v>
      </c>
      <c r="K924" s="260" t="s">
        <v>320</v>
      </c>
      <c r="L924" s="260" t="s">
        <v>263</v>
      </c>
      <c r="M924" s="260">
        <v>700009</v>
      </c>
      <c r="N924" s="260" t="s">
        <v>204</v>
      </c>
      <c r="O924" s="260" t="s">
        <v>205</v>
      </c>
      <c r="P924" s="260">
        <v>10</v>
      </c>
      <c r="Q924" s="260">
        <v>1500</v>
      </c>
      <c r="R924" s="260">
        <v>1520</v>
      </c>
    </row>
    <row r="925" spans="1:18" x14ac:dyDescent="0.35">
      <c r="A925" s="260">
        <v>95001839</v>
      </c>
      <c r="B925" s="260" t="s">
        <v>330</v>
      </c>
      <c r="C925" s="260" t="s">
        <v>302</v>
      </c>
      <c r="D925" s="261">
        <v>44707</v>
      </c>
      <c r="E925" s="260">
        <v>28</v>
      </c>
      <c r="F925" s="260" t="s">
        <v>199</v>
      </c>
      <c r="G925" s="260">
        <v>2772000</v>
      </c>
      <c r="H925" s="260" t="s">
        <v>318</v>
      </c>
      <c r="I925" s="260" t="s">
        <v>319</v>
      </c>
      <c r="J925" s="260" t="s">
        <v>320</v>
      </c>
      <c r="K925" s="260" t="s">
        <v>320</v>
      </c>
      <c r="L925" s="260" t="s">
        <v>263</v>
      </c>
      <c r="M925" s="260">
        <v>700009</v>
      </c>
      <c r="N925" s="260" t="s">
        <v>204</v>
      </c>
      <c r="O925" s="260" t="s">
        <v>205</v>
      </c>
      <c r="P925" s="260">
        <v>10</v>
      </c>
      <c r="Q925" s="260">
        <v>1500</v>
      </c>
      <c r="R925" s="260">
        <v>1521</v>
      </c>
    </row>
    <row r="926" spans="1:18" x14ac:dyDescent="0.35">
      <c r="A926" s="260">
        <v>95001840</v>
      </c>
      <c r="B926" s="260" t="s">
        <v>330</v>
      </c>
      <c r="C926" s="260" t="s">
        <v>302</v>
      </c>
      <c r="D926" s="261">
        <v>44707</v>
      </c>
      <c r="E926" s="260">
        <v>28</v>
      </c>
      <c r="F926" s="260" t="s">
        <v>199</v>
      </c>
      <c r="G926" s="260">
        <v>2772000</v>
      </c>
      <c r="H926" s="260" t="s">
        <v>318</v>
      </c>
      <c r="I926" s="260" t="s">
        <v>319</v>
      </c>
      <c r="J926" s="260" t="s">
        <v>320</v>
      </c>
      <c r="K926" s="260" t="s">
        <v>320</v>
      </c>
      <c r="L926" s="260" t="s">
        <v>263</v>
      </c>
      <c r="M926" s="260">
        <v>700009</v>
      </c>
      <c r="N926" s="260" t="s">
        <v>204</v>
      </c>
      <c r="O926" s="260" t="s">
        <v>205</v>
      </c>
      <c r="P926" s="260">
        <v>10</v>
      </c>
      <c r="Q926" s="260">
        <v>1500</v>
      </c>
      <c r="R926" s="260">
        <v>1521</v>
      </c>
    </row>
    <row r="927" spans="1:18" x14ac:dyDescent="0.35">
      <c r="A927" s="260">
        <v>95001841</v>
      </c>
      <c r="B927" s="260" t="s">
        <v>330</v>
      </c>
      <c r="C927" s="260" t="s">
        <v>302</v>
      </c>
      <c r="D927" s="261">
        <v>44710</v>
      </c>
      <c r="E927" s="260">
        <v>14</v>
      </c>
      <c r="F927" s="260" t="s">
        <v>199</v>
      </c>
      <c r="G927" s="260">
        <v>1386000</v>
      </c>
      <c r="H927" s="260" t="s">
        <v>318</v>
      </c>
      <c r="I927" s="260" t="s">
        <v>319</v>
      </c>
      <c r="J927" s="260" t="s">
        <v>320</v>
      </c>
      <c r="K927" s="260" t="s">
        <v>320</v>
      </c>
      <c r="L927" s="260" t="s">
        <v>263</v>
      </c>
      <c r="M927" s="260">
        <v>700009</v>
      </c>
      <c r="N927" s="260" t="s">
        <v>204</v>
      </c>
      <c r="O927" s="260" t="s">
        <v>205</v>
      </c>
      <c r="P927" s="260">
        <v>10</v>
      </c>
      <c r="Q927" s="260">
        <v>1500</v>
      </c>
      <c r="R927" s="260">
        <v>1521</v>
      </c>
    </row>
    <row r="928" spans="1:18" x14ac:dyDescent="0.35">
      <c r="A928" s="260">
        <v>95001842</v>
      </c>
      <c r="B928" s="260" t="s">
        <v>330</v>
      </c>
      <c r="C928" s="260" t="s">
        <v>302</v>
      </c>
      <c r="D928" s="261">
        <v>44710</v>
      </c>
      <c r="E928" s="260">
        <v>14</v>
      </c>
      <c r="F928" s="260" t="s">
        <v>199</v>
      </c>
      <c r="G928" s="260">
        <v>1386000</v>
      </c>
      <c r="H928" s="260" t="s">
        <v>318</v>
      </c>
      <c r="I928" s="260" t="s">
        <v>319</v>
      </c>
      <c r="J928" s="260" t="s">
        <v>320</v>
      </c>
      <c r="K928" s="260" t="s">
        <v>320</v>
      </c>
      <c r="L928" s="260" t="s">
        <v>263</v>
      </c>
      <c r="M928" s="260">
        <v>700009</v>
      </c>
      <c r="N928" s="260" t="s">
        <v>204</v>
      </c>
      <c r="O928" s="260" t="s">
        <v>205</v>
      </c>
      <c r="P928" s="260">
        <v>10</v>
      </c>
      <c r="Q928" s="260">
        <v>1500</v>
      </c>
      <c r="R928" s="260">
        <v>1521</v>
      </c>
    </row>
    <row r="929" spans="1:18" x14ac:dyDescent="0.35">
      <c r="A929" s="260">
        <v>95001843</v>
      </c>
      <c r="B929" s="260" t="s">
        <v>330</v>
      </c>
      <c r="C929" s="260" t="s">
        <v>302</v>
      </c>
      <c r="D929" s="261">
        <v>44710</v>
      </c>
      <c r="E929" s="260">
        <v>28</v>
      </c>
      <c r="F929" s="260" t="s">
        <v>199</v>
      </c>
      <c r="G929" s="260">
        <v>2772000</v>
      </c>
      <c r="H929" s="260" t="s">
        <v>318</v>
      </c>
      <c r="I929" s="260" t="s">
        <v>319</v>
      </c>
      <c r="J929" s="260" t="s">
        <v>320</v>
      </c>
      <c r="K929" s="260" t="s">
        <v>320</v>
      </c>
      <c r="L929" s="260" t="s">
        <v>263</v>
      </c>
      <c r="M929" s="260">
        <v>700009</v>
      </c>
      <c r="N929" s="260" t="s">
        <v>204</v>
      </c>
      <c r="O929" s="260" t="s">
        <v>205</v>
      </c>
      <c r="P929" s="260">
        <v>10</v>
      </c>
      <c r="Q929" s="260">
        <v>1500</v>
      </c>
      <c r="R929" s="260">
        <v>1521</v>
      </c>
    </row>
    <row r="930" spans="1:18" x14ac:dyDescent="0.35">
      <c r="A930" s="260">
        <v>95001844</v>
      </c>
      <c r="B930" s="260" t="s">
        <v>330</v>
      </c>
      <c r="C930" s="260" t="s">
        <v>302</v>
      </c>
      <c r="D930" s="261">
        <v>44710</v>
      </c>
      <c r="E930" s="260">
        <v>28</v>
      </c>
      <c r="F930" s="260" t="s">
        <v>199</v>
      </c>
      <c r="G930" s="260">
        <v>2772000</v>
      </c>
      <c r="H930" s="260" t="s">
        <v>318</v>
      </c>
      <c r="I930" s="260" t="s">
        <v>319</v>
      </c>
      <c r="J930" s="260" t="s">
        <v>320</v>
      </c>
      <c r="K930" s="260" t="s">
        <v>320</v>
      </c>
      <c r="L930" s="260" t="s">
        <v>263</v>
      </c>
      <c r="M930" s="260">
        <v>700009</v>
      </c>
      <c r="N930" s="260" t="s">
        <v>204</v>
      </c>
      <c r="O930" s="260" t="s">
        <v>205</v>
      </c>
      <c r="P930" s="260">
        <v>10</v>
      </c>
      <c r="Q930" s="260">
        <v>1500</v>
      </c>
      <c r="R930" s="260">
        <v>1521</v>
      </c>
    </row>
    <row r="931" spans="1:18" x14ac:dyDescent="0.35">
      <c r="A931" s="260">
        <v>95001845</v>
      </c>
      <c r="B931" s="260" t="s">
        <v>330</v>
      </c>
      <c r="C931" s="260" t="s">
        <v>302</v>
      </c>
      <c r="D931" s="261">
        <v>44710</v>
      </c>
      <c r="E931" s="260">
        <v>28</v>
      </c>
      <c r="F931" s="260" t="s">
        <v>199</v>
      </c>
      <c r="G931" s="260">
        <v>2772000</v>
      </c>
      <c r="H931" s="260" t="s">
        <v>318</v>
      </c>
      <c r="I931" s="260" t="s">
        <v>319</v>
      </c>
      <c r="J931" s="260" t="s">
        <v>320</v>
      </c>
      <c r="K931" s="260" t="s">
        <v>320</v>
      </c>
      <c r="L931" s="260" t="s">
        <v>263</v>
      </c>
      <c r="M931" s="260">
        <v>700009</v>
      </c>
      <c r="N931" s="260" t="s">
        <v>204</v>
      </c>
      <c r="O931" s="260" t="s">
        <v>205</v>
      </c>
      <c r="P931" s="260">
        <v>10</v>
      </c>
      <c r="Q931" s="260">
        <v>1500</v>
      </c>
      <c r="R931" s="260">
        <v>1521</v>
      </c>
    </row>
    <row r="932" spans="1:18" x14ac:dyDescent="0.35">
      <c r="A932" s="260">
        <v>95001846</v>
      </c>
      <c r="B932" s="260" t="s">
        <v>330</v>
      </c>
      <c r="C932" s="260" t="s">
        <v>302</v>
      </c>
      <c r="D932" s="261">
        <v>44710</v>
      </c>
      <c r="E932" s="260">
        <v>28</v>
      </c>
      <c r="F932" s="260" t="s">
        <v>199</v>
      </c>
      <c r="G932" s="260">
        <v>2772000</v>
      </c>
      <c r="H932" s="260" t="s">
        <v>318</v>
      </c>
      <c r="I932" s="260" t="s">
        <v>319</v>
      </c>
      <c r="J932" s="260" t="s">
        <v>320</v>
      </c>
      <c r="K932" s="260" t="s">
        <v>320</v>
      </c>
      <c r="L932" s="260" t="s">
        <v>263</v>
      </c>
      <c r="M932" s="260">
        <v>700009</v>
      </c>
      <c r="N932" s="260" t="s">
        <v>204</v>
      </c>
      <c r="O932" s="260" t="s">
        <v>205</v>
      </c>
      <c r="P932" s="260">
        <v>10</v>
      </c>
      <c r="Q932" s="260">
        <v>1500</v>
      </c>
      <c r="R932" s="260">
        <v>1521</v>
      </c>
    </row>
    <row r="933" spans="1:18" x14ac:dyDescent="0.35">
      <c r="A933" s="260">
        <v>95001847</v>
      </c>
      <c r="B933" s="260" t="s">
        <v>330</v>
      </c>
      <c r="C933" s="260" t="s">
        <v>302</v>
      </c>
      <c r="D933" s="261">
        <v>44710</v>
      </c>
      <c r="E933" s="260">
        <v>28</v>
      </c>
      <c r="F933" s="260" t="s">
        <v>199</v>
      </c>
      <c r="G933" s="260">
        <v>2772000</v>
      </c>
      <c r="H933" s="260" t="s">
        <v>318</v>
      </c>
      <c r="I933" s="260" t="s">
        <v>319</v>
      </c>
      <c r="J933" s="260" t="s">
        <v>320</v>
      </c>
      <c r="K933" s="260" t="s">
        <v>320</v>
      </c>
      <c r="L933" s="260" t="s">
        <v>263</v>
      </c>
      <c r="M933" s="260">
        <v>700009</v>
      </c>
      <c r="N933" s="260" t="s">
        <v>204</v>
      </c>
      <c r="O933" s="260" t="s">
        <v>205</v>
      </c>
      <c r="P933" s="260">
        <v>10</v>
      </c>
      <c r="Q933" s="260">
        <v>1500</v>
      </c>
      <c r="R933" s="260">
        <v>1521</v>
      </c>
    </row>
    <row r="934" spans="1:18" x14ac:dyDescent="0.35">
      <c r="A934" s="260">
        <v>95001848</v>
      </c>
      <c r="B934" s="260" t="s">
        <v>330</v>
      </c>
      <c r="C934" s="260" t="s">
        <v>302</v>
      </c>
      <c r="D934" s="261">
        <v>44710</v>
      </c>
      <c r="E934" s="260">
        <v>28</v>
      </c>
      <c r="F934" s="260" t="s">
        <v>199</v>
      </c>
      <c r="G934" s="260">
        <v>2772000</v>
      </c>
      <c r="H934" s="260" t="s">
        <v>318</v>
      </c>
      <c r="I934" s="260" t="s">
        <v>319</v>
      </c>
      <c r="J934" s="260" t="s">
        <v>320</v>
      </c>
      <c r="K934" s="260" t="s">
        <v>320</v>
      </c>
      <c r="L934" s="260" t="s">
        <v>263</v>
      </c>
      <c r="M934" s="260">
        <v>700009</v>
      </c>
      <c r="N934" s="260" t="s">
        <v>204</v>
      </c>
      <c r="O934" s="260" t="s">
        <v>205</v>
      </c>
      <c r="P934" s="260">
        <v>10</v>
      </c>
      <c r="Q934" s="260">
        <v>1500</v>
      </c>
      <c r="R934" s="260">
        <v>1521</v>
      </c>
    </row>
    <row r="935" spans="1:18" x14ac:dyDescent="0.35">
      <c r="A935" s="260">
        <v>95001849</v>
      </c>
      <c r="B935" s="260" t="s">
        <v>330</v>
      </c>
      <c r="C935" s="260" t="s">
        <v>302</v>
      </c>
      <c r="D935" s="261">
        <v>44710</v>
      </c>
      <c r="E935" s="260">
        <v>28</v>
      </c>
      <c r="F935" s="260" t="s">
        <v>199</v>
      </c>
      <c r="G935" s="260">
        <v>2772000</v>
      </c>
      <c r="H935" s="260" t="s">
        <v>318</v>
      </c>
      <c r="I935" s="260" t="s">
        <v>319</v>
      </c>
      <c r="J935" s="260" t="s">
        <v>320</v>
      </c>
      <c r="K935" s="260" t="s">
        <v>320</v>
      </c>
      <c r="L935" s="260" t="s">
        <v>263</v>
      </c>
      <c r="M935" s="260">
        <v>700009</v>
      </c>
      <c r="N935" s="260" t="s">
        <v>204</v>
      </c>
      <c r="O935" s="260" t="s">
        <v>205</v>
      </c>
      <c r="P935" s="260">
        <v>10</v>
      </c>
      <c r="Q935" s="260">
        <v>1500</v>
      </c>
      <c r="R935" s="260">
        <v>1521</v>
      </c>
    </row>
    <row r="936" spans="1:18" x14ac:dyDescent="0.35">
      <c r="A936" s="260">
        <v>95001850</v>
      </c>
      <c r="B936" s="260" t="s">
        <v>330</v>
      </c>
      <c r="C936" s="260" t="s">
        <v>302</v>
      </c>
      <c r="D936" s="261">
        <v>44710</v>
      </c>
      <c r="E936" s="260">
        <v>28</v>
      </c>
      <c r="F936" s="260" t="s">
        <v>199</v>
      </c>
      <c r="G936" s="260">
        <v>2772000</v>
      </c>
      <c r="H936" s="260" t="s">
        <v>318</v>
      </c>
      <c r="I936" s="260" t="s">
        <v>319</v>
      </c>
      <c r="J936" s="260" t="s">
        <v>320</v>
      </c>
      <c r="K936" s="260" t="s">
        <v>320</v>
      </c>
      <c r="L936" s="260" t="s">
        <v>263</v>
      </c>
      <c r="M936" s="260">
        <v>700009</v>
      </c>
      <c r="N936" s="260" t="s">
        <v>204</v>
      </c>
      <c r="O936" s="260" t="s">
        <v>205</v>
      </c>
      <c r="P936" s="260">
        <v>10</v>
      </c>
      <c r="Q936" s="260">
        <v>1500</v>
      </c>
      <c r="R936" s="260">
        <v>1521</v>
      </c>
    </row>
    <row r="937" spans="1:18" x14ac:dyDescent="0.35">
      <c r="A937" s="260">
        <v>95001851</v>
      </c>
      <c r="B937" s="260" t="s">
        <v>330</v>
      </c>
      <c r="C937" s="260" t="s">
        <v>302</v>
      </c>
      <c r="D937" s="261">
        <v>44710</v>
      </c>
      <c r="E937" s="260">
        <v>28</v>
      </c>
      <c r="F937" s="260" t="s">
        <v>199</v>
      </c>
      <c r="G937" s="260">
        <v>2772000</v>
      </c>
      <c r="H937" s="260" t="s">
        <v>318</v>
      </c>
      <c r="I937" s="260" t="s">
        <v>319</v>
      </c>
      <c r="J937" s="260" t="s">
        <v>320</v>
      </c>
      <c r="K937" s="260" t="s">
        <v>320</v>
      </c>
      <c r="L937" s="260" t="s">
        <v>263</v>
      </c>
      <c r="M937" s="260">
        <v>700009</v>
      </c>
      <c r="N937" s="260" t="s">
        <v>204</v>
      </c>
      <c r="O937" s="260" t="s">
        <v>205</v>
      </c>
      <c r="P937" s="260">
        <v>10</v>
      </c>
      <c r="Q937" s="260">
        <v>1500</v>
      </c>
      <c r="R937" s="260">
        <v>1521</v>
      </c>
    </row>
    <row r="938" spans="1:18" x14ac:dyDescent="0.35">
      <c r="A938" s="260">
        <v>95001852</v>
      </c>
      <c r="B938" s="260" t="s">
        <v>317</v>
      </c>
      <c r="D938" s="261">
        <v>44712</v>
      </c>
      <c r="E938" s="260">
        <v>12</v>
      </c>
      <c r="F938" s="260" t="s">
        <v>199</v>
      </c>
      <c r="G938" s="260">
        <v>1224000</v>
      </c>
      <c r="H938" s="260" t="s">
        <v>318</v>
      </c>
      <c r="I938" s="260" t="s">
        <v>319</v>
      </c>
      <c r="J938" s="260" t="s">
        <v>320</v>
      </c>
      <c r="K938" s="260" t="s">
        <v>320</v>
      </c>
      <c r="L938" s="260" t="s">
        <v>263</v>
      </c>
      <c r="M938" s="260">
        <v>700009</v>
      </c>
      <c r="N938" s="260" t="s">
        <v>204</v>
      </c>
      <c r="O938" s="260" t="s">
        <v>205</v>
      </c>
      <c r="P938" s="260">
        <v>10</v>
      </c>
      <c r="Q938" s="260">
        <v>1500</v>
      </c>
      <c r="R938" s="260">
        <v>1520</v>
      </c>
    </row>
    <row r="939" spans="1:18" x14ac:dyDescent="0.35">
      <c r="A939" s="260">
        <v>95001853</v>
      </c>
      <c r="B939" s="260" t="s">
        <v>328</v>
      </c>
      <c r="D939" s="261">
        <v>44712</v>
      </c>
      <c r="E939" s="260">
        <v>12</v>
      </c>
      <c r="F939" s="260" t="s">
        <v>199</v>
      </c>
      <c r="G939" s="260">
        <v>1224000</v>
      </c>
      <c r="H939" s="260" t="s">
        <v>318</v>
      </c>
      <c r="I939" s="260" t="s">
        <v>319</v>
      </c>
      <c r="J939" s="260" t="s">
        <v>320</v>
      </c>
      <c r="K939" s="260" t="s">
        <v>320</v>
      </c>
      <c r="L939" s="260" t="s">
        <v>263</v>
      </c>
      <c r="M939" s="260">
        <v>700009</v>
      </c>
      <c r="N939" s="260" t="s">
        <v>204</v>
      </c>
      <c r="O939" s="260" t="s">
        <v>205</v>
      </c>
      <c r="P939" s="260">
        <v>10</v>
      </c>
      <c r="Q939" s="260">
        <v>1500</v>
      </c>
      <c r="R939" s="260">
        <v>1520</v>
      </c>
    </row>
    <row r="940" spans="1:18" x14ac:dyDescent="0.35">
      <c r="A940" s="260">
        <v>95001854</v>
      </c>
      <c r="B940" s="260" t="s">
        <v>327</v>
      </c>
      <c r="D940" s="261">
        <v>44712</v>
      </c>
      <c r="E940" s="260">
        <v>166.75</v>
      </c>
      <c r="F940" s="260" t="s">
        <v>199</v>
      </c>
      <c r="G940" s="260">
        <v>147240.25</v>
      </c>
      <c r="H940" s="260" t="s">
        <v>323</v>
      </c>
      <c r="I940" s="260" t="s">
        <v>319</v>
      </c>
      <c r="J940" s="260" t="s">
        <v>320</v>
      </c>
      <c r="K940" s="260" t="s">
        <v>320</v>
      </c>
      <c r="L940" s="260" t="s">
        <v>263</v>
      </c>
      <c r="M940" s="260">
        <v>700009</v>
      </c>
      <c r="N940" s="260" t="s">
        <v>204</v>
      </c>
      <c r="O940" s="260" t="s">
        <v>205</v>
      </c>
      <c r="P940" s="260">
        <v>10</v>
      </c>
      <c r="Q940" s="260">
        <v>1500</v>
      </c>
      <c r="R940" s="260">
        <v>1521</v>
      </c>
    </row>
    <row r="941" spans="1:18" x14ac:dyDescent="0.35">
      <c r="A941" s="260">
        <v>95001854</v>
      </c>
      <c r="B941" s="260" t="s">
        <v>327</v>
      </c>
      <c r="D941" s="261">
        <v>44712</v>
      </c>
      <c r="E941" s="260">
        <v>51.25</v>
      </c>
      <c r="F941" s="260" t="s">
        <v>199</v>
      </c>
      <c r="G941" s="260">
        <v>45253.75</v>
      </c>
      <c r="H941" s="260" t="s">
        <v>323</v>
      </c>
      <c r="I941" s="260" t="s">
        <v>319</v>
      </c>
      <c r="J941" s="260" t="s">
        <v>320</v>
      </c>
      <c r="K941" s="260" t="s">
        <v>320</v>
      </c>
      <c r="L941" s="260" t="s">
        <v>321</v>
      </c>
      <c r="M941" s="260">
        <v>700046</v>
      </c>
      <c r="N941" s="260" t="s">
        <v>204</v>
      </c>
      <c r="O941" s="260" t="s">
        <v>205</v>
      </c>
      <c r="P941" s="260">
        <v>20</v>
      </c>
      <c r="Q941" s="260">
        <v>1500</v>
      </c>
      <c r="R941" s="260">
        <v>1521</v>
      </c>
    </row>
    <row r="942" spans="1:18" x14ac:dyDescent="0.35">
      <c r="A942" s="260">
        <v>95001855</v>
      </c>
      <c r="B942" s="260" t="s">
        <v>330</v>
      </c>
      <c r="C942" s="260" t="s">
        <v>302</v>
      </c>
      <c r="D942" s="261">
        <v>44719</v>
      </c>
      <c r="E942" s="260">
        <v>14</v>
      </c>
      <c r="F942" s="260" t="s">
        <v>199</v>
      </c>
      <c r="G942" s="260">
        <v>1386000</v>
      </c>
      <c r="H942" s="260" t="s">
        <v>318</v>
      </c>
      <c r="I942" s="260" t="s">
        <v>319</v>
      </c>
      <c r="J942" s="260" t="s">
        <v>320</v>
      </c>
      <c r="K942" s="260" t="s">
        <v>320</v>
      </c>
      <c r="L942" s="260" t="s">
        <v>263</v>
      </c>
      <c r="M942" s="260">
        <v>700009</v>
      </c>
      <c r="N942" s="260" t="s">
        <v>204</v>
      </c>
      <c r="O942" s="260" t="s">
        <v>205</v>
      </c>
      <c r="P942" s="260">
        <v>10</v>
      </c>
      <c r="Q942" s="260">
        <v>1500</v>
      </c>
      <c r="R942" s="260">
        <v>1521</v>
      </c>
    </row>
    <row r="943" spans="1:18" x14ac:dyDescent="0.35">
      <c r="A943" s="260">
        <v>95001856</v>
      </c>
      <c r="B943" s="260" t="s">
        <v>330</v>
      </c>
      <c r="C943" s="260" t="s">
        <v>302</v>
      </c>
      <c r="D943" s="261">
        <v>44719</v>
      </c>
      <c r="E943" s="260">
        <v>28</v>
      </c>
      <c r="F943" s="260" t="s">
        <v>199</v>
      </c>
      <c r="G943" s="260">
        <v>2772000</v>
      </c>
      <c r="H943" s="260" t="s">
        <v>318</v>
      </c>
      <c r="I943" s="260" t="s">
        <v>319</v>
      </c>
      <c r="J943" s="260" t="s">
        <v>320</v>
      </c>
      <c r="K943" s="260" t="s">
        <v>320</v>
      </c>
      <c r="L943" s="260" t="s">
        <v>263</v>
      </c>
      <c r="M943" s="260">
        <v>700009</v>
      </c>
      <c r="N943" s="260" t="s">
        <v>204</v>
      </c>
      <c r="O943" s="260" t="s">
        <v>205</v>
      </c>
      <c r="P943" s="260">
        <v>10</v>
      </c>
      <c r="Q943" s="260">
        <v>1500</v>
      </c>
      <c r="R943" s="260">
        <v>1521</v>
      </c>
    </row>
    <row r="944" spans="1:18" x14ac:dyDescent="0.35">
      <c r="A944" s="260">
        <v>95001857</v>
      </c>
      <c r="B944" s="260" t="s">
        <v>330</v>
      </c>
      <c r="C944" s="260" t="s">
        <v>302</v>
      </c>
      <c r="D944" s="261">
        <v>44719</v>
      </c>
      <c r="E944" s="260">
        <v>28</v>
      </c>
      <c r="F944" s="260" t="s">
        <v>199</v>
      </c>
      <c r="G944" s="260">
        <v>2772000</v>
      </c>
      <c r="H944" s="260" t="s">
        <v>318</v>
      </c>
      <c r="I944" s="260" t="s">
        <v>319</v>
      </c>
      <c r="J944" s="260" t="s">
        <v>320</v>
      </c>
      <c r="K944" s="260" t="s">
        <v>320</v>
      </c>
      <c r="L944" s="260" t="s">
        <v>263</v>
      </c>
      <c r="M944" s="260">
        <v>700009</v>
      </c>
      <c r="N944" s="260" t="s">
        <v>204</v>
      </c>
      <c r="O944" s="260" t="s">
        <v>205</v>
      </c>
      <c r="P944" s="260">
        <v>10</v>
      </c>
      <c r="Q944" s="260">
        <v>1500</v>
      </c>
      <c r="R944" s="260">
        <v>1521</v>
      </c>
    </row>
    <row r="945" spans="1:18" x14ac:dyDescent="0.35">
      <c r="A945" s="260">
        <v>95001858</v>
      </c>
      <c r="B945" s="260" t="s">
        <v>330</v>
      </c>
      <c r="C945" s="260" t="s">
        <v>302</v>
      </c>
      <c r="D945" s="261">
        <v>44719</v>
      </c>
      <c r="E945" s="260">
        <v>28</v>
      </c>
      <c r="F945" s="260" t="s">
        <v>199</v>
      </c>
      <c r="G945" s="260">
        <v>2772000</v>
      </c>
      <c r="H945" s="260" t="s">
        <v>318</v>
      </c>
      <c r="I945" s="260" t="s">
        <v>319</v>
      </c>
      <c r="J945" s="260" t="s">
        <v>320</v>
      </c>
      <c r="K945" s="260" t="s">
        <v>320</v>
      </c>
      <c r="L945" s="260" t="s">
        <v>263</v>
      </c>
      <c r="M945" s="260">
        <v>700009</v>
      </c>
      <c r="N945" s="260" t="s">
        <v>204</v>
      </c>
      <c r="O945" s="260" t="s">
        <v>205</v>
      </c>
      <c r="P945" s="260">
        <v>10</v>
      </c>
      <c r="Q945" s="260">
        <v>1500</v>
      </c>
      <c r="R945" s="260">
        <v>1521</v>
      </c>
    </row>
    <row r="946" spans="1:18" x14ac:dyDescent="0.35">
      <c r="A946" s="260">
        <v>95001859</v>
      </c>
      <c r="B946" s="260" t="s">
        <v>330</v>
      </c>
      <c r="C946" s="260" t="s">
        <v>302</v>
      </c>
      <c r="D946" s="261">
        <v>44719</v>
      </c>
      <c r="E946" s="260">
        <v>28</v>
      </c>
      <c r="F946" s="260" t="s">
        <v>199</v>
      </c>
      <c r="G946" s="260">
        <v>2772000</v>
      </c>
      <c r="H946" s="260" t="s">
        <v>318</v>
      </c>
      <c r="I946" s="260" t="s">
        <v>319</v>
      </c>
      <c r="J946" s="260" t="s">
        <v>320</v>
      </c>
      <c r="K946" s="260" t="s">
        <v>320</v>
      </c>
      <c r="L946" s="260" t="s">
        <v>263</v>
      </c>
      <c r="M946" s="260">
        <v>700009</v>
      </c>
      <c r="N946" s="260" t="s">
        <v>204</v>
      </c>
      <c r="O946" s="260" t="s">
        <v>205</v>
      </c>
      <c r="P946" s="260">
        <v>10</v>
      </c>
      <c r="Q946" s="260">
        <v>1500</v>
      </c>
      <c r="R946" s="260">
        <v>1521</v>
      </c>
    </row>
    <row r="947" spans="1:18" x14ac:dyDescent="0.35">
      <c r="A947" s="260">
        <v>95001860</v>
      </c>
      <c r="B947" s="260" t="s">
        <v>330</v>
      </c>
      <c r="C947" s="260" t="s">
        <v>302</v>
      </c>
      <c r="D947" s="261">
        <v>44719</v>
      </c>
      <c r="E947" s="260">
        <v>14</v>
      </c>
      <c r="F947" s="260" t="s">
        <v>199</v>
      </c>
      <c r="G947" s="260">
        <v>1386000</v>
      </c>
      <c r="H947" s="260" t="s">
        <v>318</v>
      </c>
      <c r="I947" s="260" t="s">
        <v>319</v>
      </c>
      <c r="J947" s="260" t="s">
        <v>320</v>
      </c>
      <c r="K947" s="260" t="s">
        <v>320</v>
      </c>
      <c r="L947" s="260" t="s">
        <v>263</v>
      </c>
      <c r="M947" s="260">
        <v>700009</v>
      </c>
      <c r="N947" s="260" t="s">
        <v>204</v>
      </c>
      <c r="O947" s="260" t="s">
        <v>205</v>
      </c>
      <c r="P947" s="260">
        <v>10</v>
      </c>
      <c r="Q947" s="260">
        <v>1500</v>
      </c>
      <c r="R947" s="260">
        <v>1521</v>
      </c>
    </row>
    <row r="948" spans="1:18" x14ac:dyDescent="0.35">
      <c r="A948" s="260">
        <v>95001861</v>
      </c>
      <c r="B948" s="260" t="s">
        <v>330</v>
      </c>
      <c r="C948" s="260" t="s">
        <v>302</v>
      </c>
      <c r="D948" s="261">
        <v>44719</v>
      </c>
      <c r="E948" s="260">
        <v>28</v>
      </c>
      <c r="F948" s="260" t="s">
        <v>199</v>
      </c>
      <c r="G948" s="260">
        <v>2772000</v>
      </c>
      <c r="H948" s="260" t="s">
        <v>318</v>
      </c>
      <c r="I948" s="260" t="s">
        <v>319</v>
      </c>
      <c r="J948" s="260" t="s">
        <v>320</v>
      </c>
      <c r="K948" s="260" t="s">
        <v>320</v>
      </c>
      <c r="L948" s="260" t="s">
        <v>263</v>
      </c>
      <c r="M948" s="260">
        <v>700009</v>
      </c>
      <c r="N948" s="260" t="s">
        <v>204</v>
      </c>
      <c r="O948" s="260" t="s">
        <v>205</v>
      </c>
      <c r="P948" s="260">
        <v>10</v>
      </c>
      <c r="Q948" s="260">
        <v>1500</v>
      </c>
      <c r="R948" s="260">
        <v>1521</v>
      </c>
    </row>
    <row r="949" spans="1:18" x14ac:dyDescent="0.35">
      <c r="A949" s="260">
        <v>95001862</v>
      </c>
      <c r="B949" s="260" t="s">
        <v>330</v>
      </c>
      <c r="C949" s="260" t="s">
        <v>302</v>
      </c>
      <c r="D949" s="261">
        <v>44719</v>
      </c>
      <c r="E949" s="260">
        <v>28</v>
      </c>
      <c r="F949" s="260" t="s">
        <v>199</v>
      </c>
      <c r="G949" s="260">
        <v>2772000</v>
      </c>
      <c r="H949" s="260" t="s">
        <v>318</v>
      </c>
      <c r="I949" s="260" t="s">
        <v>319</v>
      </c>
      <c r="J949" s="260" t="s">
        <v>320</v>
      </c>
      <c r="K949" s="260" t="s">
        <v>320</v>
      </c>
      <c r="L949" s="260" t="s">
        <v>263</v>
      </c>
      <c r="M949" s="260">
        <v>700009</v>
      </c>
      <c r="N949" s="260" t="s">
        <v>204</v>
      </c>
      <c r="O949" s="260" t="s">
        <v>205</v>
      </c>
      <c r="P949" s="260">
        <v>10</v>
      </c>
      <c r="Q949" s="260">
        <v>1500</v>
      </c>
      <c r="R949" s="260">
        <v>1521</v>
      </c>
    </row>
    <row r="950" spans="1:18" x14ac:dyDescent="0.35">
      <c r="A950" s="260">
        <v>95001863</v>
      </c>
      <c r="B950" s="260" t="s">
        <v>330</v>
      </c>
      <c r="C950" s="260" t="s">
        <v>302</v>
      </c>
      <c r="D950" s="261">
        <v>44719</v>
      </c>
      <c r="E950" s="260">
        <v>28</v>
      </c>
      <c r="F950" s="260" t="s">
        <v>199</v>
      </c>
      <c r="G950" s="260">
        <v>2772000</v>
      </c>
      <c r="H950" s="260" t="s">
        <v>318</v>
      </c>
      <c r="I950" s="260" t="s">
        <v>319</v>
      </c>
      <c r="J950" s="260" t="s">
        <v>320</v>
      </c>
      <c r="K950" s="260" t="s">
        <v>320</v>
      </c>
      <c r="L950" s="260" t="s">
        <v>263</v>
      </c>
      <c r="M950" s="260">
        <v>700009</v>
      </c>
      <c r="N950" s="260" t="s">
        <v>204</v>
      </c>
      <c r="O950" s="260" t="s">
        <v>205</v>
      </c>
      <c r="P950" s="260">
        <v>10</v>
      </c>
      <c r="Q950" s="260">
        <v>1500</v>
      </c>
      <c r="R950" s="260">
        <v>1521</v>
      </c>
    </row>
    <row r="951" spans="1:18" x14ac:dyDescent="0.35">
      <c r="A951" s="260">
        <v>95001864</v>
      </c>
      <c r="B951" s="260" t="s">
        <v>330</v>
      </c>
      <c r="C951" s="260" t="s">
        <v>302</v>
      </c>
      <c r="D951" s="261">
        <v>44719</v>
      </c>
      <c r="E951" s="260">
        <v>28</v>
      </c>
      <c r="F951" s="260" t="s">
        <v>199</v>
      </c>
      <c r="G951" s="260">
        <v>2772000</v>
      </c>
      <c r="H951" s="260" t="s">
        <v>318</v>
      </c>
      <c r="I951" s="260" t="s">
        <v>319</v>
      </c>
      <c r="J951" s="260" t="s">
        <v>320</v>
      </c>
      <c r="K951" s="260" t="s">
        <v>320</v>
      </c>
      <c r="L951" s="260" t="s">
        <v>263</v>
      </c>
      <c r="M951" s="260">
        <v>700009</v>
      </c>
      <c r="N951" s="260" t="s">
        <v>204</v>
      </c>
      <c r="O951" s="260" t="s">
        <v>205</v>
      </c>
      <c r="P951" s="260">
        <v>10</v>
      </c>
      <c r="Q951" s="260">
        <v>1500</v>
      </c>
      <c r="R951" s="260">
        <v>1521</v>
      </c>
    </row>
    <row r="952" spans="1:18" x14ac:dyDescent="0.35">
      <c r="A952" s="260">
        <v>95001865</v>
      </c>
      <c r="B952" s="260" t="s">
        <v>330</v>
      </c>
      <c r="C952" s="260" t="s">
        <v>302</v>
      </c>
      <c r="D952" s="261">
        <v>44719</v>
      </c>
      <c r="E952" s="260">
        <v>28</v>
      </c>
      <c r="F952" s="260" t="s">
        <v>199</v>
      </c>
      <c r="G952" s="260">
        <v>2772000</v>
      </c>
      <c r="H952" s="260" t="s">
        <v>318</v>
      </c>
      <c r="I952" s="260" t="s">
        <v>319</v>
      </c>
      <c r="J952" s="260" t="s">
        <v>320</v>
      </c>
      <c r="K952" s="260" t="s">
        <v>320</v>
      </c>
      <c r="L952" s="260" t="s">
        <v>263</v>
      </c>
      <c r="M952" s="260">
        <v>700009</v>
      </c>
      <c r="N952" s="260" t="s">
        <v>204</v>
      </c>
      <c r="O952" s="260" t="s">
        <v>205</v>
      </c>
      <c r="P952" s="260">
        <v>10</v>
      </c>
      <c r="Q952" s="260">
        <v>1500</v>
      </c>
      <c r="R952" s="260">
        <v>1521</v>
      </c>
    </row>
    <row r="953" spans="1:18" x14ac:dyDescent="0.35">
      <c r="A953" s="260">
        <v>95001866</v>
      </c>
      <c r="B953" s="260" t="s">
        <v>330</v>
      </c>
      <c r="C953" s="260" t="s">
        <v>302</v>
      </c>
      <c r="D953" s="261">
        <v>44719</v>
      </c>
      <c r="E953" s="260">
        <v>28</v>
      </c>
      <c r="F953" s="260" t="s">
        <v>199</v>
      </c>
      <c r="G953" s="260">
        <v>2772000</v>
      </c>
      <c r="H953" s="260" t="s">
        <v>318</v>
      </c>
      <c r="I953" s="260" t="s">
        <v>319</v>
      </c>
      <c r="J953" s="260" t="s">
        <v>320</v>
      </c>
      <c r="K953" s="260" t="s">
        <v>320</v>
      </c>
      <c r="L953" s="260" t="s">
        <v>263</v>
      </c>
      <c r="M953" s="260">
        <v>700009</v>
      </c>
      <c r="N953" s="260" t="s">
        <v>204</v>
      </c>
      <c r="O953" s="260" t="s">
        <v>205</v>
      </c>
      <c r="P953" s="260">
        <v>10</v>
      </c>
      <c r="Q953" s="260">
        <v>1500</v>
      </c>
      <c r="R953" s="260">
        <v>1521</v>
      </c>
    </row>
    <row r="954" spans="1:18" x14ac:dyDescent="0.35">
      <c r="A954" s="260">
        <v>95001867</v>
      </c>
      <c r="B954" s="260" t="s">
        <v>330</v>
      </c>
      <c r="C954" s="260" t="s">
        <v>302</v>
      </c>
      <c r="D954" s="261">
        <v>44719</v>
      </c>
      <c r="E954" s="260">
        <v>28</v>
      </c>
      <c r="F954" s="260" t="s">
        <v>199</v>
      </c>
      <c r="G954" s="260">
        <v>2772000</v>
      </c>
      <c r="H954" s="260" t="s">
        <v>318</v>
      </c>
      <c r="I954" s="260" t="s">
        <v>319</v>
      </c>
      <c r="J954" s="260" t="s">
        <v>320</v>
      </c>
      <c r="K954" s="260" t="s">
        <v>320</v>
      </c>
      <c r="L954" s="260" t="s">
        <v>263</v>
      </c>
      <c r="M954" s="260">
        <v>700009</v>
      </c>
      <c r="N954" s="260" t="s">
        <v>204</v>
      </c>
      <c r="O954" s="260" t="s">
        <v>205</v>
      </c>
      <c r="P954" s="260">
        <v>10</v>
      </c>
      <c r="Q954" s="260">
        <v>1500</v>
      </c>
      <c r="R954" s="260">
        <v>1521</v>
      </c>
    </row>
    <row r="955" spans="1:18" x14ac:dyDescent="0.35">
      <c r="A955" s="260">
        <v>95001868</v>
      </c>
      <c r="B955" s="260" t="s">
        <v>330</v>
      </c>
      <c r="C955" s="260" t="s">
        <v>302</v>
      </c>
      <c r="D955" s="261">
        <v>44719</v>
      </c>
      <c r="E955" s="260">
        <v>28</v>
      </c>
      <c r="F955" s="260" t="s">
        <v>199</v>
      </c>
      <c r="G955" s="260">
        <v>2772000</v>
      </c>
      <c r="H955" s="260" t="s">
        <v>318</v>
      </c>
      <c r="I955" s="260" t="s">
        <v>319</v>
      </c>
      <c r="J955" s="260" t="s">
        <v>320</v>
      </c>
      <c r="K955" s="260" t="s">
        <v>320</v>
      </c>
      <c r="L955" s="260" t="s">
        <v>263</v>
      </c>
      <c r="M955" s="260">
        <v>700009</v>
      </c>
      <c r="N955" s="260" t="s">
        <v>204</v>
      </c>
      <c r="O955" s="260" t="s">
        <v>205</v>
      </c>
      <c r="P955" s="260">
        <v>10</v>
      </c>
      <c r="Q955" s="260">
        <v>1500</v>
      </c>
      <c r="R955" s="260">
        <v>1521</v>
      </c>
    </row>
    <row r="956" spans="1:18" x14ac:dyDescent="0.35">
      <c r="A956" s="260">
        <v>95001869</v>
      </c>
      <c r="B956" s="260" t="s">
        <v>330</v>
      </c>
      <c r="C956" s="260" t="s">
        <v>302</v>
      </c>
      <c r="D956" s="261">
        <v>44719</v>
      </c>
      <c r="E956" s="260">
        <v>28</v>
      </c>
      <c r="F956" s="260" t="s">
        <v>199</v>
      </c>
      <c r="G956" s="260">
        <v>2772000</v>
      </c>
      <c r="H956" s="260" t="s">
        <v>318</v>
      </c>
      <c r="I956" s="260" t="s">
        <v>319</v>
      </c>
      <c r="J956" s="260" t="s">
        <v>320</v>
      </c>
      <c r="K956" s="260" t="s">
        <v>320</v>
      </c>
      <c r="L956" s="260" t="s">
        <v>263</v>
      </c>
      <c r="M956" s="260">
        <v>700009</v>
      </c>
      <c r="N956" s="260" t="s">
        <v>204</v>
      </c>
      <c r="O956" s="260" t="s">
        <v>205</v>
      </c>
      <c r="P956" s="260">
        <v>10</v>
      </c>
      <c r="Q956" s="260">
        <v>1500</v>
      </c>
      <c r="R956" s="260">
        <v>1521</v>
      </c>
    </row>
    <row r="957" spans="1:18" x14ac:dyDescent="0.35">
      <c r="A957" s="260">
        <v>95001870</v>
      </c>
      <c r="B957" s="260" t="s">
        <v>330</v>
      </c>
      <c r="C957" s="260" t="s">
        <v>302</v>
      </c>
      <c r="D957" s="261">
        <v>44719</v>
      </c>
      <c r="E957" s="260">
        <v>28</v>
      </c>
      <c r="F957" s="260" t="s">
        <v>199</v>
      </c>
      <c r="G957" s="260">
        <v>2772000</v>
      </c>
      <c r="H957" s="260" t="s">
        <v>318</v>
      </c>
      <c r="I957" s="260" t="s">
        <v>319</v>
      </c>
      <c r="J957" s="260" t="s">
        <v>320</v>
      </c>
      <c r="K957" s="260" t="s">
        <v>320</v>
      </c>
      <c r="L957" s="260" t="s">
        <v>263</v>
      </c>
      <c r="M957" s="260">
        <v>700009</v>
      </c>
      <c r="N957" s="260" t="s">
        <v>204</v>
      </c>
      <c r="O957" s="260" t="s">
        <v>205</v>
      </c>
      <c r="P957" s="260">
        <v>10</v>
      </c>
      <c r="Q957" s="260">
        <v>1500</v>
      </c>
      <c r="R957" s="260">
        <v>1521</v>
      </c>
    </row>
    <row r="958" spans="1:18" x14ac:dyDescent="0.35">
      <c r="A958" s="260">
        <v>95001871</v>
      </c>
      <c r="B958" s="260" t="s">
        <v>330</v>
      </c>
      <c r="C958" s="260" t="s">
        <v>302</v>
      </c>
      <c r="D958" s="261">
        <v>44719</v>
      </c>
      <c r="E958" s="260">
        <v>28</v>
      </c>
      <c r="F958" s="260" t="s">
        <v>199</v>
      </c>
      <c r="G958" s="260">
        <v>2772000</v>
      </c>
      <c r="H958" s="260" t="s">
        <v>318</v>
      </c>
      <c r="I958" s="260" t="s">
        <v>319</v>
      </c>
      <c r="J958" s="260" t="s">
        <v>320</v>
      </c>
      <c r="K958" s="260" t="s">
        <v>320</v>
      </c>
      <c r="L958" s="260" t="s">
        <v>263</v>
      </c>
      <c r="M958" s="260">
        <v>700009</v>
      </c>
      <c r="N958" s="260" t="s">
        <v>204</v>
      </c>
      <c r="O958" s="260" t="s">
        <v>205</v>
      </c>
      <c r="P958" s="260">
        <v>10</v>
      </c>
      <c r="Q958" s="260">
        <v>1500</v>
      </c>
      <c r="R958" s="260">
        <v>1521</v>
      </c>
    </row>
    <row r="959" spans="1:18" x14ac:dyDescent="0.35">
      <c r="A959" s="260">
        <v>95001872</v>
      </c>
      <c r="B959" s="260" t="s">
        <v>330</v>
      </c>
      <c r="C959" s="260" t="s">
        <v>302</v>
      </c>
      <c r="D959" s="261">
        <v>44719</v>
      </c>
      <c r="E959" s="260">
        <v>28</v>
      </c>
      <c r="F959" s="260" t="s">
        <v>199</v>
      </c>
      <c r="G959" s="260">
        <v>2772000</v>
      </c>
      <c r="H959" s="260" t="s">
        <v>318</v>
      </c>
      <c r="I959" s="260" t="s">
        <v>319</v>
      </c>
      <c r="J959" s="260" t="s">
        <v>320</v>
      </c>
      <c r="K959" s="260" t="s">
        <v>320</v>
      </c>
      <c r="L959" s="260" t="s">
        <v>263</v>
      </c>
      <c r="M959" s="260">
        <v>700009</v>
      </c>
      <c r="N959" s="260" t="s">
        <v>204</v>
      </c>
      <c r="O959" s="260" t="s">
        <v>205</v>
      </c>
      <c r="P959" s="260">
        <v>10</v>
      </c>
      <c r="Q959" s="260">
        <v>1500</v>
      </c>
      <c r="R959" s="260">
        <v>1521</v>
      </c>
    </row>
    <row r="960" spans="1:18" x14ac:dyDescent="0.35">
      <c r="A960" s="260">
        <v>95001873</v>
      </c>
      <c r="B960" s="260" t="s">
        <v>330</v>
      </c>
      <c r="C960" s="260" t="s">
        <v>302</v>
      </c>
      <c r="D960" s="261">
        <v>44719</v>
      </c>
      <c r="E960" s="260">
        <v>28</v>
      </c>
      <c r="F960" s="260" t="s">
        <v>199</v>
      </c>
      <c r="G960" s="260">
        <v>2772000</v>
      </c>
      <c r="H960" s="260" t="s">
        <v>318</v>
      </c>
      <c r="I960" s="260" t="s">
        <v>319</v>
      </c>
      <c r="J960" s="260" t="s">
        <v>320</v>
      </c>
      <c r="K960" s="260" t="s">
        <v>320</v>
      </c>
      <c r="L960" s="260" t="s">
        <v>263</v>
      </c>
      <c r="M960" s="260">
        <v>700009</v>
      </c>
      <c r="N960" s="260" t="s">
        <v>204</v>
      </c>
      <c r="O960" s="260" t="s">
        <v>205</v>
      </c>
      <c r="P960" s="260">
        <v>10</v>
      </c>
      <c r="Q960" s="260">
        <v>1500</v>
      </c>
      <c r="R960" s="260">
        <v>1521</v>
      </c>
    </row>
    <row r="961" spans="1:18" x14ac:dyDescent="0.35">
      <c r="A961" s="260">
        <v>95001874</v>
      </c>
      <c r="B961" s="260" t="s">
        <v>330</v>
      </c>
      <c r="C961" s="260" t="s">
        <v>302</v>
      </c>
      <c r="D961" s="261">
        <v>44719</v>
      </c>
      <c r="E961" s="260">
        <v>28</v>
      </c>
      <c r="F961" s="260" t="s">
        <v>199</v>
      </c>
      <c r="G961" s="260">
        <v>2772000</v>
      </c>
      <c r="H961" s="260" t="s">
        <v>318</v>
      </c>
      <c r="I961" s="260" t="s">
        <v>319</v>
      </c>
      <c r="J961" s="260" t="s">
        <v>320</v>
      </c>
      <c r="K961" s="260" t="s">
        <v>320</v>
      </c>
      <c r="L961" s="260" t="s">
        <v>263</v>
      </c>
      <c r="M961" s="260">
        <v>700009</v>
      </c>
      <c r="N961" s="260" t="s">
        <v>204</v>
      </c>
      <c r="O961" s="260" t="s">
        <v>205</v>
      </c>
      <c r="P961" s="260">
        <v>10</v>
      </c>
      <c r="Q961" s="260">
        <v>1500</v>
      </c>
      <c r="R961" s="260">
        <v>1521</v>
      </c>
    </row>
    <row r="962" spans="1:18" x14ac:dyDescent="0.35">
      <c r="A962" s="260">
        <v>95001875</v>
      </c>
      <c r="B962" s="260" t="s">
        <v>330</v>
      </c>
      <c r="C962" s="260" t="s">
        <v>302</v>
      </c>
      <c r="D962" s="261">
        <v>44719</v>
      </c>
      <c r="E962" s="260">
        <v>28</v>
      </c>
      <c r="F962" s="260" t="s">
        <v>199</v>
      </c>
      <c r="G962" s="260">
        <v>2772000</v>
      </c>
      <c r="H962" s="260" t="s">
        <v>318</v>
      </c>
      <c r="I962" s="260" t="s">
        <v>319</v>
      </c>
      <c r="J962" s="260" t="s">
        <v>320</v>
      </c>
      <c r="K962" s="260" t="s">
        <v>320</v>
      </c>
      <c r="L962" s="260" t="s">
        <v>263</v>
      </c>
      <c r="M962" s="260">
        <v>700009</v>
      </c>
      <c r="N962" s="260" t="s">
        <v>204</v>
      </c>
      <c r="O962" s="260" t="s">
        <v>205</v>
      </c>
      <c r="P962" s="260">
        <v>10</v>
      </c>
      <c r="Q962" s="260">
        <v>1500</v>
      </c>
      <c r="R962" s="260">
        <v>1521</v>
      </c>
    </row>
    <row r="963" spans="1:18" x14ac:dyDescent="0.35">
      <c r="A963" s="260">
        <v>95001876</v>
      </c>
      <c r="B963" s="260" t="s">
        <v>360</v>
      </c>
      <c r="D963" s="261">
        <v>44720</v>
      </c>
      <c r="E963" s="260">
        <v>7.5</v>
      </c>
      <c r="F963" s="260" t="s">
        <v>199</v>
      </c>
      <c r="G963" s="260">
        <v>765000</v>
      </c>
      <c r="H963" s="260" t="s">
        <v>318</v>
      </c>
      <c r="I963" s="260" t="s">
        <v>319</v>
      </c>
      <c r="J963" s="260" t="s">
        <v>320</v>
      </c>
      <c r="K963" s="260" t="s">
        <v>320</v>
      </c>
      <c r="L963" s="260" t="s">
        <v>263</v>
      </c>
      <c r="M963" s="260">
        <v>700009</v>
      </c>
      <c r="N963" s="260" t="s">
        <v>204</v>
      </c>
      <c r="O963" s="260" t="s">
        <v>205</v>
      </c>
      <c r="P963" s="260">
        <v>10</v>
      </c>
      <c r="Q963" s="260">
        <v>1500</v>
      </c>
      <c r="R963" s="260">
        <v>1520</v>
      </c>
    </row>
    <row r="964" spans="1:18" x14ac:dyDescent="0.35">
      <c r="A964" s="260">
        <v>95001878</v>
      </c>
      <c r="B964" s="260" t="s">
        <v>358</v>
      </c>
      <c r="D964" s="261">
        <v>44720</v>
      </c>
      <c r="E964" s="260">
        <v>12</v>
      </c>
      <c r="F964" s="260" t="s">
        <v>199</v>
      </c>
      <c r="G964" s="260">
        <v>1224000</v>
      </c>
      <c r="H964" s="260" t="s">
        <v>318</v>
      </c>
      <c r="I964" s="260" t="s">
        <v>319</v>
      </c>
      <c r="J964" s="260" t="s">
        <v>320</v>
      </c>
      <c r="K964" s="260" t="s">
        <v>320</v>
      </c>
      <c r="L964" s="260" t="s">
        <v>263</v>
      </c>
      <c r="M964" s="260">
        <v>700009</v>
      </c>
      <c r="N964" s="260" t="s">
        <v>204</v>
      </c>
      <c r="O964" s="260" t="s">
        <v>205</v>
      </c>
      <c r="P964" s="260">
        <v>10</v>
      </c>
      <c r="Q964" s="260">
        <v>1500</v>
      </c>
      <c r="R964" s="260">
        <v>1520</v>
      </c>
    </row>
    <row r="965" spans="1:18" x14ac:dyDescent="0.35">
      <c r="A965" s="260">
        <v>95001879</v>
      </c>
      <c r="B965" s="260" t="s">
        <v>361</v>
      </c>
      <c r="D965" s="261">
        <v>44720</v>
      </c>
      <c r="E965" s="260">
        <v>12</v>
      </c>
      <c r="F965" s="260" t="s">
        <v>199</v>
      </c>
      <c r="G965" s="260">
        <v>10920</v>
      </c>
      <c r="H965" s="260" t="s">
        <v>323</v>
      </c>
      <c r="I965" s="260" t="s">
        <v>319</v>
      </c>
      <c r="J965" s="260" t="s">
        <v>320</v>
      </c>
      <c r="K965" s="260" t="s">
        <v>320</v>
      </c>
      <c r="L965" s="260" t="s">
        <v>263</v>
      </c>
      <c r="M965" s="260">
        <v>700009</v>
      </c>
      <c r="N965" s="260" t="s">
        <v>204</v>
      </c>
      <c r="O965" s="260" t="s">
        <v>205</v>
      </c>
      <c r="P965" s="260">
        <v>11</v>
      </c>
      <c r="Q965" s="260">
        <v>1500</v>
      </c>
      <c r="R965" s="260">
        <v>1520</v>
      </c>
    </row>
    <row r="966" spans="1:18" x14ac:dyDescent="0.35">
      <c r="A966" s="260">
        <v>95001879</v>
      </c>
      <c r="B966" s="260" t="s">
        <v>361</v>
      </c>
      <c r="D966" s="261">
        <v>44720</v>
      </c>
      <c r="E966" s="260">
        <v>12</v>
      </c>
      <c r="F966" s="260" t="s">
        <v>199</v>
      </c>
      <c r="G966" s="260">
        <v>10920</v>
      </c>
      <c r="H966" s="260" t="s">
        <v>323</v>
      </c>
      <c r="I966" s="260" t="s">
        <v>319</v>
      </c>
      <c r="J966" s="260" t="s">
        <v>320</v>
      </c>
      <c r="K966" s="260" t="s">
        <v>320</v>
      </c>
      <c r="L966" s="260" t="s">
        <v>263</v>
      </c>
      <c r="M966" s="260">
        <v>700009</v>
      </c>
      <c r="N966" s="260" t="s">
        <v>204</v>
      </c>
      <c r="O966" s="260" t="s">
        <v>205</v>
      </c>
      <c r="P966" s="260">
        <v>10</v>
      </c>
      <c r="Q966" s="260">
        <v>1500</v>
      </c>
      <c r="R966" s="260">
        <v>1520</v>
      </c>
    </row>
    <row r="967" spans="1:18" x14ac:dyDescent="0.35">
      <c r="A967" s="260">
        <v>95001881</v>
      </c>
      <c r="B967" s="260" t="s">
        <v>327</v>
      </c>
      <c r="D967" s="261">
        <v>44721</v>
      </c>
      <c r="E967" s="260">
        <v>32</v>
      </c>
      <c r="F967" s="260" t="s">
        <v>199</v>
      </c>
      <c r="G967" s="260">
        <v>28256</v>
      </c>
      <c r="H967" s="260" t="s">
        <v>323</v>
      </c>
      <c r="I967" s="260" t="s">
        <v>319</v>
      </c>
      <c r="J967" s="260" t="s">
        <v>320</v>
      </c>
      <c r="K967" s="260" t="s">
        <v>320</v>
      </c>
      <c r="L967" s="260" t="s">
        <v>321</v>
      </c>
      <c r="M967" s="260">
        <v>700046</v>
      </c>
      <c r="N967" s="260" t="s">
        <v>204</v>
      </c>
      <c r="O967" s="260" t="s">
        <v>205</v>
      </c>
      <c r="P967" s="260">
        <v>20</v>
      </c>
      <c r="Q967" s="260">
        <v>1500</v>
      </c>
      <c r="R967" s="260">
        <v>1521</v>
      </c>
    </row>
    <row r="968" spans="1:18" x14ac:dyDescent="0.35">
      <c r="A968" s="260">
        <v>95001881</v>
      </c>
      <c r="B968" s="260" t="s">
        <v>327</v>
      </c>
      <c r="D968" s="261">
        <v>44721</v>
      </c>
      <c r="E968" s="260">
        <v>1441</v>
      </c>
      <c r="F968" s="260" t="s">
        <v>199</v>
      </c>
      <c r="G968" s="260">
        <v>1272403</v>
      </c>
      <c r="H968" s="260" t="s">
        <v>323</v>
      </c>
      <c r="I968" s="260" t="s">
        <v>319</v>
      </c>
      <c r="J968" s="260" t="s">
        <v>320</v>
      </c>
      <c r="K968" s="260" t="s">
        <v>320</v>
      </c>
      <c r="L968" s="260" t="s">
        <v>263</v>
      </c>
      <c r="M968" s="260">
        <v>700009</v>
      </c>
      <c r="N968" s="260" t="s">
        <v>204</v>
      </c>
      <c r="O968" s="260" t="s">
        <v>205</v>
      </c>
      <c r="P968" s="260">
        <v>10</v>
      </c>
      <c r="Q968" s="260">
        <v>1500</v>
      </c>
      <c r="R968" s="260">
        <v>1521</v>
      </c>
    </row>
    <row r="969" spans="1:18" x14ac:dyDescent="0.35">
      <c r="A969" s="260">
        <v>95001882</v>
      </c>
      <c r="B969" s="260" t="s">
        <v>330</v>
      </c>
      <c r="C969" s="260" t="s">
        <v>302</v>
      </c>
      <c r="D969" s="261">
        <v>44721</v>
      </c>
      <c r="E969" s="260">
        <v>28</v>
      </c>
      <c r="F969" s="260" t="s">
        <v>199</v>
      </c>
      <c r="G969" s="260">
        <v>2772000</v>
      </c>
      <c r="H969" s="260" t="s">
        <v>318</v>
      </c>
      <c r="I969" s="260" t="s">
        <v>319</v>
      </c>
      <c r="J969" s="260" t="s">
        <v>320</v>
      </c>
      <c r="K969" s="260" t="s">
        <v>320</v>
      </c>
      <c r="L969" s="260" t="s">
        <v>263</v>
      </c>
      <c r="M969" s="260">
        <v>700009</v>
      </c>
      <c r="N969" s="260" t="s">
        <v>204</v>
      </c>
      <c r="O969" s="260" t="s">
        <v>205</v>
      </c>
      <c r="P969" s="260">
        <v>10</v>
      </c>
      <c r="Q969" s="260">
        <v>1500</v>
      </c>
      <c r="R969" s="260">
        <v>1521</v>
      </c>
    </row>
    <row r="970" spans="1:18" x14ac:dyDescent="0.35">
      <c r="A970" s="260">
        <v>95001883</v>
      </c>
      <c r="B970" s="260" t="s">
        <v>330</v>
      </c>
      <c r="C970" s="260" t="s">
        <v>302</v>
      </c>
      <c r="D970" s="261">
        <v>44721</v>
      </c>
      <c r="E970" s="260">
        <v>28</v>
      </c>
      <c r="F970" s="260" t="s">
        <v>199</v>
      </c>
      <c r="G970" s="260">
        <v>2772000</v>
      </c>
      <c r="H970" s="260" t="s">
        <v>318</v>
      </c>
      <c r="I970" s="260" t="s">
        <v>319</v>
      </c>
      <c r="J970" s="260" t="s">
        <v>320</v>
      </c>
      <c r="K970" s="260" t="s">
        <v>320</v>
      </c>
      <c r="L970" s="260" t="s">
        <v>263</v>
      </c>
      <c r="M970" s="260">
        <v>700009</v>
      </c>
      <c r="N970" s="260" t="s">
        <v>204</v>
      </c>
      <c r="O970" s="260" t="s">
        <v>205</v>
      </c>
      <c r="P970" s="260">
        <v>10</v>
      </c>
      <c r="Q970" s="260">
        <v>1500</v>
      </c>
      <c r="R970" s="260">
        <v>1521</v>
      </c>
    </row>
    <row r="971" spans="1:18" x14ac:dyDescent="0.35">
      <c r="A971" s="260">
        <v>95001884</v>
      </c>
      <c r="B971" s="260" t="s">
        <v>330</v>
      </c>
      <c r="C971" s="260" t="s">
        <v>302</v>
      </c>
      <c r="D971" s="261">
        <v>44721</v>
      </c>
      <c r="E971" s="260">
        <v>28</v>
      </c>
      <c r="F971" s="260" t="s">
        <v>199</v>
      </c>
      <c r="G971" s="260">
        <v>2772000</v>
      </c>
      <c r="H971" s="260" t="s">
        <v>318</v>
      </c>
      <c r="I971" s="260" t="s">
        <v>319</v>
      </c>
      <c r="J971" s="260" t="s">
        <v>320</v>
      </c>
      <c r="K971" s="260" t="s">
        <v>320</v>
      </c>
      <c r="L971" s="260" t="s">
        <v>263</v>
      </c>
      <c r="M971" s="260">
        <v>700009</v>
      </c>
      <c r="N971" s="260" t="s">
        <v>204</v>
      </c>
      <c r="O971" s="260" t="s">
        <v>205</v>
      </c>
      <c r="P971" s="260">
        <v>10</v>
      </c>
      <c r="Q971" s="260">
        <v>1500</v>
      </c>
      <c r="R971" s="260">
        <v>1521</v>
      </c>
    </row>
    <row r="972" spans="1:18" x14ac:dyDescent="0.35">
      <c r="A972" s="260">
        <v>95001885</v>
      </c>
      <c r="B972" s="260" t="s">
        <v>330</v>
      </c>
      <c r="C972" s="260" t="s">
        <v>302</v>
      </c>
      <c r="D972" s="261">
        <v>44721</v>
      </c>
      <c r="E972" s="260">
        <v>28</v>
      </c>
      <c r="F972" s="260" t="s">
        <v>199</v>
      </c>
      <c r="G972" s="260">
        <v>2772000</v>
      </c>
      <c r="H972" s="260" t="s">
        <v>318</v>
      </c>
      <c r="I972" s="260" t="s">
        <v>319</v>
      </c>
      <c r="J972" s="260" t="s">
        <v>320</v>
      </c>
      <c r="K972" s="260" t="s">
        <v>320</v>
      </c>
      <c r="L972" s="260" t="s">
        <v>263</v>
      </c>
      <c r="M972" s="260">
        <v>700009</v>
      </c>
      <c r="N972" s="260" t="s">
        <v>204</v>
      </c>
      <c r="O972" s="260" t="s">
        <v>205</v>
      </c>
      <c r="P972" s="260">
        <v>10</v>
      </c>
      <c r="Q972" s="260">
        <v>1500</v>
      </c>
      <c r="R972" s="260">
        <v>1521</v>
      </c>
    </row>
    <row r="973" spans="1:18" x14ac:dyDescent="0.35">
      <c r="A973" s="260">
        <v>95001886</v>
      </c>
      <c r="B973" s="260" t="s">
        <v>330</v>
      </c>
      <c r="C973" s="260" t="s">
        <v>302</v>
      </c>
      <c r="D973" s="261">
        <v>44721</v>
      </c>
      <c r="E973" s="260">
        <v>28</v>
      </c>
      <c r="F973" s="260" t="s">
        <v>199</v>
      </c>
      <c r="G973" s="260">
        <v>2772000</v>
      </c>
      <c r="H973" s="260" t="s">
        <v>318</v>
      </c>
      <c r="I973" s="260" t="s">
        <v>319</v>
      </c>
      <c r="J973" s="260" t="s">
        <v>320</v>
      </c>
      <c r="K973" s="260" t="s">
        <v>320</v>
      </c>
      <c r="L973" s="260" t="s">
        <v>263</v>
      </c>
      <c r="M973" s="260">
        <v>700009</v>
      </c>
      <c r="N973" s="260" t="s">
        <v>204</v>
      </c>
      <c r="O973" s="260" t="s">
        <v>205</v>
      </c>
      <c r="P973" s="260">
        <v>10</v>
      </c>
      <c r="Q973" s="260">
        <v>1500</v>
      </c>
      <c r="R973" s="260">
        <v>1521</v>
      </c>
    </row>
    <row r="974" spans="1:18" x14ac:dyDescent="0.35">
      <c r="A974" s="260">
        <v>95001887</v>
      </c>
      <c r="B974" s="260" t="s">
        <v>330</v>
      </c>
      <c r="C974" s="260" t="s">
        <v>302</v>
      </c>
      <c r="D974" s="261">
        <v>44721</v>
      </c>
      <c r="E974" s="260">
        <v>28</v>
      </c>
      <c r="F974" s="260" t="s">
        <v>199</v>
      </c>
      <c r="G974" s="260">
        <v>2772000</v>
      </c>
      <c r="H974" s="260" t="s">
        <v>318</v>
      </c>
      <c r="I974" s="260" t="s">
        <v>319</v>
      </c>
      <c r="J974" s="260" t="s">
        <v>320</v>
      </c>
      <c r="K974" s="260" t="s">
        <v>320</v>
      </c>
      <c r="L974" s="260" t="s">
        <v>263</v>
      </c>
      <c r="M974" s="260">
        <v>700009</v>
      </c>
      <c r="N974" s="260" t="s">
        <v>204</v>
      </c>
      <c r="O974" s="260" t="s">
        <v>205</v>
      </c>
      <c r="P974" s="260">
        <v>10</v>
      </c>
      <c r="Q974" s="260">
        <v>1500</v>
      </c>
      <c r="R974" s="260">
        <v>1521</v>
      </c>
    </row>
    <row r="975" spans="1:18" x14ac:dyDescent="0.35">
      <c r="A975" s="260">
        <v>95001888</v>
      </c>
      <c r="B975" s="260" t="s">
        <v>330</v>
      </c>
      <c r="C975" s="260" t="s">
        <v>302</v>
      </c>
      <c r="D975" s="261">
        <v>44721</v>
      </c>
      <c r="E975" s="260">
        <v>28</v>
      </c>
      <c r="F975" s="260" t="s">
        <v>199</v>
      </c>
      <c r="G975" s="260">
        <v>2772000</v>
      </c>
      <c r="H975" s="260" t="s">
        <v>318</v>
      </c>
      <c r="I975" s="260" t="s">
        <v>319</v>
      </c>
      <c r="J975" s="260" t="s">
        <v>320</v>
      </c>
      <c r="K975" s="260" t="s">
        <v>320</v>
      </c>
      <c r="L975" s="260" t="s">
        <v>263</v>
      </c>
      <c r="M975" s="260">
        <v>700009</v>
      </c>
      <c r="N975" s="260" t="s">
        <v>204</v>
      </c>
      <c r="O975" s="260" t="s">
        <v>205</v>
      </c>
      <c r="P975" s="260">
        <v>10</v>
      </c>
      <c r="Q975" s="260">
        <v>1500</v>
      </c>
      <c r="R975" s="260">
        <v>1521</v>
      </c>
    </row>
    <row r="976" spans="1:18" x14ac:dyDescent="0.35">
      <c r="A976" s="260">
        <v>95001889</v>
      </c>
      <c r="B976" s="260" t="s">
        <v>330</v>
      </c>
      <c r="C976" s="260" t="s">
        <v>302</v>
      </c>
      <c r="D976" s="261">
        <v>44721</v>
      </c>
      <c r="E976" s="260">
        <v>28</v>
      </c>
      <c r="F976" s="260" t="s">
        <v>199</v>
      </c>
      <c r="G976" s="260">
        <v>2772000</v>
      </c>
      <c r="H976" s="260" t="s">
        <v>318</v>
      </c>
      <c r="I976" s="260" t="s">
        <v>319</v>
      </c>
      <c r="J976" s="260" t="s">
        <v>320</v>
      </c>
      <c r="K976" s="260" t="s">
        <v>320</v>
      </c>
      <c r="L976" s="260" t="s">
        <v>263</v>
      </c>
      <c r="M976" s="260">
        <v>700009</v>
      </c>
      <c r="N976" s="260" t="s">
        <v>204</v>
      </c>
      <c r="O976" s="260" t="s">
        <v>205</v>
      </c>
      <c r="P976" s="260">
        <v>10</v>
      </c>
      <c r="Q976" s="260">
        <v>1500</v>
      </c>
      <c r="R976" s="260">
        <v>1521</v>
      </c>
    </row>
    <row r="977" spans="1:18" x14ac:dyDescent="0.35">
      <c r="A977" s="260">
        <v>95001890</v>
      </c>
      <c r="B977" s="260" t="s">
        <v>330</v>
      </c>
      <c r="C977" s="260" t="s">
        <v>302</v>
      </c>
      <c r="D977" s="261">
        <v>44721</v>
      </c>
      <c r="E977" s="260">
        <v>28</v>
      </c>
      <c r="F977" s="260" t="s">
        <v>199</v>
      </c>
      <c r="G977" s="260">
        <v>2772000</v>
      </c>
      <c r="H977" s="260" t="s">
        <v>318</v>
      </c>
      <c r="I977" s="260" t="s">
        <v>319</v>
      </c>
      <c r="J977" s="260" t="s">
        <v>320</v>
      </c>
      <c r="K977" s="260" t="s">
        <v>320</v>
      </c>
      <c r="L977" s="260" t="s">
        <v>263</v>
      </c>
      <c r="M977" s="260">
        <v>700009</v>
      </c>
      <c r="N977" s="260" t="s">
        <v>204</v>
      </c>
      <c r="O977" s="260" t="s">
        <v>205</v>
      </c>
      <c r="P977" s="260">
        <v>10</v>
      </c>
      <c r="Q977" s="260">
        <v>1500</v>
      </c>
      <c r="R977" s="260">
        <v>1521</v>
      </c>
    </row>
    <row r="978" spans="1:18" x14ac:dyDescent="0.35">
      <c r="A978" s="260">
        <v>95001891</v>
      </c>
      <c r="B978" s="260" t="s">
        <v>330</v>
      </c>
      <c r="C978" s="260" t="s">
        <v>302</v>
      </c>
      <c r="D978" s="261">
        <v>44721</v>
      </c>
      <c r="E978" s="260">
        <v>28</v>
      </c>
      <c r="F978" s="260" t="s">
        <v>199</v>
      </c>
      <c r="G978" s="260">
        <v>2772000</v>
      </c>
      <c r="H978" s="260" t="s">
        <v>318</v>
      </c>
      <c r="I978" s="260" t="s">
        <v>319</v>
      </c>
      <c r="J978" s="260" t="s">
        <v>320</v>
      </c>
      <c r="K978" s="260" t="s">
        <v>320</v>
      </c>
      <c r="L978" s="260" t="s">
        <v>263</v>
      </c>
      <c r="M978" s="260">
        <v>700009</v>
      </c>
      <c r="N978" s="260" t="s">
        <v>204</v>
      </c>
      <c r="O978" s="260" t="s">
        <v>205</v>
      </c>
      <c r="P978" s="260">
        <v>10</v>
      </c>
      <c r="Q978" s="260">
        <v>1500</v>
      </c>
      <c r="R978" s="260">
        <v>1521</v>
      </c>
    </row>
    <row r="979" spans="1:18" x14ac:dyDescent="0.35">
      <c r="A979" s="260">
        <v>95001892</v>
      </c>
      <c r="B979" s="260" t="s">
        <v>325</v>
      </c>
      <c r="D979" s="261">
        <v>44721</v>
      </c>
      <c r="E979" s="260">
        <v>4.4000000000000004</v>
      </c>
      <c r="F979" s="260" t="s">
        <v>238</v>
      </c>
      <c r="G979" s="260">
        <v>435600</v>
      </c>
      <c r="H979" s="260" t="s">
        <v>318</v>
      </c>
      <c r="I979" s="260" t="s">
        <v>319</v>
      </c>
      <c r="J979" s="260" t="s">
        <v>320</v>
      </c>
      <c r="K979" s="260" t="s">
        <v>320</v>
      </c>
      <c r="L979" s="260" t="s">
        <v>263</v>
      </c>
      <c r="M979" s="260">
        <v>700009</v>
      </c>
      <c r="N979" s="260" t="s">
        <v>204</v>
      </c>
      <c r="O979" s="260" t="s">
        <v>205</v>
      </c>
      <c r="P979" s="260">
        <v>10</v>
      </c>
      <c r="Q979" s="260">
        <v>1500</v>
      </c>
      <c r="R979" s="260">
        <v>1520</v>
      </c>
    </row>
    <row r="980" spans="1:18" x14ac:dyDescent="0.35">
      <c r="A980" s="260">
        <v>95001893</v>
      </c>
      <c r="B980" s="260" t="s">
        <v>325</v>
      </c>
      <c r="D980" s="261">
        <v>44721</v>
      </c>
      <c r="E980" s="260">
        <v>6.5</v>
      </c>
      <c r="F980" s="260" t="s">
        <v>199</v>
      </c>
      <c r="G980" s="260">
        <v>663000</v>
      </c>
      <c r="H980" s="260" t="s">
        <v>318</v>
      </c>
      <c r="I980" s="260" t="s">
        <v>319</v>
      </c>
      <c r="J980" s="260" t="s">
        <v>320</v>
      </c>
      <c r="K980" s="260" t="s">
        <v>320</v>
      </c>
      <c r="L980" s="260" t="s">
        <v>263</v>
      </c>
      <c r="M980" s="260">
        <v>700009</v>
      </c>
      <c r="N980" s="260" t="s">
        <v>204</v>
      </c>
      <c r="O980" s="260" t="s">
        <v>205</v>
      </c>
      <c r="P980" s="260">
        <v>10</v>
      </c>
      <c r="Q980" s="260">
        <v>1500</v>
      </c>
      <c r="R980" s="260">
        <v>1520</v>
      </c>
    </row>
    <row r="981" spans="1:18" x14ac:dyDescent="0.35">
      <c r="A981" s="260">
        <v>95001894</v>
      </c>
      <c r="B981" s="260" t="s">
        <v>361</v>
      </c>
      <c r="D981" s="261">
        <v>44721</v>
      </c>
      <c r="E981" s="260">
        <v>12</v>
      </c>
      <c r="F981" s="260" t="s">
        <v>199</v>
      </c>
      <c r="G981" s="260">
        <v>10920</v>
      </c>
      <c r="H981" s="260" t="s">
        <v>323</v>
      </c>
      <c r="I981" s="260" t="s">
        <v>319</v>
      </c>
      <c r="J981" s="260" t="s">
        <v>320</v>
      </c>
      <c r="K981" s="260" t="s">
        <v>320</v>
      </c>
      <c r="L981" s="260" t="s">
        <v>263</v>
      </c>
      <c r="M981" s="260">
        <v>700009</v>
      </c>
      <c r="N981" s="260" t="s">
        <v>204</v>
      </c>
      <c r="O981" s="260" t="s">
        <v>205</v>
      </c>
      <c r="P981" s="260">
        <v>11</v>
      </c>
      <c r="Q981" s="260">
        <v>1500</v>
      </c>
      <c r="R981" s="260">
        <v>1520</v>
      </c>
    </row>
    <row r="982" spans="1:18" x14ac:dyDescent="0.35">
      <c r="A982" s="260">
        <v>95001894</v>
      </c>
      <c r="B982" s="260" t="s">
        <v>361</v>
      </c>
      <c r="D982" s="261">
        <v>44721</v>
      </c>
      <c r="E982" s="260">
        <v>12</v>
      </c>
      <c r="F982" s="260" t="s">
        <v>199</v>
      </c>
      <c r="G982" s="260">
        <v>10920</v>
      </c>
      <c r="H982" s="260" t="s">
        <v>323</v>
      </c>
      <c r="I982" s="260" t="s">
        <v>319</v>
      </c>
      <c r="J982" s="260" t="s">
        <v>320</v>
      </c>
      <c r="K982" s="260" t="s">
        <v>320</v>
      </c>
      <c r="L982" s="260" t="s">
        <v>263</v>
      </c>
      <c r="M982" s="260">
        <v>700009</v>
      </c>
      <c r="N982" s="260" t="s">
        <v>204</v>
      </c>
      <c r="O982" s="260" t="s">
        <v>205</v>
      </c>
      <c r="P982" s="260">
        <v>10</v>
      </c>
      <c r="Q982" s="260">
        <v>1500</v>
      </c>
      <c r="R982" s="260">
        <v>1520</v>
      </c>
    </row>
    <row r="983" spans="1:18" x14ac:dyDescent="0.35">
      <c r="A983" s="260">
        <v>95001895</v>
      </c>
      <c r="B983" s="260" t="s">
        <v>324</v>
      </c>
      <c r="C983" s="260" t="s">
        <v>302</v>
      </c>
      <c r="D983" s="261">
        <v>44722</v>
      </c>
      <c r="E983" s="260">
        <v>29</v>
      </c>
      <c r="F983" s="260" t="s">
        <v>199</v>
      </c>
      <c r="G983" s="260">
        <v>2871000</v>
      </c>
      <c r="H983" s="260" t="s">
        <v>318</v>
      </c>
      <c r="I983" s="260" t="s">
        <v>319</v>
      </c>
      <c r="J983" s="260" t="s">
        <v>320</v>
      </c>
      <c r="K983" s="260" t="s">
        <v>320</v>
      </c>
      <c r="L983" s="260" t="s">
        <v>263</v>
      </c>
      <c r="M983" s="260">
        <v>700009</v>
      </c>
      <c r="N983" s="260" t="s">
        <v>204</v>
      </c>
      <c r="O983" s="260" t="s">
        <v>205</v>
      </c>
      <c r="P983" s="260">
        <v>10</v>
      </c>
      <c r="Q983" s="260">
        <v>1500</v>
      </c>
      <c r="R983" s="260">
        <v>1520</v>
      </c>
    </row>
    <row r="984" spans="1:18" x14ac:dyDescent="0.35">
      <c r="A984" s="260">
        <v>95001896</v>
      </c>
      <c r="B984" s="260" t="s">
        <v>324</v>
      </c>
      <c r="C984" s="260" t="s">
        <v>302</v>
      </c>
      <c r="D984" s="261">
        <v>44722</v>
      </c>
      <c r="E984" s="260">
        <v>30</v>
      </c>
      <c r="F984" s="260" t="s">
        <v>199</v>
      </c>
      <c r="G984" s="260">
        <v>2970000</v>
      </c>
      <c r="H984" s="260" t="s">
        <v>318</v>
      </c>
      <c r="I984" s="260" t="s">
        <v>319</v>
      </c>
      <c r="J984" s="260" t="s">
        <v>320</v>
      </c>
      <c r="K984" s="260" t="s">
        <v>320</v>
      </c>
      <c r="L984" s="260" t="s">
        <v>263</v>
      </c>
      <c r="M984" s="260">
        <v>700009</v>
      </c>
      <c r="N984" s="260" t="s">
        <v>204</v>
      </c>
      <c r="O984" s="260" t="s">
        <v>205</v>
      </c>
      <c r="P984" s="260">
        <v>10</v>
      </c>
      <c r="Q984" s="260">
        <v>1500</v>
      </c>
      <c r="R984" s="260">
        <v>1520</v>
      </c>
    </row>
    <row r="985" spans="1:18" x14ac:dyDescent="0.35">
      <c r="A985" s="260">
        <v>95001897</v>
      </c>
      <c r="B985" s="260" t="s">
        <v>324</v>
      </c>
      <c r="C985" s="260" t="s">
        <v>302</v>
      </c>
      <c r="D985" s="261">
        <v>44722</v>
      </c>
      <c r="E985" s="260">
        <v>30</v>
      </c>
      <c r="F985" s="260" t="s">
        <v>199</v>
      </c>
      <c r="G985" s="260">
        <v>2970000</v>
      </c>
      <c r="H985" s="260" t="s">
        <v>318</v>
      </c>
      <c r="I985" s="260" t="s">
        <v>319</v>
      </c>
      <c r="J985" s="260" t="s">
        <v>320</v>
      </c>
      <c r="K985" s="260" t="s">
        <v>320</v>
      </c>
      <c r="L985" s="260" t="s">
        <v>263</v>
      </c>
      <c r="M985" s="260">
        <v>700009</v>
      </c>
      <c r="N985" s="260" t="s">
        <v>204</v>
      </c>
      <c r="O985" s="260" t="s">
        <v>205</v>
      </c>
      <c r="P985" s="260">
        <v>10</v>
      </c>
      <c r="Q985" s="260">
        <v>1500</v>
      </c>
      <c r="R985" s="260">
        <v>1520</v>
      </c>
    </row>
    <row r="986" spans="1:18" x14ac:dyDescent="0.35">
      <c r="A986" s="260">
        <v>95001898</v>
      </c>
      <c r="B986" s="260" t="s">
        <v>324</v>
      </c>
      <c r="C986" s="260" t="s">
        <v>302</v>
      </c>
      <c r="D986" s="261">
        <v>44722</v>
      </c>
      <c r="E986" s="260">
        <v>14</v>
      </c>
      <c r="F986" s="260" t="s">
        <v>238</v>
      </c>
      <c r="G986" s="260">
        <v>1386000</v>
      </c>
      <c r="H986" s="260" t="s">
        <v>318</v>
      </c>
      <c r="I986" s="260" t="s">
        <v>319</v>
      </c>
      <c r="J986" s="260" t="s">
        <v>320</v>
      </c>
      <c r="K986" s="260" t="s">
        <v>320</v>
      </c>
      <c r="L986" s="260" t="s">
        <v>263</v>
      </c>
      <c r="M986" s="260">
        <v>700009</v>
      </c>
      <c r="N986" s="260" t="s">
        <v>204</v>
      </c>
      <c r="O986" s="260" t="s">
        <v>205</v>
      </c>
      <c r="P986" s="260">
        <v>10</v>
      </c>
      <c r="Q986" s="260">
        <v>1500</v>
      </c>
      <c r="R986" s="260">
        <v>1520</v>
      </c>
    </row>
    <row r="987" spans="1:18" x14ac:dyDescent="0.35">
      <c r="A987" s="260">
        <v>95001899</v>
      </c>
      <c r="B987" s="260" t="s">
        <v>324</v>
      </c>
      <c r="C987" s="260" t="s">
        <v>302</v>
      </c>
      <c r="D987" s="261">
        <v>44722</v>
      </c>
      <c r="E987" s="260">
        <v>29</v>
      </c>
      <c r="F987" s="260" t="s">
        <v>238</v>
      </c>
      <c r="G987" s="260">
        <v>2871000</v>
      </c>
      <c r="H987" s="260" t="s">
        <v>318</v>
      </c>
      <c r="I987" s="260" t="s">
        <v>319</v>
      </c>
      <c r="J987" s="260" t="s">
        <v>320</v>
      </c>
      <c r="K987" s="260" t="s">
        <v>320</v>
      </c>
      <c r="L987" s="260" t="s">
        <v>263</v>
      </c>
      <c r="M987" s="260">
        <v>700009</v>
      </c>
      <c r="N987" s="260" t="s">
        <v>204</v>
      </c>
      <c r="O987" s="260" t="s">
        <v>205</v>
      </c>
      <c r="P987" s="260">
        <v>10</v>
      </c>
      <c r="Q987" s="260">
        <v>1500</v>
      </c>
      <c r="R987" s="260">
        <v>1520</v>
      </c>
    </row>
    <row r="988" spans="1:18" x14ac:dyDescent="0.35">
      <c r="A988" s="260">
        <v>95001900</v>
      </c>
      <c r="B988" s="260" t="s">
        <v>324</v>
      </c>
      <c r="C988" s="260" t="s">
        <v>302</v>
      </c>
      <c r="D988" s="261">
        <v>44722</v>
      </c>
      <c r="E988" s="260">
        <v>5</v>
      </c>
      <c r="F988" s="260" t="s">
        <v>238</v>
      </c>
      <c r="G988" s="260">
        <v>495000</v>
      </c>
      <c r="H988" s="260" t="s">
        <v>318</v>
      </c>
      <c r="I988" s="260" t="s">
        <v>319</v>
      </c>
      <c r="J988" s="260" t="s">
        <v>320</v>
      </c>
      <c r="K988" s="260" t="s">
        <v>320</v>
      </c>
      <c r="L988" s="260" t="s">
        <v>263</v>
      </c>
      <c r="M988" s="260">
        <v>700009</v>
      </c>
      <c r="N988" s="260" t="s">
        <v>204</v>
      </c>
      <c r="O988" s="260" t="s">
        <v>205</v>
      </c>
      <c r="P988" s="260">
        <v>10</v>
      </c>
      <c r="Q988" s="260">
        <v>1500</v>
      </c>
      <c r="R988" s="260">
        <v>1520</v>
      </c>
    </row>
    <row r="989" spans="1:18" x14ac:dyDescent="0.35">
      <c r="A989" s="260">
        <v>95001901</v>
      </c>
      <c r="B989" s="260" t="s">
        <v>324</v>
      </c>
      <c r="C989" s="260" t="s">
        <v>302</v>
      </c>
      <c r="D989" s="261">
        <v>44722</v>
      </c>
      <c r="E989" s="260">
        <v>29</v>
      </c>
      <c r="F989" s="260" t="s">
        <v>199</v>
      </c>
      <c r="G989" s="260">
        <v>2871000</v>
      </c>
      <c r="H989" s="260" t="s">
        <v>318</v>
      </c>
      <c r="I989" s="260" t="s">
        <v>319</v>
      </c>
      <c r="J989" s="260" t="s">
        <v>320</v>
      </c>
      <c r="K989" s="260" t="s">
        <v>320</v>
      </c>
      <c r="L989" s="260" t="s">
        <v>263</v>
      </c>
      <c r="M989" s="260">
        <v>700009</v>
      </c>
      <c r="N989" s="260" t="s">
        <v>204</v>
      </c>
      <c r="O989" s="260" t="s">
        <v>205</v>
      </c>
      <c r="P989" s="260">
        <v>10</v>
      </c>
      <c r="Q989" s="260">
        <v>1500</v>
      </c>
      <c r="R989" s="260">
        <v>1520</v>
      </c>
    </row>
    <row r="990" spans="1:18" x14ac:dyDescent="0.35">
      <c r="A990" s="260">
        <v>95001902</v>
      </c>
      <c r="B990" s="260" t="s">
        <v>324</v>
      </c>
      <c r="C990" s="260" t="s">
        <v>302</v>
      </c>
      <c r="D990" s="261">
        <v>44722</v>
      </c>
      <c r="E990" s="260">
        <v>10</v>
      </c>
      <c r="F990" s="260" t="s">
        <v>199</v>
      </c>
      <c r="G990" s="260">
        <v>990000</v>
      </c>
      <c r="H990" s="260" t="s">
        <v>318</v>
      </c>
      <c r="I990" s="260" t="s">
        <v>319</v>
      </c>
      <c r="J990" s="260" t="s">
        <v>320</v>
      </c>
      <c r="K990" s="260" t="s">
        <v>320</v>
      </c>
      <c r="L990" s="260" t="s">
        <v>263</v>
      </c>
      <c r="M990" s="260">
        <v>700009</v>
      </c>
      <c r="N990" s="260" t="s">
        <v>204</v>
      </c>
      <c r="O990" s="260" t="s">
        <v>205</v>
      </c>
      <c r="P990" s="260">
        <v>10</v>
      </c>
      <c r="Q990" s="260">
        <v>1500</v>
      </c>
      <c r="R990" s="260">
        <v>1520</v>
      </c>
    </row>
    <row r="991" spans="1:18" x14ac:dyDescent="0.35">
      <c r="A991" s="260">
        <v>95001903</v>
      </c>
      <c r="B991" s="260" t="s">
        <v>361</v>
      </c>
      <c r="D991" s="261">
        <v>44722</v>
      </c>
      <c r="E991" s="260">
        <v>12</v>
      </c>
      <c r="F991" s="260" t="s">
        <v>199</v>
      </c>
      <c r="G991" s="260">
        <v>10920</v>
      </c>
      <c r="H991" s="260" t="s">
        <v>323</v>
      </c>
      <c r="I991" s="260" t="s">
        <v>319</v>
      </c>
      <c r="J991" s="260" t="s">
        <v>320</v>
      </c>
      <c r="K991" s="260" t="s">
        <v>320</v>
      </c>
      <c r="L991" s="260" t="s">
        <v>263</v>
      </c>
      <c r="M991" s="260">
        <v>700009</v>
      </c>
      <c r="N991" s="260" t="s">
        <v>204</v>
      </c>
      <c r="O991" s="260" t="s">
        <v>205</v>
      </c>
      <c r="P991" s="260">
        <v>10</v>
      </c>
      <c r="Q991" s="260">
        <v>1500</v>
      </c>
      <c r="R991" s="260">
        <v>1520</v>
      </c>
    </row>
    <row r="992" spans="1:18" x14ac:dyDescent="0.35">
      <c r="A992" s="260">
        <v>95001904</v>
      </c>
      <c r="B992" s="260" t="s">
        <v>336</v>
      </c>
      <c r="D992" s="261">
        <v>44722</v>
      </c>
      <c r="E992" s="260">
        <v>9.9</v>
      </c>
      <c r="F992" s="260" t="s">
        <v>199</v>
      </c>
      <c r="G992" s="260">
        <v>1009800</v>
      </c>
      <c r="H992" s="260" t="s">
        <v>318</v>
      </c>
      <c r="I992" s="260" t="s">
        <v>319</v>
      </c>
      <c r="J992" s="260" t="s">
        <v>320</v>
      </c>
      <c r="K992" s="260" t="s">
        <v>320</v>
      </c>
      <c r="L992" s="260" t="s">
        <v>263</v>
      </c>
      <c r="M992" s="260">
        <v>700009</v>
      </c>
      <c r="N992" s="260" t="s">
        <v>204</v>
      </c>
      <c r="O992" s="260" t="s">
        <v>205</v>
      </c>
      <c r="P992" s="260">
        <v>10</v>
      </c>
      <c r="Q992" s="260">
        <v>1500</v>
      </c>
      <c r="R992" s="260">
        <v>1520</v>
      </c>
    </row>
    <row r="993" spans="1:18" x14ac:dyDescent="0.35">
      <c r="A993" s="260">
        <v>95001905</v>
      </c>
      <c r="B993" s="260" t="s">
        <v>327</v>
      </c>
      <c r="D993" s="261">
        <v>44722</v>
      </c>
      <c r="E993" s="260">
        <v>1676</v>
      </c>
      <c r="F993" s="260" t="s">
        <v>199</v>
      </c>
      <c r="G993" s="260">
        <v>1479908</v>
      </c>
      <c r="H993" s="260" t="s">
        <v>323</v>
      </c>
      <c r="I993" s="260" t="s">
        <v>319</v>
      </c>
      <c r="J993" s="260" t="s">
        <v>320</v>
      </c>
      <c r="K993" s="260" t="s">
        <v>320</v>
      </c>
      <c r="L993" s="260" t="s">
        <v>263</v>
      </c>
      <c r="M993" s="260">
        <v>700009</v>
      </c>
      <c r="N993" s="260" t="s">
        <v>204</v>
      </c>
      <c r="O993" s="260" t="s">
        <v>205</v>
      </c>
      <c r="P993" s="260">
        <v>10</v>
      </c>
      <c r="Q993" s="260">
        <v>1500</v>
      </c>
      <c r="R993" s="260">
        <v>1521</v>
      </c>
    </row>
    <row r="994" spans="1:18" x14ac:dyDescent="0.35">
      <c r="A994" s="260">
        <v>95001906</v>
      </c>
      <c r="B994" s="260" t="s">
        <v>362</v>
      </c>
      <c r="D994" s="261">
        <v>44726</v>
      </c>
      <c r="E994" s="260">
        <v>248</v>
      </c>
      <c r="F994" s="260" t="s">
        <v>199</v>
      </c>
      <c r="G994" s="260">
        <v>221960</v>
      </c>
      <c r="H994" s="260" t="s">
        <v>323</v>
      </c>
      <c r="I994" s="260" t="s">
        <v>319</v>
      </c>
      <c r="J994" s="260" t="s">
        <v>320</v>
      </c>
      <c r="K994" s="260" t="s">
        <v>320</v>
      </c>
      <c r="L994" s="260" t="s">
        <v>263</v>
      </c>
      <c r="M994" s="260">
        <v>700009</v>
      </c>
      <c r="N994" s="260" t="s">
        <v>204</v>
      </c>
      <c r="O994" s="260" t="s">
        <v>205</v>
      </c>
      <c r="P994" s="260">
        <v>10</v>
      </c>
      <c r="Q994" s="260">
        <v>1500</v>
      </c>
      <c r="R994" s="260">
        <v>1521</v>
      </c>
    </row>
    <row r="995" spans="1:18" x14ac:dyDescent="0.35">
      <c r="A995" s="260">
        <v>95001907</v>
      </c>
      <c r="B995" s="260" t="s">
        <v>328</v>
      </c>
      <c r="D995" s="261">
        <v>44727</v>
      </c>
      <c r="E995" s="260">
        <v>12</v>
      </c>
      <c r="F995" s="260" t="s">
        <v>199</v>
      </c>
      <c r="G995" s="260">
        <v>1224000</v>
      </c>
      <c r="H995" s="260" t="s">
        <v>318</v>
      </c>
      <c r="I995" s="260" t="s">
        <v>319</v>
      </c>
      <c r="J995" s="260" t="s">
        <v>320</v>
      </c>
      <c r="K995" s="260" t="s">
        <v>320</v>
      </c>
      <c r="L995" s="260" t="s">
        <v>263</v>
      </c>
      <c r="M995" s="260">
        <v>700009</v>
      </c>
      <c r="N995" s="260" t="s">
        <v>204</v>
      </c>
      <c r="O995" s="260" t="s">
        <v>205</v>
      </c>
      <c r="P995" s="260">
        <v>10</v>
      </c>
      <c r="Q995" s="260">
        <v>1500</v>
      </c>
      <c r="R995" s="260">
        <v>1520</v>
      </c>
    </row>
    <row r="996" spans="1:18" x14ac:dyDescent="0.35">
      <c r="A996" s="260">
        <v>95001908</v>
      </c>
      <c r="B996" s="260" t="s">
        <v>330</v>
      </c>
      <c r="C996" s="260" t="s">
        <v>302</v>
      </c>
      <c r="D996" s="261">
        <v>44729</v>
      </c>
      <c r="E996" s="260">
        <v>28</v>
      </c>
      <c r="F996" s="260" t="s">
        <v>199</v>
      </c>
      <c r="G996" s="260">
        <v>2772000</v>
      </c>
      <c r="H996" s="260" t="s">
        <v>318</v>
      </c>
      <c r="I996" s="260" t="s">
        <v>319</v>
      </c>
      <c r="J996" s="260" t="s">
        <v>320</v>
      </c>
      <c r="K996" s="260" t="s">
        <v>320</v>
      </c>
      <c r="L996" s="260" t="s">
        <v>263</v>
      </c>
      <c r="M996" s="260">
        <v>700009</v>
      </c>
      <c r="N996" s="260" t="s">
        <v>204</v>
      </c>
      <c r="O996" s="260" t="s">
        <v>205</v>
      </c>
      <c r="P996" s="260">
        <v>10</v>
      </c>
      <c r="Q996" s="260">
        <v>1500</v>
      </c>
      <c r="R996" s="260">
        <v>1521</v>
      </c>
    </row>
    <row r="997" spans="1:18" x14ac:dyDescent="0.35">
      <c r="A997" s="260">
        <v>95001909</v>
      </c>
      <c r="B997" s="260" t="s">
        <v>330</v>
      </c>
      <c r="C997" s="260" t="s">
        <v>302</v>
      </c>
      <c r="D997" s="261">
        <v>44729</v>
      </c>
      <c r="E997" s="260">
        <v>28</v>
      </c>
      <c r="F997" s="260" t="s">
        <v>199</v>
      </c>
      <c r="G997" s="260">
        <v>2772000</v>
      </c>
      <c r="H997" s="260" t="s">
        <v>318</v>
      </c>
      <c r="I997" s="260" t="s">
        <v>319</v>
      </c>
      <c r="J997" s="260" t="s">
        <v>320</v>
      </c>
      <c r="K997" s="260" t="s">
        <v>320</v>
      </c>
      <c r="L997" s="260" t="s">
        <v>263</v>
      </c>
      <c r="M997" s="260">
        <v>700009</v>
      </c>
      <c r="N997" s="260" t="s">
        <v>204</v>
      </c>
      <c r="O997" s="260" t="s">
        <v>205</v>
      </c>
      <c r="P997" s="260">
        <v>10</v>
      </c>
      <c r="Q997" s="260">
        <v>1500</v>
      </c>
      <c r="R997" s="260">
        <v>1521</v>
      </c>
    </row>
    <row r="998" spans="1:18" x14ac:dyDescent="0.35">
      <c r="A998" s="260">
        <v>95001910</v>
      </c>
      <c r="B998" s="260" t="s">
        <v>330</v>
      </c>
      <c r="C998" s="260" t="s">
        <v>302</v>
      </c>
      <c r="D998" s="261">
        <v>44729</v>
      </c>
      <c r="E998" s="260">
        <v>28</v>
      </c>
      <c r="F998" s="260" t="s">
        <v>199</v>
      </c>
      <c r="G998" s="260">
        <v>2772000</v>
      </c>
      <c r="H998" s="260" t="s">
        <v>318</v>
      </c>
      <c r="I998" s="260" t="s">
        <v>319</v>
      </c>
      <c r="J998" s="260" t="s">
        <v>320</v>
      </c>
      <c r="K998" s="260" t="s">
        <v>320</v>
      </c>
      <c r="L998" s="260" t="s">
        <v>263</v>
      </c>
      <c r="M998" s="260">
        <v>700009</v>
      </c>
      <c r="N998" s="260" t="s">
        <v>204</v>
      </c>
      <c r="O998" s="260" t="s">
        <v>205</v>
      </c>
      <c r="P998" s="260">
        <v>10</v>
      </c>
      <c r="Q998" s="260">
        <v>1500</v>
      </c>
      <c r="R998" s="260">
        <v>1521</v>
      </c>
    </row>
    <row r="999" spans="1:18" x14ac:dyDescent="0.35">
      <c r="A999" s="260">
        <v>95001911</v>
      </c>
      <c r="B999" s="260" t="s">
        <v>330</v>
      </c>
      <c r="C999" s="260" t="s">
        <v>302</v>
      </c>
      <c r="D999" s="261">
        <v>44729</v>
      </c>
      <c r="E999" s="260">
        <v>28</v>
      </c>
      <c r="F999" s="260" t="s">
        <v>199</v>
      </c>
      <c r="G999" s="260">
        <v>2772000</v>
      </c>
      <c r="H999" s="260" t="s">
        <v>318</v>
      </c>
      <c r="I999" s="260" t="s">
        <v>319</v>
      </c>
      <c r="J999" s="260" t="s">
        <v>320</v>
      </c>
      <c r="K999" s="260" t="s">
        <v>320</v>
      </c>
      <c r="L999" s="260" t="s">
        <v>263</v>
      </c>
      <c r="M999" s="260">
        <v>700009</v>
      </c>
      <c r="N999" s="260" t="s">
        <v>204</v>
      </c>
      <c r="O999" s="260" t="s">
        <v>205</v>
      </c>
      <c r="P999" s="260">
        <v>10</v>
      </c>
      <c r="Q999" s="260">
        <v>1500</v>
      </c>
      <c r="R999" s="260">
        <v>1521</v>
      </c>
    </row>
    <row r="1000" spans="1:18" x14ac:dyDescent="0.35">
      <c r="A1000" s="260">
        <v>95001912</v>
      </c>
      <c r="B1000" s="260" t="s">
        <v>330</v>
      </c>
      <c r="C1000" s="260" t="s">
        <v>302</v>
      </c>
      <c r="D1000" s="261">
        <v>44729</v>
      </c>
      <c r="E1000" s="260">
        <v>28</v>
      </c>
      <c r="F1000" s="260" t="s">
        <v>199</v>
      </c>
      <c r="G1000" s="260">
        <v>2772000</v>
      </c>
      <c r="H1000" s="260" t="s">
        <v>318</v>
      </c>
      <c r="I1000" s="260" t="s">
        <v>319</v>
      </c>
      <c r="J1000" s="260" t="s">
        <v>320</v>
      </c>
      <c r="K1000" s="260" t="s">
        <v>320</v>
      </c>
      <c r="L1000" s="260" t="s">
        <v>263</v>
      </c>
      <c r="M1000" s="260">
        <v>700009</v>
      </c>
      <c r="N1000" s="260" t="s">
        <v>204</v>
      </c>
      <c r="O1000" s="260" t="s">
        <v>205</v>
      </c>
      <c r="P1000" s="260">
        <v>10</v>
      </c>
      <c r="Q1000" s="260">
        <v>1500</v>
      </c>
      <c r="R1000" s="260">
        <v>1521</v>
      </c>
    </row>
    <row r="1001" spans="1:18" x14ac:dyDescent="0.35">
      <c r="A1001" s="260">
        <v>95001913</v>
      </c>
      <c r="B1001" s="260" t="s">
        <v>330</v>
      </c>
      <c r="C1001" s="260" t="s">
        <v>302</v>
      </c>
      <c r="D1001" s="261">
        <v>44729</v>
      </c>
      <c r="E1001" s="260">
        <v>28</v>
      </c>
      <c r="F1001" s="260" t="s">
        <v>199</v>
      </c>
      <c r="G1001" s="260">
        <v>2772000</v>
      </c>
      <c r="H1001" s="260" t="s">
        <v>318</v>
      </c>
      <c r="I1001" s="260" t="s">
        <v>319</v>
      </c>
      <c r="J1001" s="260" t="s">
        <v>320</v>
      </c>
      <c r="K1001" s="260" t="s">
        <v>320</v>
      </c>
      <c r="L1001" s="260" t="s">
        <v>263</v>
      </c>
      <c r="M1001" s="260">
        <v>700009</v>
      </c>
      <c r="N1001" s="260" t="s">
        <v>204</v>
      </c>
      <c r="O1001" s="260" t="s">
        <v>205</v>
      </c>
      <c r="P1001" s="260">
        <v>10</v>
      </c>
      <c r="Q1001" s="260">
        <v>1500</v>
      </c>
      <c r="R1001" s="260">
        <v>1521</v>
      </c>
    </row>
    <row r="1002" spans="1:18" x14ac:dyDescent="0.35">
      <c r="A1002" s="260">
        <v>95001914</v>
      </c>
      <c r="B1002" s="260" t="s">
        <v>330</v>
      </c>
      <c r="C1002" s="260" t="s">
        <v>302</v>
      </c>
      <c r="D1002" s="261">
        <v>44729</v>
      </c>
      <c r="E1002" s="260">
        <v>28</v>
      </c>
      <c r="F1002" s="260" t="s">
        <v>199</v>
      </c>
      <c r="G1002" s="260">
        <v>2772000</v>
      </c>
      <c r="H1002" s="260" t="s">
        <v>318</v>
      </c>
      <c r="I1002" s="260" t="s">
        <v>319</v>
      </c>
      <c r="J1002" s="260" t="s">
        <v>320</v>
      </c>
      <c r="K1002" s="260" t="s">
        <v>320</v>
      </c>
      <c r="L1002" s="260" t="s">
        <v>263</v>
      </c>
      <c r="M1002" s="260">
        <v>700009</v>
      </c>
      <c r="N1002" s="260" t="s">
        <v>204</v>
      </c>
      <c r="O1002" s="260" t="s">
        <v>205</v>
      </c>
      <c r="P1002" s="260">
        <v>10</v>
      </c>
      <c r="Q1002" s="260">
        <v>1500</v>
      </c>
      <c r="R1002" s="260">
        <v>1521</v>
      </c>
    </row>
    <row r="1003" spans="1:18" x14ac:dyDescent="0.35">
      <c r="A1003" s="260">
        <v>95001915</v>
      </c>
      <c r="B1003" s="260" t="s">
        <v>330</v>
      </c>
      <c r="C1003" s="260" t="s">
        <v>302</v>
      </c>
      <c r="D1003" s="261">
        <v>44729</v>
      </c>
      <c r="E1003" s="260">
        <v>28</v>
      </c>
      <c r="F1003" s="260" t="s">
        <v>199</v>
      </c>
      <c r="G1003" s="260">
        <v>2772000</v>
      </c>
      <c r="H1003" s="260" t="s">
        <v>318</v>
      </c>
      <c r="I1003" s="260" t="s">
        <v>319</v>
      </c>
      <c r="J1003" s="260" t="s">
        <v>320</v>
      </c>
      <c r="K1003" s="260" t="s">
        <v>320</v>
      </c>
      <c r="L1003" s="260" t="s">
        <v>263</v>
      </c>
      <c r="M1003" s="260">
        <v>700009</v>
      </c>
      <c r="N1003" s="260" t="s">
        <v>204</v>
      </c>
      <c r="O1003" s="260" t="s">
        <v>205</v>
      </c>
      <c r="P1003" s="260">
        <v>10</v>
      </c>
      <c r="Q1003" s="260">
        <v>1500</v>
      </c>
      <c r="R1003" s="260">
        <v>1521</v>
      </c>
    </row>
    <row r="1004" spans="1:18" x14ac:dyDescent="0.35">
      <c r="A1004" s="260">
        <v>95001916</v>
      </c>
      <c r="B1004" s="260" t="s">
        <v>330</v>
      </c>
      <c r="C1004" s="260" t="s">
        <v>302</v>
      </c>
      <c r="D1004" s="261">
        <v>44729</v>
      </c>
      <c r="E1004" s="260">
        <v>14</v>
      </c>
      <c r="F1004" s="260" t="s">
        <v>199</v>
      </c>
      <c r="G1004" s="260">
        <v>1386000</v>
      </c>
      <c r="H1004" s="260" t="s">
        <v>318</v>
      </c>
      <c r="I1004" s="260" t="s">
        <v>319</v>
      </c>
      <c r="J1004" s="260" t="s">
        <v>320</v>
      </c>
      <c r="K1004" s="260" t="s">
        <v>320</v>
      </c>
      <c r="L1004" s="260" t="s">
        <v>263</v>
      </c>
      <c r="M1004" s="260">
        <v>700009</v>
      </c>
      <c r="N1004" s="260" t="s">
        <v>204</v>
      </c>
      <c r="O1004" s="260" t="s">
        <v>205</v>
      </c>
      <c r="P1004" s="260">
        <v>10</v>
      </c>
      <c r="Q1004" s="260">
        <v>1500</v>
      </c>
      <c r="R1004" s="260">
        <v>1521</v>
      </c>
    </row>
    <row r="1005" spans="1:18" x14ac:dyDescent="0.35">
      <c r="A1005" s="260">
        <v>95001917</v>
      </c>
      <c r="B1005" s="260" t="s">
        <v>330</v>
      </c>
      <c r="C1005" s="260" t="s">
        <v>302</v>
      </c>
      <c r="D1005" s="261">
        <v>44729</v>
      </c>
      <c r="E1005" s="260">
        <v>28</v>
      </c>
      <c r="F1005" s="260" t="s">
        <v>199</v>
      </c>
      <c r="G1005" s="260">
        <v>2772000</v>
      </c>
      <c r="H1005" s="260" t="s">
        <v>318</v>
      </c>
      <c r="I1005" s="260" t="s">
        <v>319</v>
      </c>
      <c r="J1005" s="260" t="s">
        <v>320</v>
      </c>
      <c r="K1005" s="260" t="s">
        <v>320</v>
      </c>
      <c r="L1005" s="260" t="s">
        <v>263</v>
      </c>
      <c r="M1005" s="260">
        <v>700009</v>
      </c>
      <c r="N1005" s="260" t="s">
        <v>204</v>
      </c>
      <c r="O1005" s="260" t="s">
        <v>205</v>
      </c>
      <c r="P1005" s="260">
        <v>10</v>
      </c>
      <c r="Q1005" s="260">
        <v>1500</v>
      </c>
      <c r="R1005" s="260">
        <v>1521</v>
      </c>
    </row>
    <row r="1006" spans="1:18" x14ac:dyDescent="0.35">
      <c r="A1006" s="260">
        <v>95001918</v>
      </c>
      <c r="B1006" s="260" t="s">
        <v>330</v>
      </c>
      <c r="C1006" s="260" t="s">
        <v>302</v>
      </c>
      <c r="D1006" s="261">
        <v>44729</v>
      </c>
      <c r="E1006" s="260">
        <v>14</v>
      </c>
      <c r="F1006" s="260" t="s">
        <v>199</v>
      </c>
      <c r="G1006" s="260">
        <v>1386000</v>
      </c>
      <c r="H1006" s="260" t="s">
        <v>318</v>
      </c>
      <c r="I1006" s="260" t="s">
        <v>319</v>
      </c>
      <c r="J1006" s="260" t="s">
        <v>320</v>
      </c>
      <c r="K1006" s="260" t="s">
        <v>320</v>
      </c>
      <c r="L1006" s="260" t="s">
        <v>263</v>
      </c>
      <c r="M1006" s="260">
        <v>700009</v>
      </c>
      <c r="N1006" s="260" t="s">
        <v>204</v>
      </c>
      <c r="O1006" s="260" t="s">
        <v>205</v>
      </c>
      <c r="P1006" s="260">
        <v>10</v>
      </c>
      <c r="Q1006" s="260">
        <v>1500</v>
      </c>
      <c r="R1006" s="260">
        <v>1521</v>
      </c>
    </row>
    <row r="1007" spans="1:18" x14ac:dyDescent="0.35">
      <c r="A1007" s="260">
        <v>95001919</v>
      </c>
      <c r="B1007" s="260" t="s">
        <v>340</v>
      </c>
      <c r="D1007" s="261">
        <v>44728</v>
      </c>
      <c r="E1007" s="260">
        <v>12</v>
      </c>
      <c r="F1007" s="260" t="s">
        <v>199</v>
      </c>
      <c r="G1007" s="260">
        <v>1224000</v>
      </c>
      <c r="H1007" s="260" t="s">
        <v>318</v>
      </c>
      <c r="I1007" s="260" t="s">
        <v>319</v>
      </c>
      <c r="J1007" s="260" t="s">
        <v>320</v>
      </c>
      <c r="K1007" s="260" t="s">
        <v>320</v>
      </c>
      <c r="L1007" s="260" t="s">
        <v>263</v>
      </c>
      <c r="M1007" s="260">
        <v>700009</v>
      </c>
      <c r="N1007" s="260" t="s">
        <v>204</v>
      </c>
      <c r="O1007" s="260" t="s">
        <v>205</v>
      </c>
      <c r="P1007" s="260">
        <v>10</v>
      </c>
      <c r="Q1007" s="260">
        <v>1500</v>
      </c>
      <c r="R1007" s="260">
        <v>1520</v>
      </c>
    </row>
    <row r="1008" spans="1:18" x14ac:dyDescent="0.35">
      <c r="A1008" s="260">
        <v>95001920</v>
      </c>
      <c r="B1008" s="260" t="s">
        <v>340</v>
      </c>
      <c r="D1008" s="261">
        <v>44728</v>
      </c>
      <c r="E1008" s="260">
        <v>11</v>
      </c>
      <c r="F1008" s="260" t="s">
        <v>199</v>
      </c>
      <c r="G1008" s="260">
        <v>1177000</v>
      </c>
      <c r="H1008" s="260" t="s">
        <v>318</v>
      </c>
      <c r="I1008" s="260" t="s">
        <v>319</v>
      </c>
      <c r="J1008" s="260" t="s">
        <v>320</v>
      </c>
      <c r="K1008" s="260" t="s">
        <v>320</v>
      </c>
      <c r="L1008" s="260" t="s">
        <v>263</v>
      </c>
      <c r="M1008" s="260">
        <v>700009</v>
      </c>
      <c r="N1008" s="260" t="s">
        <v>204</v>
      </c>
      <c r="O1008" s="260" t="s">
        <v>205</v>
      </c>
      <c r="P1008" s="260">
        <v>10</v>
      </c>
      <c r="Q1008" s="260">
        <v>1500</v>
      </c>
      <c r="R1008" s="260">
        <v>1520</v>
      </c>
    </row>
    <row r="1009" spans="1:18" x14ac:dyDescent="0.35">
      <c r="A1009" s="260">
        <v>95001921</v>
      </c>
      <c r="B1009" s="260" t="s">
        <v>340</v>
      </c>
      <c r="D1009" s="261">
        <v>44728</v>
      </c>
      <c r="E1009" s="260">
        <v>2</v>
      </c>
      <c r="F1009" s="260" t="s">
        <v>199</v>
      </c>
      <c r="G1009" s="260">
        <v>214000</v>
      </c>
      <c r="H1009" s="260" t="s">
        <v>318</v>
      </c>
      <c r="I1009" s="260" t="s">
        <v>319</v>
      </c>
      <c r="J1009" s="260" t="s">
        <v>320</v>
      </c>
      <c r="K1009" s="260" t="s">
        <v>320</v>
      </c>
      <c r="L1009" s="260" t="s">
        <v>263</v>
      </c>
      <c r="M1009" s="260">
        <v>700009</v>
      </c>
      <c r="N1009" s="260" t="s">
        <v>204</v>
      </c>
      <c r="O1009" s="260" t="s">
        <v>205</v>
      </c>
      <c r="P1009" s="260">
        <v>10</v>
      </c>
      <c r="Q1009" s="260">
        <v>1500</v>
      </c>
      <c r="R1009" s="260">
        <v>1520</v>
      </c>
    </row>
    <row r="1010" spans="1:18" x14ac:dyDescent="0.35">
      <c r="A1010" s="260">
        <v>95001922</v>
      </c>
      <c r="B1010" s="260" t="s">
        <v>317</v>
      </c>
      <c r="D1010" s="261">
        <v>44729</v>
      </c>
      <c r="E1010" s="260">
        <v>2.5</v>
      </c>
      <c r="F1010" s="260" t="s">
        <v>199</v>
      </c>
      <c r="G1010" s="260">
        <v>255000</v>
      </c>
      <c r="H1010" s="260" t="s">
        <v>318</v>
      </c>
      <c r="I1010" s="260" t="s">
        <v>319</v>
      </c>
      <c r="J1010" s="260" t="s">
        <v>320</v>
      </c>
      <c r="K1010" s="260" t="s">
        <v>320</v>
      </c>
      <c r="L1010" s="260" t="s">
        <v>263</v>
      </c>
      <c r="M1010" s="260">
        <v>700009</v>
      </c>
      <c r="N1010" s="260" t="s">
        <v>204</v>
      </c>
      <c r="O1010" s="260" t="s">
        <v>205</v>
      </c>
      <c r="P1010" s="260">
        <v>10</v>
      </c>
      <c r="Q1010" s="260">
        <v>1500</v>
      </c>
      <c r="R1010" s="260">
        <v>1520</v>
      </c>
    </row>
    <row r="1011" spans="1:18" x14ac:dyDescent="0.35">
      <c r="A1011" s="260">
        <v>95001923</v>
      </c>
      <c r="B1011" s="260" t="s">
        <v>317</v>
      </c>
      <c r="D1011" s="261">
        <v>44728</v>
      </c>
      <c r="E1011" s="260">
        <v>4</v>
      </c>
      <c r="F1011" s="260" t="s">
        <v>199</v>
      </c>
      <c r="G1011" s="260">
        <v>408000</v>
      </c>
      <c r="H1011" s="260" t="s">
        <v>318</v>
      </c>
      <c r="I1011" s="260" t="s">
        <v>319</v>
      </c>
      <c r="J1011" s="260" t="s">
        <v>320</v>
      </c>
      <c r="K1011" s="260" t="s">
        <v>320</v>
      </c>
      <c r="L1011" s="260" t="s">
        <v>263</v>
      </c>
      <c r="M1011" s="260">
        <v>700009</v>
      </c>
      <c r="N1011" s="260" t="s">
        <v>204</v>
      </c>
      <c r="O1011" s="260" t="s">
        <v>205</v>
      </c>
      <c r="P1011" s="260">
        <v>10</v>
      </c>
      <c r="Q1011" s="260">
        <v>1500</v>
      </c>
      <c r="R1011" s="260">
        <v>1520</v>
      </c>
    </row>
    <row r="1012" spans="1:18" x14ac:dyDescent="0.35">
      <c r="A1012" s="260">
        <v>95001924</v>
      </c>
      <c r="B1012" s="260" t="s">
        <v>317</v>
      </c>
      <c r="D1012" s="261">
        <v>44728</v>
      </c>
      <c r="E1012" s="260">
        <v>5.5</v>
      </c>
      <c r="F1012" s="260" t="s">
        <v>199</v>
      </c>
      <c r="G1012" s="260">
        <v>561000</v>
      </c>
      <c r="H1012" s="260" t="s">
        <v>318</v>
      </c>
      <c r="I1012" s="260" t="s">
        <v>319</v>
      </c>
      <c r="J1012" s="260" t="s">
        <v>320</v>
      </c>
      <c r="K1012" s="260" t="s">
        <v>320</v>
      </c>
      <c r="L1012" s="260" t="s">
        <v>263</v>
      </c>
      <c r="M1012" s="260">
        <v>700009</v>
      </c>
      <c r="N1012" s="260" t="s">
        <v>204</v>
      </c>
      <c r="O1012" s="260" t="s">
        <v>205</v>
      </c>
      <c r="P1012" s="260">
        <v>10</v>
      </c>
      <c r="Q1012" s="260">
        <v>1500</v>
      </c>
      <c r="R1012" s="260">
        <v>1520</v>
      </c>
    </row>
    <row r="1013" spans="1:18" x14ac:dyDescent="0.35">
      <c r="A1013" s="260">
        <v>95001925</v>
      </c>
      <c r="B1013" s="260" t="s">
        <v>360</v>
      </c>
      <c r="D1013" s="261">
        <v>44729</v>
      </c>
      <c r="E1013" s="260">
        <v>5</v>
      </c>
      <c r="F1013" s="260" t="s">
        <v>199</v>
      </c>
      <c r="G1013" s="260">
        <v>510000</v>
      </c>
      <c r="H1013" s="260" t="s">
        <v>318</v>
      </c>
      <c r="I1013" s="260" t="s">
        <v>319</v>
      </c>
      <c r="J1013" s="260" t="s">
        <v>320</v>
      </c>
      <c r="K1013" s="260" t="s">
        <v>320</v>
      </c>
      <c r="L1013" s="260" t="s">
        <v>263</v>
      </c>
      <c r="M1013" s="260">
        <v>700009</v>
      </c>
      <c r="N1013" s="260" t="s">
        <v>204</v>
      </c>
      <c r="O1013" s="260" t="s">
        <v>205</v>
      </c>
      <c r="P1013" s="260">
        <v>10</v>
      </c>
      <c r="Q1013" s="260">
        <v>1500</v>
      </c>
      <c r="R1013" s="260">
        <v>1520</v>
      </c>
    </row>
    <row r="1014" spans="1:18" x14ac:dyDescent="0.35">
      <c r="A1014" s="260">
        <v>95001926</v>
      </c>
      <c r="B1014" s="260" t="s">
        <v>330</v>
      </c>
      <c r="C1014" s="260" t="s">
        <v>302</v>
      </c>
      <c r="D1014" s="261">
        <v>44734</v>
      </c>
      <c r="E1014" s="260">
        <v>28</v>
      </c>
      <c r="F1014" s="260" t="s">
        <v>199</v>
      </c>
      <c r="G1014" s="260">
        <v>2772000</v>
      </c>
      <c r="H1014" s="260" t="s">
        <v>318</v>
      </c>
      <c r="I1014" s="260" t="s">
        <v>319</v>
      </c>
      <c r="J1014" s="260" t="s">
        <v>320</v>
      </c>
      <c r="K1014" s="260" t="s">
        <v>320</v>
      </c>
      <c r="L1014" s="260" t="s">
        <v>263</v>
      </c>
      <c r="M1014" s="260">
        <v>700009</v>
      </c>
      <c r="N1014" s="260" t="s">
        <v>204</v>
      </c>
      <c r="O1014" s="260" t="s">
        <v>205</v>
      </c>
      <c r="P1014" s="260">
        <v>10</v>
      </c>
      <c r="Q1014" s="260">
        <v>1500</v>
      </c>
      <c r="R1014" s="260">
        <v>1520</v>
      </c>
    </row>
    <row r="1015" spans="1:18" x14ac:dyDescent="0.35">
      <c r="A1015" s="260">
        <v>95001927</v>
      </c>
      <c r="B1015" s="260" t="s">
        <v>330</v>
      </c>
      <c r="C1015" s="260" t="s">
        <v>302</v>
      </c>
      <c r="D1015" s="261">
        <v>44734</v>
      </c>
      <c r="E1015" s="260">
        <v>28</v>
      </c>
      <c r="F1015" s="260" t="s">
        <v>199</v>
      </c>
      <c r="G1015" s="260">
        <v>2772000</v>
      </c>
      <c r="H1015" s="260" t="s">
        <v>318</v>
      </c>
      <c r="I1015" s="260" t="s">
        <v>319</v>
      </c>
      <c r="J1015" s="260" t="s">
        <v>320</v>
      </c>
      <c r="K1015" s="260" t="s">
        <v>320</v>
      </c>
      <c r="L1015" s="260" t="s">
        <v>263</v>
      </c>
      <c r="M1015" s="260">
        <v>700009</v>
      </c>
      <c r="N1015" s="260" t="s">
        <v>204</v>
      </c>
      <c r="O1015" s="260" t="s">
        <v>205</v>
      </c>
      <c r="P1015" s="260">
        <v>10</v>
      </c>
      <c r="Q1015" s="260">
        <v>1500</v>
      </c>
      <c r="R1015" s="260">
        <v>1520</v>
      </c>
    </row>
    <row r="1016" spans="1:18" x14ac:dyDescent="0.35">
      <c r="A1016" s="260">
        <v>95001928</v>
      </c>
      <c r="B1016" s="260" t="s">
        <v>330</v>
      </c>
      <c r="C1016" s="260" t="s">
        <v>302</v>
      </c>
      <c r="D1016" s="261">
        <v>44734</v>
      </c>
      <c r="E1016" s="260">
        <v>28</v>
      </c>
      <c r="F1016" s="260" t="s">
        <v>199</v>
      </c>
      <c r="G1016" s="260">
        <v>2772000</v>
      </c>
      <c r="H1016" s="260" t="s">
        <v>318</v>
      </c>
      <c r="I1016" s="260" t="s">
        <v>319</v>
      </c>
      <c r="J1016" s="260" t="s">
        <v>320</v>
      </c>
      <c r="K1016" s="260" t="s">
        <v>320</v>
      </c>
      <c r="L1016" s="260" t="s">
        <v>263</v>
      </c>
      <c r="M1016" s="260">
        <v>700009</v>
      </c>
      <c r="N1016" s="260" t="s">
        <v>204</v>
      </c>
      <c r="O1016" s="260" t="s">
        <v>205</v>
      </c>
      <c r="P1016" s="260">
        <v>10</v>
      </c>
      <c r="Q1016" s="260">
        <v>1500</v>
      </c>
      <c r="R1016" s="260">
        <v>1520</v>
      </c>
    </row>
    <row r="1017" spans="1:18" x14ac:dyDescent="0.35">
      <c r="A1017" s="260">
        <v>95001929</v>
      </c>
      <c r="B1017" s="260" t="s">
        <v>330</v>
      </c>
      <c r="C1017" s="260" t="s">
        <v>302</v>
      </c>
      <c r="D1017" s="261">
        <v>44734</v>
      </c>
      <c r="E1017" s="260">
        <v>28</v>
      </c>
      <c r="F1017" s="260" t="s">
        <v>199</v>
      </c>
      <c r="G1017" s="260">
        <v>2772000</v>
      </c>
      <c r="H1017" s="260" t="s">
        <v>318</v>
      </c>
      <c r="I1017" s="260" t="s">
        <v>319</v>
      </c>
      <c r="J1017" s="260" t="s">
        <v>320</v>
      </c>
      <c r="K1017" s="260" t="s">
        <v>320</v>
      </c>
      <c r="L1017" s="260" t="s">
        <v>263</v>
      </c>
      <c r="M1017" s="260">
        <v>700009</v>
      </c>
      <c r="N1017" s="260" t="s">
        <v>204</v>
      </c>
      <c r="O1017" s="260" t="s">
        <v>205</v>
      </c>
      <c r="P1017" s="260">
        <v>10</v>
      </c>
      <c r="Q1017" s="260">
        <v>1500</v>
      </c>
      <c r="R1017" s="260">
        <v>1520</v>
      </c>
    </row>
    <row r="1018" spans="1:18" x14ac:dyDescent="0.35">
      <c r="A1018" s="260">
        <v>95001930</v>
      </c>
      <c r="B1018" s="260" t="s">
        <v>330</v>
      </c>
      <c r="C1018" s="260" t="s">
        <v>302</v>
      </c>
      <c r="D1018" s="261">
        <v>44734</v>
      </c>
      <c r="E1018" s="260">
        <v>28</v>
      </c>
      <c r="F1018" s="260" t="s">
        <v>199</v>
      </c>
      <c r="G1018" s="260">
        <v>2772000</v>
      </c>
      <c r="H1018" s="260" t="s">
        <v>318</v>
      </c>
      <c r="I1018" s="260" t="s">
        <v>319</v>
      </c>
      <c r="J1018" s="260" t="s">
        <v>320</v>
      </c>
      <c r="K1018" s="260" t="s">
        <v>320</v>
      </c>
      <c r="L1018" s="260" t="s">
        <v>263</v>
      </c>
      <c r="M1018" s="260">
        <v>700009</v>
      </c>
      <c r="N1018" s="260" t="s">
        <v>204</v>
      </c>
      <c r="O1018" s="260" t="s">
        <v>205</v>
      </c>
      <c r="P1018" s="260">
        <v>10</v>
      </c>
      <c r="Q1018" s="260">
        <v>1500</v>
      </c>
      <c r="R1018" s="260">
        <v>1520</v>
      </c>
    </row>
    <row r="1019" spans="1:18" x14ac:dyDescent="0.35">
      <c r="A1019" s="260">
        <v>95001931</v>
      </c>
      <c r="B1019" s="260" t="s">
        <v>330</v>
      </c>
      <c r="C1019" s="260" t="s">
        <v>302</v>
      </c>
      <c r="D1019" s="261">
        <v>44734</v>
      </c>
      <c r="E1019" s="260">
        <v>28</v>
      </c>
      <c r="F1019" s="260" t="s">
        <v>199</v>
      </c>
      <c r="G1019" s="260">
        <v>2772000</v>
      </c>
      <c r="H1019" s="260" t="s">
        <v>318</v>
      </c>
      <c r="I1019" s="260" t="s">
        <v>319</v>
      </c>
      <c r="J1019" s="260" t="s">
        <v>320</v>
      </c>
      <c r="K1019" s="260" t="s">
        <v>320</v>
      </c>
      <c r="L1019" s="260" t="s">
        <v>263</v>
      </c>
      <c r="M1019" s="260">
        <v>700009</v>
      </c>
      <c r="N1019" s="260" t="s">
        <v>204</v>
      </c>
      <c r="O1019" s="260" t="s">
        <v>205</v>
      </c>
      <c r="P1019" s="260">
        <v>10</v>
      </c>
      <c r="Q1019" s="260">
        <v>1500</v>
      </c>
      <c r="R1019" s="260">
        <v>1520</v>
      </c>
    </row>
    <row r="1020" spans="1:18" x14ac:dyDescent="0.35">
      <c r="A1020" s="260">
        <v>95001932</v>
      </c>
      <c r="B1020" s="260" t="s">
        <v>330</v>
      </c>
      <c r="C1020" s="260" t="s">
        <v>302</v>
      </c>
      <c r="D1020" s="261">
        <v>44734</v>
      </c>
      <c r="E1020" s="260">
        <v>28</v>
      </c>
      <c r="F1020" s="260" t="s">
        <v>199</v>
      </c>
      <c r="G1020" s="260">
        <v>2772000</v>
      </c>
      <c r="H1020" s="260" t="s">
        <v>318</v>
      </c>
      <c r="I1020" s="260" t="s">
        <v>319</v>
      </c>
      <c r="J1020" s="260" t="s">
        <v>320</v>
      </c>
      <c r="K1020" s="260" t="s">
        <v>320</v>
      </c>
      <c r="L1020" s="260" t="s">
        <v>263</v>
      </c>
      <c r="M1020" s="260">
        <v>700009</v>
      </c>
      <c r="N1020" s="260" t="s">
        <v>204</v>
      </c>
      <c r="O1020" s="260" t="s">
        <v>205</v>
      </c>
      <c r="P1020" s="260">
        <v>10</v>
      </c>
      <c r="Q1020" s="260">
        <v>1500</v>
      </c>
      <c r="R1020" s="260">
        <v>1520</v>
      </c>
    </row>
    <row r="1021" spans="1:18" x14ac:dyDescent="0.35">
      <c r="A1021" s="260">
        <v>95001933</v>
      </c>
      <c r="B1021" s="260" t="s">
        <v>330</v>
      </c>
      <c r="C1021" s="260" t="s">
        <v>302</v>
      </c>
      <c r="D1021" s="261">
        <v>44734</v>
      </c>
      <c r="E1021" s="260">
        <v>28</v>
      </c>
      <c r="F1021" s="260" t="s">
        <v>199</v>
      </c>
      <c r="G1021" s="260">
        <v>2772000</v>
      </c>
      <c r="H1021" s="260" t="s">
        <v>318</v>
      </c>
      <c r="I1021" s="260" t="s">
        <v>319</v>
      </c>
      <c r="J1021" s="260" t="s">
        <v>320</v>
      </c>
      <c r="K1021" s="260" t="s">
        <v>320</v>
      </c>
      <c r="L1021" s="260" t="s">
        <v>263</v>
      </c>
      <c r="M1021" s="260">
        <v>700009</v>
      </c>
      <c r="N1021" s="260" t="s">
        <v>204</v>
      </c>
      <c r="O1021" s="260" t="s">
        <v>205</v>
      </c>
      <c r="P1021" s="260">
        <v>10</v>
      </c>
      <c r="Q1021" s="260">
        <v>1500</v>
      </c>
      <c r="R1021" s="260">
        <v>1520</v>
      </c>
    </row>
    <row r="1022" spans="1:18" x14ac:dyDescent="0.35">
      <c r="A1022" s="260">
        <v>95001934</v>
      </c>
      <c r="B1022" s="260" t="s">
        <v>330</v>
      </c>
      <c r="C1022" s="260" t="s">
        <v>302</v>
      </c>
      <c r="D1022" s="261">
        <v>44734</v>
      </c>
      <c r="E1022" s="260">
        <v>28</v>
      </c>
      <c r="F1022" s="260" t="s">
        <v>199</v>
      </c>
      <c r="G1022" s="260">
        <v>2772000</v>
      </c>
      <c r="H1022" s="260" t="s">
        <v>318</v>
      </c>
      <c r="I1022" s="260" t="s">
        <v>319</v>
      </c>
      <c r="J1022" s="260" t="s">
        <v>320</v>
      </c>
      <c r="K1022" s="260" t="s">
        <v>320</v>
      </c>
      <c r="L1022" s="260" t="s">
        <v>263</v>
      </c>
      <c r="M1022" s="260">
        <v>700009</v>
      </c>
      <c r="N1022" s="260" t="s">
        <v>204</v>
      </c>
      <c r="O1022" s="260" t="s">
        <v>205</v>
      </c>
      <c r="P1022" s="260">
        <v>10</v>
      </c>
      <c r="Q1022" s="260">
        <v>1500</v>
      </c>
      <c r="R1022" s="260">
        <v>1520</v>
      </c>
    </row>
    <row r="1023" spans="1:18" x14ac:dyDescent="0.35">
      <c r="A1023" s="260">
        <v>95001935</v>
      </c>
      <c r="B1023" s="260" t="s">
        <v>330</v>
      </c>
      <c r="C1023" s="260" t="s">
        <v>302</v>
      </c>
      <c r="D1023" s="261">
        <v>44734</v>
      </c>
      <c r="E1023" s="260">
        <v>28</v>
      </c>
      <c r="F1023" s="260" t="s">
        <v>199</v>
      </c>
      <c r="G1023" s="260">
        <v>2772000</v>
      </c>
      <c r="H1023" s="260" t="s">
        <v>318</v>
      </c>
      <c r="I1023" s="260" t="s">
        <v>319</v>
      </c>
      <c r="J1023" s="260" t="s">
        <v>320</v>
      </c>
      <c r="K1023" s="260" t="s">
        <v>320</v>
      </c>
      <c r="L1023" s="260" t="s">
        <v>263</v>
      </c>
      <c r="M1023" s="260">
        <v>700009</v>
      </c>
      <c r="N1023" s="260" t="s">
        <v>204</v>
      </c>
      <c r="O1023" s="260" t="s">
        <v>205</v>
      </c>
      <c r="P1023" s="260">
        <v>10</v>
      </c>
      <c r="Q1023" s="260">
        <v>1500</v>
      </c>
      <c r="R1023" s="260">
        <v>1520</v>
      </c>
    </row>
    <row r="1024" spans="1:18" x14ac:dyDescent="0.35">
      <c r="A1024" s="260">
        <v>95001936</v>
      </c>
      <c r="B1024" s="260" t="s">
        <v>363</v>
      </c>
      <c r="D1024" s="261">
        <v>44740</v>
      </c>
      <c r="E1024" s="260">
        <v>340</v>
      </c>
      <c r="F1024" s="260" t="s">
        <v>199</v>
      </c>
      <c r="G1024" s="260">
        <v>311100</v>
      </c>
      <c r="H1024" s="260" t="s">
        <v>323</v>
      </c>
      <c r="I1024" s="260" t="s">
        <v>319</v>
      </c>
      <c r="J1024" s="260" t="s">
        <v>320</v>
      </c>
      <c r="K1024" s="260" t="s">
        <v>320</v>
      </c>
      <c r="L1024" s="260" t="s">
        <v>263</v>
      </c>
      <c r="M1024" s="260">
        <v>700009</v>
      </c>
      <c r="N1024" s="260" t="s">
        <v>204</v>
      </c>
      <c r="O1024" s="260" t="s">
        <v>205</v>
      </c>
      <c r="P1024" s="260">
        <v>10</v>
      </c>
      <c r="Q1024" s="260">
        <v>1500</v>
      </c>
      <c r="R1024" s="260">
        <v>1521</v>
      </c>
    </row>
    <row r="1025" spans="1:18" x14ac:dyDescent="0.35">
      <c r="A1025" s="260">
        <v>95001937</v>
      </c>
      <c r="B1025" s="260" t="s">
        <v>327</v>
      </c>
      <c r="D1025" s="261">
        <v>44790</v>
      </c>
      <c r="E1025" s="260">
        <v>906</v>
      </c>
      <c r="F1025" s="260" t="s">
        <v>199</v>
      </c>
      <c r="G1025" s="260">
        <v>799998</v>
      </c>
      <c r="H1025" s="260" t="s">
        <v>323</v>
      </c>
      <c r="I1025" s="260" t="s">
        <v>319</v>
      </c>
      <c r="J1025" s="260" t="s">
        <v>320</v>
      </c>
      <c r="K1025" s="260" t="s">
        <v>320</v>
      </c>
      <c r="L1025" s="260" t="s">
        <v>263</v>
      </c>
      <c r="M1025" s="260">
        <v>700009</v>
      </c>
      <c r="N1025" s="260" t="s">
        <v>204</v>
      </c>
      <c r="O1025" s="260" t="s">
        <v>205</v>
      </c>
      <c r="P1025" s="260">
        <v>10</v>
      </c>
      <c r="Q1025" s="260">
        <v>1500</v>
      </c>
      <c r="R1025" s="260">
        <v>1520</v>
      </c>
    </row>
    <row r="1026" spans="1:18" x14ac:dyDescent="0.35">
      <c r="A1026" s="260">
        <v>95001938</v>
      </c>
      <c r="B1026" s="260" t="s">
        <v>327</v>
      </c>
      <c r="D1026" s="261">
        <v>44790</v>
      </c>
      <c r="E1026" s="260">
        <v>566</v>
      </c>
      <c r="F1026" s="260" t="s">
        <v>199</v>
      </c>
      <c r="G1026" s="260">
        <v>499778</v>
      </c>
      <c r="H1026" s="260" t="s">
        <v>323</v>
      </c>
      <c r="I1026" s="260" t="s">
        <v>319</v>
      </c>
      <c r="J1026" s="260" t="s">
        <v>320</v>
      </c>
      <c r="K1026" s="260" t="s">
        <v>320</v>
      </c>
      <c r="L1026" s="260" t="s">
        <v>263</v>
      </c>
      <c r="M1026" s="260">
        <v>700009</v>
      </c>
      <c r="N1026" s="260" t="s">
        <v>204</v>
      </c>
      <c r="O1026" s="260" t="s">
        <v>205</v>
      </c>
      <c r="P1026" s="260">
        <v>10</v>
      </c>
      <c r="Q1026" s="260">
        <v>1500</v>
      </c>
      <c r="R1026" s="260">
        <v>1520</v>
      </c>
    </row>
    <row r="1027" spans="1:18" x14ac:dyDescent="0.35">
      <c r="A1027" s="260">
        <v>95001939</v>
      </c>
      <c r="B1027" s="260" t="s">
        <v>330</v>
      </c>
      <c r="C1027" s="260" t="s">
        <v>302</v>
      </c>
      <c r="D1027" s="261">
        <v>44812</v>
      </c>
      <c r="E1027" s="260">
        <v>28</v>
      </c>
      <c r="F1027" s="260" t="s">
        <v>199</v>
      </c>
      <c r="G1027" s="260">
        <v>2968000</v>
      </c>
      <c r="H1027" s="260" t="s">
        <v>318</v>
      </c>
      <c r="I1027" s="260" t="s">
        <v>319</v>
      </c>
      <c r="J1027" s="260" t="s">
        <v>320</v>
      </c>
      <c r="K1027" s="260" t="s">
        <v>320</v>
      </c>
      <c r="L1027" s="260" t="s">
        <v>263</v>
      </c>
      <c r="M1027" s="260">
        <v>700009</v>
      </c>
      <c r="N1027" s="260" t="s">
        <v>204</v>
      </c>
      <c r="O1027" s="260" t="s">
        <v>205</v>
      </c>
      <c r="P1027" s="260">
        <v>10</v>
      </c>
      <c r="Q1027" s="260">
        <v>1500</v>
      </c>
      <c r="R1027" s="260">
        <v>1520</v>
      </c>
    </row>
    <row r="1028" spans="1:18" x14ac:dyDescent="0.35">
      <c r="A1028" s="260">
        <v>95001940</v>
      </c>
      <c r="B1028" s="260" t="s">
        <v>342</v>
      </c>
      <c r="D1028" s="261">
        <v>44812</v>
      </c>
      <c r="E1028" s="260">
        <v>28</v>
      </c>
      <c r="F1028" s="260" t="s">
        <v>199</v>
      </c>
      <c r="G1028" s="260">
        <v>3248000</v>
      </c>
      <c r="H1028" s="260" t="s">
        <v>318</v>
      </c>
      <c r="I1028" s="260" t="s">
        <v>319</v>
      </c>
      <c r="J1028" s="260" t="s">
        <v>320</v>
      </c>
      <c r="K1028" s="260" t="s">
        <v>320</v>
      </c>
      <c r="L1028" s="260" t="s">
        <v>263</v>
      </c>
      <c r="M1028" s="260">
        <v>700009</v>
      </c>
      <c r="N1028" s="260" t="s">
        <v>204</v>
      </c>
      <c r="O1028" s="260" t="s">
        <v>205</v>
      </c>
      <c r="P1028" s="260">
        <v>10</v>
      </c>
      <c r="Q1028" s="260">
        <v>1500</v>
      </c>
      <c r="R1028" s="260">
        <v>1520</v>
      </c>
    </row>
    <row r="1029" spans="1:18" x14ac:dyDescent="0.35">
      <c r="A1029" s="260">
        <v>95001943</v>
      </c>
      <c r="B1029" s="260" t="s">
        <v>364</v>
      </c>
      <c r="C1029" s="260" t="s">
        <v>198</v>
      </c>
      <c r="D1029" s="261">
        <v>44834</v>
      </c>
      <c r="E1029" s="260">
        <v>4000</v>
      </c>
      <c r="F1029" s="260" t="s">
        <v>199</v>
      </c>
      <c r="G1029" s="260">
        <v>3760000</v>
      </c>
      <c r="H1029" s="260" t="s">
        <v>323</v>
      </c>
      <c r="I1029" s="260" t="s">
        <v>319</v>
      </c>
      <c r="J1029" s="260" t="s">
        <v>320</v>
      </c>
      <c r="K1029" s="260" t="s">
        <v>320</v>
      </c>
      <c r="L1029" s="260" t="s">
        <v>365</v>
      </c>
      <c r="M1029" s="260">
        <v>100002</v>
      </c>
      <c r="N1029" s="260" t="s">
        <v>204</v>
      </c>
      <c r="O1029" s="260" t="s">
        <v>205</v>
      </c>
      <c r="P1029" s="260">
        <v>10</v>
      </c>
      <c r="Q1029" s="260">
        <v>1500</v>
      </c>
      <c r="R1029" s="260">
        <v>1510</v>
      </c>
    </row>
    <row r="1030" spans="1:18" x14ac:dyDescent="0.35">
      <c r="A1030" s="260">
        <v>95001944</v>
      </c>
      <c r="B1030" s="260" t="s">
        <v>330</v>
      </c>
      <c r="C1030" s="260" t="s">
        <v>302</v>
      </c>
      <c r="D1030" s="261">
        <v>44834</v>
      </c>
      <c r="E1030" s="260">
        <v>266</v>
      </c>
      <c r="F1030" s="260" t="s">
        <v>199</v>
      </c>
      <c r="G1030" s="260">
        <v>28196000</v>
      </c>
      <c r="H1030" s="260" t="s">
        <v>318</v>
      </c>
      <c r="I1030" s="260" t="s">
        <v>319</v>
      </c>
      <c r="J1030" s="260" t="s">
        <v>320</v>
      </c>
      <c r="K1030" s="260" t="s">
        <v>320</v>
      </c>
      <c r="L1030" s="260" t="s">
        <v>263</v>
      </c>
      <c r="M1030" s="260">
        <v>700009</v>
      </c>
      <c r="N1030" s="260" t="s">
        <v>204</v>
      </c>
      <c r="O1030" s="260" t="s">
        <v>205</v>
      </c>
      <c r="P1030" s="260">
        <v>10</v>
      </c>
      <c r="Q1030" s="260">
        <v>1500</v>
      </c>
      <c r="R1030" s="260">
        <v>1520</v>
      </c>
    </row>
    <row r="1031" spans="1:18" x14ac:dyDescent="0.35">
      <c r="A1031" s="260">
        <v>95001945</v>
      </c>
      <c r="B1031" s="260" t="s">
        <v>330</v>
      </c>
      <c r="C1031" s="260" t="s">
        <v>302</v>
      </c>
      <c r="D1031" s="261">
        <v>44834</v>
      </c>
      <c r="E1031" s="260">
        <v>252</v>
      </c>
      <c r="F1031" s="260" t="s">
        <v>199</v>
      </c>
      <c r="G1031" s="260">
        <v>26712000</v>
      </c>
      <c r="H1031" s="260" t="s">
        <v>318</v>
      </c>
      <c r="I1031" s="260" t="s">
        <v>319</v>
      </c>
      <c r="J1031" s="260" t="s">
        <v>320</v>
      </c>
      <c r="K1031" s="260" t="s">
        <v>320</v>
      </c>
      <c r="L1031" s="260" t="s">
        <v>263</v>
      </c>
      <c r="M1031" s="260">
        <v>700009</v>
      </c>
      <c r="N1031" s="260" t="s">
        <v>204</v>
      </c>
      <c r="O1031" s="260" t="s">
        <v>205</v>
      </c>
      <c r="P1031" s="260">
        <v>10</v>
      </c>
      <c r="Q1031" s="260">
        <v>1500</v>
      </c>
      <c r="R1031" s="260">
        <v>1520</v>
      </c>
    </row>
    <row r="1032" spans="1:18" x14ac:dyDescent="0.35">
      <c r="A1032" s="260">
        <v>95001946</v>
      </c>
      <c r="B1032" s="260" t="s">
        <v>330</v>
      </c>
      <c r="C1032" s="260" t="s">
        <v>302</v>
      </c>
      <c r="D1032" s="261">
        <v>44834</v>
      </c>
      <c r="E1032" s="260">
        <v>140</v>
      </c>
      <c r="F1032" s="260" t="s">
        <v>199</v>
      </c>
      <c r="G1032" s="260">
        <v>14840000</v>
      </c>
      <c r="H1032" s="260" t="s">
        <v>318</v>
      </c>
      <c r="I1032" s="260" t="s">
        <v>319</v>
      </c>
      <c r="J1032" s="260" t="s">
        <v>320</v>
      </c>
      <c r="K1032" s="260" t="s">
        <v>320</v>
      </c>
      <c r="L1032" s="260" t="s">
        <v>263</v>
      </c>
      <c r="M1032" s="260">
        <v>700009</v>
      </c>
      <c r="N1032" s="260" t="s">
        <v>204</v>
      </c>
      <c r="O1032" s="260" t="s">
        <v>205</v>
      </c>
      <c r="P1032" s="260">
        <v>10</v>
      </c>
      <c r="Q1032" s="260">
        <v>1500</v>
      </c>
      <c r="R1032" s="260">
        <v>1520</v>
      </c>
    </row>
    <row r="1033" spans="1:18" x14ac:dyDescent="0.35">
      <c r="A1033" s="260">
        <v>95001947</v>
      </c>
      <c r="B1033" s="260" t="s">
        <v>330</v>
      </c>
      <c r="C1033" s="260" t="s">
        <v>302</v>
      </c>
      <c r="D1033" s="261">
        <v>44834</v>
      </c>
      <c r="E1033" s="260">
        <v>168</v>
      </c>
      <c r="F1033" s="260" t="s">
        <v>199</v>
      </c>
      <c r="G1033" s="260">
        <v>17808000</v>
      </c>
      <c r="H1033" s="260" t="s">
        <v>318</v>
      </c>
      <c r="I1033" s="260" t="s">
        <v>319</v>
      </c>
      <c r="J1033" s="260" t="s">
        <v>320</v>
      </c>
      <c r="K1033" s="260" t="s">
        <v>320</v>
      </c>
      <c r="L1033" s="260" t="s">
        <v>263</v>
      </c>
      <c r="M1033" s="260">
        <v>700009</v>
      </c>
      <c r="N1033" s="260" t="s">
        <v>204</v>
      </c>
      <c r="O1033" s="260" t="s">
        <v>205</v>
      </c>
      <c r="P1033" s="260">
        <v>10</v>
      </c>
      <c r="Q1033" s="260">
        <v>1500</v>
      </c>
      <c r="R1033" s="260">
        <v>1520</v>
      </c>
    </row>
    <row r="1034" spans="1:18" x14ac:dyDescent="0.35">
      <c r="A1034" s="260">
        <v>95001948</v>
      </c>
      <c r="B1034" s="260" t="s">
        <v>330</v>
      </c>
      <c r="C1034" s="260" t="s">
        <v>302</v>
      </c>
      <c r="D1034" s="261">
        <v>44834</v>
      </c>
      <c r="E1034" s="260">
        <v>252</v>
      </c>
      <c r="F1034" s="260" t="s">
        <v>199</v>
      </c>
      <c r="G1034" s="260">
        <v>26712000</v>
      </c>
      <c r="H1034" s="260" t="s">
        <v>318</v>
      </c>
      <c r="I1034" s="260" t="s">
        <v>319</v>
      </c>
      <c r="J1034" s="260" t="s">
        <v>320</v>
      </c>
      <c r="K1034" s="260" t="s">
        <v>320</v>
      </c>
      <c r="L1034" s="260" t="s">
        <v>263</v>
      </c>
      <c r="M1034" s="260">
        <v>700009</v>
      </c>
      <c r="N1034" s="260" t="s">
        <v>204</v>
      </c>
      <c r="O1034" s="260" t="s">
        <v>205</v>
      </c>
      <c r="P1034" s="260">
        <v>10</v>
      </c>
      <c r="Q1034" s="260">
        <v>1500</v>
      </c>
      <c r="R1034" s="260">
        <v>1520</v>
      </c>
    </row>
    <row r="1035" spans="1:18" x14ac:dyDescent="0.35">
      <c r="A1035" s="260">
        <v>95001949</v>
      </c>
      <c r="B1035" s="260" t="s">
        <v>330</v>
      </c>
      <c r="C1035" s="260" t="s">
        <v>302</v>
      </c>
      <c r="D1035" s="261">
        <v>44834</v>
      </c>
      <c r="E1035" s="260">
        <v>238</v>
      </c>
      <c r="F1035" s="260" t="s">
        <v>199</v>
      </c>
      <c r="G1035" s="260">
        <v>25228000</v>
      </c>
      <c r="H1035" s="260" t="s">
        <v>318</v>
      </c>
      <c r="I1035" s="260" t="s">
        <v>319</v>
      </c>
      <c r="J1035" s="260" t="s">
        <v>320</v>
      </c>
      <c r="K1035" s="260" t="s">
        <v>320</v>
      </c>
      <c r="L1035" s="260" t="s">
        <v>263</v>
      </c>
      <c r="M1035" s="260">
        <v>700009</v>
      </c>
      <c r="N1035" s="260" t="s">
        <v>204</v>
      </c>
      <c r="O1035" s="260" t="s">
        <v>205</v>
      </c>
      <c r="P1035" s="260">
        <v>10</v>
      </c>
      <c r="Q1035" s="260">
        <v>1500</v>
      </c>
      <c r="R1035" s="260">
        <v>1520</v>
      </c>
    </row>
    <row r="1036" spans="1:18" x14ac:dyDescent="0.35">
      <c r="A1036" s="260">
        <v>95001950</v>
      </c>
      <c r="B1036" s="260" t="s">
        <v>330</v>
      </c>
      <c r="C1036" s="260" t="s">
        <v>302</v>
      </c>
      <c r="D1036" s="261">
        <v>44834</v>
      </c>
      <c r="E1036" s="260">
        <v>406</v>
      </c>
      <c r="F1036" s="260" t="s">
        <v>199</v>
      </c>
      <c r="G1036" s="260">
        <v>43036000</v>
      </c>
      <c r="H1036" s="260" t="s">
        <v>318</v>
      </c>
      <c r="I1036" s="260" t="s">
        <v>319</v>
      </c>
      <c r="J1036" s="260" t="s">
        <v>320</v>
      </c>
      <c r="K1036" s="260" t="s">
        <v>320</v>
      </c>
      <c r="L1036" s="260" t="s">
        <v>263</v>
      </c>
      <c r="M1036" s="260">
        <v>700009</v>
      </c>
      <c r="N1036" s="260" t="s">
        <v>204</v>
      </c>
      <c r="O1036" s="260" t="s">
        <v>205</v>
      </c>
      <c r="P1036" s="260">
        <v>10</v>
      </c>
      <c r="Q1036" s="260">
        <v>1500</v>
      </c>
      <c r="R1036" s="260">
        <v>1520</v>
      </c>
    </row>
    <row r="1037" spans="1:18" x14ac:dyDescent="0.35">
      <c r="A1037" s="260">
        <v>95001951</v>
      </c>
      <c r="B1037" s="260" t="s">
        <v>330</v>
      </c>
      <c r="C1037" s="260" t="s">
        <v>302</v>
      </c>
      <c r="D1037" s="261">
        <v>44834</v>
      </c>
      <c r="E1037" s="260">
        <v>414</v>
      </c>
      <c r="F1037" s="260" t="s">
        <v>199</v>
      </c>
      <c r="G1037" s="260">
        <v>43884000</v>
      </c>
      <c r="H1037" s="260" t="s">
        <v>318</v>
      </c>
      <c r="I1037" s="260" t="s">
        <v>319</v>
      </c>
      <c r="J1037" s="260" t="s">
        <v>320</v>
      </c>
      <c r="K1037" s="260" t="s">
        <v>320</v>
      </c>
      <c r="L1037" s="260" t="s">
        <v>263</v>
      </c>
      <c r="M1037" s="260">
        <v>700009</v>
      </c>
      <c r="N1037" s="260" t="s">
        <v>204</v>
      </c>
      <c r="O1037" s="260" t="s">
        <v>205</v>
      </c>
      <c r="P1037" s="260">
        <v>10</v>
      </c>
      <c r="Q1037" s="260">
        <v>1500</v>
      </c>
      <c r="R1037" s="260">
        <v>1520</v>
      </c>
    </row>
    <row r="1038" spans="1:18" x14ac:dyDescent="0.35">
      <c r="A1038" s="260">
        <v>95001952</v>
      </c>
      <c r="B1038" s="260" t="s">
        <v>330</v>
      </c>
      <c r="C1038" s="260" t="s">
        <v>302</v>
      </c>
      <c r="D1038" s="261">
        <v>44834</v>
      </c>
      <c r="E1038" s="260">
        <v>448</v>
      </c>
      <c r="F1038" s="260" t="s">
        <v>199</v>
      </c>
      <c r="G1038" s="260">
        <v>47488000</v>
      </c>
      <c r="H1038" s="260" t="s">
        <v>318</v>
      </c>
      <c r="I1038" s="260" t="s">
        <v>319</v>
      </c>
      <c r="J1038" s="260" t="s">
        <v>320</v>
      </c>
      <c r="K1038" s="260" t="s">
        <v>320</v>
      </c>
      <c r="L1038" s="260" t="s">
        <v>263</v>
      </c>
      <c r="M1038" s="260">
        <v>700009</v>
      </c>
      <c r="N1038" s="260" t="s">
        <v>204</v>
      </c>
      <c r="O1038" s="260" t="s">
        <v>205</v>
      </c>
      <c r="P1038" s="260">
        <v>10</v>
      </c>
      <c r="Q1038" s="260">
        <v>1500</v>
      </c>
      <c r="R1038" s="260">
        <v>1520</v>
      </c>
    </row>
    <row r="1039" spans="1:18" x14ac:dyDescent="0.35">
      <c r="A1039" s="260">
        <v>95001953</v>
      </c>
      <c r="B1039" s="260" t="s">
        <v>330</v>
      </c>
      <c r="C1039" s="260" t="s">
        <v>302</v>
      </c>
      <c r="D1039" s="261">
        <v>44834</v>
      </c>
      <c r="E1039" s="260">
        <v>924</v>
      </c>
      <c r="F1039" s="260" t="s">
        <v>199</v>
      </c>
      <c r="G1039" s="260">
        <v>97944000</v>
      </c>
      <c r="H1039" s="260" t="s">
        <v>318</v>
      </c>
      <c r="I1039" s="260" t="s">
        <v>319</v>
      </c>
      <c r="J1039" s="260" t="s">
        <v>320</v>
      </c>
      <c r="K1039" s="260" t="s">
        <v>320</v>
      </c>
      <c r="L1039" s="260" t="s">
        <v>263</v>
      </c>
      <c r="M1039" s="260">
        <v>700009</v>
      </c>
      <c r="N1039" s="260" t="s">
        <v>204</v>
      </c>
      <c r="O1039" s="260" t="s">
        <v>205</v>
      </c>
      <c r="P1039" s="260">
        <v>10</v>
      </c>
      <c r="Q1039" s="260">
        <v>1500</v>
      </c>
      <c r="R1039" s="260">
        <v>1520</v>
      </c>
    </row>
    <row r="1040" spans="1:18" x14ac:dyDescent="0.35">
      <c r="A1040" s="260">
        <v>95001954</v>
      </c>
      <c r="B1040" s="260" t="s">
        <v>330</v>
      </c>
      <c r="C1040" s="260" t="s">
        <v>302</v>
      </c>
      <c r="D1040" s="261">
        <v>44834</v>
      </c>
      <c r="E1040" s="260">
        <v>938</v>
      </c>
      <c r="F1040" s="260" t="s">
        <v>199</v>
      </c>
      <c r="G1040" s="260">
        <v>99428000</v>
      </c>
      <c r="H1040" s="260" t="s">
        <v>318</v>
      </c>
      <c r="I1040" s="260" t="s">
        <v>319</v>
      </c>
      <c r="J1040" s="260" t="s">
        <v>320</v>
      </c>
      <c r="K1040" s="260" t="s">
        <v>320</v>
      </c>
      <c r="L1040" s="260" t="s">
        <v>263</v>
      </c>
      <c r="M1040" s="260">
        <v>700009</v>
      </c>
      <c r="N1040" s="260" t="s">
        <v>204</v>
      </c>
      <c r="O1040" s="260" t="s">
        <v>205</v>
      </c>
      <c r="P1040" s="260">
        <v>10</v>
      </c>
      <c r="Q1040" s="260">
        <v>1500</v>
      </c>
      <c r="R1040" s="260">
        <v>1520</v>
      </c>
    </row>
    <row r="1041" spans="1:18" x14ac:dyDescent="0.35">
      <c r="A1041" s="260">
        <v>95001955</v>
      </c>
      <c r="B1041" s="260" t="s">
        <v>330</v>
      </c>
      <c r="C1041" s="260" t="s">
        <v>302</v>
      </c>
      <c r="D1041" s="261">
        <v>44834</v>
      </c>
      <c r="E1041" s="260">
        <v>742</v>
      </c>
      <c r="F1041" s="260" t="s">
        <v>199</v>
      </c>
      <c r="G1041" s="260">
        <v>78652000</v>
      </c>
      <c r="H1041" s="260" t="s">
        <v>318</v>
      </c>
      <c r="I1041" s="260" t="s">
        <v>319</v>
      </c>
      <c r="J1041" s="260" t="s">
        <v>320</v>
      </c>
      <c r="K1041" s="260" t="s">
        <v>320</v>
      </c>
      <c r="L1041" s="260" t="s">
        <v>263</v>
      </c>
      <c r="M1041" s="260">
        <v>700009</v>
      </c>
      <c r="N1041" s="260" t="s">
        <v>204</v>
      </c>
      <c r="O1041" s="260" t="s">
        <v>205</v>
      </c>
      <c r="P1041" s="260">
        <v>10</v>
      </c>
      <c r="Q1041" s="260">
        <v>1500</v>
      </c>
      <c r="R1041" s="260">
        <v>1520</v>
      </c>
    </row>
    <row r="1042" spans="1:18" x14ac:dyDescent="0.35">
      <c r="A1042" s="260">
        <v>95001956</v>
      </c>
      <c r="B1042" s="260" t="s">
        <v>330</v>
      </c>
      <c r="C1042" s="260" t="s">
        <v>302</v>
      </c>
      <c r="D1042" s="261">
        <v>44834</v>
      </c>
      <c r="E1042" s="260">
        <v>686</v>
      </c>
      <c r="F1042" s="260" t="s">
        <v>199</v>
      </c>
      <c r="G1042" s="260">
        <v>72716000</v>
      </c>
      <c r="H1042" s="260" t="s">
        <v>318</v>
      </c>
      <c r="I1042" s="260" t="s">
        <v>319</v>
      </c>
      <c r="J1042" s="260" t="s">
        <v>320</v>
      </c>
      <c r="K1042" s="260" t="s">
        <v>320</v>
      </c>
      <c r="L1042" s="260" t="s">
        <v>263</v>
      </c>
      <c r="M1042" s="260">
        <v>700009</v>
      </c>
      <c r="N1042" s="260" t="s">
        <v>204</v>
      </c>
      <c r="O1042" s="260" t="s">
        <v>205</v>
      </c>
      <c r="P1042" s="260">
        <v>10</v>
      </c>
      <c r="Q1042" s="260">
        <v>1500</v>
      </c>
      <c r="R1042" s="260">
        <v>1520</v>
      </c>
    </row>
    <row r="1043" spans="1:18" x14ac:dyDescent="0.35">
      <c r="A1043" s="260">
        <v>95001957</v>
      </c>
      <c r="B1043" s="260" t="s">
        <v>330</v>
      </c>
      <c r="C1043" s="260" t="s">
        <v>302</v>
      </c>
      <c r="D1043" s="261">
        <v>44834</v>
      </c>
      <c r="E1043" s="260">
        <v>672</v>
      </c>
      <c r="F1043" s="260" t="s">
        <v>199</v>
      </c>
      <c r="G1043" s="260">
        <v>71232000</v>
      </c>
      <c r="H1043" s="260" t="s">
        <v>318</v>
      </c>
      <c r="I1043" s="260" t="s">
        <v>319</v>
      </c>
      <c r="J1043" s="260" t="s">
        <v>320</v>
      </c>
      <c r="K1043" s="260" t="s">
        <v>320</v>
      </c>
      <c r="L1043" s="260" t="s">
        <v>263</v>
      </c>
      <c r="M1043" s="260">
        <v>700009</v>
      </c>
      <c r="N1043" s="260" t="s">
        <v>204</v>
      </c>
      <c r="O1043" s="260" t="s">
        <v>205</v>
      </c>
      <c r="P1043" s="260">
        <v>10</v>
      </c>
      <c r="Q1043" s="260">
        <v>1500</v>
      </c>
      <c r="R1043" s="260">
        <v>1520</v>
      </c>
    </row>
    <row r="1044" spans="1:18" x14ac:dyDescent="0.35">
      <c r="A1044" s="260">
        <v>95001958</v>
      </c>
      <c r="B1044" s="260" t="s">
        <v>330</v>
      </c>
      <c r="C1044" s="260" t="s">
        <v>302</v>
      </c>
      <c r="D1044" s="261">
        <v>44834</v>
      </c>
      <c r="E1044" s="260">
        <v>868</v>
      </c>
      <c r="F1044" s="260" t="s">
        <v>199</v>
      </c>
      <c r="G1044" s="260">
        <v>92008000</v>
      </c>
      <c r="H1044" s="260" t="s">
        <v>318</v>
      </c>
      <c r="I1044" s="260" t="s">
        <v>319</v>
      </c>
      <c r="J1044" s="260" t="s">
        <v>320</v>
      </c>
      <c r="K1044" s="260" t="s">
        <v>320</v>
      </c>
      <c r="L1044" s="260" t="s">
        <v>263</v>
      </c>
      <c r="M1044" s="260">
        <v>700009</v>
      </c>
      <c r="N1044" s="260" t="s">
        <v>204</v>
      </c>
      <c r="O1044" s="260" t="s">
        <v>205</v>
      </c>
      <c r="P1044" s="260">
        <v>10</v>
      </c>
      <c r="Q1044" s="260">
        <v>1500</v>
      </c>
      <c r="R1044" s="260">
        <v>1520</v>
      </c>
    </row>
    <row r="1045" spans="1:18" x14ac:dyDescent="0.35">
      <c r="A1045" s="260">
        <v>95001959</v>
      </c>
      <c r="B1045" s="260" t="s">
        <v>330</v>
      </c>
      <c r="C1045" s="260" t="s">
        <v>302</v>
      </c>
      <c r="D1045" s="261">
        <v>44834</v>
      </c>
      <c r="E1045" s="260">
        <v>644</v>
      </c>
      <c r="F1045" s="260" t="s">
        <v>199</v>
      </c>
      <c r="G1045" s="260">
        <v>68264000</v>
      </c>
      <c r="H1045" s="260" t="s">
        <v>318</v>
      </c>
      <c r="I1045" s="260" t="s">
        <v>319</v>
      </c>
      <c r="J1045" s="260" t="s">
        <v>320</v>
      </c>
      <c r="K1045" s="260" t="s">
        <v>320</v>
      </c>
      <c r="L1045" s="260" t="s">
        <v>263</v>
      </c>
      <c r="M1045" s="260">
        <v>700009</v>
      </c>
      <c r="N1045" s="260" t="s">
        <v>204</v>
      </c>
      <c r="O1045" s="260" t="s">
        <v>205</v>
      </c>
      <c r="P1045" s="260">
        <v>10</v>
      </c>
      <c r="Q1045" s="260">
        <v>1500</v>
      </c>
      <c r="R1045" s="260">
        <v>1520</v>
      </c>
    </row>
    <row r="1046" spans="1:18" x14ac:dyDescent="0.35">
      <c r="A1046" s="260">
        <v>95001960</v>
      </c>
      <c r="B1046" s="260" t="s">
        <v>341</v>
      </c>
      <c r="D1046" s="261">
        <v>44834</v>
      </c>
      <c r="E1046" s="260">
        <v>1</v>
      </c>
      <c r="F1046" s="260" t="s">
        <v>199</v>
      </c>
      <c r="G1046" s="260">
        <v>102000</v>
      </c>
      <c r="H1046" s="260" t="s">
        <v>318</v>
      </c>
      <c r="I1046" s="260" t="s">
        <v>319</v>
      </c>
      <c r="J1046" s="260" t="s">
        <v>320</v>
      </c>
      <c r="K1046" s="260" t="s">
        <v>320</v>
      </c>
      <c r="L1046" s="260" t="s">
        <v>263</v>
      </c>
      <c r="M1046" s="260">
        <v>700009</v>
      </c>
      <c r="N1046" s="260" t="s">
        <v>204</v>
      </c>
      <c r="O1046" s="260" t="s">
        <v>205</v>
      </c>
      <c r="P1046" s="260">
        <v>10</v>
      </c>
      <c r="Q1046" s="260">
        <v>1500</v>
      </c>
      <c r="R1046" s="260">
        <v>1520</v>
      </c>
    </row>
    <row r="1047" spans="1:18" x14ac:dyDescent="0.35">
      <c r="A1047" s="260">
        <v>95001963</v>
      </c>
      <c r="B1047" s="260" t="s">
        <v>330</v>
      </c>
      <c r="C1047" s="260" t="s">
        <v>302</v>
      </c>
      <c r="D1047" s="261">
        <v>44840</v>
      </c>
      <c r="E1047" s="260">
        <v>28</v>
      </c>
      <c r="F1047" s="260" t="s">
        <v>199</v>
      </c>
      <c r="G1047" s="260">
        <v>2968000</v>
      </c>
      <c r="H1047" s="260" t="s">
        <v>318</v>
      </c>
      <c r="I1047" s="260" t="s">
        <v>319</v>
      </c>
      <c r="J1047" s="260" t="s">
        <v>320</v>
      </c>
      <c r="K1047" s="260" t="s">
        <v>320</v>
      </c>
      <c r="L1047" s="260" t="s">
        <v>263</v>
      </c>
      <c r="M1047" s="260">
        <v>700009</v>
      </c>
      <c r="N1047" s="260" t="s">
        <v>204</v>
      </c>
      <c r="O1047" s="260" t="s">
        <v>205</v>
      </c>
      <c r="P1047" s="260">
        <v>10</v>
      </c>
      <c r="Q1047" s="260">
        <v>1500</v>
      </c>
      <c r="R1047" s="260">
        <v>1520</v>
      </c>
    </row>
    <row r="1048" spans="1:18" x14ac:dyDescent="0.35">
      <c r="A1048" s="260">
        <v>95001963</v>
      </c>
      <c r="B1048" s="260" t="s">
        <v>330</v>
      </c>
      <c r="C1048" s="260" t="s">
        <v>302</v>
      </c>
      <c r="D1048" s="261">
        <v>44840</v>
      </c>
      <c r="E1048" s="260">
        <v>28</v>
      </c>
      <c r="F1048" s="260" t="s">
        <v>199</v>
      </c>
      <c r="G1048" s="260">
        <v>2968000</v>
      </c>
      <c r="H1048" s="260" t="s">
        <v>318</v>
      </c>
      <c r="I1048" s="260" t="s">
        <v>319</v>
      </c>
      <c r="J1048" s="260" t="s">
        <v>320</v>
      </c>
      <c r="K1048" s="260" t="s">
        <v>320</v>
      </c>
      <c r="L1048" s="260" t="s">
        <v>263</v>
      </c>
      <c r="M1048" s="260">
        <v>700009</v>
      </c>
      <c r="N1048" s="260" t="s">
        <v>204</v>
      </c>
      <c r="O1048" s="260" t="s">
        <v>205</v>
      </c>
      <c r="P1048" s="260">
        <v>11</v>
      </c>
      <c r="Q1048" s="260">
        <v>1500</v>
      </c>
      <c r="R1048" s="260">
        <v>1520</v>
      </c>
    </row>
    <row r="1049" spans="1:18" x14ac:dyDescent="0.35">
      <c r="A1049" s="260">
        <v>95001963</v>
      </c>
      <c r="B1049" s="260" t="s">
        <v>330</v>
      </c>
      <c r="C1049" s="260" t="s">
        <v>302</v>
      </c>
      <c r="D1049" s="261">
        <v>44840</v>
      </c>
      <c r="E1049" s="260">
        <v>28</v>
      </c>
      <c r="F1049" s="260" t="s">
        <v>199</v>
      </c>
      <c r="G1049" s="260">
        <v>2968000</v>
      </c>
      <c r="H1049" s="260" t="s">
        <v>318</v>
      </c>
      <c r="I1049" s="260" t="s">
        <v>319</v>
      </c>
      <c r="J1049" s="260" t="s">
        <v>320</v>
      </c>
      <c r="K1049" s="260" t="s">
        <v>320</v>
      </c>
      <c r="L1049" s="260" t="s">
        <v>263</v>
      </c>
      <c r="M1049" s="260">
        <v>700009</v>
      </c>
      <c r="N1049" s="260" t="s">
        <v>204</v>
      </c>
      <c r="O1049" s="260" t="s">
        <v>205</v>
      </c>
      <c r="P1049" s="260">
        <v>12</v>
      </c>
      <c r="Q1049" s="260">
        <v>1500</v>
      </c>
      <c r="R1049" s="260">
        <v>1520</v>
      </c>
    </row>
    <row r="1050" spans="1:18" x14ac:dyDescent="0.35">
      <c r="A1050" s="260">
        <v>95001963</v>
      </c>
      <c r="B1050" s="260" t="s">
        <v>330</v>
      </c>
      <c r="C1050" s="260" t="s">
        <v>302</v>
      </c>
      <c r="D1050" s="261">
        <v>44840</v>
      </c>
      <c r="E1050" s="260">
        <v>28</v>
      </c>
      <c r="F1050" s="260" t="s">
        <v>199</v>
      </c>
      <c r="G1050" s="260">
        <v>2968000</v>
      </c>
      <c r="H1050" s="260" t="s">
        <v>318</v>
      </c>
      <c r="I1050" s="260" t="s">
        <v>319</v>
      </c>
      <c r="J1050" s="260" t="s">
        <v>320</v>
      </c>
      <c r="K1050" s="260" t="s">
        <v>320</v>
      </c>
      <c r="L1050" s="260" t="s">
        <v>263</v>
      </c>
      <c r="M1050" s="260">
        <v>700009</v>
      </c>
      <c r="N1050" s="260" t="s">
        <v>204</v>
      </c>
      <c r="O1050" s="260" t="s">
        <v>205</v>
      </c>
      <c r="P1050" s="260">
        <v>13</v>
      </c>
      <c r="Q1050" s="260">
        <v>1500</v>
      </c>
      <c r="R1050" s="260">
        <v>1520</v>
      </c>
    </row>
    <row r="1051" spans="1:18" x14ac:dyDescent="0.35">
      <c r="A1051" s="260">
        <v>95001963</v>
      </c>
      <c r="B1051" s="260" t="s">
        <v>330</v>
      </c>
      <c r="C1051" s="260" t="s">
        <v>302</v>
      </c>
      <c r="D1051" s="261">
        <v>44840</v>
      </c>
      <c r="E1051" s="260">
        <v>28</v>
      </c>
      <c r="F1051" s="260" t="s">
        <v>199</v>
      </c>
      <c r="G1051" s="260">
        <v>2968000</v>
      </c>
      <c r="H1051" s="260" t="s">
        <v>318</v>
      </c>
      <c r="I1051" s="260" t="s">
        <v>319</v>
      </c>
      <c r="J1051" s="260" t="s">
        <v>320</v>
      </c>
      <c r="K1051" s="260" t="s">
        <v>320</v>
      </c>
      <c r="L1051" s="260" t="s">
        <v>263</v>
      </c>
      <c r="M1051" s="260">
        <v>700009</v>
      </c>
      <c r="N1051" s="260" t="s">
        <v>204</v>
      </c>
      <c r="O1051" s="260" t="s">
        <v>205</v>
      </c>
      <c r="P1051" s="260">
        <v>14</v>
      </c>
      <c r="Q1051" s="260">
        <v>1500</v>
      </c>
      <c r="R1051" s="260">
        <v>1520</v>
      </c>
    </row>
    <row r="1052" spans="1:18" x14ac:dyDescent="0.35">
      <c r="A1052" s="260">
        <v>95001963</v>
      </c>
      <c r="B1052" s="260" t="s">
        <v>330</v>
      </c>
      <c r="C1052" s="260" t="s">
        <v>302</v>
      </c>
      <c r="D1052" s="261">
        <v>44840</v>
      </c>
      <c r="E1052" s="260">
        <v>28</v>
      </c>
      <c r="F1052" s="260" t="s">
        <v>199</v>
      </c>
      <c r="G1052" s="260">
        <v>2968000</v>
      </c>
      <c r="H1052" s="260" t="s">
        <v>318</v>
      </c>
      <c r="I1052" s="260" t="s">
        <v>319</v>
      </c>
      <c r="J1052" s="260" t="s">
        <v>320</v>
      </c>
      <c r="K1052" s="260" t="s">
        <v>320</v>
      </c>
      <c r="L1052" s="260" t="s">
        <v>263</v>
      </c>
      <c r="M1052" s="260">
        <v>700009</v>
      </c>
      <c r="N1052" s="260" t="s">
        <v>204</v>
      </c>
      <c r="O1052" s="260" t="s">
        <v>205</v>
      </c>
      <c r="P1052" s="260">
        <v>15</v>
      </c>
      <c r="Q1052" s="260">
        <v>1500</v>
      </c>
      <c r="R1052" s="260">
        <v>1520</v>
      </c>
    </row>
    <row r="1053" spans="1:18" x14ac:dyDescent="0.35">
      <c r="A1053" s="260">
        <v>95001963</v>
      </c>
      <c r="B1053" s="260" t="s">
        <v>330</v>
      </c>
      <c r="C1053" s="260" t="s">
        <v>302</v>
      </c>
      <c r="D1053" s="261">
        <v>44840</v>
      </c>
      <c r="E1053" s="260">
        <v>28</v>
      </c>
      <c r="F1053" s="260" t="s">
        <v>199</v>
      </c>
      <c r="G1053" s="260">
        <v>2968000</v>
      </c>
      <c r="H1053" s="260" t="s">
        <v>318</v>
      </c>
      <c r="I1053" s="260" t="s">
        <v>319</v>
      </c>
      <c r="J1053" s="260" t="s">
        <v>320</v>
      </c>
      <c r="K1053" s="260" t="s">
        <v>320</v>
      </c>
      <c r="L1053" s="260" t="s">
        <v>263</v>
      </c>
      <c r="M1053" s="260">
        <v>700009</v>
      </c>
      <c r="N1053" s="260" t="s">
        <v>204</v>
      </c>
      <c r="O1053" s="260" t="s">
        <v>205</v>
      </c>
      <c r="P1053" s="260">
        <v>16</v>
      </c>
      <c r="Q1053" s="260">
        <v>1500</v>
      </c>
      <c r="R1053" s="260">
        <v>1520</v>
      </c>
    </row>
    <row r="1054" spans="1:18" x14ac:dyDescent="0.35">
      <c r="A1054" s="260">
        <v>95001963</v>
      </c>
      <c r="B1054" s="260" t="s">
        <v>330</v>
      </c>
      <c r="C1054" s="260" t="s">
        <v>302</v>
      </c>
      <c r="D1054" s="261">
        <v>44840</v>
      </c>
      <c r="E1054" s="260">
        <v>28</v>
      </c>
      <c r="F1054" s="260" t="s">
        <v>199</v>
      </c>
      <c r="G1054" s="260">
        <v>2968000</v>
      </c>
      <c r="H1054" s="260" t="s">
        <v>318</v>
      </c>
      <c r="I1054" s="260" t="s">
        <v>319</v>
      </c>
      <c r="J1054" s="260" t="s">
        <v>320</v>
      </c>
      <c r="K1054" s="260" t="s">
        <v>320</v>
      </c>
      <c r="L1054" s="260" t="s">
        <v>263</v>
      </c>
      <c r="M1054" s="260">
        <v>700009</v>
      </c>
      <c r="N1054" s="260" t="s">
        <v>204</v>
      </c>
      <c r="O1054" s="260" t="s">
        <v>205</v>
      </c>
      <c r="P1054" s="260">
        <v>17</v>
      </c>
      <c r="Q1054" s="260">
        <v>1500</v>
      </c>
      <c r="R1054" s="260">
        <v>1520</v>
      </c>
    </row>
    <row r="1055" spans="1:18" x14ac:dyDescent="0.35">
      <c r="A1055" s="260">
        <v>95001963</v>
      </c>
      <c r="B1055" s="260" t="s">
        <v>330</v>
      </c>
      <c r="C1055" s="260" t="s">
        <v>302</v>
      </c>
      <c r="D1055" s="261">
        <v>44840</v>
      </c>
      <c r="E1055" s="260">
        <v>28</v>
      </c>
      <c r="F1055" s="260" t="s">
        <v>199</v>
      </c>
      <c r="G1055" s="260">
        <v>2968000</v>
      </c>
      <c r="H1055" s="260" t="s">
        <v>318</v>
      </c>
      <c r="I1055" s="260" t="s">
        <v>319</v>
      </c>
      <c r="J1055" s="260" t="s">
        <v>320</v>
      </c>
      <c r="K1055" s="260" t="s">
        <v>320</v>
      </c>
      <c r="L1055" s="260" t="s">
        <v>263</v>
      </c>
      <c r="M1055" s="260">
        <v>700009</v>
      </c>
      <c r="N1055" s="260" t="s">
        <v>204</v>
      </c>
      <c r="O1055" s="260" t="s">
        <v>205</v>
      </c>
      <c r="P1055" s="260">
        <v>18</v>
      </c>
      <c r="Q1055" s="260">
        <v>1500</v>
      </c>
      <c r="R1055" s="260">
        <v>1520</v>
      </c>
    </row>
    <row r="1056" spans="1:18" x14ac:dyDescent="0.35">
      <c r="A1056" s="260">
        <v>95001963</v>
      </c>
      <c r="B1056" s="260" t="s">
        <v>330</v>
      </c>
      <c r="C1056" s="260" t="s">
        <v>302</v>
      </c>
      <c r="D1056" s="261">
        <v>44840</v>
      </c>
      <c r="E1056" s="260">
        <v>28</v>
      </c>
      <c r="F1056" s="260" t="s">
        <v>199</v>
      </c>
      <c r="G1056" s="260">
        <v>2968000</v>
      </c>
      <c r="H1056" s="260" t="s">
        <v>318</v>
      </c>
      <c r="I1056" s="260" t="s">
        <v>319</v>
      </c>
      <c r="J1056" s="260" t="s">
        <v>320</v>
      </c>
      <c r="K1056" s="260" t="s">
        <v>320</v>
      </c>
      <c r="L1056" s="260" t="s">
        <v>263</v>
      </c>
      <c r="M1056" s="260">
        <v>700009</v>
      </c>
      <c r="N1056" s="260" t="s">
        <v>204</v>
      </c>
      <c r="O1056" s="260" t="s">
        <v>205</v>
      </c>
      <c r="P1056" s="260">
        <v>19</v>
      </c>
      <c r="Q1056" s="260">
        <v>1500</v>
      </c>
      <c r="R1056" s="260">
        <v>1520</v>
      </c>
    </row>
    <row r="1057" spans="1:18" x14ac:dyDescent="0.35">
      <c r="A1057" s="260">
        <v>95001963</v>
      </c>
      <c r="B1057" s="260" t="s">
        <v>330</v>
      </c>
      <c r="C1057" s="260" t="s">
        <v>302</v>
      </c>
      <c r="D1057" s="261">
        <v>44840</v>
      </c>
      <c r="E1057" s="260">
        <v>28</v>
      </c>
      <c r="F1057" s="260" t="s">
        <v>199</v>
      </c>
      <c r="G1057" s="260">
        <v>2968000</v>
      </c>
      <c r="H1057" s="260" t="s">
        <v>318</v>
      </c>
      <c r="I1057" s="260" t="s">
        <v>319</v>
      </c>
      <c r="J1057" s="260" t="s">
        <v>320</v>
      </c>
      <c r="K1057" s="260" t="s">
        <v>320</v>
      </c>
      <c r="L1057" s="260" t="s">
        <v>263</v>
      </c>
      <c r="M1057" s="260">
        <v>700009</v>
      </c>
      <c r="N1057" s="260" t="s">
        <v>204</v>
      </c>
      <c r="O1057" s="260" t="s">
        <v>205</v>
      </c>
      <c r="P1057" s="260">
        <v>20</v>
      </c>
      <c r="Q1057" s="260">
        <v>1500</v>
      </c>
      <c r="R1057" s="260">
        <v>1520</v>
      </c>
    </row>
    <row r="1058" spans="1:18" x14ac:dyDescent="0.35">
      <c r="A1058" s="260">
        <v>95001963</v>
      </c>
      <c r="B1058" s="260" t="s">
        <v>330</v>
      </c>
      <c r="C1058" s="260" t="s">
        <v>302</v>
      </c>
      <c r="D1058" s="261">
        <v>44840</v>
      </c>
      <c r="E1058" s="260">
        <v>28</v>
      </c>
      <c r="F1058" s="260" t="s">
        <v>199</v>
      </c>
      <c r="G1058" s="260">
        <v>2968000</v>
      </c>
      <c r="H1058" s="260" t="s">
        <v>318</v>
      </c>
      <c r="I1058" s="260" t="s">
        <v>319</v>
      </c>
      <c r="J1058" s="260" t="s">
        <v>320</v>
      </c>
      <c r="K1058" s="260" t="s">
        <v>320</v>
      </c>
      <c r="L1058" s="260" t="s">
        <v>263</v>
      </c>
      <c r="M1058" s="260">
        <v>700009</v>
      </c>
      <c r="N1058" s="260" t="s">
        <v>204</v>
      </c>
      <c r="O1058" s="260" t="s">
        <v>205</v>
      </c>
      <c r="P1058" s="260">
        <v>21</v>
      </c>
      <c r="Q1058" s="260">
        <v>1500</v>
      </c>
      <c r="R1058" s="260">
        <v>1520</v>
      </c>
    </row>
    <row r="1059" spans="1:18" x14ac:dyDescent="0.35">
      <c r="A1059" s="260">
        <v>95001963</v>
      </c>
      <c r="B1059" s="260" t="s">
        <v>330</v>
      </c>
      <c r="C1059" s="260" t="s">
        <v>302</v>
      </c>
      <c r="D1059" s="261">
        <v>44840</v>
      </c>
      <c r="E1059" s="260">
        <v>28</v>
      </c>
      <c r="F1059" s="260" t="s">
        <v>199</v>
      </c>
      <c r="G1059" s="260">
        <v>2968000</v>
      </c>
      <c r="H1059" s="260" t="s">
        <v>318</v>
      </c>
      <c r="I1059" s="260" t="s">
        <v>319</v>
      </c>
      <c r="J1059" s="260" t="s">
        <v>320</v>
      </c>
      <c r="K1059" s="260" t="s">
        <v>320</v>
      </c>
      <c r="L1059" s="260" t="s">
        <v>263</v>
      </c>
      <c r="M1059" s="260">
        <v>700009</v>
      </c>
      <c r="N1059" s="260" t="s">
        <v>204</v>
      </c>
      <c r="O1059" s="260" t="s">
        <v>205</v>
      </c>
      <c r="P1059" s="260">
        <v>22</v>
      </c>
      <c r="Q1059" s="260">
        <v>1500</v>
      </c>
      <c r="R1059" s="260">
        <v>1520</v>
      </c>
    </row>
    <row r="1060" spans="1:18" x14ac:dyDescent="0.35">
      <c r="A1060" s="260">
        <v>95001963</v>
      </c>
      <c r="B1060" s="260" t="s">
        <v>330</v>
      </c>
      <c r="C1060" s="260" t="s">
        <v>302</v>
      </c>
      <c r="D1060" s="261">
        <v>44840</v>
      </c>
      <c r="E1060" s="260">
        <v>28</v>
      </c>
      <c r="F1060" s="260" t="s">
        <v>199</v>
      </c>
      <c r="G1060" s="260">
        <v>2968000</v>
      </c>
      <c r="H1060" s="260" t="s">
        <v>318</v>
      </c>
      <c r="I1060" s="260" t="s">
        <v>319</v>
      </c>
      <c r="J1060" s="260" t="s">
        <v>320</v>
      </c>
      <c r="K1060" s="260" t="s">
        <v>320</v>
      </c>
      <c r="L1060" s="260" t="s">
        <v>263</v>
      </c>
      <c r="M1060" s="260">
        <v>700009</v>
      </c>
      <c r="N1060" s="260" t="s">
        <v>204</v>
      </c>
      <c r="O1060" s="260" t="s">
        <v>205</v>
      </c>
      <c r="P1060" s="260">
        <v>23</v>
      </c>
      <c r="Q1060" s="260">
        <v>1500</v>
      </c>
      <c r="R1060" s="260">
        <v>1520</v>
      </c>
    </row>
    <row r="1061" spans="1:18" x14ac:dyDescent="0.35">
      <c r="A1061" s="260">
        <v>95001963</v>
      </c>
      <c r="B1061" s="260" t="s">
        <v>330</v>
      </c>
      <c r="C1061" s="260" t="s">
        <v>302</v>
      </c>
      <c r="D1061" s="261">
        <v>44840</v>
      </c>
      <c r="E1061" s="260">
        <v>28</v>
      </c>
      <c r="F1061" s="260" t="s">
        <v>199</v>
      </c>
      <c r="G1061" s="260">
        <v>2968000</v>
      </c>
      <c r="H1061" s="260" t="s">
        <v>318</v>
      </c>
      <c r="I1061" s="260" t="s">
        <v>319</v>
      </c>
      <c r="J1061" s="260" t="s">
        <v>320</v>
      </c>
      <c r="K1061" s="260" t="s">
        <v>320</v>
      </c>
      <c r="L1061" s="260" t="s">
        <v>263</v>
      </c>
      <c r="M1061" s="260">
        <v>700009</v>
      </c>
      <c r="N1061" s="260" t="s">
        <v>204</v>
      </c>
      <c r="O1061" s="260" t="s">
        <v>205</v>
      </c>
      <c r="P1061" s="260">
        <v>24</v>
      </c>
      <c r="Q1061" s="260">
        <v>1500</v>
      </c>
      <c r="R1061" s="260">
        <v>1520</v>
      </c>
    </row>
    <row r="1062" spans="1:18" x14ac:dyDescent="0.35">
      <c r="A1062" s="260">
        <v>95001963</v>
      </c>
      <c r="B1062" s="260" t="s">
        <v>330</v>
      </c>
      <c r="C1062" s="260" t="s">
        <v>302</v>
      </c>
      <c r="D1062" s="261">
        <v>44840</v>
      </c>
      <c r="E1062" s="260">
        <v>28</v>
      </c>
      <c r="F1062" s="260" t="s">
        <v>199</v>
      </c>
      <c r="G1062" s="260">
        <v>2968000</v>
      </c>
      <c r="H1062" s="260" t="s">
        <v>318</v>
      </c>
      <c r="I1062" s="260" t="s">
        <v>319</v>
      </c>
      <c r="J1062" s="260" t="s">
        <v>320</v>
      </c>
      <c r="K1062" s="260" t="s">
        <v>320</v>
      </c>
      <c r="L1062" s="260" t="s">
        <v>263</v>
      </c>
      <c r="M1062" s="260">
        <v>700009</v>
      </c>
      <c r="N1062" s="260" t="s">
        <v>204</v>
      </c>
      <c r="O1062" s="260" t="s">
        <v>205</v>
      </c>
      <c r="P1062" s="260">
        <v>25</v>
      </c>
      <c r="Q1062" s="260">
        <v>1500</v>
      </c>
      <c r="R1062" s="260">
        <v>1520</v>
      </c>
    </row>
    <row r="1063" spans="1:18" x14ac:dyDescent="0.35">
      <c r="A1063" s="260">
        <v>95001963</v>
      </c>
      <c r="B1063" s="260" t="s">
        <v>330</v>
      </c>
      <c r="C1063" s="260" t="s">
        <v>302</v>
      </c>
      <c r="D1063" s="261">
        <v>44840</v>
      </c>
      <c r="E1063" s="260">
        <v>28</v>
      </c>
      <c r="F1063" s="260" t="s">
        <v>199</v>
      </c>
      <c r="G1063" s="260">
        <v>2968000</v>
      </c>
      <c r="H1063" s="260" t="s">
        <v>318</v>
      </c>
      <c r="I1063" s="260" t="s">
        <v>319</v>
      </c>
      <c r="J1063" s="260" t="s">
        <v>320</v>
      </c>
      <c r="K1063" s="260" t="s">
        <v>320</v>
      </c>
      <c r="L1063" s="260" t="s">
        <v>263</v>
      </c>
      <c r="M1063" s="260">
        <v>700009</v>
      </c>
      <c r="N1063" s="260" t="s">
        <v>204</v>
      </c>
      <c r="O1063" s="260" t="s">
        <v>205</v>
      </c>
      <c r="P1063" s="260">
        <v>26</v>
      </c>
      <c r="Q1063" s="260">
        <v>1500</v>
      </c>
      <c r="R1063" s="260">
        <v>1520</v>
      </c>
    </row>
    <row r="1064" spans="1:18" x14ac:dyDescent="0.35">
      <c r="A1064" s="260">
        <v>95001963</v>
      </c>
      <c r="B1064" s="260" t="s">
        <v>330</v>
      </c>
      <c r="C1064" s="260" t="s">
        <v>302</v>
      </c>
      <c r="D1064" s="261">
        <v>44840</v>
      </c>
      <c r="E1064" s="260">
        <v>28</v>
      </c>
      <c r="F1064" s="260" t="s">
        <v>199</v>
      </c>
      <c r="G1064" s="260">
        <v>2968000</v>
      </c>
      <c r="H1064" s="260" t="s">
        <v>318</v>
      </c>
      <c r="I1064" s="260" t="s">
        <v>319</v>
      </c>
      <c r="J1064" s="260" t="s">
        <v>320</v>
      </c>
      <c r="K1064" s="260" t="s">
        <v>320</v>
      </c>
      <c r="L1064" s="260" t="s">
        <v>263</v>
      </c>
      <c r="M1064" s="260">
        <v>700009</v>
      </c>
      <c r="N1064" s="260" t="s">
        <v>204</v>
      </c>
      <c r="O1064" s="260" t="s">
        <v>205</v>
      </c>
      <c r="P1064" s="260">
        <v>27</v>
      </c>
      <c r="Q1064" s="260">
        <v>1500</v>
      </c>
      <c r="R1064" s="260">
        <v>1520</v>
      </c>
    </row>
    <row r="1065" spans="1:18" x14ac:dyDescent="0.35">
      <c r="A1065" s="260">
        <v>95001963</v>
      </c>
      <c r="B1065" s="260" t="s">
        <v>330</v>
      </c>
      <c r="C1065" s="260" t="s">
        <v>302</v>
      </c>
      <c r="D1065" s="261">
        <v>44840</v>
      </c>
      <c r="E1065" s="260">
        <v>28</v>
      </c>
      <c r="F1065" s="260" t="s">
        <v>199</v>
      </c>
      <c r="G1065" s="260">
        <v>2968000</v>
      </c>
      <c r="H1065" s="260" t="s">
        <v>318</v>
      </c>
      <c r="I1065" s="260" t="s">
        <v>319</v>
      </c>
      <c r="J1065" s="260" t="s">
        <v>320</v>
      </c>
      <c r="K1065" s="260" t="s">
        <v>320</v>
      </c>
      <c r="L1065" s="260" t="s">
        <v>263</v>
      </c>
      <c r="M1065" s="260">
        <v>700009</v>
      </c>
      <c r="N1065" s="260" t="s">
        <v>204</v>
      </c>
      <c r="O1065" s="260" t="s">
        <v>205</v>
      </c>
      <c r="P1065" s="260">
        <v>28</v>
      </c>
      <c r="Q1065" s="260">
        <v>1500</v>
      </c>
      <c r="R1065" s="260">
        <v>1520</v>
      </c>
    </row>
    <row r="1066" spans="1:18" x14ac:dyDescent="0.35">
      <c r="A1066" s="260">
        <v>95001963</v>
      </c>
      <c r="B1066" s="260" t="s">
        <v>330</v>
      </c>
      <c r="C1066" s="260" t="s">
        <v>302</v>
      </c>
      <c r="D1066" s="261">
        <v>44840</v>
      </c>
      <c r="E1066" s="260">
        <v>28</v>
      </c>
      <c r="F1066" s="260" t="s">
        <v>199</v>
      </c>
      <c r="G1066" s="260">
        <v>2968000</v>
      </c>
      <c r="H1066" s="260" t="s">
        <v>318</v>
      </c>
      <c r="I1066" s="260" t="s">
        <v>319</v>
      </c>
      <c r="J1066" s="260" t="s">
        <v>320</v>
      </c>
      <c r="K1066" s="260" t="s">
        <v>320</v>
      </c>
      <c r="L1066" s="260" t="s">
        <v>263</v>
      </c>
      <c r="M1066" s="260">
        <v>700009</v>
      </c>
      <c r="N1066" s="260" t="s">
        <v>204</v>
      </c>
      <c r="O1066" s="260" t="s">
        <v>205</v>
      </c>
      <c r="P1066" s="260">
        <v>29</v>
      </c>
      <c r="Q1066" s="260">
        <v>1500</v>
      </c>
      <c r="R1066" s="260">
        <v>1520</v>
      </c>
    </row>
    <row r="1067" spans="1:18" x14ac:dyDescent="0.35">
      <c r="A1067" s="260">
        <v>95001965</v>
      </c>
      <c r="B1067" s="260" t="s">
        <v>330</v>
      </c>
      <c r="C1067" s="260" t="s">
        <v>302</v>
      </c>
      <c r="D1067" s="261">
        <v>44840</v>
      </c>
      <c r="E1067" s="260">
        <v>28</v>
      </c>
      <c r="F1067" s="260" t="s">
        <v>199</v>
      </c>
      <c r="G1067" s="260">
        <v>2968000</v>
      </c>
      <c r="H1067" s="260" t="s">
        <v>318</v>
      </c>
      <c r="I1067" s="260" t="s">
        <v>319</v>
      </c>
      <c r="J1067" s="260" t="s">
        <v>320</v>
      </c>
      <c r="K1067" s="260" t="s">
        <v>320</v>
      </c>
      <c r="L1067" s="260" t="s">
        <v>263</v>
      </c>
      <c r="M1067" s="260">
        <v>700009</v>
      </c>
      <c r="N1067" s="260" t="s">
        <v>204</v>
      </c>
      <c r="O1067" s="260" t="s">
        <v>205</v>
      </c>
      <c r="P1067" s="260">
        <v>38</v>
      </c>
      <c r="Q1067" s="260">
        <v>1500</v>
      </c>
      <c r="R1067" s="260">
        <v>1520</v>
      </c>
    </row>
    <row r="1068" spans="1:18" x14ac:dyDescent="0.35">
      <c r="A1068" s="260">
        <v>95001965</v>
      </c>
      <c r="B1068" s="260" t="s">
        <v>330</v>
      </c>
      <c r="C1068" s="260" t="s">
        <v>302</v>
      </c>
      <c r="D1068" s="261">
        <v>44840</v>
      </c>
      <c r="E1068" s="260">
        <v>28</v>
      </c>
      <c r="F1068" s="260" t="s">
        <v>199</v>
      </c>
      <c r="G1068" s="260">
        <v>2968000</v>
      </c>
      <c r="H1068" s="260" t="s">
        <v>318</v>
      </c>
      <c r="I1068" s="260" t="s">
        <v>319</v>
      </c>
      <c r="J1068" s="260" t="s">
        <v>320</v>
      </c>
      <c r="K1068" s="260" t="s">
        <v>320</v>
      </c>
      <c r="L1068" s="260" t="s">
        <v>263</v>
      </c>
      <c r="M1068" s="260">
        <v>700009</v>
      </c>
      <c r="N1068" s="260" t="s">
        <v>204</v>
      </c>
      <c r="O1068" s="260" t="s">
        <v>205</v>
      </c>
      <c r="P1068" s="260">
        <v>37</v>
      </c>
      <c r="Q1068" s="260">
        <v>1500</v>
      </c>
      <c r="R1068" s="260">
        <v>1520</v>
      </c>
    </row>
    <row r="1069" spans="1:18" x14ac:dyDescent="0.35">
      <c r="A1069" s="260">
        <v>95001965</v>
      </c>
      <c r="B1069" s="260" t="s">
        <v>330</v>
      </c>
      <c r="C1069" s="260" t="s">
        <v>302</v>
      </c>
      <c r="D1069" s="261">
        <v>44840</v>
      </c>
      <c r="E1069" s="260">
        <v>28</v>
      </c>
      <c r="F1069" s="260" t="s">
        <v>199</v>
      </c>
      <c r="G1069" s="260">
        <v>2968000</v>
      </c>
      <c r="H1069" s="260" t="s">
        <v>318</v>
      </c>
      <c r="I1069" s="260" t="s">
        <v>319</v>
      </c>
      <c r="J1069" s="260" t="s">
        <v>320</v>
      </c>
      <c r="K1069" s="260" t="s">
        <v>320</v>
      </c>
      <c r="L1069" s="260" t="s">
        <v>263</v>
      </c>
      <c r="M1069" s="260">
        <v>700009</v>
      </c>
      <c r="N1069" s="260" t="s">
        <v>204</v>
      </c>
      <c r="O1069" s="260" t="s">
        <v>205</v>
      </c>
      <c r="P1069" s="260">
        <v>36</v>
      </c>
      <c r="Q1069" s="260">
        <v>1500</v>
      </c>
      <c r="R1069" s="260">
        <v>1520</v>
      </c>
    </row>
    <row r="1070" spans="1:18" x14ac:dyDescent="0.35">
      <c r="A1070" s="260">
        <v>95001965</v>
      </c>
      <c r="B1070" s="260" t="s">
        <v>330</v>
      </c>
      <c r="C1070" s="260" t="s">
        <v>302</v>
      </c>
      <c r="D1070" s="261">
        <v>44840</v>
      </c>
      <c r="E1070" s="260">
        <v>28</v>
      </c>
      <c r="F1070" s="260" t="s">
        <v>199</v>
      </c>
      <c r="G1070" s="260">
        <v>2968000</v>
      </c>
      <c r="H1070" s="260" t="s">
        <v>318</v>
      </c>
      <c r="I1070" s="260" t="s">
        <v>319</v>
      </c>
      <c r="J1070" s="260" t="s">
        <v>320</v>
      </c>
      <c r="K1070" s="260" t="s">
        <v>320</v>
      </c>
      <c r="L1070" s="260" t="s">
        <v>263</v>
      </c>
      <c r="M1070" s="260">
        <v>700009</v>
      </c>
      <c r="N1070" s="260" t="s">
        <v>204</v>
      </c>
      <c r="O1070" s="260" t="s">
        <v>205</v>
      </c>
      <c r="P1070" s="260">
        <v>35</v>
      </c>
      <c r="Q1070" s="260">
        <v>1500</v>
      </c>
      <c r="R1070" s="260">
        <v>1520</v>
      </c>
    </row>
    <row r="1071" spans="1:18" x14ac:dyDescent="0.35">
      <c r="A1071" s="260">
        <v>95001965</v>
      </c>
      <c r="B1071" s="260" t="s">
        <v>330</v>
      </c>
      <c r="C1071" s="260" t="s">
        <v>302</v>
      </c>
      <c r="D1071" s="261">
        <v>44840</v>
      </c>
      <c r="E1071" s="260">
        <v>28</v>
      </c>
      <c r="F1071" s="260" t="s">
        <v>199</v>
      </c>
      <c r="G1071" s="260">
        <v>2968000</v>
      </c>
      <c r="H1071" s="260" t="s">
        <v>318</v>
      </c>
      <c r="I1071" s="260" t="s">
        <v>319</v>
      </c>
      <c r="J1071" s="260" t="s">
        <v>320</v>
      </c>
      <c r="K1071" s="260" t="s">
        <v>320</v>
      </c>
      <c r="L1071" s="260" t="s">
        <v>263</v>
      </c>
      <c r="M1071" s="260">
        <v>700009</v>
      </c>
      <c r="N1071" s="260" t="s">
        <v>204</v>
      </c>
      <c r="O1071" s="260" t="s">
        <v>205</v>
      </c>
      <c r="P1071" s="260">
        <v>34</v>
      </c>
      <c r="Q1071" s="260">
        <v>1500</v>
      </c>
      <c r="R1071" s="260">
        <v>1520</v>
      </c>
    </row>
    <row r="1072" spans="1:18" x14ac:dyDescent="0.35">
      <c r="A1072" s="260">
        <v>95001965</v>
      </c>
      <c r="B1072" s="260" t="s">
        <v>330</v>
      </c>
      <c r="C1072" s="260" t="s">
        <v>302</v>
      </c>
      <c r="D1072" s="261">
        <v>44840</v>
      </c>
      <c r="E1072" s="260">
        <v>28</v>
      </c>
      <c r="F1072" s="260" t="s">
        <v>199</v>
      </c>
      <c r="G1072" s="260">
        <v>2968000</v>
      </c>
      <c r="H1072" s="260" t="s">
        <v>318</v>
      </c>
      <c r="I1072" s="260" t="s">
        <v>319</v>
      </c>
      <c r="J1072" s="260" t="s">
        <v>320</v>
      </c>
      <c r="K1072" s="260" t="s">
        <v>320</v>
      </c>
      <c r="L1072" s="260" t="s">
        <v>263</v>
      </c>
      <c r="M1072" s="260">
        <v>700009</v>
      </c>
      <c r="N1072" s="260" t="s">
        <v>204</v>
      </c>
      <c r="O1072" s="260" t="s">
        <v>205</v>
      </c>
      <c r="P1072" s="260">
        <v>33</v>
      </c>
      <c r="Q1072" s="260">
        <v>1500</v>
      </c>
      <c r="R1072" s="260">
        <v>1520</v>
      </c>
    </row>
    <row r="1073" spans="1:18" x14ac:dyDescent="0.35">
      <c r="A1073" s="260">
        <v>95001965</v>
      </c>
      <c r="B1073" s="260" t="s">
        <v>330</v>
      </c>
      <c r="C1073" s="260" t="s">
        <v>302</v>
      </c>
      <c r="D1073" s="261">
        <v>44840</v>
      </c>
      <c r="E1073" s="260">
        <v>28</v>
      </c>
      <c r="F1073" s="260" t="s">
        <v>199</v>
      </c>
      <c r="G1073" s="260">
        <v>2968000</v>
      </c>
      <c r="H1073" s="260" t="s">
        <v>318</v>
      </c>
      <c r="I1073" s="260" t="s">
        <v>319</v>
      </c>
      <c r="J1073" s="260" t="s">
        <v>320</v>
      </c>
      <c r="K1073" s="260" t="s">
        <v>320</v>
      </c>
      <c r="L1073" s="260" t="s">
        <v>263</v>
      </c>
      <c r="M1073" s="260">
        <v>700009</v>
      </c>
      <c r="N1073" s="260" t="s">
        <v>204</v>
      </c>
      <c r="O1073" s="260" t="s">
        <v>205</v>
      </c>
      <c r="P1073" s="260">
        <v>32</v>
      </c>
      <c r="Q1073" s="260">
        <v>1500</v>
      </c>
      <c r="R1073" s="260">
        <v>1520</v>
      </c>
    </row>
    <row r="1074" spans="1:18" x14ac:dyDescent="0.35">
      <c r="A1074" s="260">
        <v>95001965</v>
      </c>
      <c r="B1074" s="260" t="s">
        <v>330</v>
      </c>
      <c r="C1074" s="260" t="s">
        <v>302</v>
      </c>
      <c r="D1074" s="261">
        <v>44840</v>
      </c>
      <c r="E1074" s="260">
        <v>28</v>
      </c>
      <c r="F1074" s="260" t="s">
        <v>199</v>
      </c>
      <c r="G1074" s="260">
        <v>2968000</v>
      </c>
      <c r="H1074" s="260" t="s">
        <v>318</v>
      </c>
      <c r="I1074" s="260" t="s">
        <v>319</v>
      </c>
      <c r="J1074" s="260" t="s">
        <v>320</v>
      </c>
      <c r="K1074" s="260" t="s">
        <v>320</v>
      </c>
      <c r="L1074" s="260" t="s">
        <v>263</v>
      </c>
      <c r="M1074" s="260">
        <v>700009</v>
      </c>
      <c r="N1074" s="260" t="s">
        <v>204</v>
      </c>
      <c r="O1074" s="260" t="s">
        <v>205</v>
      </c>
      <c r="P1074" s="260">
        <v>31</v>
      </c>
      <c r="Q1074" s="260">
        <v>1500</v>
      </c>
      <c r="R1074" s="260">
        <v>1520</v>
      </c>
    </row>
    <row r="1075" spans="1:18" x14ac:dyDescent="0.35">
      <c r="A1075" s="260">
        <v>95001965</v>
      </c>
      <c r="B1075" s="260" t="s">
        <v>330</v>
      </c>
      <c r="C1075" s="260" t="s">
        <v>302</v>
      </c>
      <c r="D1075" s="261">
        <v>44840</v>
      </c>
      <c r="E1075" s="260">
        <v>28</v>
      </c>
      <c r="F1075" s="260" t="s">
        <v>199</v>
      </c>
      <c r="G1075" s="260">
        <v>2968000</v>
      </c>
      <c r="H1075" s="260" t="s">
        <v>318</v>
      </c>
      <c r="I1075" s="260" t="s">
        <v>319</v>
      </c>
      <c r="J1075" s="260" t="s">
        <v>320</v>
      </c>
      <c r="K1075" s="260" t="s">
        <v>320</v>
      </c>
      <c r="L1075" s="260" t="s">
        <v>263</v>
      </c>
      <c r="M1075" s="260">
        <v>700009</v>
      </c>
      <c r="N1075" s="260" t="s">
        <v>204</v>
      </c>
      <c r="O1075" s="260" t="s">
        <v>205</v>
      </c>
      <c r="P1075" s="260">
        <v>30</v>
      </c>
      <c r="Q1075" s="260">
        <v>1500</v>
      </c>
      <c r="R1075" s="260">
        <v>1520</v>
      </c>
    </row>
    <row r="1076" spans="1:18" x14ac:dyDescent="0.35">
      <c r="A1076" s="260">
        <v>95001965</v>
      </c>
      <c r="B1076" s="260" t="s">
        <v>330</v>
      </c>
      <c r="C1076" s="260" t="s">
        <v>302</v>
      </c>
      <c r="D1076" s="261">
        <v>44840</v>
      </c>
      <c r="E1076" s="260">
        <v>28</v>
      </c>
      <c r="F1076" s="260" t="s">
        <v>199</v>
      </c>
      <c r="G1076" s="260">
        <v>2968000</v>
      </c>
      <c r="H1076" s="260" t="s">
        <v>318</v>
      </c>
      <c r="I1076" s="260" t="s">
        <v>319</v>
      </c>
      <c r="J1076" s="260" t="s">
        <v>320</v>
      </c>
      <c r="K1076" s="260" t="s">
        <v>320</v>
      </c>
      <c r="L1076" s="260" t="s">
        <v>263</v>
      </c>
      <c r="M1076" s="260">
        <v>700009</v>
      </c>
      <c r="N1076" s="260" t="s">
        <v>204</v>
      </c>
      <c r="O1076" s="260" t="s">
        <v>205</v>
      </c>
      <c r="P1076" s="260">
        <v>29</v>
      </c>
      <c r="Q1076" s="260">
        <v>1500</v>
      </c>
      <c r="R1076" s="260">
        <v>1520</v>
      </c>
    </row>
    <row r="1077" spans="1:18" x14ac:dyDescent="0.35">
      <c r="A1077" s="260">
        <v>95001965</v>
      </c>
      <c r="B1077" s="260" t="s">
        <v>330</v>
      </c>
      <c r="C1077" s="260" t="s">
        <v>302</v>
      </c>
      <c r="D1077" s="261">
        <v>44840</v>
      </c>
      <c r="E1077" s="260">
        <v>28</v>
      </c>
      <c r="F1077" s="260" t="s">
        <v>199</v>
      </c>
      <c r="G1077" s="260">
        <v>2968000</v>
      </c>
      <c r="H1077" s="260" t="s">
        <v>318</v>
      </c>
      <c r="I1077" s="260" t="s">
        <v>319</v>
      </c>
      <c r="J1077" s="260" t="s">
        <v>320</v>
      </c>
      <c r="K1077" s="260" t="s">
        <v>320</v>
      </c>
      <c r="L1077" s="260" t="s">
        <v>263</v>
      </c>
      <c r="M1077" s="260">
        <v>700009</v>
      </c>
      <c r="N1077" s="260" t="s">
        <v>204</v>
      </c>
      <c r="O1077" s="260" t="s">
        <v>205</v>
      </c>
      <c r="P1077" s="260">
        <v>28</v>
      </c>
      <c r="Q1077" s="260">
        <v>1500</v>
      </c>
      <c r="R1077" s="260">
        <v>1520</v>
      </c>
    </row>
    <row r="1078" spans="1:18" x14ac:dyDescent="0.35">
      <c r="A1078" s="260">
        <v>95001965</v>
      </c>
      <c r="B1078" s="260" t="s">
        <v>330</v>
      </c>
      <c r="C1078" s="260" t="s">
        <v>302</v>
      </c>
      <c r="D1078" s="261">
        <v>44840</v>
      </c>
      <c r="E1078" s="260">
        <v>28</v>
      </c>
      <c r="F1078" s="260" t="s">
        <v>199</v>
      </c>
      <c r="G1078" s="260">
        <v>2968000</v>
      </c>
      <c r="H1078" s="260" t="s">
        <v>318</v>
      </c>
      <c r="I1078" s="260" t="s">
        <v>319</v>
      </c>
      <c r="J1078" s="260" t="s">
        <v>320</v>
      </c>
      <c r="K1078" s="260" t="s">
        <v>320</v>
      </c>
      <c r="L1078" s="260" t="s">
        <v>263</v>
      </c>
      <c r="M1078" s="260">
        <v>700009</v>
      </c>
      <c r="N1078" s="260" t="s">
        <v>204</v>
      </c>
      <c r="O1078" s="260" t="s">
        <v>205</v>
      </c>
      <c r="P1078" s="260">
        <v>27</v>
      </c>
      <c r="Q1078" s="260">
        <v>1500</v>
      </c>
      <c r="R1078" s="260">
        <v>1520</v>
      </c>
    </row>
    <row r="1079" spans="1:18" x14ac:dyDescent="0.35">
      <c r="A1079" s="260">
        <v>95001965</v>
      </c>
      <c r="B1079" s="260" t="s">
        <v>330</v>
      </c>
      <c r="C1079" s="260" t="s">
        <v>302</v>
      </c>
      <c r="D1079" s="261">
        <v>44840</v>
      </c>
      <c r="E1079" s="260">
        <v>28</v>
      </c>
      <c r="F1079" s="260" t="s">
        <v>199</v>
      </c>
      <c r="G1079" s="260">
        <v>2968000</v>
      </c>
      <c r="H1079" s="260" t="s">
        <v>318</v>
      </c>
      <c r="I1079" s="260" t="s">
        <v>319</v>
      </c>
      <c r="J1079" s="260" t="s">
        <v>320</v>
      </c>
      <c r="K1079" s="260" t="s">
        <v>320</v>
      </c>
      <c r="L1079" s="260" t="s">
        <v>263</v>
      </c>
      <c r="M1079" s="260">
        <v>700009</v>
      </c>
      <c r="N1079" s="260" t="s">
        <v>204</v>
      </c>
      <c r="O1079" s="260" t="s">
        <v>205</v>
      </c>
      <c r="P1079" s="260">
        <v>26</v>
      </c>
      <c r="Q1079" s="260">
        <v>1500</v>
      </c>
      <c r="R1079" s="260">
        <v>1520</v>
      </c>
    </row>
    <row r="1080" spans="1:18" x14ac:dyDescent="0.35">
      <c r="A1080" s="260">
        <v>95001965</v>
      </c>
      <c r="B1080" s="260" t="s">
        <v>330</v>
      </c>
      <c r="C1080" s="260" t="s">
        <v>302</v>
      </c>
      <c r="D1080" s="261">
        <v>44840</v>
      </c>
      <c r="E1080" s="260">
        <v>28</v>
      </c>
      <c r="F1080" s="260" t="s">
        <v>199</v>
      </c>
      <c r="G1080" s="260">
        <v>2968000</v>
      </c>
      <c r="H1080" s="260" t="s">
        <v>318</v>
      </c>
      <c r="I1080" s="260" t="s">
        <v>319</v>
      </c>
      <c r="J1080" s="260" t="s">
        <v>320</v>
      </c>
      <c r="K1080" s="260" t="s">
        <v>320</v>
      </c>
      <c r="L1080" s="260" t="s">
        <v>263</v>
      </c>
      <c r="M1080" s="260">
        <v>700009</v>
      </c>
      <c r="N1080" s="260" t="s">
        <v>204</v>
      </c>
      <c r="O1080" s="260" t="s">
        <v>205</v>
      </c>
      <c r="P1080" s="260">
        <v>25</v>
      </c>
      <c r="Q1080" s="260">
        <v>1500</v>
      </c>
      <c r="R1080" s="260">
        <v>1520</v>
      </c>
    </row>
    <row r="1081" spans="1:18" x14ac:dyDescent="0.35">
      <c r="A1081" s="260">
        <v>95001965</v>
      </c>
      <c r="B1081" s="260" t="s">
        <v>330</v>
      </c>
      <c r="C1081" s="260" t="s">
        <v>302</v>
      </c>
      <c r="D1081" s="261">
        <v>44840</v>
      </c>
      <c r="E1081" s="260">
        <v>28</v>
      </c>
      <c r="F1081" s="260" t="s">
        <v>199</v>
      </c>
      <c r="G1081" s="260">
        <v>2968000</v>
      </c>
      <c r="H1081" s="260" t="s">
        <v>318</v>
      </c>
      <c r="I1081" s="260" t="s">
        <v>319</v>
      </c>
      <c r="J1081" s="260" t="s">
        <v>320</v>
      </c>
      <c r="K1081" s="260" t="s">
        <v>320</v>
      </c>
      <c r="L1081" s="260" t="s">
        <v>263</v>
      </c>
      <c r="M1081" s="260">
        <v>700009</v>
      </c>
      <c r="N1081" s="260" t="s">
        <v>204</v>
      </c>
      <c r="O1081" s="260" t="s">
        <v>205</v>
      </c>
      <c r="P1081" s="260">
        <v>24</v>
      </c>
      <c r="Q1081" s="260">
        <v>1500</v>
      </c>
      <c r="R1081" s="260">
        <v>1520</v>
      </c>
    </row>
    <row r="1082" spans="1:18" x14ac:dyDescent="0.35">
      <c r="A1082" s="260">
        <v>95001965</v>
      </c>
      <c r="B1082" s="260" t="s">
        <v>330</v>
      </c>
      <c r="C1082" s="260" t="s">
        <v>302</v>
      </c>
      <c r="D1082" s="261">
        <v>44840</v>
      </c>
      <c r="E1082" s="260">
        <v>28</v>
      </c>
      <c r="F1082" s="260" t="s">
        <v>199</v>
      </c>
      <c r="G1082" s="260">
        <v>2968000</v>
      </c>
      <c r="H1082" s="260" t="s">
        <v>318</v>
      </c>
      <c r="I1082" s="260" t="s">
        <v>319</v>
      </c>
      <c r="J1082" s="260" t="s">
        <v>320</v>
      </c>
      <c r="K1082" s="260" t="s">
        <v>320</v>
      </c>
      <c r="L1082" s="260" t="s">
        <v>263</v>
      </c>
      <c r="M1082" s="260">
        <v>700009</v>
      </c>
      <c r="N1082" s="260" t="s">
        <v>204</v>
      </c>
      <c r="O1082" s="260" t="s">
        <v>205</v>
      </c>
      <c r="P1082" s="260">
        <v>10</v>
      </c>
      <c r="Q1082" s="260">
        <v>1500</v>
      </c>
      <c r="R1082" s="260">
        <v>1520</v>
      </c>
    </row>
    <row r="1083" spans="1:18" x14ac:dyDescent="0.35">
      <c r="A1083" s="260">
        <v>95001965</v>
      </c>
      <c r="B1083" s="260" t="s">
        <v>330</v>
      </c>
      <c r="C1083" s="260" t="s">
        <v>302</v>
      </c>
      <c r="D1083" s="261">
        <v>44840</v>
      </c>
      <c r="E1083" s="260">
        <v>28</v>
      </c>
      <c r="F1083" s="260" t="s">
        <v>199</v>
      </c>
      <c r="G1083" s="260">
        <v>2968000</v>
      </c>
      <c r="H1083" s="260" t="s">
        <v>318</v>
      </c>
      <c r="I1083" s="260" t="s">
        <v>319</v>
      </c>
      <c r="J1083" s="260" t="s">
        <v>320</v>
      </c>
      <c r="K1083" s="260" t="s">
        <v>320</v>
      </c>
      <c r="L1083" s="260" t="s">
        <v>263</v>
      </c>
      <c r="M1083" s="260">
        <v>700009</v>
      </c>
      <c r="N1083" s="260" t="s">
        <v>204</v>
      </c>
      <c r="O1083" s="260" t="s">
        <v>205</v>
      </c>
      <c r="P1083" s="260">
        <v>11</v>
      </c>
      <c r="Q1083" s="260">
        <v>1500</v>
      </c>
      <c r="R1083" s="260">
        <v>1520</v>
      </c>
    </row>
    <row r="1084" spans="1:18" x14ac:dyDescent="0.35">
      <c r="A1084" s="260">
        <v>95001965</v>
      </c>
      <c r="B1084" s="260" t="s">
        <v>330</v>
      </c>
      <c r="C1084" s="260" t="s">
        <v>302</v>
      </c>
      <c r="D1084" s="261">
        <v>44840</v>
      </c>
      <c r="E1084" s="260">
        <v>28</v>
      </c>
      <c r="F1084" s="260" t="s">
        <v>199</v>
      </c>
      <c r="G1084" s="260">
        <v>2968000</v>
      </c>
      <c r="H1084" s="260" t="s">
        <v>318</v>
      </c>
      <c r="I1084" s="260" t="s">
        <v>319</v>
      </c>
      <c r="J1084" s="260" t="s">
        <v>320</v>
      </c>
      <c r="K1084" s="260" t="s">
        <v>320</v>
      </c>
      <c r="L1084" s="260" t="s">
        <v>263</v>
      </c>
      <c r="M1084" s="260">
        <v>700009</v>
      </c>
      <c r="N1084" s="260" t="s">
        <v>204</v>
      </c>
      <c r="O1084" s="260" t="s">
        <v>205</v>
      </c>
      <c r="P1084" s="260">
        <v>12</v>
      </c>
      <c r="Q1084" s="260">
        <v>1500</v>
      </c>
      <c r="R1084" s="260">
        <v>1520</v>
      </c>
    </row>
    <row r="1085" spans="1:18" x14ac:dyDescent="0.35">
      <c r="A1085" s="260">
        <v>95001965</v>
      </c>
      <c r="B1085" s="260" t="s">
        <v>330</v>
      </c>
      <c r="C1085" s="260" t="s">
        <v>302</v>
      </c>
      <c r="D1085" s="261">
        <v>44840</v>
      </c>
      <c r="E1085" s="260">
        <v>28</v>
      </c>
      <c r="F1085" s="260" t="s">
        <v>199</v>
      </c>
      <c r="G1085" s="260">
        <v>2968000</v>
      </c>
      <c r="H1085" s="260" t="s">
        <v>318</v>
      </c>
      <c r="I1085" s="260" t="s">
        <v>319</v>
      </c>
      <c r="J1085" s="260" t="s">
        <v>320</v>
      </c>
      <c r="K1085" s="260" t="s">
        <v>320</v>
      </c>
      <c r="L1085" s="260" t="s">
        <v>263</v>
      </c>
      <c r="M1085" s="260">
        <v>700009</v>
      </c>
      <c r="N1085" s="260" t="s">
        <v>204</v>
      </c>
      <c r="O1085" s="260" t="s">
        <v>205</v>
      </c>
      <c r="P1085" s="260">
        <v>13</v>
      </c>
      <c r="Q1085" s="260">
        <v>1500</v>
      </c>
      <c r="R1085" s="260">
        <v>1520</v>
      </c>
    </row>
    <row r="1086" spans="1:18" x14ac:dyDescent="0.35">
      <c r="A1086" s="260">
        <v>95001965</v>
      </c>
      <c r="B1086" s="260" t="s">
        <v>330</v>
      </c>
      <c r="C1086" s="260" t="s">
        <v>302</v>
      </c>
      <c r="D1086" s="261">
        <v>44840</v>
      </c>
      <c r="E1086" s="260">
        <v>28</v>
      </c>
      <c r="F1086" s="260" t="s">
        <v>199</v>
      </c>
      <c r="G1086" s="260">
        <v>2968000</v>
      </c>
      <c r="H1086" s="260" t="s">
        <v>318</v>
      </c>
      <c r="I1086" s="260" t="s">
        <v>319</v>
      </c>
      <c r="J1086" s="260" t="s">
        <v>320</v>
      </c>
      <c r="K1086" s="260" t="s">
        <v>320</v>
      </c>
      <c r="L1086" s="260" t="s">
        <v>263</v>
      </c>
      <c r="M1086" s="260">
        <v>700009</v>
      </c>
      <c r="N1086" s="260" t="s">
        <v>204</v>
      </c>
      <c r="O1086" s="260" t="s">
        <v>205</v>
      </c>
      <c r="P1086" s="260">
        <v>14</v>
      </c>
      <c r="Q1086" s="260">
        <v>1500</v>
      </c>
      <c r="R1086" s="260">
        <v>1520</v>
      </c>
    </row>
    <row r="1087" spans="1:18" x14ac:dyDescent="0.35">
      <c r="A1087" s="260">
        <v>95001965</v>
      </c>
      <c r="B1087" s="260" t="s">
        <v>330</v>
      </c>
      <c r="C1087" s="260" t="s">
        <v>302</v>
      </c>
      <c r="D1087" s="261">
        <v>44840</v>
      </c>
      <c r="E1087" s="260">
        <v>28</v>
      </c>
      <c r="F1087" s="260" t="s">
        <v>199</v>
      </c>
      <c r="G1087" s="260">
        <v>2968000</v>
      </c>
      <c r="H1087" s="260" t="s">
        <v>318</v>
      </c>
      <c r="I1087" s="260" t="s">
        <v>319</v>
      </c>
      <c r="J1087" s="260" t="s">
        <v>320</v>
      </c>
      <c r="K1087" s="260" t="s">
        <v>320</v>
      </c>
      <c r="L1087" s="260" t="s">
        <v>263</v>
      </c>
      <c r="M1087" s="260">
        <v>700009</v>
      </c>
      <c r="N1087" s="260" t="s">
        <v>204</v>
      </c>
      <c r="O1087" s="260" t="s">
        <v>205</v>
      </c>
      <c r="P1087" s="260">
        <v>15</v>
      </c>
      <c r="Q1087" s="260">
        <v>1500</v>
      </c>
      <c r="R1087" s="260">
        <v>1520</v>
      </c>
    </row>
    <row r="1088" spans="1:18" x14ac:dyDescent="0.35">
      <c r="A1088" s="260">
        <v>95001965</v>
      </c>
      <c r="B1088" s="260" t="s">
        <v>330</v>
      </c>
      <c r="C1088" s="260" t="s">
        <v>302</v>
      </c>
      <c r="D1088" s="261">
        <v>44840</v>
      </c>
      <c r="E1088" s="260">
        <v>28</v>
      </c>
      <c r="F1088" s="260" t="s">
        <v>199</v>
      </c>
      <c r="G1088" s="260">
        <v>2968000</v>
      </c>
      <c r="H1088" s="260" t="s">
        <v>318</v>
      </c>
      <c r="I1088" s="260" t="s">
        <v>319</v>
      </c>
      <c r="J1088" s="260" t="s">
        <v>320</v>
      </c>
      <c r="K1088" s="260" t="s">
        <v>320</v>
      </c>
      <c r="L1088" s="260" t="s">
        <v>263</v>
      </c>
      <c r="M1088" s="260">
        <v>700009</v>
      </c>
      <c r="N1088" s="260" t="s">
        <v>204</v>
      </c>
      <c r="O1088" s="260" t="s">
        <v>205</v>
      </c>
      <c r="P1088" s="260">
        <v>16</v>
      </c>
      <c r="Q1088" s="260">
        <v>1500</v>
      </c>
      <c r="R1088" s="260">
        <v>1520</v>
      </c>
    </row>
    <row r="1089" spans="1:18" x14ac:dyDescent="0.35">
      <c r="A1089" s="260">
        <v>95001965</v>
      </c>
      <c r="B1089" s="260" t="s">
        <v>330</v>
      </c>
      <c r="C1089" s="260" t="s">
        <v>302</v>
      </c>
      <c r="D1089" s="261">
        <v>44840</v>
      </c>
      <c r="E1089" s="260">
        <v>28</v>
      </c>
      <c r="F1089" s="260" t="s">
        <v>199</v>
      </c>
      <c r="G1089" s="260">
        <v>2968000</v>
      </c>
      <c r="H1089" s="260" t="s">
        <v>318</v>
      </c>
      <c r="I1089" s="260" t="s">
        <v>319</v>
      </c>
      <c r="J1089" s="260" t="s">
        <v>320</v>
      </c>
      <c r="K1089" s="260" t="s">
        <v>320</v>
      </c>
      <c r="L1089" s="260" t="s">
        <v>263</v>
      </c>
      <c r="M1089" s="260">
        <v>700009</v>
      </c>
      <c r="N1089" s="260" t="s">
        <v>204</v>
      </c>
      <c r="O1089" s="260" t="s">
        <v>205</v>
      </c>
      <c r="P1089" s="260">
        <v>23</v>
      </c>
      <c r="Q1089" s="260">
        <v>1500</v>
      </c>
      <c r="R1089" s="260">
        <v>1520</v>
      </c>
    </row>
    <row r="1090" spans="1:18" x14ac:dyDescent="0.35">
      <c r="A1090" s="260">
        <v>95001965</v>
      </c>
      <c r="B1090" s="260" t="s">
        <v>330</v>
      </c>
      <c r="C1090" s="260" t="s">
        <v>302</v>
      </c>
      <c r="D1090" s="261">
        <v>44840</v>
      </c>
      <c r="E1090" s="260">
        <v>28</v>
      </c>
      <c r="F1090" s="260" t="s">
        <v>199</v>
      </c>
      <c r="G1090" s="260">
        <v>2968000</v>
      </c>
      <c r="H1090" s="260" t="s">
        <v>318</v>
      </c>
      <c r="I1090" s="260" t="s">
        <v>319</v>
      </c>
      <c r="J1090" s="260" t="s">
        <v>320</v>
      </c>
      <c r="K1090" s="260" t="s">
        <v>320</v>
      </c>
      <c r="L1090" s="260" t="s">
        <v>263</v>
      </c>
      <c r="M1090" s="260">
        <v>700009</v>
      </c>
      <c r="N1090" s="260" t="s">
        <v>204</v>
      </c>
      <c r="O1090" s="260" t="s">
        <v>205</v>
      </c>
      <c r="P1090" s="260">
        <v>22</v>
      </c>
      <c r="Q1090" s="260">
        <v>1500</v>
      </c>
      <c r="R1090" s="260">
        <v>1520</v>
      </c>
    </row>
    <row r="1091" spans="1:18" x14ac:dyDescent="0.35">
      <c r="A1091" s="260">
        <v>95001965</v>
      </c>
      <c r="B1091" s="260" t="s">
        <v>330</v>
      </c>
      <c r="C1091" s="260" t="s">
        <v>302</v>
      </c>
      <c r="D1091" s="261">
        <v>44840</v>
      </c>
      <c r="E1091" s="260">
        <v>28</v>
      </c>
      <c r="F1091" s="260" t="s">
        <v>199</v>
      </c>
      <c r="G1091" s="260">
        <v>2968000</v>
      </c>
      <c r="H1091" s="260" t="s">
        <v>318</v>
      </c>
      <c r="I1091" s="260" t="s">
        <v>319</v>
      </c>
      <c r="J1091" s="260" t="s">
        <v>320</v>
      </c>
      <c r="K1091" s="260" t="s">
        <v>320</v>
      </c>
      <c r="L1091" s="260" t="s">
        <v>263</v>
      </c>
      <c r="M1091" s="260">
        <v>700009</v>
      </c>
      <c r="N1091" s="260" t="s">
        <v>204</v>
      </c>
      <c r="O1091" s="260" t="s">
        <v>205</v>
      </c>
      <c r="P1091" s="260">
        <v>21</v>
      </c>
      <c r="Q1091" s="260">
        <v>1500</v>
      </c>
      <c r="R1091" s="260">
        <v>1520</v>
      </c>
    </row>
    <row r="1092" spans="1:18" x14ac:dyDescent="0.35">
      <c r="A1092" s="260">
        <v>95001965</v>
      </c>
      <c r="B1092" s="260" t="s">
        <v>330</v>
      </c>
      <c r="C1092" s="260" t="s">
        <v>302</v>
      </c>
      <c r="D1092" s="261">
        <v>44840</v>
      </c>
      <c r="E1092" s="260">
        <v>28</v>
      </c>
      <c r="F1092" s="260" t="s">
        <v>199</v>
      </c>
      <c r="G1092" s="260">
        <v>2968000</v>
      </c>
      <c r="H1092" s="260" t="s">
        <v>318</v>
      </c>
      <c r="I1092" s="260" t="s">
        <v>319</v>
      </c>
      <c r="J1092" s="260" t="s">
        <v>320</v>
      </c>
      <c r="K1092" s="260" t="s">
        <v>320</v>
      </c>
      <c r="L1092" s="260" t="s">
        <v>263</v>
      </c>
      <c r="M1092" s="260">
        <v>700009</v>
      </c>
      <c r="N1092" s="260" t="s">
        <v>204</v>
      </c>
      <c r="O1092" s="260" t="s">
        <v>205</v>
      </c>
      <c r="P1092" s="260">
        <v>20</v>
      </c>
      <c r="Q1092" s="260">
        <v>1500</v>
      </c>
      <c r="R1092" s="260">
        <v>1520</v>
      </c>
    </row>
    <row r="1093" spans="1:18" x14ac:dyDescent="0.35">
      <c r="A1093" s="260">
        <v>95001965</v>
      </c>
      <c r="B1093" s="260" t="s">
        <v>330</v>
      </c>
      <c r="C1093" s="260" t="s">
        <v>302</v>
      </c>
      <c r="D1093" s="261">
        <v>44840</v>
      </c>
      <c r="E1093" s="260">
        <v>28</v>
      </c>
      <c r="F1093" s="260" t="s">
        <v>199</v>
      </c>
      <c r="G1093" s="260">
        <v>2968000</v>
      </c>
      <c r="H1093" s="260" t="s">
        <v>318</v>
      </c>
      <c r="I1093" s="260" t="s">
        <v>319</v>
      </c>
      <c r="J1093" s="260" t="s">
        <v>320</v>
      </c>
      <c r="K1093" s="260" t="s">
        <v>320</v>
      </c>
      <c r="L1093" s="260" t="s">
        <v>263</v>
      </c>
      <c r="M1093" s="260">
        <v>700009</v>
      </c>
      <c r="N1093" s="260" t="s">
        <v>204</v>
      </c>
      <c r="O1093" s="260" t="s">
        <v>205</v>
      </c>
      <c r="P1093" s="260">
        <v>17</v>
      </c>
      <c r="Q1093" s="260">
        <v>1500</v>
      </c>
      <c r="R1093" s="260">
        <v>1520</v>
      </c>
    </row>
    <row r="1094" spans="1:18" x14ac:dyDescent="0.35">
      <c r="A1094" s="260">
        <v>95001965</v>
      </c>
      <c r="B1094" s="260" t="s">
        <v>330</v>
      </c>
      <c r="C1094" s="260" t="s">
        <v>302</v>
      </c>
      <c r="D1094" s="261">
        <v>44840</v>
      </c>
      <c r="E1094" s="260">
        <v>28</v>
      </c>
      <c r="F1094" s="260" t="s">
        <v>199</v>
      </c>
      <c r="G1094" s="260">
        <v>2968000</v>
      </c>
      <c r="H1094" s="260" t="s">
        <v>318</v>
      </c>
      <c r="I1094" s="260" t="s">
        <v>319</v>
      </c>
      <c r="J1094" s="260" t="s">
        <v>320</v>
      </c>
      <c r="K1094" s="260" t="s">
        <v>320</v>
      </c>
      <c r="L1094" s="260" t="s">
        <v>263</v>
      </c>
      <c r="M1094" s="260">
        <v>700009</v>
      </c>
      <c r="N1094" s="260" t="s">
        <v>204</v>
      </c>
      <c r="O1094" s="260" t="s">
        <v>205</v>
      </c>
      <c r="P1094" s="260">
        <v>18</v>
      </c>
      <c r="Q1094" s="260">
        <v>1500</v>
      </c>
      <c r="R1094" s="260">
        <v>1520</v>
      </c>
    </row>
    <row r="1095" spans="1:18" x14ac:dyDescent="0.35">
      <c r="A1095" s="260">
        <v>95001965</v>
      </c>
      <c r="B1095" s="260" t="s">
        <v>330</v>
      </c>
      <c r="C1095" s="260" t="s">
        <v>302</v>
      </c>
      <c r="D1095" s="261">
        <v>44840</v>
      </c>
      <c r="E1095" s="260">
        <v>28</v>
      </c>
      <c r="F1095" s="260" t="s">
        <v>199</v>
      </c>
      <c r="G1095" s="260">
        <v>2968000</v>
      </c>
      <c r="H1095" s="260" t="s">
        <v>318</v>
      </c>
      <c r="I1095" s="260" t="s">
        <v>319</v>
      </c>
      <c r="J1095" s="260" t="s">
        <v>320</v>
      </c>
      <c r="K1095" s="260" t="s">
        <v>320</v>
      </c>
      <c r="L1095" s="260" t="s">
        <v>263</v>
      </c>
      <c r="M1095" s="260">
        <v>700009</v>
      </c>
      <c r="N1095" s="260" t="s">
        <v>204</v>
      </c>
      <c r="O1095" s="260" t="s">
        <v>205</v>
      </c>
      <c r="P1095" s="260">
        <v>19</v>
      </c>
      <c r="Q1095" s="260">
        <v>1500</v>
      </c>
      <c r="R1095" s="260">
        <v>1520</v>
      </c>
    </row>
    <row r="1096" spans="1:18" x14ac:dyDescent="0.35">
      <c r="A1096" s="260">
        <v>95001966</v>
      </c>
      <c r="B1096" s="260" t="s">
        <v>330</v>
      </c>
      <c r="C1096" s="260" t="s">
        <v>302</v>
      </c>
      <c r="D1096" s="261">
        <v>44840</v>
      </c>
      <c r="E1096" s="260">
        <v>28</v>
      </c>
      <c r="F1096" s="260" t="s">
        <v>199</v>
      </c>
      <c r="G1096" s="260">
        <v>2968000</v>
      </c>
      <c r="H1096" s="260" t="s">
        <v>318</v>
      </c>
      <c r="I1096" s="260" t="s">
        <v>319</v>
      </c>
      <c r="J1096" s="260" t="s">
        <v>320</v>
      </c>
      <c r="K1096" s="260" t="s">
        <v>320</v>
      </c>
      <c r="L1096" s="260" t="s">
        <v>263</v>
      </c>
      <c r="M1096" s="260">
        <v>700009</v>
      </c>
      <c r="N1096" s="260" t="s">
        <v>204</v>
      </c>
      <c r="O1096" s="260" t="s">
        <v>205</v>
      </c>
      <c r="P1096" s="260">
        <v>13</v>
      </c>
      <c r="Q1096" s="260">
        <v>1500</v>
      </c>
      <c r="R1096" s="260">
        <v>1520</v>
      </c>
    </row>
    <row r="1097" spans="1:18" x14ac:dyDescent="0.35">
      <c r="A1097" s="260">
        <v>95001966</v>
      </c>
      <c r="B1097" s="260" t="s">
        <v>330</v>
      </c>
      <c r="C1097" s="260" t="s">
        <v>302</v>
      </c>
      <c r="D1097" s="261">
        <v>44840</v>
      </c>
      <c r="E1097" s="260">
        <v>28</v>
      </c>
      <c r="F1097" s="260" t="s">
        <v>199</v>
      </c>
      <c r="G1097" s="260">
        <v>2968000</v>
      </c>
      <c r="H1097" s="260" t="s">
        <v>318</v>
      </c>
      <c r="I1097" s="260" t="s">
        <v>319</v>
      </c>
      <c r="J1097" s="260" t="s">
        <v>320</v>
      </c>
      <c r="K1097" s="260" t="s">
        <v>320</v>
      </c>
      <c r="L1097" s="260" t="s">
        <v>263</v>
      </c>
      <c r="M1097" s="260">
        <v>700009</v>
      </c>
      <c r="N1097" s="260" t="s">
        <v>204</v>
      </c>
      <c r="O1097" s="260" t="s">
        <v>205</v>
      </c>
      <c r="P1097" s="260">
        <v>14</v>
      </c>
      <c r="Q1097" s="260">
        <v>1500</v>
      </c>
      <c r="R1097" s="260">
        <v>1520</v>
      </c>
    </row>
    <row r="1098" spans="1:18" x14ac:dyDescent="0.35">
      <c r="A1098" s="260">
        <v>95001966</v>
      </c>
      <c r="B1098" s="260" t="s">
        <v>330</v>
      </c>
      <c r="C1098" s="260" t="s">
        <v>302</v>
      </c>
      <c r="D1098" s="261">
        <v>44840</v>
      </c>
      <c r="E1098" s="260">
        <v>28</v>
      </c>
      <c r="F1098" s="260" t="s">
        <v>199</v>
      </c>
      <c r="G1098" s="260">
        <v>2968000</v>
      </c>
      <c r="H1098" s="260" t="s">
        <v>318</v>
      </c>
      <c r="I1098" s="260" t="s">
        <v>319</v>
      </c>
      <c r="J1098" s="260" t="s">
        <v>320</v>
      </c>
      <c r="K1098" s="260" t="s">
        <v>320</v>
      </c>
      <c r="L1098" s="260" t="s">
        <v>263</v>
      </c>
      <c r="M1098" s="260">
        <v>700009</v>
      </c>
      <c r="N1098" s="260" t="s">
        <v>204</v>
      </c>
      <c r="O1098" s="260" t="s">
        <v>205</v>
      </c>
      <c r="P1098" s="260">
        <v>12</v>
      </c>
      <c r="Q1098" s="260">
        <v>1500</v>
      </c>
      <c r="R1098" s="260">
        <v>1520</v>
      </c>
    </row>
    <row r="1099" spans="1:18" x14ac:dyDescent="0.35">
      <c r="A1099" s="260">
        <v>95001966</v>
      </c>
      <c r="B1099" s="260" t="s">
        <v>330</v>
      </c>
      <c r="C1099" s="260" t="s">
        <v>302</v>
      </c>
      <c r="D1099" s="261">
        <v>44840</v>
      </c>
      <c r="E1099" s="260">
        <v>28</v>
      </c>
      <c r="F1099" s="260" t="s">
        <v>199</v>
      </c>
      <c r="G1099" s="260">
        <v>2968000</v>
      </c>
      <c r="H1099" s="260" t="s">
        <v>318</v>
      </c>
      <c r="I1099" s="260" t="s">
        <v>319</v>
      </c>
      <c r="J1099" s="260" t="s">
        <v>320</v>
      </c>
      <c r="K1099" s="260" t="s">
        <v>320</v>
      </c>
      <c r="L1099" s="260" t="s">
        <v>263</v>
      </c>
      <c r="M1099" s="260">
        <v>700009</v>
      </c>
      <c r="N1099" s="260" t="s">
        <v>204</v>
      </c>
      <c r="O1099" s="260" t="s">
        <v>205</v>
      </c>
      <c r="P1099" s="260">
        <v>11</v>
      </c>
      <c r="Q1099" s="260">
        <v>1500</v>
      </c>
      <c r="R1099" s="260">
        <v>1520</v>
      </c>
    </row>
    <row r="1100" spans="1:18" x14ac:dyDescent="0.35">
      <c r="A1100" s="260">
        <v>95001966</v>
      </c>
      <c r="B1100" s="260" t="s">
        <v>330</v>
      </c>
      <c r="C1100" s="260" t="s">
        <v>302</v>
      </c>
      <c r="D1100" s="261">
        <v>44840</v>
      </c>
      <c r="E1100" s="260">
        <v>28</v>
      </c>
      <c r="F1100" s="260" t="s">
        <v>199</v>
      </c>
      <c r="G1100" s="260">
        <v>2968000</v>
      </c>
      <c r="H1100" s="260" t="s">
        <v>318</v>
      </c>
      <c r="I1100" s="260" t="s">
        <v>319</v>
      </c>
      <c r="J1100" s="260" t="s">
        <v>320</v>
      </c>
      <c r="K1100" s="260" t="s">
        <v>320</v>
      </c>
      <c r="L1100" s="260" t="s">
        <v>263</v>
      </c>
      <c r="M1100" s="260">
        <v>700009</v>
      </c>
      <c r="N1100" s="260" t="s">
        <v>204</v>
      </c>
      <c r="O1100" s="260" t="s">
        <v>205</v>
      </c>
      <c r="P1100" s="260">
        <v>10</v>
      </c>
      <c r="Q1100" s="260">
        <v>1500</v>
      </c>
      <c r="R1100" s="260">
        <v>1520</v>
      </c>
    </row>
    <row r="1101" spans="1:18" x14ac:dyDescent="0.35">
      <c r="A1101" s="260">
        <v>95001966</v>
      </c>
      <c r="B1101" s="260" t="s">
        <v>330</v>
      </c>
      <c r="C1101" s="260" t="s">
        <v>302</v>
      </c>
      <c r="D1101" s="261">
        <v>44840</v>
      </c>
      <c r="E1101" s="260">
        <v>14</v>
      </c>
      <c r="F1101" s="260" t="s">
        <v>199</v>
      </c>
      <c r="G1101" s="260">
        <v>1484000</v>
      </c>
      <c r="H1101" s="260" t="s">
        <v>318</v>
      </c>
      <c r="I1101" s="260" t="s">
        <v>319</v>
      </c>
      <c r="J1101" s="260" t="s">
        <v>320</v>
      </c>
      <c r="K1101" s="260" t="s">
        <v>320</v>
      </c>
      <c r="L1101" s="260" t="s">
        <v>263</v>
      </c>
      <c r="M1101" s="260">
        <v>700009</v>
      </c>
      <c r="N1101" s="260" t="s">
        <v>204</v>
      </c>
      <c r="O1101" s="260" t="s">
        <v>205</v>
      </c>
      <c r="P1101" s="260">
        <v>15</v>
      </c>
      <c r="Q1101" s="260">
        <v>1500</v>
      </c>
      <c r="R1101" s="260">
        <v>1520</v>
      </c>
    </row>
    <row r="1102" spans="1:18" x14ac:dyDescent="0.35">
      <c r="A1102" s="260">
        <v>95001966</v>
      </c>
      <c r="B1102" s="260" t="s">
        <v>330</v>
      </c>
      <c r="C1102" s="260" t="s">
        <v>302</v>
      </c>
      <c r="D1102" s="261">
        <v>44840</v>
      </c>
      <c r="E1102" s="260">
        <v>14</v>
      </c>
      <c r="F1102" s="260" t="s">
        <v>199</v>
      </c>
      <c r="G1102" s="260">
        <v>1484000</v>
      </c>
      <c r="H1102" s="260" t="s">
        <v>318</v>
      </c>
      <c r="I1102" s="260" t="s">
        <v>319</v>
      </c>
      <c r="J1102" s="260" t="s">
        <v>320</v>
      </c>
      <c r="K1102" s="260" t="s">
        <v>320</v>
      </c>
      <c r="L1102" s="260" t="s">
        <v>263</v>
      </c>
      <c r="M1102" s="260">
        <v>700009</v>
      </c>
      <c r="N1102" s="260" t="s">
        <v>204</v>
      </c>
      <c r="O1102" s="260" t="s">
        <v>205</v>
      </c>
      <c r="P1102" s="260">
        <v>16</v>
      </c>
      <c r="Q1102" s="260">
        <v>1500</v>
      </c>
      <c r="R1102" s="260">
        <v>1520</v>
      </c>
    </row>
    <row r="1103" spans="1:18" x14ac:dyDescent="0.35">
      <c r="A1103" s="260">
        <v>95001966</v>
      </c>
      <c r="B1103" s="260" t="s">
        <v>330</v>
      </c>
      <c r="C1103" s="260" t="s">
        <v>302</v>
      </c>
      <c r="D1103" s="261">
        <v>44840</v>
      </c>
      <c r="E1103" s="260">
        <v>28</v>
      </c>
      <c r="F1103" s="260" t="s">
        <v>199</v>
      </c>
      <c r="G1103" s="260">
        <v>2968000</v>
      </c>
      <c r="H1103" s="260" t="s">
        <v>318</v>
      </c>
      <c r="I1103" s="260" t="s">
        <v>319</v>
      </c>
      <c r="J1103" s="260" t="s">
        <v>320</v>
      </c>
      <c r="K1103" s="260" t="s">
        <v>320</v>
      </c>
      <c r="L1103" s="260" t="s">
        <v>263</v>
      </c>
      <c r="M1103" s="260">
        <v>700009</v>
      </c>
      <c r="N1103" s="260" t="s">
        <v>204</v>
      </c>
      <c r="O1103" s="260" t="s">
        <v>205</v>
      </c>
      <c r="P1103" s="260">
        <v>17</v>
      </c>
      <c r="Q1103" s="260">
        <v>1500</v>
      </c>
      <c r="R1103" s="260">
        <v>1520</v>
      </c>
    </row>
    <row r="1104" spans="1:18" x14ac:dyDescent="0.35">
      <c r="A1104" s="260">
        <v>95001966</v>
      </c>
      <c r="B1104" s="260" t="s">
        <v>330</v>
      </c>
      <c r="C1104" s="260" t="s">
        <v>302</v>
      </c>
      <c r="D1104" s="261">
        <v>44840</v>
      </c>
      <c r="E1104" s="260">
        <v>14</v>
      </c>
      <c r="F1104" s="260" t="s">
        <v>199</v>
      </c>
      <c r="G1104" s="260">
        <v>1484000</v>
      </c>
      <c r="H1104" s="260" t="s">
        <v>318</v>
      </c>
      <c r="I1104" s="260" t="s">
        <v>319</v>
      </c>
      <c r="J1104" s="260" t="s">
        <v>320</v>
      </c>
      <c r="K1104" s="260" t="s">
        <v>320</v>
      </c>
      <c r="L1104" s="260" t="s">
        <v>263</v>
      </c>
      <c r="M1104" s="260">
        <v>700009</v>
      </c>
      <c r="N1104" s="260" t="s">
        <v>204</v>
      </c>
      <c r="O1104" s="260" t="s">
        <v>205</v>
      </c>
      <c r="P1104" s="260">
        <v>18</v>
      </c>
      <c r="Q1104" s="260">
        <v>1500</v>
      </c>
      <c r="R1104" s="260">
        <v>1520</v>
      </c>
    </row>
    <row r="1105" spans="1:18" x14ac:dyDescent="0.35">
      <c r="A1105" s="260">
        <v>95001966</v>
      </c>
      <c r="B1105" s="260" t="s">
        <v>330</v>
      </c>
      <c r="C1105" s="260" t="s">
        <v>302</v>
      </c>
      <c r="D1105" s="261">
        <v>44840</v>
      </c>
      <c r="E1105" s="260">
        <v>28</v>
      </c>
      <c r="F1105" s="260" t="s">
        <v>199</v>
      </c>
      <c r="G1105" s="260">
        <v>2968000</v>
      </c>
      <c r="H1105" s="260" t="s">
        <v>318</v>
      </c>
      <c r="I1105" s="260" t="s">
        <v>319</v>
      </c>
      <c r="J1105" s="260" t="s">
        <v>320</v>
      </c>
      <c r="K1105" s="260" t="s">
        <v>320</v>
      </c>
      <c r="L1105" s="260" t="s">
        <v>263</v>
      </c>
      <c r="M1105" s="260">
        <v>700009</v>
      </c>
      <c r="N1105" s="260" t="s">
        <v>204</v>
      </c>
      <c r="O1105" s="260" t="s">
        <v>205</v>
      </c>
      <c r="P1105" s="260">
        <v>19</v>
      </c>
      <c r="Q1105" s="260">
        <v>1500</v>
      </c>
      <c r="R1105" s="260">
        <v>1520</v>
      </c>
    </row>
    <row r="1106" spans="1:18" x14ac:dyDescent="0.35">
      <c r="A1106" s="260">
        <v>95001966</v>
      </c>
      <c r="B1106" s="260" t="s">
        <v>330</v>
      </c>
      <c r="C1106" s="260" t="s">
        <v>302</v>
      </c>
      <c r="D1106" s="261">
        <v>44840</v>
      </c>
      <c r="E1106" s="260">
        <v>28</v>
      </c>
      <c r="F1106" s="260" t="s">
        <v>199</v>
      </c>
      <c r="G1106" s="260">
        <v>2968000</v>
      </c>
      <c r="H1106" s="260" t="s">
        <v>318</v>
      </c>
      <c r="I1106" s="260" t="s">
        <v>319</v>
      </c>
      <c r="J1106" s="260" t="s">
        <v>320</v>
      </c>
      <c r="K1106" s="260" t="s">
        <v>320</v>
      </c>
      <c r="L1106" s="260" t="s">
        <v>263</v>
      </c>
      <c r="M1106" s="260">
        <v>700009</v>
      </c>
      <c r="N1106" s="260" t="s">
        <v>204</v>
      </c>
      <c r="O1106" s="260" t="s">
        <v>205</v>
      </c>
      <c r="P1106" s="260">
        <v>20</v>
      </c>
      <c r="Q1106" s="260">
        <v>1500</v>
      </c>
      <c r="R1106" s="260">
        <v>1520</v>
      </c>
    </row>
    <row r="1107" spans="1:18" x14ac:dyDescent="0.35">
      <c r="A1107" s="260">
        <v>95001967</v>
      </c>
      <c r="B1107" s="260" t="s">
        <v>330</v>
      </c>
      <c r="C1107" s="260" t="s">
        <v>302</v>
      </c>
      <c r="D1107" s="261">
        <v>44840</v>
      </c>
      <c r="E1107" s="260">
        <v>14</v>
      </c>
      <c r="F1107" s="260" t="s">
        <v>199</v>
      </c>
      <c r="G1107" s="260">
        <v>1484000</v>
      </c>
      <c r="H1107" s="260" t="s">
        <v>318</v>
      </c>
      <c r="I1107" s="260" t="s">
        <v>319</v>
      </c>
      <c r="J1107" s="260" t="s">
        <v>320</v>
      </c>
      <c r="K1107" s="260" t="s">
        <v>320</v>
      </c>
      <c r="L1107" s="260" t="s">
        <v>263</v>
      </c>
      <c r="M1107" s="260">
        <v>700009</v>
      </c>
      <c r="N1107" s="260" t="s">
        <v>204</v>
      </c>
      <c r="O1107" s="260" t="s">
        <v>205</v>
      </c>
      <c r="P1107" s="260">
        <v>22</v>
      </c>
      <c r="Q1107" s="260">
        <v>1500</v>
      </c>
      <c r="R1107" s="260">
        <v>1520</v>
      </c>
    </row>
    <row r="1108" spans="1:18" x14ac:dyDescent="0.35">
      <c r="A1108" s="260">
        <v>95001967</v>
      </c>
      <c r="B1108" s="260" t="s">
        <v>330</v>
      </c>
      <c r="C1108" s="260" t="s">
        <v>302</v>
      </c>
      <c r="D1108" s="261">
        <v>44840</v>
      </c>
      <c r="E1108" s="260">
        <v>28</v>
      </c>
      <c r="F1108" s="260" t="s">
        <v>199</v>
      </c>
      <c r="G1108" s="260">
        <v>2968000</v>
      </c>
      <c r="H1108" s="260" t="s">
        <v>318</v>
      </c>
      <c r="I1108" s="260" t="s">
        <v>319</v>
      </c>
      <c r="J1108" s="260" t="s">
        <v>320</v>
      </c>
      <c r="K1108" s="260" t="s">
        <v>320</v>
      </c>
      <c r="L1108" s="260" t="s">
        <v>263</v>
      </c>
      <c r="M1108" s="260">
        <v>700009</v>
      </c>
      <c r="N1108" s="260" t="s">
        <v>204</v>
      </c>
      <c r="O1108" s="260" t="s">
        <v>205</v>
      </c>
      <c r="P1108" s="260">
        <v>23</v>
      </c>
      <c r="Q1108" s="260">
        <v>1500</v>
      </c>
      <c r="R1108" s="260">
        <v>1520</v>
      </c>
    </row>
    <row r="1109" spans="1:18" x14ac:dyDescent="0.35">
      <c r="A1109" s="260">
        <v>95001967</v>
      </c>
      <c r="B1109" s="260" t="s">
        <v>330</v>
      </c>
      <c r="C1109" s="260" t="s">
        <v>302</v>
      </c>
      <c r="D1109" s="261">
        <v>44840</v>
      </c>
      <c r="E1109" s="260">
        <v>28</v>
      </c>
      <c r="F1109" s="260" t="s">
        <v>199</v>
      </c>
      <c r="G1109" s="260">
        <v>2968000</v>
      </c>
      <c r="H1109" s="260" t="s">
        <v>318</v>
      </c>
      <c r="I1109" s="260" t="s">
        <v>319</v>
      </c>
      <c r="J1109" s="260" t="s">
        <v>320</v>
      </c>
      <c r="K1109" s="260" t="s">
        <v>320</v>
      </c>
      <c r="L1109" s="260" t="s">
        <v>263</v>
      </c>
      <c r="M1109" s="260">
        <v>700009</v>
      </c>
      <c r="N1109" s="260" t="s">
        <v>204</v>
      </c>
      <c r="O1109" s="260" t="s">
        <v>205</v>
      </c>
      <c r="P1109" s="260">
        <v>24</v>
      </c>
      <c r="Q1109" s="260">
        <v>1500</v>
      </c>
      <c r="R1109" s="260">
        <v>1520</v>
      </c>
    </row>
    <row r="1110" spans="1:18" x14ac:dyDescent="0.35">
      <c r="A1110" s="260">
        <v>95001967</v>
      </c>
      <c r="B1110" s="260" t="s">
        <v>330</v>
      </c>
      <c r="C1110" s="260" t="s">
        <v>302</v>
      </c>
      <c r="D1110" s="261">
        <v>44840</v>
      </c>
      <c r="E1110" s="260">
        <v>28</v>
      </c>
      <c r="F1110" s="260" t="s">
        <v>199</v>
      </c>
      <c r="G1110" s="260">
        <v>2968000</v>
      </c>
      <c r="H1110" s="260" t="s">
        <v>318</v>
      </c>
      <c r="I1110" s="260" t="s">
        <v>319</v>
      </c>
      <c r="J1110" s="260" t="s">
        <v>320</v>
      </c>
      <c r="K1110" s="260" t="s">
        <v>320</v>
      </c>
      <c r="L1110" s="260" t="s">
        <v>263</v>
      </c>
      <c r="M1110" s="260">
        <v>700009</v>
      </c>
      <c r="N1110" s="260" t="s">
        <v>204</v>
      </c>
      <c r="O1110" s="260" t="s">
        <v>205</v>
      </c>
      <c r="P1110" s="260">
        <v>25</v>
      </c>
      <c r="Q1110" s="260">
        <v>1500</v>
      </c>
      <c r="R1110" s="260">
        <v>1520</v>
      </c>
    </row>
    <row r="1111" spans="1:18" x14ac:dyDescent="0.35">
      <c r="A1111" s="260">
        <v>95001967</v>
      </c>
      <c r="B1111" s="260" t="s">
        <v>330</v>
      </c>
      <c r="C1111" s="260" t="s">
        <v>302</v>
      </c>
      <c r="D1111" s="261">
        <v>44840</v>
      </c>
      <c r="E1111" s="260">
        <v>28</v>
      </c>
      <c r="F1111" s="260" t="s">
        <v>199</v>
      </c>
      <c r="G1111" s="260">
        <v>2968000</v>
      </c>
      <c r="H1111" s="260" t="s">
        <v>318</v>
      </c>
      <c r="I1111" s="260" t="s">
        <v>319</v>
      </c>
      <c r="J1111" s="260" t="s">
        <v>320</v>
      </c>
      <c r="K1111" s="260" t="s">
        <v>320</v>
      </c>
      <c r="L1111" s="260" t="s">
        <v>263</v>
      </c>
      <c r="M1111" s="260">
        <v>700009</v>
      </c>
      <c r="N1111" s="260" t="s">
        <v>204</v>
      </c>
      <c r="O1111" s="260" t="s">
        <v>205</v>
      </c>
      <c r="P1111" s="260">
        <v>26</v>
      </c>
      <c r="Q1111" s="260">
        <v>1500</v>
      </c>
      <c r="R1111" s="260">
        <v>1520</v>
      </c>
    </row>
    <row r="1112" spans="1:18" x14ac:dyDescent="0.35">
      <c r="A1112" s="260">
        <v>95001967</v>
      </c>
      <c r="B1112" s="260" t="s">
        <v>330</v>
      </c>
      <c r="C1112" s="260" t="s">
        <v>302</v>
      </c>
      <c r="D1112" s="261">
        <v>44840</v>
      </c>
      <c r="E1112" s="260">
        <v>28</v>
      </c>
      <c r="F1112" s="260" t="s">
        <v>199</v>
      </c>
      <c r="G1112" s="260">
        <v>2968000</v>
      </c>
      <c r="H1112" s="260" t="s">
        <v>318</v>
      </c>
      <c r="I1112" s="260" t="s">
        <v>319</v>
      </c>
      <c r="J1112" s="260" t="s">
        <v>320</v>
      </c>
      <c r="K1112" s="260" t="s">
        <v>320</v>
      </c>
      <c r="L1112" s="260" t="s">
        <v>263</v>
      </c>
      <c r="M1112" s="260">
        <v>700009</v>
      </c>
      <c r="N1112" s="260" t="s">
        <v>204</v>
      </c>
      <c r="O1112" s="260" t="s">
        <v>205</v>
      </c>
      <c r="P1112" s="260">
        <v>27</v>
      </c>
      <c r="Q1112" s="260">
        <v>1500</v>
      </c>
      <c r="R1112" s="260">
        <v>1520</v>
      </c>
    </row>
    <row r="1113" spans="1:18" x14ac:dyDescent="0.35">
      <c r="A1113" s="260">
        <v>95001967</v>
      </c>
      <c r="B1113" s="260" t="s">
        <v>330</v>
      </c>
      <c r="C1113" s="260" t="s">
        <v>302</v>
      </c>
      <c r="D1113" s="261">
        <v>44840</v>
      </c>
      <c r="E1113" s="260">
        <v>28</v>
      </c>
      <c r="F1113" s="260" t="s">
        <v>199</v>
      </c>
      <c r="G1113" s="260">
        <v>2968000</v>
      </c>
      <c r="H1113" s="260" t="s">
        <v>318</v>
      </c>
      <c r="I1113" s="260" t="s">
        <v>319</v>
      </c>
      <c r="J1113" s="260" t="s">
        <v>320</v>
      </c>
      <c r="K1113" s="260" t="s">
        <v>320</v>
      </c>
      <c r="L1113" s="260" t="s">
        <v>263</v>
      </c>
      <c r="M1113" s="260">
        <v>700009</v>
      </c>
      <c r="N1113" s="260" t="s">
        <v>204</v>
      </c>
      <c r="O1113" s="260" t="s">
        <v>205</v>
      </c>
      <c r="P1113" s="260">
        <v>28</v>
      </c>
      <c r="Q1113" s="260">
        <v>1500</v>
      </c>
      <c r="R1113" s="260">
        <v>1520</v>
      </c>
    </row>
    <row r="1114" spans="1:18" x14ac:dyDescent="0.35">
      <c r="A1114" s="260">
        <v>95001967</v>
      </c>
      <c r="B1114" s="260" t="s">
        <v>330</v>
      </c>
      <c r="C1114" s="260" t="s">
        <v>302</v>
      </c>
      <c r="D1114" s="261">
        <v>44840</v>
      </c>
      <c r="E1114" s="260">
        <v>14</v>
      </c>
      <c r="F1114" s="260" t="s">
        <v>199</v>
      </c>
      <c r="G1114" s="260">
        <v>1484000</v>
      </c>
      <c r="H1114" s="260" t="s">
        <v>318</v>
      </c>
      <c r="I1114" s="260" t="s">
        <v>319</v>
      </c>
      <c r="J1114" s="260" t="s">
        <v>320</v>
      </c>
      <c r="K1114" s="260" t="s">
        <v>320</v>
      </c>
      <c r="L1114" s="260" t="s">
        <v>263</v>
      </c>
      <c r="M1114" s="260">
        <v>700009</v>
      </c>
      <c r="N1114" s="260" t="s">
        <v>204</v>
      </c>
      <c r="O1114" s="260" t="s">
        <v>205</v>
      </c>
      <c r="P1114" s="260">
        <v>29</v>
      </c>
      <c r="Q1114" s="260">
        <v>1500</v>
      </c>
      <c r="R1114" s="260">
        <v>1520</v>
      </c>
    </row>
    <row r="1115" spans="1:18" x14ac:dyDescent="0.35">
      <c r="A1115" s="260">
        <v>95001967</v>
      </c>
      <c r="B1115" s="260" t="s">
        <v>330</v>
      </c>
      <c r="C1115" s="260" t="s">
        <v>302</v>
      </c>
      <c r="D1115" s="261">
        <v>44840</v>
      </c>
      <c r="E1115" s="260">
        <v>28</v>
      </c>
      <c r="F1115" s="260" t="s">
        <v>199</v>
      </c>
      <c r="G1115" s="260">
        <v>2968000</v>
      </c>
      <c r="H1115" s="260" t="s">
        <v>318</v>
      </c>
      <c r="I1115" s="260" t="s">
        <v>319</v>
      </c>
      <c r="J1115" s="260" t="s">
        <v>320</v>
      </c>
      <c r="K1115" s="260" t="s">
        <v>320</v>
      </c>
      <c r="L1115" s="260" t="s">
        <v>263</v>
      </c>
      <c r="M1115" s="260">
        <v>700009</v>
      </c>
      <c r="N1115" s="260" t="s">
        <v>204</v>
      </c>
      <c r="O1115" s="260" t="s">
        <v>205</v>
      </c>
      <c r="P1115" s="260">
        <v>30</v>
      </c>
      <c r="Q1115" s="260">
        <v>1500</v>
      </c>
      <c r="R1115" s="260">
        <v>1520</v>
      </c>
    </row>
    <row r="1116" spans="1:18" x14ac:dyDescent="0.35">
      <c r="A1116" s="260">
        <v>95001967</v>
      </c>
      <c r="B1116" s="260" t="s">
        <v>330</v>
      </c>
      <c r="C1116" s="260" t="s">
        <v>302</v>
      </c>
      <c r="D1116" s="261">
        <v>44840</v>
      </c>
      <c r="E1116" s="260">
        <v>28</v>
      </c>
      <c r="F1116" s="260" t="s">
        <v>199</v>
      </c>
      <c r="G1116" s="260">
        <v>2968000</v>
      </c>
      <c r="H1116" s="260" t="s">
        <v>318</v>
      </c>
      <c r="I1116" s="260" t="s">
        <v>319</v>
      </c>
      <c r="J1116" s="260" t="s">
        <v>320</v>
      </c>
      <c r="K1116" s="260" t="s">
        <v>320</v>
      </c>
      <c r="L1116" s="260" t="s">
        <v>263</v>
      </c>
      <c r="M1116" s="260">
        <v>700009</v>
      </c>
      <c r="N1116" s="260" t="s">
        <v>204</v>
      </c>
      <c r="O1116" s="260" t="s">
        <v>205</v>
      </c>
      <c r="P1116" s="260">
        <v>31</v>
      </c>
      <c r="Q1116" s="260">
        <v>1500</v>
      </c>
      <c r="R1116" s="260">
        <v>1520</v>
      </c>
    </row>
    <row r="1117" spans="1:18" x14ac:dyDescent="0.35">
      <c r="A1117" s="260">
        <v>95001967</v>
      </c>
      <c r="B1117" s="260" t="s">
        <v>330</v>
      </c>
      <c r="C1117" s="260" t="s">
        <v>302</v>
      </c>
      <c r="D1117" s="261">
        <v>44840</v>
      </c>
      <c r="E1117" s="260">
        <v>28</v>
      </c>
      <c r="F1117" s="260" t="s">
        <v>199</v>
      </c>
      <c r="G1117" s="260">
        <v>2968000</v>
      </c>
      <c r="H1117" s="260" t="s">
        <v>318</v>
      </c>
      <c r="I1117" s="260" t="s">
        <v>319</v>
      </c>
      <c r="J1117" s="260" t="s">
        <v>320</v>
      </c>
      <c r="K1117" s="260" t="s">
        <v>320</v>
      </c>
      <c r="L1117" s="260" t="s">
        <v>263</v>
      </c>
      <c r="M1117" s="260">
        <v>700009</v>
      </c>
      <c r="N1117" s="260" t="s">
        <v>204</v>
      </c>
      <c r="O1117" s="260" t="s">
        <v>205</v>
      </c>
      <c r="P1117" s="260">
        <v>32</v>
      </c>
      <c r="Q1117" s="260">
        <v>1500</v>
      </c>
      <c r="R1117" s="260">
        <v>1520</v>
      </c>
    </row>
    <row r="1118" spans="1:18" x14ac:dyDescent="0.35">
      <c r="A1118" s="260">
        <v>95001967</v>
      </c>
      <c r="B1118" s="260" t="s">
        <v>330</v>
      </c>
      <c r="C1118" s="260" t="s">
        <v>302</v>
      </c>
      <c r="D1118" s="261">
        <v>44840</v>
      </c>
      <c r="E1118" s="260">
        <v>28</v>
      </c>
      <c r="F1118" s="260" t="s">
        <v>199</v>
      </c>
      <c r="G1118" s="260">
        <v>2968000</v>
      </c>
      <c r="H1118" s="260" t="s">
        <v>318</v>
      </c>
      <c r="I1118" s="260" t="s">
        <v>319</v>
      </c>
      <c r="J1118" s="260" t="s">
        <v>320</v>
      </c>
      <c r="K1118" s="260" t="s">
        <v>320</v>
      </c>
      <c r="L1118" s="260" t="s">
        <v>263</v>
      </c>
      <c r="M1118" s="260">
        <v>700009</v>
      </c>
      <c r="N1118" s="260" t="s">
        <v>204</v>
      </c>
      <c r="O1118" s="260" t="s">
        <v>205</v>
      </c>
      <c r="P1118" s="260">
        <v>33</v>
      </c>
      <c r="Q1118" s="260">
        <v>1500</v>
      </c>
      <c r="R1118" s="260">
        <v>1520</v>
      </c>
    </row>
    <row r="1119" spans="1:18" x14ac:dyDescent="0.35">
      <c r="A1119" s="260">
        <v>95001967</v>
      </c>
      <c r="B1119" s="260" t="s">
        <v>330</v>
      </c>
      <c r="C1119" s="260" t="s">
        <v>302</v>
      </c>
      <c r="D1119" s="261">
        <v>44840</v>
      </c>
      <c r="E1119" s="260">
        <v>28</v>
      </c>
      <c r="F1119" s="260" t="s">
        <v>199</v>
      </c>
      <c r="G1119" s="260">
        <v>2968000</v>
      </c>
      <c r="H1119" s="260" t="s">
        <v>318</v>
      </c>
      <c r="I1119" s="260" t="s">
        <v>319</v>
      </c>
      <c r="J1119" s="260" t="s">
        <v>320</v>
      </c>
      <c r="K1119" s="260" t="s">
        <v>320</v>
      </c>
      <c r="L1119" s="260" t="s">
        <v>263</v>
      </c>
      <c r="M1119" s="260">
        <v>700009</v>
      </c>
      <c r="N1119" s="260" t="s">
        <v>204</v>
      </c>
      <c r="O1119" s="260" t="s">
        <v>205</v>
      </c>
      <c r="P1119" s="260">
        <v>10</v>
      </c>
      <c r="Q1119" s="260">
        <v>1500</v>
      </c>
      <c r="R1119" s="260">
        <v>1520</v>
      </c>
    </row>
    <row r="1120" spans="1:18" x14ac:dyDescent="0.35">
      <c r="A1120" s="260">
        <v>95001967</v>
      </c>
      <c r="B1120" s="260" t="s">
        <v>330</v>
      </c>
      <c r="C1120" s="260" t="s">
        <v>302</v>
      </c>
      <c r="D1120" s="261">
        <v>44840</v>
      </c>
      <c r="E1120" s="260">
        <v>28</v>
      </c>
      <c r="F1120" s="260" t="s">
        <v>199</v>
      </c>
      <c r="G1120" s="260">
        <v>2968000</v>
      </c>
      <c r="H1120" s="260" t="s">
        <v>318</v>
      </c>
      <c r="I1120" s="260" t="s">
        <v>319</v>
      </c>
      <c r="J1120" s="260" t="s">
        <v>320</v>
      </c>
      <c r="K1120" s="260" t="s">
        <v>320</v>
      </c>
      <c r="L1120" s="260" t="s">
        <v>263</v>
      </c>
      <c r="M1120" s="260">
        <v>700009</v>
      </c>
      <c r="N1120" s="260" t="s">
        <v>204</v>
      </c>
      <c r="O1120" s="260" t="s">
        <v>205</v>
      </c>
      <c r="P1120" s="260">
        <v>11</v>
      </c>
      <c r="Q1120" s="260">
        <v>1500</v>
      </c>
      <c r="R1120" s="260">
        <v>1520</v>
      </c>
    </row>
    <row r="1121" spans="1:18" x14ac:dyDescent="0.35">
      <c r="A1121" s="260">
        <v>95001967</v>
      </c>
      <c r="B1121" s="260" t="s">
        <v>330</v>
      </c>
      <c r="C1121" s="260" t="s">
        <v>302</v>
      </c>
      <c r="D1121" s="261">
        <v>44840</v>
      </c>
      <c r="E1121" s="260">
        <v>28</v>
      </c>
      <c r="F1121" s="260" t="s">
        <v>199</v>
      </c>
      <c r="G1121" s="260">
        <v>2968000</v>
      </c>
      <c r="H1121" s="260" t="s">
        <v>318</v>
      </c>
      <c r="I1121" s="260" t="s">
        <v>319</v>
      </c>
      <c r="J1121" s="260" t="s">
        <v>320</v>
      </c>
      <c r="K1121" s="260" t="s">
        <v>320</v>
      </c>
      <c r="L1121" s="260" t="s">
        <v>263</v>
      </c>
      <c r="M1121" s="260">
        <v>700009</v>
      </c>
      <c r="N1121" s="260" t="s">
        <v>204</v>
      </c>
      <c r="O1121" s="260" t="s">
        <v>205</v>
      </c>
      <c r="P1121" s="260">
        <v>12</v>
      </c>
      <c r="Q1121" s="260">
        <v>1500</v>
      </c>
      <c r="R1121" s="260">
        <v>1520</v>
      </c>
    </row>
    <row r="1122" spans="1:18" x14ac:dyDescent="0.35">
      <c r="A1122" s="260">
        <v>95001967</v>
      </c>
      <c r="B1122" s="260" t="s">
        <v>330</v>
      </c>
      <c r="C1122" s="260" t="s">
        <v>302</v>
      </c>
      <c r="D1122" s="261">
        <v>44840</v>
      </c>
      <c r="E1122" s="260">
        <v>28</v>
      </c>
      <c r="F1122" s="260" t="s">
        <v>199</v>
      </c>
      <c r="G1122" s="260">
        <v>2968000</v>
      </c>
      <c r="H1122" s="260" t="s">
        <v>318</v>
      </c>
      <c r="I1122" s="260" t="s">
        <v>319</v>
      </c>
      <c r="J1122" s="260" t="s">
        <v>320</v>
      </c>
      <c r="K1122" s="260" t="s">
        <v>320</v>
      </c>
      <c r="L1122" s="260" t="s">
        <v>263</v>
      </c>
      <c r="M1122" s="260">
        <v>700009</v>
      </c>
      <c r="N1122" s="260" t="s">
        <v>204</v>
      </c>
      <c r="O1122" s="260" t="s">
        <v>205</v>
      </c>
      <c r="P1122" s="260">
        <v>13</v>
      </c>
      <c r="Q1122" s="260">
        <v>1500</v>
      </c>
      <c r="R1122" s="260">
        <v>1520</v>
      </c>
    </row>
    <row r="1123" spans="1:18" x14ac:dyDescent="0.35">
      <c r="A1123" s="260">
        <v>95001967</v>
      </c>
      <c r="B1123" s="260" t="s">
        <v>330</v>
      </c>
      <c r="C1123" s="260" t="s">
        <v>302</v>
      </c>
      <c r="D1123" s="261">
        <v>44840</v>
      </c>
      <c r="E1123" s="260">
        <v>28</v>
      </c>
      <c r="F1123" s="260" t="s">
        <v>199</v>
      </c>
      <c r="G1123" s="260">
        <v>2968000</v>
      </c>
      <c r="H1123" s="260" t="s">
        <v>318</v>
      </c>
      <c r="I1123" s="260" t="s">
        <v>319</v>
      </c>
      <c r="J1123" s="260" t="s">
        <v>320</v>
      </c>
      <c r="K1123" s="260" t="s">
        <v>320</v>
      </c>
      <c r="L1123" s="260" t="s">
        <v>263</v>
      </c>
      <c r="M1123" s="260">
        <v>700009</v>
      </c>
      <c r="N1123" s="260" t="s">
        <v>204</v>
      </c>
      <c r="O1123" s="260" t="s">
        <v>205</v>
      </c>
      <c r="P1123" s="260">
        <v>14</v>
      </c>
      <c r="Q1123" s="260">
        <v>1500</v>
      </c>
      <c r="R1123" s="260">
        <v>1520</v>
      </c>
    </row>
    <row r="1124" spans="1:18" x14ac:dyDescent="0.35">
      <c r="A1124" s="260">
        <v>95001967</v>
      </c>
      <c r="B1124" s="260" t="s">
        <v>330</v>
      </c>
      <c r="C1124" s="260" t="s">
        <v>302</v>
      </c>
      <c r="D1124" s="261">
        <v>44840</v>
      </c>
      <c r="E1124" s="260">
        <v>28</v>
      </c>
      <c r="F1124" s="260" t="s">
        <v>199</v>
      </c>
      <c r="G1124" s="260">
        <v>2968000</v>
      </c>
      <c r="H1124" s="260" t="s">
        <v>318</v>
      </c>
      <c r="I1124" s="260" t="s">
        <v>319</v>
      </c>
      <c r="J1124" s="260" t="s">
        <v>320</v>
      </c>
      <c r="K1124" s="260" t="s">
        <v>320</v>
      </c>
      <c r="L1124" s="260" t="s">
        <v>263</v>
      </c>
      <c r="M1124" s="260">
        <v>700009</v>
      </c>
      <c r="N1124" s="260" t="s">
        <v>204</v>
      </c>
      <c r="O1124" s="260" t="s">
        <v>205</v>
      </c>
      <c r="P1124" s="260">
        <v>15</v>
      </c>
      <c r="Q1124" s="260">
        <v>1500</v>
      </c>
      <c r="R1124" s="260">
        <v>1520</v>
      </c>
    </row>
    <row r="1125" spans="1:18" x14ac:dyDescent="0.35">
      <c r="A1125" s="260">
        <v>95001967</v>
      </c>
      <c r="B1125" s="260" t="s">
        <v>330</v>
      </c>
      <c r="C1125" s="260" t="s">
        <v>302</v>
      </c>
      <c r="D1125" s="261">
        <v>44840</v>
      </c>
      <c r="E1125" s="260">
        <v>10</v>
      </c>
      <c r="F1125" s="260" t="s">
        <v>199</v>
      </c>
      <c r="G1125" s="260">
        <v>1060000</v>
      </c>
      <c r="H1125" s="260" t="s">
        <v>318</v>
      </c>
      <c r="I1125" s="260" t="s">
        <v>319</v>
      </c>
      <c r="J1125" s="260" t="s">
        <v>320</v>
      </c>
      <c r="K1125" s="260" t="s">
        <v>320</v>
      </c>
      <c r="L1125" s="260" t="s">
        <v>263</v>
      </c>
      <c r="M1125" s="260">
        <v>700009</v>
      </c>
      <c r="N1125" s="260" t="s">
        <v>204</v>
      </c>
      <c r="O1125" s="260" t="s">
        <v>205</v>
      </c>
      <c r="P1125" s="260">
        <v>16</v>
      </c>
      <c r="Q1125" s="260">
        <v>1500</v>
      </c>
      <c r="R1125" s="260">
        <v>1520</v>
      </c>
    </row>
    <row r="1126" spans="1:18" x14ac:dyDescent="0.35">
      <c r="A1126" s="260">
        <v>95001967</v>
      </c>
      <c r="B1126" s="260" t="s">
        <v>330</v>
      </c>
      <c r="C1126" s="260" t="s">
        <v>302</v>
      </c>
      <c r="D1126" s="261">
        <v>44840</v>
      </c>
      <c r="E1126" s="260">
        <v>28</v>
      </c>
      <c r="F1126" s="260" t="s">
        <v>199</v>
      </c>
      <c r="G1126" s="260">
        <v>2968000</v>
      </c>
      <c r="H1126" s="260" t="s">
        <v>318</v>
      </c>
      <c r="I1126" s="260" t="s">
        <v>319</v>
      </c>
      <c r="J1126" s="260" t="s">
        <v>320</v>
      </c>
      <c r="K1126" s="260" t="s">
        <v>320</v>
      </c>
      <c r="L1126" s="260" t="s">
        <v>263</v>
      </c>
      <c r="M1126" s="260">
        <v>700009</v>
      </c>
      <c r="N1126" s="260" t="s">
        <v>204</v>
      </c>
      <c r="O1126" s="260" t="s">
        <v>205</v>
      </c>
      <c r="P1126" s="260">
        <v>17</v>
      </c>
      <c r="Q1126" s="260">
        <v>1500</v>
      </c>
      <c r="R1126" s="260">
        <v>1520</v>
      </c>
    </row>
    <row r="1127" spans="1:18" x14ac:dyDescent="0.35">
      <c r="A1127" s="260">
        <v>95001967</v>
      </c>
      <c r="B1127" s="260" t="s">
        <v>330</v>
      </c>
      <c r="C1127" s="260" t="s">
        <v>302</v>
      </c>
      <c r="D1127" s="261">
        <v>44840</v>
      </c>
      <c r="E1127" s="260">
        <v>14</v>
      </c>
      <c r="F1127" s="260" t="s">
        <v>199</v>
      </c>
      <c r="G1127" s="260">
        <v>1484000</v>
      </c>
      <c r="H1127" s="260" t="s">
        <v>318</v>
      </c>
      <c r="I1127" s="260" t="s">
        <v>319</v>
      </c>
      <c r="J1127" s="260" t="s">
        <v>320</v>
      </c>
      <c r="K1127" s="260" t="s">
        <v>320</v>
      </c>
      <c r="L1127" s="260" t="s">
        <v>263</v>
      </c>
      <c r="M1127" s="260">
        <v>700009</v>
      </c>
      <c r="N1127" s="260" t="s">
        <v>204</v>
      </c>
      <c r="O1127" s="260" t="s">
        <v>205</v>
      </c>
      <c r="P1127" s="260">
        <v>18</v>
      </c>
      <c r="Q1127" s="260">
        <v>1500</v>
      </c>
      <c r="R1127" s="260">
        <v>1520</v>
      </c>
    </row>
    <row r="1128" spans="1:18" x14ac:dyDescent="0.35">
      <c r="A1128" s="260">
        <v>95001967</v>
      </c>
      <c r="B1128" s="260" t="s">
        <v>330</v>
      </c>
      <c r="C1128" s="260" t="s">
        <v>302</v>
      </c>
      <c r="D1128" s="261">
        <v>44840</v>
      </c>
      <c r="E1128" s="260">
        <v>28</v>
      </c>
      <c r="F1128" s="260" t="s">
        <v>199</v>
      </c>
      <c r="G1128" s="260">
        <v>2968000</v>
      </c>
      <c r="H1128" s="260" t="s">
        <v>318</v>
      </c>
      <c r="I1128" s="260" t="s">
        <v>319</v>
      </c>
      <c r="J1128" s="260" t="s">
        <v>320</v>
      </c>
      <c r="K1128" s="260" t="s">
        <v>320</v>
      </c>
      <c r="L1128" s="260" t="s">
        <v>263</v>
      </c>
      <c r="M1128" s="260">
        <v>700009</v>
      </c>
      <c r="N1128" s="260" t="s">
        <v>204</v>
      </c>
      <c r="O1128" s="260" t="s">
        <v>205</v>
      </c>
      <c r="P1128" s="260">
        <v>19</v>
      </c>
      <c r="Q1128" s="260">
        <v>1500</v>
      </c>
      <c r="R1128" s="260">
        <v>1520</v>
      </c>
    </row>
    <row r="1129" spans="1:18" x14ac:dyDescent="0.35">
      <c r="A1129" s="260">
        <v>95001967</v>
      </c>
      <c r="B1129" s="260" t="s">
        <v>330</v>
      </c>
      <c r="C1129" s="260" t="s">
        <v>302</v>
      </c>
      <c r="D1129" s="261">
        <v>44840</v>
      </c>
      <c r="E1129" s="260">
        <v>28</v>
      </c>
      <c r="F1129" s="260" t="s">
        <v>199</v>
      </c>
      <c r="G1129" s="260">
        <v>2968000</v>
      </c>
      <c r="H1129" s="260" t="s">
        <v>318</v>
      </c>
      <c r="I1129" s="260" t="s">
        <v>319</v>
      </c>
      <c r="J1129" s="260" t="s">
        <v>320</v>
      </c>
      <c r="K1129" s="260" t="s">
        <v>320</v>
      </c>
      <c r="L1129" s="260" t="s">
        <v>263</v>
      </c>
      <c r="M1129" s="260">
        <v>700009</v>
      </c>
      <c r="N1129" s="260" t="s">
        <v>204</v>
      </c>
      <c r="O1129" s="260" t="s">
        <v>205</v>
      </c>
      <c r="P1129" s="260">
        <v>20</v>
      </c>
      <c r="Q1129" s="260">
        <v>1500</v>
      </c>
      <c r="R1129" s="260">
        <v>1520</v>
      </c>
    </row>
    <row r="1130" spans="1:18" x14ac:dyDescent="0.35">
      <c r="A1130" s="260">
        <v>95001967</v>
      </c>
      <c r="B1130" s="260" t="s">
        <v>330</v>
      </c>
      <c r="C1130" s="260" t="s">
        <v>302</v>
      </c>
      <c r="D1130" s="261">
        <v>44840</v>
      </c>
      <c r="E1130" s="260">
        <v>28</v>
      </c>
      <c r="F1130" s="260" t="s">
        <v>199</v>
      </c>
      <c r="G1130" s="260">
        <v>2968000</v>
      </c>
      <c r="H1130" s="260" t="s">
        <v>318</v>
      </c>
      <c r="I1130" s="260" t="s">
        <v>319</v>
      </c>
      <c r="J1130" s="260" t="s">
        <v>320</v>
      </c>
      <c r="K1130" s="260" t="s">
        <v>320</v>
      </c>
      <c r="L1130" s="260" t="s">
        <v>263</v>
      </c>
      <c r="M1130" s="260">
        <v>700009</v>
      </c>
      <c r="N1130" s="260" t="s">
        <v>204</v>
      </c>
      <c r="O1130" s="260" t="s">
        <v>205</v>
      </c>
      <c r="P1130" s="260">
        <v>21</v>
      </c>
      <c r="Q1130" s="260">
        <v>1500</v>
      </c>
      <c r="R1130" s="260">
        <v>1520</v>
      </c>
    </row>
    <row r="1131" spans="1:18" x14ac:dyDescent="0.35">
      <c r="A1131" s="260">
        <v>95001968</v>
      </c>
      <c r="B1131" s="260" t="s">
        <v>330</v>
      </c>
      <c r="C1131" s="260" t="s">
        <v>302</v>
      </c>
      <c r="D1131" s="261">
        <v>44841</v>
      </c>
      <c r="E1131" s="260">
        <v>28</v>
      </c>
      <c r="F1131" s="260" t="s">
        <v>199</v>
      </c>
      <c r="G1131" s="260">
        <v>2968000</v>
      </c>
      <c r="H1131" s="260" t="s">
        <v>318</v>
      </c>
      <c r="I1131" s="260" t="s">
        <v>319</v>
      </c>
      <c r="J1131" s="260" t="s">
        <v>320</v>
      </c>
      <c r="K1131" s="260" t="s">
        <v>320</v>
      </c>
      <c r="L1131" s="260" t="s">
        <v>263</v>
      </c>
      <c r="M1131" s="260">
        <v>700009</v>
      </c>
      <c r="N1131" s="260" t="s">
        <v>204</v>
      </c>
      <c r="O1131" s="260" t="s">
        <v>205</v>
      </c>
      <c r="P1131" s="260">
        <v>28</v>
      </c>
      <c r="Q1131" s="260">
        <v>1500</v>
      </c>
      <c r="R1131" s="260">
        <v>1520</v>
      </c>
    </row>
    <row r="1132" spans="1:18" x14ac:dyDescent="0.35">
      <c r="A1132" s="260">
        <v>95001968</v>
      </c>
      <c r="B1132" s="260" t="s">
        <v>330</v>
      </c>
      <c r="C1132" s="260" t="s">
        <v>302</v>
      </c>
      <c r="D1132" s="261">
        <v>44841</v>
      </c>
      <c r="E1132" s="260">
        <v>28</v>
      </c>
      <c r="F1132" s="260" t="s">
        <v>199</v>
      </c>
      <c r="G1132" s="260">
        <v>2968000</v>
      </c>
      <c r="H1132" s="260" t="s">
        <v>318</v>
      </c>
      <c r="I1132" s="260" t="s">
        <v>319</v>
      </c>
      <c r="J1132" s="260" t="s">
        <v>320</v>
      </c>
      <c r="K1132" s="260" t="s">
        <v>320</v>
      </c>
      <c r="L1132" s="260" t="s">
        <v>263</v>
      </c>
      <c r="M1132" s="260">
        <v>700009</v>
      </c>
      <c r="N1132" s="260" t="s">
        <v>204</v>
      </c>
      <c r="O1132" s="260" t="s">
        <v>205</v>
      </c>
      <c r="P1132" s="260">
        <v>27</v>
      </c>
      <c r="Q1132" s="260">
        <v>1500</v>
      </c>
      <c r="R1132" s="260">
        <v>1520</v>
      </c>
    </row>
    <row r="1133" spans="1:18" x14ac:dyDescent="0.35">
      <c r="A1133" s="260">
        <v>95001968</v>
      </c>
      <c r="B1133" s="260" t="s">
        <v>330</v>
      </c>
      <c r="C1133" s="260" t="s">
        <v>302</v>
      </c>
      <c r="D1133" s="261">
        <v>44841</v>
      </c>
      <c r="E1133" s="260">
        <v>28</v>
      </c>
      <c r="F1133" s="260" t="s">
        <v>199</v>
      </c>
      <c r="G1133" s="260">
        <v>2968000</v>
      </c>
      <c r="H1133" s="260" t="s">
        <v>318</v>
      </c>
      <c r="I1133" s="260" t="s">
        <v>319</v>
      </c>
      <c r="J1133" s="260" t="s">
        <v>320</v>
      </c>
      <c r="K1133" s="260" t="s">
        <v>320</v>
      </c>
      <c r="L1133" s="260" t="s">
        <v>263</v>
      </c>
      <c r="M1133" s="260">
        <v>700009</v>
      </c>
      <c r="N1133" s="260" t="s">
        <v>204</v>
      </c>
      <c r="O1133" s="260" t="s">
        <v>205</v>
      </c>
      <c r="P1133" s="260">
        <v>26</v>
      </c>
      <c r="Q1133" s="260">
        <v>1500</v>
      </c>
      <c r="R1133" s="260">
        <v>1520</v>
      </c>
    </row>
    <row r="1134" spans="1:18" x14ac:dyDescent="0.35">
      <c r="A1134" s="260">
        <v>95001968</v>
      </c>
      <c r="B1134" s="260" t="s">
        <v>330</v>
      </c>
      <c r="C1134" s="260" t="s">
        <v>302</v>
      </c>
      <c r="D1134" s="261">
        <v>44841</v>
      </c>
      <c r="E1134" s="260">
        <v>28</v>
      </c>
      <c r="F1134" s="260" t="s">
        <v>199</v>
      </c>
      <c r="G1134" s="260">
        <v>2968000</v>
      </c>
      <c r="H1134" s="260" t="s">
        <v>318</v>
      </c>
      <c r="I1134" s="260" t="s">
        <v>319</v>
      </c>
      <c r="J1134" s="260" t="s">
        <v>320</v>
      </c>
      <c r="K1134" s="260" t="s">
        <v>320</v>
      </c>
      <c r="L1134" s="260" t="s">
        <v>263</v>
      </c>
      <c r="M1134" s="260">
        <v>700009</v>
      </c>
      <c r="N1134" s="260" t="s">
        <v>204</v>
      </c>
      <c r="O1134" s="260" t="s">
        <v>205</v>
      </c>
      <c r="P1134" s="260">
        <v>25</v>
      </c>
      <c r="Q1134" s="260">
        <v>1500</v>
      </c>
      <c r="R1134" s="260">
        <v>1520</v>
      </c>
    </row>
    <row r="1135" spans="1:18" x14ac:dyDescent="0.35">
      <c r="A1135" s="260">
        <v>95001968</v>
      </c>
      <c r="B1135" s="260" t="s">
        <v>330</v>
      </c>
      <c r="C1135" s="260" t="s">
        <v>302</v>
      </c>
      <c r="D1135" s="261">
        <v>44841</v>
      </c>
      <c r="E1135" s="260">
        <v>28</v>
      </c>
      <c r="F1135" s="260" t="s">
        <v>199</v>
      </c>
      <c r="G1135" s="260">
        <v>2968000</v>
      </c>
      <c r="H1135" s="260" t="s">
        <v>318</v>
      </c>
      <c r="I1135" s="260" t="s">
        <v>319</v>
      </c>
      <c r="J1135" s="260" t="s">
        <v>320</v>
      </c>
      <c r="K1135" s="260" t="s">
        <v>320</v>
      </c>
      <c r="L1135" s="260" t="s">
        <v>263</v>
      </c>
      <c r="M1135" s="260">
        <v>700009</v>
      </c>
      <c r="N1135" s="260" t="s">
        <v>204</v>
      </c>
      <c r="O1135" s="260" t="s">
        <v>205</v>
      </c>
      <c r="P1135" s="260">
        <v>24</v>
      </c>
      <c r="Q1135" s="260">
        <v>1500</v>
      </c>
      <c r="R1135" s="260">
        <v>1520</v>
      </c>
    </row>
    <row r="1136" spans="1:18" x14ac:dyDescent="0.35">
      <c r="A1136" s="260">
        <v>95001968</v>
      </c>
      <c r="B1136" s="260" t="s">
        <v>330</v>
      </c>
      <c r="C1136" s="260" t="s">
        <v>302</v>
      </c>
      <c r="D1136" s="261">
        <v>44841</v>
      </c>
      <c r="E1136" s="260">
        <v>28</v>
      </c>
      <c r="F1136" s="260" t="s">
        <v>199</v>
      </c>
      <c r="G1136" s="260">
        <v>2968000</v>
      </c>
      <c r="H1136" s="260" t="s">
        <v>318</v>
      </c>
      <c r="I1136" s="260" t="s">
        <v>319</v>
      </c>
      <c r="J1136" s="260" t="s">
        <v>320</v>
      </c>
      <c r="K1136" s="260" t="s">
        <v>320</v>
      </c>
      <c r="L1136" s="260" t="s">
        <v>263</v>
      </c>
      <c r="M1136" s="260">
        <v>700009</v>
      </c>
      <c r="N1136" s="260" t="s">
        <v>204</v>
      </c>
      <c r="O1136" s="260" t="s">
        <v>205</v>
      </c>
      <c r="P1136" s="260">
        <v>23</v>
      </c>
      <c r="Q1136" s="260">
        <v>1500</v>
      </c>
      <c r="R1136" s="260">
        <v>1520</v>
      </c>
    </row>
    <row r="1137" spans="1:18" x14ac:dyDescent="0.35">
      <c r="A1137" s="260">
        <v>95001968</v>
      </c>
      <c r="B1137" s="260" t="s">
        <v>330</v>
      </c>
      <c r="C1137" s="260" t="s">
        <v>302</v>
      </c>
      <c r="D1137" s="261">
        <v>44841</v>
      </c>
      <c r="E1137" s="260">
        <v>28</v>
      </c>
      <c r="F1137" s="260" t="s">
        <v>199</v>
      </c>
      <c r="G1137" s="260">
        <v>2968000</v>
      </c>
      <c r="H1137" s="260" t="s">
        <v>318</v>
      </c>
      <c r="I1137" s="260" t="s">
        <v>319</v>
      </c>
      <c r="J1137" s="260" t="s">
        <v>320</v>
      </c>
      <c r="K1137" s="260" t="s">
        <v>320</v>
      </c>
      <c r="L1137" s="260" t="s">
        <v>263</v>
      </c>
      <c r="M1137" s="260">
        <v>700009</v>
      </c>
      <c r="N1137" s="260" t="s">
        <v>204</v>
      </c>
      <c r="O1137" s="260" t="s">
        <v>205</v>
      </c>
      <c r="P1137" s="260">
        <v>22</v>
      </c>
      <c r="Q1137" s="260">
        <v>1500</v>
      </c>
      <c r="R1137" s="260">
        <v>1520</v>
      </c>
    </row>
    <row r="1138" spans="1:18" x14ac:dyDescent="0.35">
      <c r="A1138" s="260">
        <v>95001968</v>
      </c>
      <c r="B1138" s="260" t="s">
        <v>330</v>
      </c>
      <c r="C1138" s="260" t="s">
        <v>302</v>
      </c>
      <c r="D1138" s="261">
        <v>44841</v>
      </c>
      <c r="E1138" s="260">
        <v>28</v>
      </c>
      <c r="F1138" s="260" t="s">
        <v>199</v>
      </c>
      <c r="G1138" s="260">
        <v>2968000</v>
      </c>
      <c r="H1138" s="260" t="s">
        <v>318</v>
      </c>
      <c r="I1138" s="260" t="s">
        <v>319</v>
      </c>
      <c r="J1138" s="260" t="s">
        <v>320</v>
      </c>
      <c r="K1138" s="260" t="s">
        <v>320</v>
      </c>
      <c r="L1138" s="260" t="s">
        <v>263</v>
      </c>
      <c r="M1138" s="260">
        <v>700009</v>
      </c>
      <c r="N1138" s="260" t="s">
        <v>204</v>
      </c>
      <c r="O1138" s="260" t="s">
        <v>205</v>
      </c>
      <c r="P1138" s="260">
        <v>10</v>
      </c>
      <c r="Q1138" s="260">
        <v>1500</v>
      </c>
      <c r="R1138" s="260">
        <v>1520</v>
      </c>
    </row>
    <row r="1139" spans="1:18" x14ac:dyDescent="0.35">
      <c r="A1139" s="260">
        <v>95001968</v>
      </c>
      <c r="B1139" s="260" t="s">
        <v>330</v>
      </c>
      <c r="C1139" s="260" t="s">
        <v>302</v>
      </c>
      <c r="D1139" s="261">
        <v>44841</v>
      </c>
      <c r="E1139" s="260">
        <v>28</v>
      </c>
      <c r="F1139" s="260" t="s">
        <v>199</v>
      </c>
      <c r="G1139" s="260">
        <v>2968000</v>
      </c>
      <c r="H1139" s="260" t="s">
        <v>318</v>
      </c>
      <c r="I1139" s="260" t="s">
        <v>319</v>
      </c>
      <c r="J1139" s="260" t="s">
        <v>320</v>
      </c>
      <c r="K1139" s="260" t="s">
        <v>320</v>
      </c>
      <c r="L1139" s="260" t="s">
        <v>263</v>
      </c>
      <c r="M1139" s="260">
        <v>700009</v>
      </c>
      <c r="N1139" s="260" t="s">
        <v>204</v>
      </c>
      <c r="O1139" s="260" t="s">
        <v>205</v>
      </c>
      <c r="P1139" s="260">
        <v>11</v>
      </c>
      <c r="Q1139" s="260">
        <v>1500</v>
      </c>
      <c r="R1139" s="260">
        <v>1520</v>
      </c>
    </row>
    <row r="1140" spans="1:18" x14ac:dyDescent="0.35">
      <c r="A1140" s="260">
        <v>95001968</v>
      </c>
      <c r="B1140" s="260" t="s">
        <v>330</v>
      </c>
      <c r="C1140" s="260" t="s">
        <v>302</v>
      </c>
      <c r="D1140" s="261">
        <v>44841</v>
      </c>
      <c r="E1140" s="260">
        <v>28</v>
      </c>
      <c r="F1140" s="260" t="s">
        <v>199</v>
      </c>
      <c r="G1140" s="260">
        <v>2968000</v>
      </c>
      <c r="H1140" s="260" t="s">
        <v>318</v>
      </c>
      <c r="I1140" s="260" t="s">
        <v>319</v>
      </c>
      <c r="J1140" s="260" t="s">
        <v>320</v>
      </c>
      <c r="K1140" s="260" t="s">
        <v>320</v>
      </c>
      <c r="L1140" s="260" t="s">
        <v>263</v>
      </c>
      <c r="M1140" s="260">
        <v>700009</v>
      </c>
      <c r="N1140" s="260" t="s">
        <v>204</v>
      </c>
      <c r="O1140" s="260" t="s">
        <v>205</v>
      </c>
      <c r="P1140" s="260">
        <v>12</v>
      </c>
      <c r="Q1140" s="260">
        <v>1500</v>
      </c>
      <c r="R1140" s="260">
        <v>1520</v>
      </c>
    </row>
    <row r="1141" spans="1:18" x14ac:dyDescent="0.35">
      <c r="A1141" s="260">
        <v>95001968</v>
      </c>
      <c r="B1141" s="260" t="s">
        <v>330</v>
      </c>
      <c r="C1141" s="260" t="s">
        <v>302</v>
      </c>
      <c r="D1141" s="261">
        <v>44841</v>
      </c>
      <c r="E1141" s="260">
        <v>28</v>
      </c>
      <c r="F1141" s="260" t="s">
        <v>199</v>
      </c>
      <c r="G1141" s="260">
        <v>2968000</v>
      </c>
      <c r="H1141" s="260" t="s">
        <v>318</v>
      </c>
      <c r="I1141" s="260" t="s">
        <v>319</v>
      </c>
      <c r="J1141" s="260" t="s">
        <v>320</v>
      </c>
      <c r="K1141" s="260" t="s">
        <v>320</v>
      </c>
      <c r="L1141" s="260" t="s">
        <v>263</v>
      </c>
      <c r="M1141" s="260">
        <v>700009</v>
      </c>
      <c r="N1141" s="260" t="s">
        <v>204</v>
      </c>
      <c r="O1141" s="260" t="s">
        <v>205</v>
      </c>
      <c r="P1141" s="260">
        <v>13</v>
      </c>
      <c r="Q1141" s="260">
        <v>1500</v>
      </c>
      <c r="R1141" s="260">
        <v>1520</v>
      </c>
    </row>
    <row r="1142" spans="1:18" x14ac:dyDescent="0.35">
      <c r="A1142" s="260">
        <v>95001968</v>
      </c>
      <c r="B1142" s="260" t="s">
        <v>330</v>
      </c>
      <c r="C1142" s="260" t="s">
        <v>302</v>
      </c>
      <c r="D1142" s="261">
        <v>44841</v>
      </c>
      <c r="E1142" s="260">
        <v>28</v>
      </c>
      <c r="F1142" s="260" t="s">
        <v>199</v>
      </c>
      <c r="G1142" s="260">
        <v>2968000</v>
      </c>
      <c r="H1142" s="260" t="s">
        <v>318</v>
      </c>
      <c r="I1142" s="260" t="s">
        <v>319</v>
      </c>
      <c r="J1142" s="260" t="s">
        <v>320</v>
      </c>
      <c r="K1142" s="260" t="s">
        <v>320</v>
      </c>
      <c r="L1142" s="260" t="s">
        <v>263</v>
      </c>
      <c r="M1142" s="260">
        <v>700009</v>
      </c>
      <c r="N1142" s="260" t="s">
        <v>204</v>
      </c>
      <c r="O1142" s="260" t="s">
        <v>205</v>
      </c>
      <c r="P1142" s="260">
        <v>14</v>
      </c>
      <c r="Q1142" s="260">
        <v>1500</v>
      </c>
      <c r="R1142" s="260">
        <v>1520</v>
      </c>
    </row>
    <row r="1143" spans="1:18" x14ac:dyDescent="0.35">
      <c r="A1143" s="260">
        <v>95001968</v>
      </c>
      <c r="B1143" s="260" t="s">
        <v>330</v>
      </c>
      <c r="C1143" s="260" t="s">
        <v>302</v>
      </c>
      <c r="D1143" s="261">
        <v>44841</v>
      </c>
      <c r="E1143" s="260">
        <v>10</v>
      </c>
      <c r="F1143" s="260" t="s">
        <v>199</v>
      </c>
      <c r="G1143" s="260">
        <v>1060000</v>
      </c>
      <c r="H1143" s="260" t="s">
        <v>318</v>
      </c>
      <c r="I1143" s="260" t="s">
        <v>319</v>
      </c>
      <c r="J1143" s="260" t="s">
        <v>320</v>
      </c>
      <c r="K1143" s="260" t="s">
        <v>320</v>
      </c>
      <c r="L1143" s="260" t="s">
        <v>263</v>
      </c>
      <c r="M1143" s="260">
        <v>700009</v>
      </c>
      <c r="N1143" s="260" t="s">
        <v>204</v>
      </c>
      <c r="O1143" s="260" t="s">
        <v>205</v>
      </c>
      <c r="P1143" s="260">
        <v>15</v>
      </c>
      <c r="Q1143" s="260">
        <v>1500</v>
      </c>
      <c r="R1143" s="260">
        <v>1520</v>
      </c>
    </row>
    <row r="1144" spans="1:18" x14ac:dyDescent="0.35">
      <c r="A1144" s="260">
        <v>95001968</v>
      </c>
      <c r="B1144" s="260" t="s">
        <v>330</v>
      </c>
      <c r="C1144" s="260" t="s">
        <v>302</v>
      </c>
      <c r="D1144" s="261">
        <v>44841</v>
      </c>
      <c r="E1144" s="260">
        <v>10</v>
      </c>
      <c r="F1144" s="260" t="s">
        <v>199</v>
      </c>
      <c r="G1144" s="260">
        <v>1060000</v>
      </c>
      <c r="H1144" s="260" t="s">
        <v>318</v>
      </c>
      <c r="I1144" s="260" t="s">
        <v>319</v>
      </c>
      <c r="J1144" s="260" t="s">
        <v>320</v>
      </c>
      <c r="K1144" s="260" t="s">
        <v>320</v>
      </c>
      <c r="L1144" s="260" t="s">
        <v>263</v>
      </c>
      <c r="M1144" s="260">
        <v>700009</v>
      </c>
      <c r="N1144" s="260" t="s">
        <v>204</v>
      </c>
      <c r="O1144" s="260" t="s">
        <v>205</v>
      </c>
      <c r="P1144" s="260">
        <v>16</v>
      </c>
      <c r="Q1144" s="260">
        <v>1500</v>
      </c>
      <c r="R1144" s="260">
        <v>1520</v>
      </c>
    </row>
    <row r="1145" spans="1:18" x14ac:dyDescent="0.35">
      <c r="A1145" s="260">
        <v>95001968</v>
      </c>
      <c r="B1145" s="260" t="s">
        <v>330</v>
      </c>
      <c r="C1145" s="260" t="s">
        <v>302</v>
      </c>
      <c r="D1145" s="261">
        <v>44841</v>
      </c>
      <c r="E1145" s="260">
        <v>28</v>
      </c>
      <c r="F1145" s="260" t="s">
        <v>199</v>
      </c>
      <c r="G1145" s="260">
        <v>2968000</v>
      </c>
      <c r="H1145" s="260" t="s">
        <v>318</v>
      </c>
      <c r="I1145" s="260" t="s">
        <v>319</v>
      </c>
      <c r="J1145" s="260" t="s">
        <v>320</v>
      </c>
      <c r="K1145" s="260" t="s">
        <v>320</v>
      </c>
      <c r="L1145" s="260" t="s">
        <v>263</v>
      </c>
      <c r="M1145" s="260">
        <v>700009</v>
      </c>
      <c r="N1145" s="260" t="s">
        <v>204</v>
      </c>
      <c r="O1145" s="260" t="s">
        <v>205</v>
      </c>
      <c r="P1145" s="260">
        <v>17</v>
      </c>
      <c r="Q1145" s="260">
        <v>1500</v>
      </c>
      <c r="R1145" s="260">
        <v>1520</v>
      </c>
    </row>
    <row r="1146" spans="1:18" x14ac:dyDescent="0.35">
      <c r="A1146" s="260">
        <v>95001968</v>
      </c>
      <c r="B1146" s="260" t="s">
        <v>330</v>
      </c>
      <c r="C1146" s="260" t="s">
        <v>302</v>
      </c>
      <c r="D1146" s="261">
        <v>44841</v>
      </c>
      <c r="E1146" s="260">
        <v>28</v>
      </c>
      <c r="F1146" s="260" t="s">
        <v>199</v>
      </c>
      <c r="G1146" s="260">
        <v>2968000</v>
      </c>
      <c r="H1146" s="260" t="s">
        <v>318</v>
      </c>
      <c r="I1146" s="260" t="s">
        <v>319</v>
      </c>
      <c r="J1146" s="260" t="s">
        <v>320</v>
      </c>
      <c r="K1146" s="260" t="s">
        <v>320</v>
      </c>
      <c r="L1146" s="260" t="s">
        <v>263</v>
      </c>
      <c r="M1146" s="260">
        <v>700009</v>
      </c>
      <c r="N1146" s="260" t="s">
        <v>204</v>
      </c>
      <c r="O1146" s="260" t="s">
        <v>205</v>
      </c>
      <c r="P1146" s="260">
        <v>18</v>
      </c>
      <c r="Q1146" s="260">
        <v>1500</v>
      </c>
      <c r="R1146" s="260">
        <v>1520</v>
      </c>
    </row>
    <row r="1147" spans="1:18" x14ac:dyDescent="0.35">
      <c r="A1147" s="260">
        <v>95001968</v>
      </c>
      <c r="B1147" s="260" t="s">
        <v>330</v>
      </c>
      <c r="C1147" s="260" t="s">
        <v>302</v>
      </c>
      <c r="D1147" s="261">
        <v>44841</v>
      </c>
      <c r="E1147" s="260">
        <v>28</v>
      </c>
      <c r="F1147" s="260" t="s">
        <v>199</v>
      </c>
      <c r="G1147" s="260">
        <v>2968000</v>
      </c>
      <c r="H1147" s="260" t="s">
        <v>318</v>
      </c>
      <c r="I1147" s="260" t="s">
        <v>319</v>
      </c>
      <c r="J1147" s="260" t="s">
        <v>320</v>
      </c>
      <c r="K1147" s="260" t="s">
        <v>320</v>
      </c>
      <c r="L1147" s="260" t="s">
        <v>263</v>
      </c>
      <c r="M1147" s="260">
        <v>700009</v>
      </c>
      <c r="N1147" s="260" t="s">
        <v>204</v>
      </c>
      <c r="O1147" s="260" t="s">
        <v>205</v>
      </c>
      <c r="P1147" s="260">
        <v>19</v>
      </c>
      <c r="Q1147" s="260">
        <v>1500</v>
      </c>
      <c r="R1147" s="260">
        <v>1520</v>
      </c>
    </row>
    <row r="1148" spans="1:18" x14ac:dyDescent="0.35">
      <c r="A1148" s="260">
        <v>95001968</v>
      </c>
      <c r="B1148" s="260" t="s">
        <v>330</v>
      </c>
      <c r="C1148" s="260" t="s">
        <v>302</v>
      </c>
      <c r="D1148" s="261">
        <v>44841</v>
      </c>
      <c r="E1148" s="260">
        <v>8</v>
      </c>
      <c r="F1148" s="260" t="s">
        <v>199</v>
      </c>
      <c r="G1148" s="260">
        <v>848000</v>
      </c>
      <c r="H1148" s="260" t="s">
        <v>318</v>
      </c>
      <c r="I1148" s="260" t="s">
        <v>319</v>
      </c>
      <c r="J1148" s="260" t="s">
        <v>320</v>
      </c>
      <c r="K1148" s="260" t="s">
        <v>320</v>
      </c>
      <c r="L1148" s="260" t="s">
        <v>263</v>
      </c>
      <c r="M1148" s="260">
        <v>700009</v>
      </c>
      <c r="N1148" s="260" t="s">
        <v>204</v>
      </c>
      <c r="O1148" s="260" t="s">
        <v>205</v>
      </c>
      <c r="P1148" s="260">
        <v>20</v>
      </c>
      <c r="Q1148" s="260">
        <v>1500</v>
      </c>
      <c r="R1148" s="260">
        <v>1520</v>
      </c>
    </row>
    <row r="1149" spans="1:18" x14ac:dyDescent="0.35">
      <c r="A1149" s="260">
        <v>95001968</v>
      </c>
      <c r="B1149" s="260" t="s">
        <v>330</v>
      </c>
      <c r="C1149" s="260" t="s">
        <v>302</v>
      </c>
      <c r="D1149" s="261">
        <v>44841</v>
      </c>
      <c r="E1149" s="260">
        <v>8</v>
      </c>
      <c r="F1149" s="260" t="s">
        <v>199</v>
      </c>
      <c r="G1149" s="260">
        <v>848000</v>
      </c>
      <c r="H1149" s="260" t="s">
        <v>318</v>
      </c>
      <c r="I1149" s="260" t="s">
        <v>319</v>
      </c>
      <c r="J1149" s="260" t="s">
        <v>320</v>
      </c>
      <c r="K1149" s="260" t="s">
        <v>320</v>
      </c>
      <c r="L1149" s="260" t="s">
        <v>263</v>
      </c>
      <c r="M1149" s="260">
        <v>700009</v>
      </c>
      <c r="N1149" s="260" t="s">
        <v>204</v>
      </c>
      <c r="O1149" s="260" t="s">
        <v>205</v>
      </c>
      <c r="P1149" s="260">
        <v>21</v>
      </c>
      <c r="Q1149" s="260">
        <v>1500</v>
      </c>
      <c r="R1149" s="260">
        <v>1520</v>
      </c>
    </row>
    <row r="1150" spans="1:18" x14ac:dyDescent="0.35">
      <c r="A1150" s="260">
        <v>95001969</v>
      </c>
      <c r="B1150" s="260" t="s">
        <v>330</v>
      </c>
      <c r="C1150" s="260" t="s">
        <v>302</v>
      </c>
      <c r="D1150" s="261">
        <v>44841</v>
      </c>
      <c r="E1150" s="260">
        <v>28</v>
      </c>
      <c r="F1150" s="260" t="s">
        <v>199</v>
      </c>
      <c r="G1150" s="260">
        <v>2968000</v>
      </c>
      <c r="H1150" s="260" t="s">
        <v>318</v>
      </c>
      <c r="I1150" s="260" t="s">
        <v>319</v>
      </c>
      <c r="J1150" s="260" t="s">
        <v>320</v>
      </c>
      <c r="K1150" s="260" t="s">
        <v>320</v>
      </c>
      <c r="L1150" s="260" t="s">
        <v>263</v>
      </c>
      <c r="M1150" s="260">
        <v>700009</v>
      </c>
      <c r="N1150" s="260" t="s">
        <v>204</v>
      </c>
      <c r="O1150" s="260" t="s">
        <v>205</v>
      </c>
      <c r="P1150" s="260">
        <v>28</v>
      </c>
      <c r="Q1150" s="260">
        <v>1500</v>
      </c>
      <c r="R1150" s="260">
        <v>1520</v>
      </c>
    </row>
    <row r="1151" spans="1:18" x14ac:dyDescent="0.35">
      <c r="A1151" s="260">
        <v>95001969</v>
      </c>
      <c r="B1151" s="260" t="s">
        <v>330</v>
      </c>
      <c r="C1151" s="260" t="s">
        <v>302</v>
      </c>
      <c r="D1151" s="261">
        <v>44841</v>
      </c>
      <c r="E1151" s="260">
        <v>28</v>
      </c>
      <c r="F1151" s="260" t="s">
        <v>199</v>
      </c>
      <c r="G1151" s="260">
        <v>2968000</v>
      </c>
      <c r="H1151" s="260" t="s">
        <v>318</v>
      </c>
      <c r="I1151" s="260" t="s">
        <v>319</v>
      </c>
      <c r="J1151" s="260" t="s">
        <v>320</v>
      </c>
      <c r="K1151" s="260" t="s">
        <v>320</v>
      </c>
      <c r="L1151" s="260" t="s">
        <v>263</v>
      </c>
      <c r="M1151" s="260">
        <v>700009</v>
      </c>
      <c r="N1151" s="260" t="s">
        <v>204</v>
      </c>
      <c r="O1151" s="260" t="s">
        <v>205</v>
      </c>
      <c r="P1151" s="260">
        <v>27</v>
      </c>
      <c r="Q1151" s="260">
        <v>1500</v>
      </c>
      <c r="R1151" s="260">
        <v>1520</v>
      </c>
    </row>
    <row r="1152" spans="1:18" x14ac:dyDescent="0.35">
      <c r="A1152" s="260">
        <v>95001969</v>
      </c>
      <c r="B1152" s="260" t="s">
        <v>330</v>
      </c>
      <c r="C1152" s="260" t="s">
        <v>302</v>
      </c>
      <c r="D1152" s="261">
        <v>44841</v>
      </c>
      <c r="E1152" s="260">
        <v>28</v>
      </c>
      <c r="F1152" s="260" t="s">
        <v>199</v>
      </c>
      <c r="G1152" s="260">
        <v>2968000</v>
      </c>
      <c r="H1152" s="260" t="s">
        <v>318</v>
      </c>
      <c r="I1152" s="260" t="s">
        <v>319</v>
      </c>
      <c r="J1152" s="260" t="s">
        <v>320</v>
      </c>
      <c r="K1152" s="260" t="s">
        <v>320</v>
      </c>
      <c r="L1152" s="260" t="s">
        <v>263</v>
      </c>
      <c r="M1152" s="260">
        <v>700009</v>
      </c>
      <c r="N1152" s="260" t="s">
        <v>204</v>
      </c>
      <c r="O1152" s="260" t="s">
        <v>205</v>
      </c>
      <c r="P1152" s="260">
        <v>26</v>
      </c>
      <c r="Q1152" s="260">
        <v>1500</v>
      </c>
      <c r="R1152" s="260">
        <v>1520</v>
      </c>
    </row>
    <row r="1153" spans="1:18" x14ac:dyDescent="0.35">
      <c r="A1153" s="260">
        <v>95001969</v>
      </c>
      <c r="B1153" s="260" t="s">
        <v>330</v>
      </c>
      <c r="C1153" s="260" t="s">
        <v>302</v>
      </c>
      <c r="D1153" s="261">
        <v>44841</v>
      </c>
      <c r="E1153" s="260">
        <v>28</v>
      </c>
      <c r="F1153" s="260" t="s">
        <v>199</v>
      </c>
      <c r="G1153" s="260">
        <v>2968000</v>
      </c>
      <c r="H1153" s="260" t="s">
        <v>318</v>
      </c>
      <c r="I1153" s="260" t="s">
        <v>319</v>
      </c>
      <c r="J1153" s="260" t="s">
        <v>320</v>
      </c>
      <c r="K1153" s="260" t="s">
        <v>320</v>
      </c>
      <c r="L1153" s="260" t="s">
        <v>263</v>
      </c>
      <c r="M1153" s="260">
        <v>700009</v>
      </c>
      <c r="N1153" s="260" t="s">
        <v>204</v>
      </c>
      <c r="O1153" s="260" t="s">
        <v>205</v>
      </c>
      <c r="P1153" s="260">
        <v>25</v>
      </c>
      <c r="Q1153" s="260">
        <v>1500</v>
      </c>
      <c r="R1153" s="260">
        <v>1520</v>
      </c>
    </row>
    <row r="1154" spans="1:18" x14ac:dyDescent="0.35">
      <c r="A1154" s="260">
        <v>95001969</v>
      </c>
      <c r="B1154" s="260" t="s">
        <v>330</v>
      </c>
      <c r="C1154" s="260" t="s">
        <v>302</v>
      </c>
      <c r="D1154" s="261">
        <v>44841</v>
      </c>
      <c r="E1154" s="260">
        <v>28</v>
      </c>
      <c r="F1154" s="260" t="s">
        <v>199</v>
      </c>
      <c r="G1154" s="260">
        <v>2968000</v>
      </c>
      <c r="H1154" s="260" t="s">
        <v>318</v>
      </c>
      <c r="I1154" s="260" t="s">
        <v>319</v>
      </c>
      <c r="J1154" s="260" t="s">
        <v>320</v>
      </c>
      <c r="K1154" s="260" t="s">
        <v>320</v>
      </c>
      <c r="L1154" s="260" t="s">
        <v>263</v>
      </c>
      <c r="M1154" s="260">
        <v>700009</v>
      </c>
      <c r="N1154" s="260" t="s">
        <v>204</v>
      </c>
      <c r="O1154" s="260" t="s">
        <v>205</v>
      </c>
      <c r="P1154" s="260">
        <v>24</v>
      </c>
      <c r="Q1154" s="260">
        <v>1500</v>
      </c>
      <c r="R1154" s="260">
        <v>1520</v>
      </c>
    </row>
    <row r="1155" spans="1:18" x14ac:dyDescent="0.35">
      <c r="A1155" s="260">
        <v>95001969</v>
      </c>
      <c r="B1155" s="260" t="s">
        <v>330</v>
      </c>
      <c r="C1155" s="260" t="s">
        <v>302</v>
      </c>
      <c r="D1155" s="261">
        <v>44841</v>
      </c>
      <c r="E1155" s="260">
        <v>28</v>
      </c>
      <c r="F1155" s="260" t="s">
        <v>199</v>
      </c>
      <c r="G1155" s="260">
        <v>2968000</v>
      </c>
      <c r="H1155" s="260" t="s">
        <v>318</v>
      </c>
      <c r="I1155" s="260" t="s">
        <v>319</v>
      </c>
      <c r="J1155" s="260" t="s">
        <v>320</v>
      </c>
      <c r="K1155" s="260" t="s">
        <v>320</v>
      </c>
      <c r="L1155" s="260" t="s">
        <v>263</v>
      </c>
      <c r="M1155" s="260">
        <v>700009</v>
      </c>
      <c r="N1155" s="260" t="s">
        <v>204</v>
      </c>
      <c r="O1155" s="260" t="s">
        <v>205</v>
      </c>
      <c r="P1155" s="260">
        <v>23</v>
      </c>
      <c r="Q1155" s="260">
        <v>1500</v>
      </c>
      <c r="R1155" s="260">
        <v>1520</v>
      </c>
    </row>
    <row r="1156" spans="1:18" x14ac:dyDescent="0.35">
      <c r="A1156" s="260">
        <v>95001969</v>
      </c>
      <c r="B1156" s="260" t="s">
        <v>330</v>
      </c>
      <c r="C1156" s="260" t="s">
        <v>302</v>
      </c>
      <c r="D1156" s="261">
        <v>44841</v>
      </c>
      <c r="E1156" s="260">
        <v>28</v>
      </c>
      <c r="F1156" s="260" t="s">
        <v>199</v>
      </c>
      <c r="G1156" s="260">
        <v>2968000</v>
      </c>
      <c r="H1156" s="260" t="s">
        <v>318</v>
      </c>
      <c r="I1156" s="260" t="s">
        <v>319</v>
      </c>
      <c r="J1156" s="260" t="s">
        <v>320</v>
      </c>
      <c r="K1156" s="260" t="s">
        <v>320</v>
      </c>
      <c r="L1156" s="260" t="s">
        <v>263</v>
      </c>
      <c r="M1156" s="260">
        <v>700009</v>
      </c>
      <c r="N1156" s="260" t="s">
        <v>204</v>
      </c>
      <c r="O1156" s="260" t="s">
        <v>205</v>
      </c>
      <c r="P1156" s="260">
        <v>22</v>
      </c>
      <c r="Q1156" s="260">
        <v>1500</v>
      </c>
      <c r="R1156" s="260">
        <v>1520</v>
      </c>
    </row>
    <row r="1157" spans="1:18" x14ac:dyDescent="0.35">
      <c r="A1157" s="260">
        <v>95001969</v>
      </c>
      <c r="B1157" s="260" t="s">
        <v>330</v>
      </c>
      <c r="C1157" s="260" t="s">
        <v>302</v>
      </c>
      <c r="D1157" s="261">
        <v>44841</v>
      </c>
      <c r="E1157" s="260">
        <v>28</v>
      </c>
      <c r="F1157" s="260" t="s">
        <v>199</v>
      </c>
      <c r="G1157" s="260">
        <v>2968000</v>
      </c>
      <c r="H1157" s="260" t="s">
        <v>318</v>
      </c>
      <c r="I1157" s="260" t="s">
        <v>319</v>
      </c>
      <c r="J1157" s="260" t="s">
        <v>320</v>
      </c>
      <c r="K1157" s="260" t="s">
        <v>320</v>
      </c>
      <c r="L1157" s="260" t="s">
        <v>263</v>
      </c>
      <c r="M1157" s="260">
        <v>700009</v>
      </c>
      <c r="N1157" s="260" t="s">
        <v>204</v>
      </c>
      <c r="O1157" s="260" t="s">
        <v>205</v>
      </c>
      <c r="P1157" s="260">
        <v>21</v>
      </c>
      <c r="Q1157" s="260">
        <v>1500</v>
      </c>
      <c r="R1157" s="260">
        <v>1520</v>
      </c>
    </row>
    <row r="1158" spans="1:18" x14ac:dyDescent="0.35">
      <c r="A1158" s="260">
        <v>95001969</v>
      </c>
      <c r="B1158" s="260" t="s">
        <v>330</v>
      </c>
      <c r="C1158" s="260" t="s">
        <v>302</v>
      </c>
      <c r="D1158" s="261">
        <v>44841</v>
      </c>
      <c r="E1158" s="260">
        <v>28</v>
      </c>
      <c r="F1158" s="260" t="s">
        <v>199</v>
      </c>
      <c r="G1158" s="260">
        <v>2968000</v>
      </c>
      <c r="H1158" s="260" t="s">
        <v>318</v>
      </c>
      <c r="I1158" s="260" t="s">
        <v>319</v>
      </c>
      <c r="J1158" s="260" t="s">
        <v>320</v>
      </c>
      <c r="K1158" s="260" t="s">
        <v>320</v>
      </c>
      <c r="L1158" s="260" t="s">
        <v>263</v>
      </c>
      <c r="M1158" s="260">
        <v>700009</v>
      </c>
      <c r="N1158" s="260" t="s">
        <v>204</v>
      </c>
      <c r="O1158" s="260" t="s">
        <v>205</v>
      </c>
      <c r="P1158" s="260">
        <v>20</v>
      </c>
      <c r="Q1158" s="260">
        <v>1500</v>
      </c>
      <c r="R1158" s="260">
        <v>1520</v>
      </c>
    </row>
    <row r="1159" spans="1:18" x14ac:dyDescent="0.35">
      <c r="A1159" s="260">
        <v>95001969</v>
      </c>
      <c r="B1159" s="260" t="s">
        <v>330</v>
      </c>
      <c r="C1159" s="260" t="s">
        <v>302</v>
      </c>
      <c r="D1159" s="261">
        <v>44841</v>
      </c>
      <c r="E1159" s="260">
        <v>28</v>
      </c>
      <c r="F1159" s="260" t="s">
        <v>199</v>
      </c>
      <c r="G1159" s="260">
        <v>2968000</v>
      </c>
      <c r="H1159" s="260" t="s">
        <v>318</v>
      </c>
      <c r="I1159" s="260" t="s">
        <v>319</v>
      </c>
      <c r="J1159" s="260" t="s">
        <v>320</v>
      </c>
      <c r="K1159" s="260" t="s">
        <v>320</v>
      </c>
      <c r="L1159" s="260" t="s">
        <v>263</v>
      </c>
      <c r="M1159" s="260">
        <v>700009</v>
      </c>
      <c r="N1159" s="260" t="s">
        <v>204</v>
      </c>
      <c r="O1159" s="260" t="s">
        <v>205</v>
      </c>
      <c r="P1159" s="260">
        <v>19</v>
      </c>
      <c r="Q1159" s="260">
        <v>1500</v>
      </c>
      <c r="R1159" s="260">
        <v>1520</v>
      </c>
    </row>
    <row r="1160" spans="1:18" x14ac:dyDescent="0.35">
      <c r="A1160" s="260">
        <v>95001969</v>
      </c>
      <c r="B1160" s="260" t="s">
        <v>330</v>
      </c>
      <c r="C1160" s="260" t="s">
        <v>302</v>
      </c>
      <c r="D1160" s="261">
        <v>44841</v>
      </c>
      <c r="E1160" s="260">
        <v>28</v>
      </c>
      <c r="F1160" s="260" t="s">
        <v>199</v>
      </c>
      <c r="G1160" s="260">
        <v>2968000</v>
      </c>
      <c r="H1160" s="260" t="s">
        <v>318</v>
      </c>
      <c r="I1160" s="260" t="s">
        <v>319</v>
      </c>
      <c r="J1160" s="260" t="s">
        <v>320</v>
      </c>
      <c r="K1160" s="260" t="s">
        <v>320</v>
      </c>
      <c r="L1160" s="260" t="s">
        <v>263</v>
      </c>
      <c r="M1160" s="260">
        <v>700009</v>
      </c>
      <c r="N1160" s="260" t="s">
        <v>204</v>
      </c>
      <c r="O1160" s="260" t="s">
        <v>205</v>
      </c>
      <c r="P1160" s="260">
        <v>18</v>
      </c>
      <c r="Q1160" s="260">
        <v>1500</v>
      </c>
      <c r="R1160" s="260">
        <v>1520</v>
      </c>
    </row>
    <row r="1161" spans="1:18" x14ac:dyDescent="0.35">
      <c r="A1161" s="260">
        <v>95001969</v>
      </c>
      <c r="B1161" s="260" t="s">
        <v>330</v>
      </c>
      <c r="C1161" s="260" t="s">
        <v>302</v>
      </c>
      <c r="D1161" s="261">
        <v>44841</v>
      </c>
      <c r="E1161" s="260">
        <v>28</v>
      </c>
      <c r="F1161" s="260" t="s">
        <v>199</v>
      </c>
      <c r="G1161" s="260">
        <v>2968000</v>
      </c>
      <c r="H1161" s="260" t="s">
        <v>318</v>
      </c>
      <c r="I1161" s="260" t="s">
        <v>319</v>
      </c>
      <c r="J1161" s="260" t="s">
        <v>320</v>
      </c>
      <c r="K1161" s="260" t="s">
        <v>320</v>
      </c>
      <c r="L1161" s="260" t="s">
        <v>263</v>
      </c>
      <c r="M1161" s="260">
        <v>700009</v>
      </c>
      <c r="N1161" s="260" t="s">
        <v>204</v>
      </c>
      <c r="O1161" s="260" t="s">
        <v>205</v>
      </c>
      <c r="P1161" s="260">
        <v>17</v>
      </c>
      <c r="Q1161" s="260">
        <v>1500</v>
      </c>
      <c r="R1161" s="260">
        <v>1520</v>
      </c>
    </row>
    <row r="1162" spans="1:18" x14ac:dyDescent="0.35">
      <c r="A1162" s="260">
        <v>95001969</v>
      </c>
      <c r="B1162" s="260" t="s">
        <v>330</v>
      </c>
      <c r="C1162" s="260" t="s">
        <v>302</v>
      </c>
      <c r="D1162" s="261">
        <v>44841</v>
      </c>
      <c r="E1162" s="260">
        <v>28</v>
      </c>
      <c r="F1162" s="260" t="s">
        <v>199</v>
      </c>
      <c r="G1162" s="260">
        <v>2968000</v>
      </c>
      <c r="H1162" s="260" t="s">
        <v>318</v>
      </c>
      <c r="I1162" s="260" t="s">
        <v>319</v>
      </c>
      <c r="J1162" s="260" t="s">
        <v>320</v>
      </c>
      <c r="K1162" s="260" t="s">
        <v>320</v>
      </c>
      <c r="L1162" s="260" t="s">
        <v>263</v>
      </c>
      <c r="M1162" s="260">
        <v>700009</v>
      </c>
      <c r="N1162" s="260" t="s">
        <v>204</v>
      </c>
      <c r="O1162" s="260" t="s">
        <v>205</v>
      </c>
      <c r="P1162" s="260">
        <v>16</v>
      </c>
      <c r="Q1162" s="260">
        <v>1500</v>
      </c>
      <c r="R1162" s="260">
        <v>1520</v>
      </c>
    </row>
    <row r="1163" spans="1:18" x14ac:dyDescent="0.35">
      <c r="A1163" s="260">
        <v>95001969</v>
      </c>
      <c r="B1163" s="260" t="s">
        <v>330</v>
      </c>
      <c r="C1163" s="260" t="s">
        <v>302</v>
      </c>
      <c r="D1163" s="261">
        <v>44841</v>
      </c>
      <c r="E1163" s="260">
        <v>28</v>
      </c>
      <c r="F1163" s="260" t="s">
        <v>199</v>
      </c>
      <c r="G1163" s="260">
        <v>2968000</v>
      </c>
      <c r="H1163" s="260" t="s">
        <v>318</v>
      </c>
      <c r="I1163" s="260" t="s">
        <v>319</v>
      </c>
      <c r="J1163" s="260" t="s">
        <v>320</v>
      </c>
      <c r="K1163" s="260" t="s">
        <v>320</v>
      </c>
      <c r="L1163" s="260" t="s">
        <v>263</v>
      </c>
      <c r="M1163" s="260">
        <v>700009</v>
      </c>
      <c r="N1163" s="260" t="s">
        <v>204</v>
      </c>
      <c r="O1163" s="260" t="s">
        <v>205</v>
      </c>
      <c r="P1163" s="260">
        <v>15</v>
      </c>
      <c r="Q1163" s="260">
        <v>1500</v>
      </c>
      <c r="R1163" s="260">
        <v>1520</v>
      </c>
    </row>
    <row r="1164" spans="1:18" x14ac:dyDescent="0.35">
      <c r="A1164" s="260">
        <v>95001969</v>
      </c>
      <c r="B1164" s="260" t="s">
        <v>330</v>
      </c>
      <c r="C1164" s="260" t="s">
        <v>302</v>
      </c>
      <c r="D1164" s="261">
        <v>44841</v>
      </c>
      <c r="E1164" s="260">
        <v>28</v>
      </c>
      <c r="F1164" s="260" t="s">
        <v>199</v>
      </c>
      <c r="G1164" s="260">
        <v>2968000</v>
      </c>
      <c r="H1164" s="260" t="s">
        <v>318</v>
      </c>
      <c r="I1164" s="260" t="s">
        <v>319</v>
      </c>
      <c r="J1164" s="260" t="s">
        <v>320</v>
      </c>
      <c r="K1164" s="260" t="s">
        <v>320</v>
      </c>
      <c r="L1164" s="260" t="s">
        <v>263</v>
      </c>
      <c r="M1164" s="260">
        <v>700009</v>
      </c>
      <c r="N1164" s="260" t="s">
        <v>204</v>
      </c>
      <c r="O1164" s="260" t="s">
        <v>205</v>
      </c>
      <c r="P1164" s="260">
        <v>14</v>
      </c>
      <c r="Q1164" s="260">
        <v>1500</v>
      </c>
      <c r="R1164" s="260">
        <v>1520</v>
      </c>
    </row>
    <row r="1165" spans="1:18" x14ac:dyDescent="0.35">
      <c r="A1165" s="260">
        <v>95001969</v>
      </c>
      <c r="B1165" s="260" t="s">
        <v>330</v>
      </c>
      <c r="C1165" s="260" t="s">
        <v>302</v>
      </c>
      <c r="D1165" s="261">
        <v>44841</v>
      </c>
      <c r="E1165" s="260">
        <v>28</v>
      </c>
      <c r="F1165" s="260" t="s">
        <v>199</v>
      </c>
      <c r="G1165" s="260">
        <v>2968000</v>
      </c>
      <c r="H1165" s="260" t="s">
        <v>318</v>
      </c>
      <c r="I1165" s="260" t="s">
        <v>319</v>
      </c>
      <c r="J1165" s="260" t="s">
        <v>320</v>
      </c>
      <c r="K1165" s="260" t="s">
        <v>320</v>
      </c>
      <c r="L1165" s="260" t="s">
        <v>263</v>
      </c>
      <c r="M1165" s="260">
        <v>700009</v>
      </c>
      <c r="N1165" s="260" t="s">
        <v>204</v>
      </c>
      <c r="O1165" s="260" t="s">
        <v>205</v>
      </c>
      <c r="P1165" s="260">
        <v>13</v>
      </c>
      <c r="Q1165" s="260">
        <v>1500</v>
      </c>
      <c r="R1165" s="260">
        <v>1520</v>
      </c>
    </row>
    <row r="1166" spans="1:18" x14ac:dyDescent="0.35">
      <c r="A1166" s="260">
        <v>95001969</v>
      </c>
      <c r="B1166" s="260" t="s">
        <v>330</v>
      </c>
      <c r="C1166" s="260" t="s">
        <v>302</v>
      </c>
      <c r="D1166" s="261">
        <v>44841</v>
      </c>
      <c r="E1166" s="260">
        <v>28</v>
      </c>
      <c r="F1166" s="260" t="s">
        <v>199</v>
      </c>
      <c r="G1166" s="260">
        <v>2968000</v>
      </c>
      <c r="H1166" s="260" t="s">
        <v>318</v>
      </c>
      <c r="I1166" s="260" t="s">
        <v>319</v>
      </c>
      <c r="J1166" s="260" t="s">
        <v>320</v>
      </c>
      <c r="K1166" s="260" t="s">
        <v>320</v>
      </c>
      <c r="L1166" s="260" t="s">
        <v>263</v>
      </c>
      <c r="M1166" s="260">
        <v>700009</v>
      </c>
      <c r="N1166" s="260" t="s">
        <v>204</v>
      </c>
      <c r="O1166" s="260" t="s">
        <v>205</v>
      </c>
      <c r="P1166" s="260">
        <v>12</v>
      </c>
      <c r="Q1166" s="260">
        <v>1500</v>
      </c>
      <c r="R1166" s="260">
        <v>1520</v>
      </c>
    </row>
    <row r="1167" spans="1:18" x14ac:dyDescent="0.35">
      <c r="A1167" s="260">
        <v>95001969</v>
      </c>
      <c r="B1167" s="260" t="s">
        <v>330</v>
      </c>
      <c r="C1167" s="260" t="s">
        <v>302</v>
      </c>
      <c r="D1167" s="261">
        <v>44841</v>
      </c>
      <c r="E1167" s="260">
        <v>28</v>
      </c>
      <c r="F1167" s="260" t="s">
        <v>199</v>
      </c>
      <c r="G1167" s="260">
        <v>2968000</v>
      </c>
      <c r="H1167" s="260" t="s">
        <v>318</v>
      </c>
      <c r="I1167" s="260" t="s">
        <v>319</v>
      </c>
      <c r="J1167" s="260" t="s">
        <v>320</v>
      </c>
      <c r="K1167" s="260" t="s">
        <v>320</v>
      </c>
      <c r="L1167" s="260" t="s">
        <v>263</v>
      </c>
      <c r="M1167" s="260">
        <v>700009</v>
      </c>
      <c r="N1167" s="260" t="s">
        <v>204</v>
      </c>
      <c r="O1167" s="260" t="s">
        <v>205</v>
      </c>
      <c r="P1167" s="260">
        <v>11</v>
      </c>
      <c r="Q1167" s="260">
        <v>1500</v>
      </c>
      <c r="R1167" s="260">
        <v>1520</v>
      </c>
    </row>
    <row r="1168" spans="1:18" x14ac:dyDescent="0.35">
      <c r="A1168" s="260">
        <v>95001969</v>
      </c>
      <c r="B1168" s="260" t="s">
        <v>330</v>
      </c>
      <c r="C1168" s="260" t="s">
        <v>302</v>
      </c>
      <c r="D1168" s="261">
        <v>44841</v>
      </c>
      <c r="E1168" s="260">
        <v>28</v>
      </c>
      <c r="F1168" s="260" t="s">
        <v>199</v>
      </c>
      <c r="G1168" s="260">
        <v>2968000</v>
      </c>
      <c r="H1168" s="260" t="s">
        <v>318</v>
      </c>
      <c r="I1168" s="260" t="s">
        <v>319</v>
      </c>
      <c r="J1168" s="260" t="s">
        <v>320</v>
      </c>
      <c r="K1168" s="260" t="s">
        <v>320</v>
      </c>
      <c r="L1168" s="260" t="s">
        <v>263</v>
      </c>
      <c r="M1168" s="260">
        <v>700009</v>
      </c>
      <c r="N1168" s="260" t="s">
        <v>204</v>
      </c>
      <c r="O1168" s="260" t="s">
        <v>205</v>
      </c>
      <c r="P1168" s="260">
        <v>10</v>
      </c>
      <c r="Q1168" s="260">
        <v>1500</v>
      </c>
      <c r="R1168" s="260">
        <v>1520</v>
      </c>
    </row>
    <row r="1169" spans="1:18" x14ac:dyDescent="0.35">
      <c r="A1169" s="260">
        <v>95001970</v>
      </c>
      <c r="B1169" s="260" t="s">
        <v>330</v>
      </c>
      <c r="C1169" s="260" t="s">
        <v>302</v>
      </c>
      <c r="D1169" s="261">
        <v>44845</v>
      </c>
      <c r="E1169" s="260">
        <v>28</v>
      </c>
      <c r="F1169" s="260" t="s">
        <v>199</v>
      </c>
      <c r="G1169" s="260">
        <v>2968000</v>
      </c>
      <c r="H1169" s="260" t="s">
        <v>318</v>
      </c>
      <c r="I1169" s="260" t="s">
        <v>319</v>
      </c>
      <c r="J1169" s="260" t="s">
        <v>320</v>
      </c>
      <c r="K1169" s="260" t="s">
        <v>320</v>
      </c>
      <c r="L1169" s="260" t="s">
        <v>263</v>
      </c>
      <c r="M1169" s="260">
        <v>700009</v>
      </c>
      <c r="N1169" s="260" t="s">
        <v>204</v>
      </c>
      <c r="O1169" s="260" t="s">
        <v>205</v>
      </c>
      <c r="P1169" s="260">
        <v>10</v>
      </c>
      <c r="Q1169" s="260">
        <v>1500</v>
      </c>
      <c r="R1169" s="260">
        <v>1520</v>
      </c>
    </row>
    <row r="1170" spans="1:18" x14ac:dyDescent="0.35">
      <c r="A1170" s="260">
        <v>95001970</v>
      </c>
      <c r="B1170" s="260" t="s">
        <v>330</v>
      </c>
      <c r="C1170" s="260" t="s">
        <v>302</v>
      </c>
      <c r="D1170" s="261">
        <v>44845</v>
      </c>
      <c r="E1170" s="260">
        <v>28</v>
      </c>
      <c r="F1170" s="260" t="s">
        <v>199</v>
      </c>
      <c r="G1170" s="260">
        <v>2968000</v>
      </c>
      <c r="H1170" s="260" t="s">
        <v>318</v>
      </c>
      <c r="I1170" s="260" t="s">
        <v>319</v>
      </c>
      <c r="J1170" s="260" t="s">
        <v>320</v>
      </c>
      <c r="K1170" s="260" t="s">
        <v>320</v>
      </c>
      <c r="L1170" s="260" t="s">
        <v>263</v>
      </c>
      <c r="M1170" s="260">
        <v>700009</v>
      </c>
      <c r="N1170" s="260" t="s">
        <v>204</v>
      </c>
      <c r="O1170" s="260" t="s">
        <v>205</v>
      </c>
      <c r="P1170" s="260">
        <v>11</v>
      </c>
      <c r="Q1170" s="260">
        <v>1500</v>
      </c>
      <c r="R1170" s="260">
        <v>1520</v>
      </c>
    </row>
    <row r="1171" spans="1:18" x14ac:dyDescent="0.35">
      <c r="A1171" s="260">
        <v>95001970</v>
      </c>
      <c r="B1171" s="260" t="s">
        <v>330</v>
      </c>
      <c r="C1171" s="260" t="s">
        <v>302</v>
      </c>
      <c r="D1171" s="261">
        <v>44845</v>
      </c>
      <c r="E1171" s="260">
        <v>28</v>
      </c>
      <c r="F1171" s="260" t="s">
        <v>199</v>
      </c>
      <c r="G1171" s="260">
        <v>2968000</v>
      </c>
      <c r="H1171" s="260" t="s">
        <v>318</v>
      </c>
      <c r="I1171" s="260" t="s">
        <v>319</v>
      </c>
      <c r="J1171" s="260" t="s">
        <v>320</v>
      </c>
      <c r="K1171" s="260" t="s">
        <v>320</v>
      </c>
      <c r="L1171" s="260" t="s">
        <v>263</v>
      </c>
      <c r="M1171" s="260">
        <v>700009</v>
      </c>
      <c r="N1171" s="260" t="s">
        <v>204</v>
      </c>
      <c r="O1171" s="260" t="s">
        <v>205</v>
      </c>
      <c r="P1171" s="260">
        <v>12</v>
      </c>
      <c r="Q1171" s="260">
        <v>1500</v>
      </c>
      <c r="R1171" s="260">
        <v>1520</v>
      </c>
    </row>
    <row r="1172" spans="1:18" x14ac:dyDescent="0.35">
      <c r="A1172" s="260">
        <v>95001970</v>
      </c>
      <c r="B1172" s="260" t="s">
        <v>330</v>
      </c>
      <c r="C1172" s="260" t="s">
        <v>302</v>
      </c>
      <c r="D1172" s="261">
        <v>44845</v>
      </c>
      <c r="E1172" s="260">
        <v>28</v>
      </c>
      <c r="F1172" s="260" t="s">
        <v>199</v>
      </c>
      <c r="G1172" s="260">
        <v>2968000</v>
      </c>
      <c r="H1172" s="260" t="s">
        <v>318</v>
      </c>
      <c r="I1172" s="260" t="s">
        <v>319</v>
      </c>
      <c r="J1172" s="260" t="s">
        <v>320</v>
      </c>
      <c r="K1172" s="260" t="s">
        <v>320</v>
      </c>
      <c r="L1172" s="260" t="s">
        <v>263</v>
      </c>
      <c r="M1172" s="260">
        <v>700009</v>
      </c>
      <c r="N1172" s="260" t="s">
        <v>204</v>
      </c>
      <c r="O1172" s="260" t="s">
        <v>205</v>
      </c>
      <c r="P1172" s="260">
        <v>14</v>
      </c>
      <c r="Q1172" s="260">
        <v>1500</v>
      </c>
      <c r="R1172" s="260">
        <v>1520</v>
      </c>
    </row>
    <row r="1173" spans="1:18" x14ac:dyDescent="0.35">
      <c r="A1173" s="260">
        <v>95001970</v>
      </c>
      <c r="B1173" s="260" t="s">
        <v>330</v>
      </c>
      <c r="C1173" s="260" t="s">
        <v>302</v>
      </c>
      <c r="D1173" s="261">
        <v>44845</v>
      </c>
      <c r="E1173" s="260">
        <v>28</v>
      </c>
      <c r="F1173" s="260" t="s">
        <v>199</v>
      </c>
      <c r="G1173" s="260">
        <v>2968000</v>
      </c>
      <c r="H1173" s="260" t="s">
        <v>318</v>
      </c>
      <c r="I1173" s="260" t="s">
        <v>319</v>
      </c>
      <c r="J1173" s="260" t="s">
        <v>320</v>
      </c>
      <c r="K1173" s="260" t="s">
        <v>320</v>
      </c>
      <c r="L1173" s="260" t="s">
        <v>263</v>
      </c>
      <c r="M1173" s="260">
        <v>700009</v>
      </c>
      <c r="N1173" s="260" t="s">
        <v>204</v>
      </c>
      <c r="O1173" s="260" t="s">
        <v>205</v>
      </c>
      <c r="P1173" s="260">
        <v>15</v>
      </c>
      <c r="Q1173" s="260">
        <v>1500</v>
      </c>
      <c r="R1173" s="260">
        <v>1520</v>
      </c>
    </row>
    <row r="1174" spans="1:18" x14ac:dyDescent="0.35">
      <c r="A1174" s="260">
        <v>95001970</v>
      </c>
      <c r="B1174" s="260" t="s">
        <v>330</v>
      </c>
      <c r="C1174" s="260" t="s">
        <v>302</v>
      </c>
      <c r="D1174" s="261">
        <v>44845</v>
      </c>
      <c r="E1174" s="260">
        <v>28</v>
      </c>
      <c r="F1174" s="260" t="s">
        <v>199</v>
      </c>
      <c r="G1174" s="260">
        <v>2968000</v>
      </c>
      <c r="H1174" s="260" t="s">
        <v>318</v>
      </c>
      <c r="I1174" s="260" t="s">
        <v>319</v>
      </c>
      <c r="J1174" s="260" t="s">
        <v>320</v>
      </c>
      <c r="K1174" s="260" t="s">
        <v>320</v>
      </c>
      <c r="L1174" s="260" t="s">
        <v>263</v>
      </c>
      <c r="M1174" s="260">
        <v>700009</v>
      </c>
      <c r="N1174" s="260" t="s">
        <v>204</v>
      </c>
      <c r="O1174" s="260" t="s">
        <v>205</v>
      </c>
      <c r="P1174" s="260">
        <v>26</v>
      </c>
      <c r="Q1174" s="260">
        <v>1500</v>
      </c>
      <c r="R1174" s="260">
        <v>1520</v>
      </c>
    </row>
    <row r="1175" spans="1:18" x14ac:dyDescent="0.35">
      <c r="A1175" s="260">
        <v>95001970</v>
      </c>
      <c r="B1175" s="260" t="s">
        <v>330</v>
      </c>
      <c r="C1175" s="260" t="s">
        <v>302</v>
      </c>
      <c r="D1175" s="261">
        <v>44845</v>
      </c>
      <c r="E1175" s="260">
        <v>28</v>
      </c>
      <c r="F1175" s="260" t="s">
        <v>199</v>
      </c>
      <c r="G1175" s="260">
        <v>2968000</v>
      </c>
      <c r="H1175" s="260" t="s">
        <v>318</v>
      </c>
      <c r="I1175" s="260" t="s">
        <v>319</v>
      </c>
      <c r="J1175" s="260" t="s">
        <v>320</v>
      </c>
      <c r="K1175" s="260" t="s">
        <v>320</v>
      </c>
      <c r="L1175" s="260" t="s">
        <v>263</v>
      </c>
      <c r="M1175" s="260">
        <v>700009</v>
      </c>
      <c r="N1175" s="260" t="s">
        <v>204</v>
      </c>
      <c r="O1175" s="260" t="s">
        <v>205</v>
      </c>
      <c r="P1175" s="260">
        <v>25</v>
      </c>
      <c r="Q1175" s="260">
        <v>1500</v>
      </c>
      <c r="R1175" s="260">
        <v>1520</v>
      </c>
    </row>
    <row r="1176" spans="1:18" x14ac:dyDescent="0.35">
      <c r="A1176" s="260">
        <v>95001970</v>
      </c>
      <c r="B1176" s="260" t="s">
        <v>330</v>
      </c>
      <c r="C1176" s="260" t="s">
        <v>302</v>
      </c>
      <c r="D1176" s="261">
        <v>44845</v>
      </c>
      <c r="E1176" s="260">
        <v>28</v>
      </c>
      <c r="F1176" s="260" t="s">
        <v>199</v>
      </c>
      <c r="G1176" s="260">
        <v>2968000</v>
      </c>
      <c r="H1176" s="260" t="s">
        <v>318</v>
      </c>
      <c r="I1176" s="260" t="s">
        <v>319</v>
      </c>
      <c r="J1176" s="260" t="s">
        <v>320</v>
      </c>
      <c r="K1176" s="260" t="s">
        <v>320</v>
      </c>
      <c r="L1176" s="260" t="s">
        <v>263</v>
      </c>
      <c r="M1176" s="260">
        <v>700009</v>
      </c>
      <c r="N1176" s="260" t="s">
        <v>204</v>
      </c>
      <c r="O1176" s="260" t="s">
        <v>205</v>
      </c>
      <c r="P1176" s="260">
        <v>24</v>
      </c>
      <c r="Q1176" s="260">
        <v>1500</v>
      </c>
      <c r="R1176" s="260">
        <v>1520</v>
      </c>
    </row>
    <row r="1177" spans="1:18" x14ac:dyDescent="0.35">
      <c r="A1177" s="260">
        <v>95001970</v>
      </c>
      <c r="B1177" s="260" t="s">
        <v>330</v>
      </c>
      <c r="C1177" s="260" t="s">
        <v>302</v>
      </c>
      <c r="D1177" s="261">
        <v>44845</v>
      </c>
      <c r="E1177" s="260">
        <v>28</v>
      </c>
      <c r="F1177" s="260" t="s">
        <v>199</v>
      </c>
      <c r="G1177" s="260">
        <v>2968000</v>
      </c>
      <c r="H1177" s="260" t="s">
        <v>318</v>
      </c>
      <c r="I1177" s="260" t="s">
        <v>319</v>
      </c>
      <c r="J1177" s="260" t="s">
        <v>320</v>
      </c>
      <c r="K1177" s="260" t="s">
        <v>320</v>
      </c>
      <c r="L1177" s="260" t="s">
        <v>263</v>
      </c>
      <c r="M1177" s="260">
        <v>700009</v>
      </c>
      <c r="N1177" s="260" t="s">
        <v>204</v>
      </c>
      <c r="O1177" s="260" t="s">
        <v>205</v>
      </c>
      <c r="P1177" s="260">
        <v>23</v>
      </c>
      <c r="Q1177" s="260">
        <v>1500</v>
      </c>
      <c r="R1177" s="260">
        <v>1520</v>
      </c>
    </row>
    <row r="1178" spans="1:18" x14ac:dyDescent="0.35">
      <c r="A1178" s="260">
        <v>95001970</v>
      </c>
      <c r="B1178" s="260" t="s">
        <v>330</v>
      </c>
      <c r="C1178" s="260" t="s">
        <v>302</v>
      </c>
      <c r="D1178" s="261">
        <v>44845</v>
      </c>
      <c r="E1178" s="260">
        <v>28</v>
      </c>
      <c r="F1178" s="260" t="s">
        <v>199</v>
      </c>
      <c r="G1178" s="260">
        <v>2968000</v>
      </c>
      <c r="H1178" s="260" t="s">
        <v>318</v>
      </c>
      <c r="I1178" s="260" t="s">
        <v>319</v>
      </c>
      <c r="J1178" s="260" t="s">
        <v>320</v>
      </c>
      <c r="K1178" s="260" t="s">
        <v>320</v>
      </c>
      <c r="L1178" s="260" t="s">
        <v>263</v>
      </c>
      <c r="M1178" s="260">
        <v>700009</v>
      </c>
      <c r="N1178" s="260" t="s">
        <v>204</v>
      </c>
      <c r="O1178" s="260" t="s">
        <v>205</v>
      </c>
      <c r="P1178" s="260">
        <v>22</v>
      </c>
      <c r="Q1178" s="260">
        <v>1500</v>
      </c>
      <c r="R1178" s="260">
        <v>1520</v>
      </c>
    </row>
    <row r="1179" spans="1:18" x14ac:dyDescent="0.35">
      <c r="A1179" s="260">
        <v>95001970</v>
      </c>
      <c r="B1179" s="260" t="s">
        <v>330</v>
      </c>
      <c r="C1179" s="260" t="s">
        <v>302</v>
      </c>
      <c r="D1179" s="261">
        <v>44845</v>
      </c>
      <c r="E1179" s="260">
        <v>28</v>
      </c>
      <c r="F1179" s="260" t="s">
        <v>199</v>
      </c>
      <c r="G1179" s="260">
        <v>2968000</v>
      </c>
      <c r="H1179" s="260" t="s">
        <v>318</v>
      </c>
      <c r="I1179" s="260" t="s">
        <v>319</v>
      </c>
      <c r="J1179" s="260" t="s">
        <v>320</v>
      </c>
      <c r="K1179" s="260" t="s">
        <v>320</v>
      </c>
      <c r="L1179" s="260" t="s">
        <v>263</v>
      </c>
      <c r="M1179" s="260">
        <v>700009</v>
      </c>
      <c r="N1179" s="260" t="s">
        <v>204</v>
      </c>
      <c r="O1179" s="260" t="s">
        <v>205</v>
      </c>
      <c r="P1179" s="260">
        <v>21</v>
      </c>
      <c r="Q1179" s="260">
        <v>1500</v>
      </c>
      <c r="R1179" s="260">
        <v>1520</v>
      </c>
    </row>
    <row r="1180" spans="1:18" x14ac:dyDescent="0.35">
      <c r="A1180" s="260">
        <v>95001970</v>
      </c>
      <c r="B1180" s="260" t="s">
        <v>330</v>
      </c>
      <c r="C1180" s="260" t="s">
        <v>302</v>
      </c>
      <c r="D1180" s="261">
        <v>44845</v>
      </c>
      <c r="E1180" s="260">
        <v>14</v>
      </c>
      <c r="F1180" s="260" t="s">
        <v>199</v>
      </c>
      <c r="G1180" s="260">
        <v>1484000</v>
      </c>
      <c r="H1180" s="260" t="s">
        <v>318</v>
      </c>
      <c r="I1180" s="260" t="s">
        <v>319</v>
      </c>
      <c r="J1180" s="260" t="s">
        <v>320</v>
      </c>
      <c r="K1180" s="260" t="s">
        <v>320</v>
      </c>
      <c r="L1180" s="260" t="s">
        <v>263</v>
      </c>
      <c r="M1180" s="260">
        <v>700009</v>
      </c>
      <c r="N1180" s="260" t="s">
        <v>204</v>
      </c>
      <c r="O1180" s="260" t="s">
        <v>205</v>
      </c>
      <c r="P1180" s="260">
        <v>20</v>
      </c>
      <c r="Q1180" s="260">
        <v>1500</v>
      </c>
      <c r="R1180" s="260">
        <v>1520</v>
      </c>
    </row>
    <row r="1181" spans="1:18" x14ac:dyDescent="0.35">
      <c r="A1181" s="260">
        <v>95001970</v>
      </c>
      <c r="B1181" s="260" t="s">
        <v>330</v>
      </c>
      <c r="C1181" s="260" t="s">
        <v>302</v>
      </c>
      <c r="D1181" s="261">
        <v>44845</v>
      </c>
      <c r="E1181" s="260">
        <v>28</v>
      </c>
      <c r="F1181" s="260" t="s">
        <v>199</v>
      </c>
      <c r="G1181" s="260">
        <v>2968000</v>
      </c>
      <c r="H1181" s="260" t="s">
        <v>318</v>
      </c>
      <c r="I1181" s="260" t="s">
        <v>319</v>
      </c>
      <c r="J1181" s="260" t="s">
        <v>320</v>
      </c>
      <c r="K1181" s="260" t="s">
        <v>320</v>
      </c>
      <c r="L1181" s="260" t="s">
        <v>263</v>
      </c>
      <c r="M1181" s="260">
        <v>700009</v>
      </c>
      <c r="N1181" s="260" t="s">
        <v>204</v>
      </c>
      <c r="O1181" s="260" t="s">
        <v>205</v>
      </c>
      <c r="P1181" s="260">
        <v>19</v>
      </c>
      <c r="Q1181" s="260">
        <v>1500</v>
      </c>
      <c r="R1181" s="260">
        <v>1520</v>
      </c>
    </row>
    <row r="1182" spans="1:18" x14ac:dyDescent="0.35">
      <c r="A1182" s="260">
        <v>95001970</v>
      </c>
      <c r="B1182" s="260" t="s">
        <v>330</v>
      </c>
      <c r="C1182" s="260" t="s">
        <v>302</v>
      </c>
      <c r="D1182" s="261">
        <v>44845</v>
      </c>
      <c r="E1182" s="260">
        <v>28</v>
      </c>
      <c r="F1182" s="260" t="s">
        <v>199</v>
      </c>
      <c r="G1182" s="260">
        <v>2968000</v>
      </c>
      <c r="H1182" s="260" t="s">
        <v>318</v>
      </c>
      <c r="I1182" s="260" t="s">
        <v>319</v>
      </c>
      <c r="J1182" s="260" t="s">
        <v>320</v>
      </c>
      <c r="K1182" s="260" t="s">
        <v>320</v>
      </c>
      <c r="L1182" s="260" t="s">
        <v>263</v>
      </c>
      <c r="M1182" s="260">
        <v>700009</v>
      </c>
      <c r="N1182" s="260" t="s">
        <v>204</v>
      </c>
      <c r="O1182" s="260" t="s">
        <v>205</v>
      </c>
      <c r="P1182" s="260">
        <v>18</v>
      </c>
      <c r="Q1182" s="260">
        <v>1500</v>
      </c>
      <c r="R1182" s="260">
        <v>1520</v>
      </c>
    </row>
    <row r="1183" spans="1:18" x14ac:dyDescent="0.35">
      <c r="A1183" s="260">
        <v>95001970</v>
      </c>
      <c r="B1183" s="260" t="s">
        <v>330</v>
      </c>
      <c r="C1183" s="260" t="s">
        <v>302</v>
      </c>
      <c r="D1183" s="261">
        <v>44845</v>
      </c>
      <c r="E1183" s="260">
        <v>28</v>
      </c>
      <c r="F1183" s="260" t="s">
        <v>199</v>
      </c>
      <c r="G1183" s="260">
        <v>2968000</v>
      </c>
      <c r="H1183" s="260" t="s">
        <v>318</v>
      </c>
      <c r="I1183" s="260" t="s">
        <v>319</v>
      </c>
      <c r="J1183" s="260" t="s">
        <v>320</v>
      </c>
      <c r="K1183" s="260" t="s">
        <v>320</v>
      </c>
      <c r="L1183" s="260" t="s">
        <v>263</v>
      </c>
      <c r="M1183" s="260">
        <v>700009</v>
      </c>
      <c r="N1183" s="260" t="s">
        <v>204</v>
      </c>
      <c r="O1183" s="260" t="s">
        <v>205</v>
      </c>
      <c r="P1183" s="260">
        <v>17</v>
      </c>
      <c r="Q1183" s="260">
        <v>1500</v>
      </c>
      <c r="R1183" s="260">
        <v>1520</v>
      </c>
    </row>
    <row r="1184" spans="1:18" x14ac:dyDescent="0.35">
      <c r="A1184" s="260">
        <v>95001970</v>
      </c>
      <c r="B1184" s="260" t="s">
        <v>330</v>
      </c>
      <c r="C1184" s="260" t="s">
        <v>302</v>
      </c>
      <c r="D1184" s="261">
        <v>44845</v>
      </c>
      <c r="E1184" s="260">
        <v>28</v>
      </c>
      <c r="F1184" s="260" t="s">
        <v>199</v>
      </c>
      <c r="G1184" s="260">
        <v>2968000</v>
      </c>
      <c r="H1184" s="260" t="s">
        <v>318</v>
      </c>
      <c r="I1184" s="260" t="s">
        <v>319</v>
      </c>
      <c r="J1184" s="260" t="s">
        <v>320</v>
      </c>
      <c r="K1184" s="260" t="s">
        <v>320</v>
      </c>
      <c r="L1184" s="260" t="s">
        <v>263</v>
      </c>
      <c r="M1184" s="260">
        <v>700009</v>
      </c>
      <c r="N1184" s="260" t="s">
        <v>204</v>
      </c>
      <c r="O1184" s="260" t="s">
        <v>205</v>
      </c>
      <c r="P1184" s="260">
        <v>13</v>
      </c>
      <c r="Q1184" s="260">
        <v>1500</v>
      </c>
      <c r="R1184" s="260">
        <v>1520</v>
      </c>
    </row>
    <row r="1185" spans="1:18" x14ac:dyDescent="0.35">
      <c r="A1185" s="260">
        <v>95001970</v>
      </c>
      <c r="B1185" s="260" t="s">
        <v>330</v>
      </c>
      <c r="C1185" s="260" t="s">
        <v>302</v>
      </c>
      <c r="D1185" s="261">
        <v>44845</v>
      </c>
      <c r="E1185" s="260">
        <v>28</v>
      </c>
      <c r="F1185" s="260" t="s">
        <v>199</v>
      </c>
      <c r="G1185" s="260">
        <v>2968000</v>
      </c>
      <c r="H1185" s="260" t="s">
        <v>318</v>
      </c>
      <c r="I1185" s="260" t="s">
        <v>319</v>
      </c>
      <c r="J1185" s="260" t="s">
        <v>320</v>
      </c>
      <c r="K1185" s="260" t="s">
        <v>320</v>
      </c>
      <c r="L1185" s="260" t="s">
        <v>263</v>
      </c>
      <c r="M1185" s="260">
        <v>700009</v>
      </c>
      <c r="N1185" s="260" t="s">
        <v>204</v>
      </c>
      <c r="O1185" s="260" t="s">
        <v>205</v>
      </c>
      <c r="P1185" s="260">
        <v>27</v>
      </c>
      <c r="Q1185" s="260">
        <v>1500</v>
      </c>
      <c r="R1185" s="260">
        <v>1520</v>
      </c>
    </row>
    <row r="1186" spans="1:18" x14ac:dyDescent="0.35">
      <c r="A1186" s="260">
        <v>95001970</v>
      </c>
      <c r="B1186" s="260" t="s">
        <v>330</v>
      </c>
      <c r="C1186" s="260" t="s">
        <v>302</v>
      </c>
      <c r="D1186" s="261">
        <v>44845</v>
      </c>
      <c r="E1186" s="260">
        <v>28</v>
      </c>
      <c r="F1186" s="260" t="s">
        <v>199</v>
      </c>
      <c r="G1186" s="260">
        <v>2968000</v>
      </c>
      <c r="H1186" s="260" t="s">
        <v>318</v>
      </c>
      <c r="I1186" s="260" t="s">
        <v>319</v>
      </c>
      <c r="J1186" s="260" t="s">
        <v>320</v>
      </c>
      <c r="K1186" s="260" t="s">
        <v>320</v>
      </c>
      <c r="L1186" s="260" t="s">
        <v>263</v>
      </c>
      <c r="M1186" s="260">
        <v>700009</v>
      </c>
      <c r="N1186" s="260" t="s">
        <v>204</v>
      </c>
      <c r="O1186" s="260" t="s">
        <v>205</v>
      </c>
      <c r="P1186" s="260">
        <v>28</v>
      </c>
      <c r="Q1186" s="260">
        <v>1500</v>
      </c>
      <c r="R1186" s="260">
        <v>1520</v>
      </c>
    </row>
    <row r="1187" spans="1:18" x14ac:dyDescent="0.35">
      <c r="A1187" s="260">
        <v>95001970</v>
      </c>
      <c r="B1187" s="260" t="s">
        <v>330</v>
      </c>
      <c r="C1187" s="260" t="s">
        <v>302</v>
      </c>
      <c r="D1187" s="261">
        <v>44845</v>
      </c>
      <c r="E1187" s="260">
        <v>28</v>
      </c>
      <c r="F1187" s="260" t="s">
        <v>199</v>
      </c>
      <c r="G1187" s="260">
        <v>2968000</v>
      </c>
      <c r="H1187" s="260" t="s">
        <v>318</v>
      </c>
      <c r="I1187" s="260" t="s">
        <v>319</v>
      </c>
      <c r="J1187" s="260" t="s">
        <v>320</v>
      </c>
      <c r="K1187" s="260" t="s">
        <v>320</v>
      </c>
      <c r="L1187" s="260" t="s">
        <v>263</v>
      </c>
      <c r="M1187" s="260">
        <v>700009</v>
      </c>
      <c r="N1187" s="260" t="s">
        <v>204</v>
      </c>
      <c r="O1187" s="260" t="s">
        <v>205</v>
      </c>
      <c r="P1187" s="260">
        <v>29</v>
      </c>
      <c r="Q1187" s="260">
        <v>1500</v>
      </c>
      <c r="R1187" s="260">
        <v>1520</v>
      </c>
    </row>
    <row r="1188" spans="1:18" x14ac:dyDescent="0.35">
      <c r="A1188" s="260">
        <v>95001970</v>
      </c>
      <c r="B1188" s="260" t="s">
        <v>330</v>
      </c>
      <c r="C1188" s="260" t="s">
        <v>302</v>
      </c>
      <c r="D1188" s="261">
        <v>44845</v>
      </c>
      <c r="E1188" s="260">
        <v>28</v>
      </c>
      <c r="F1188" s="260" t="s">
        <v>199</v>
      </c>
      <c r="G1188" s="260">
        <v>2968000</v>
      </c>
      <c r="H1188" s="260" t="s">
        <v>318</v>
      </c>
      <c r="I1188" s="260" t="s">
        <v>319</v>
      </c>
      <c r="J1188" s="260" t="s">
        <v>320</v>
      </c>
      <c r="K1188" s="260" t="s">
        <v>320</v>
      </c>
      <c r="L1188" s="260" t="s">
        <v>263</v>
      </c>
      <c r="M1188" s="260">
        <v>700009</v>
      </c>
      <c r="N1188" s="260" t="s">
        <v>204</v>
      </c>
      <c r="O1188" s="260" t="s">
        <v>205</v>
      </c>
      <c r="P1188" s="260">
        <v>30</v>
      </c>
      <c r="Q1188" s="260">
        <v>1500</v>
      </c>
      <c r="R1188" s="260">
        <v>1520</v>
      </c>
    </row>
    <row r="1189" spans="1:18" x14ac:dyDescent="0.35">
      <c r="A1189" s="260">
        <v>95001970</v>
      </c>
      <c r="B1189" s="260" t="s">
        <v>330</v>
      </c>
      <c r="C1189" s="260" t="s">
        <v>302</v>
      </c>
      <c r="D1189" s="261">
        <v>44845</v>
      </c>
      <c r="E1189" s="260">
        <v>28</v>
      </c>
      <c r="F1189" s="260" t="s">
        <v>199</v>
      </c>
      <c r="G1189" s="260">
        <v>2968000</v>
      </c>
      <c r="H1189" s="260" t="s">
        <v>318</v>
      </c>
      <c r="I1189" s="260" t="s">
        <v>319</v>
      </c>
      <c r="J1189" s="260" t="s">
        <v>320</v>
      </c>
      <c r="K1189" s="260" t="s">
        <v>320</v>
      </c>
      <c r="L1189" s="260" t="s">
        <v>263</v>
      </c>
      <c r="M1189" s="260">
        <v>700009</v>
      </c>
      <c r="N1189" s="260" t="s">
        <v>204</v>
      </c>
      <c r="O1189" s="260" t="s">
        <v>205</v>
      </c>
      <c r="P1189" s="260">
        <v>31</v>
      </c>
      <c r="Q1189" s="260">
        <v>1500</v>
      </c>
      <c r="R1189" s="260">
        <v>1520</v>
      </c>
    </row>
    <row r="1190" spans="1:18" x14ac:dyDescent="0.35">
      <c r="A1190" s="260">
        <v>95001970</v>
      </c>
      <c r="B1190" s="260" t="s">
        <v>330</v>
      </c>
      <c r="C1190" s="260" t="s">
        <v>302</v>
      </c>
      <c r="D1190" s="261">
        <v>44845</v>
      </c>
      <c r="E1190" s="260">
        <v>28</v>
      </c>
      <c r="F1190" s="260" t="s">
        <v>199</v>
      </c>
      <c r="G1190" s="260">
        <v>2968000</v>
      </c>
      <c r="H1190" s="260" t="s">
        <v>318</v>
      </c>
      <c r="I1190" s="260" t="s">
        <v>319</v>
      </c>
      <c r="J1190" s="260" t="s">
        <v>320</v>
      </c>
      <c r="K1190" s="260" t="s">
        <v>320</v>
      </c>
      <c r="L1190" s="260" t="s">
        <v>263</v>
      </c>
      <c r="M1190" s="260">
        <v>700009</v>
      </c>
      <c r="N1190" s="260" t="s">
        <v>204</v>
      </c>
      <c r="O1190" s="260" t="s">
        <v>205</v>
      </c>
      <c r="P1190" s="260">
        <v>32</v>
      </c>
      <c r="Q1190" s="260">
        <v>1500</v>
      </c>
      <c r="R1190" s="260">
        <v>1520</v>
      </c>
    </row>
    <row r="1191" spans="1:18" x14ac:dyDescent="0.35">
      <c r="A1191" s="260">
        <v>95001970</v>
      </c>
      <c r="B1191" s="260" t="s">
        <v>330</v>
      </c>
      <c r="C1191" s="260" t="s">
        <v>302</v>
      </c>
      <c r="D1191" s="261">
        <v>44845</v>
      </c>
      <c r="E1191" s="260">
        <v>28</v>
      </c>
      <c r="F1191" s="260" t="s">
        <v>199</v>
      </c>
      <c r="G1191" s="260">
        <v>2968000</v>
      </c>
      <c r="H1191" s="260" t="s">
        <v>318</v>
      </c>
      <c r="I1191" s="260" t="s">
        <v>319</v>
      </c>
      <c r="J1191" s="260" t="s">
        <v>320</v>
      </c>
      <c r="K1191" s="260" t="s">
        <v>320</v>
      </c>
      <c r="L1191" s="260" t="s">
        <v>263</v>
      </c>
      <c r="M1191" s="260">
        <v>700009</v>
      </c>
      <c r="N1191" s="260" t="s">
        <v>204</v>
      </c>
      <c r="O1191" s="260" t="s">
        <v>205</v>
      </c>
      <c r="P1191" s="260">
        <v>16</v>
      </c>
      <c r="Q1191" s="260">
        <v>1500</v>
      </c>
      <c r="R1191" s="260">
        <v>1520</v>
      </c>
    </row>
    <row r="1192" spans="1:18" x14ac:dyDescent="0.35">
      <c r="A1192" s="260">
        <v>95001971</v>
      </c>
      <c r="B1192" s="260" t="s">
        <v>330</v>
      </c>
      <c r="C1192" s="260" t="s">
        <v>302</v>
      </c>
      <c r="D1192" s="261">
        <v>44845</v>
      </c>
      <c r="E1192" s="260">
        <v>18</v>
      </c>
      <c r="F1192" s="260" t="s">
        <v>199</v>
      </c>
      <c r="G1192" s="260">
        <v>1908000</v>
      </c>
      <c r="H1192" s="260" t="s">
        <v>318</v>
      </c>
      <c r="I1192" s="260" t="s">
        <v>319</v>
      </c>
      <c r="J1192" s="260" t="s">
        <v>320</v>
      </c>
      <c r="K1192" s="260" t="s">
        <v>320</v>
      </c>
      <c r="L1192" s="260" t="s">
        <v>263</v>
      </c>
      <c r="M1192" s="260">
        <v>700009</v>
      </c>
      <c r="N1192" s="260" t="s">
        <v>204</v>
      </c>
      <c r="O1192" s="260" t="s">
        <v>205</v>
      </c>
      <c r="P1192" s="260">
        <v>10</v>
      </c>
      <c r="Q1192" s="260">
        <v>1500</v>
      </c>
      <c r="R1192" s="260">
        <v>1520</v>
      </c>
    </row>
    <row r="1193" spans="1:18" x14ac:dyDescent="0.35">
      <c r="A1193" s="260">
        <v>95001972</v>
      </c>
      <c r="B1193" s="260" t="s">
        <v>330</v>
      </c>
      <c r="C1193" s="260" t="s">
        <v>302</v>
      </c>
      <c r="D1193" s="261">
        <v>44845</v>
      </c>
      <c r="E1193" s="260">
        <v>20</v>
      </c>
      <c r="F1193" s="260" t="s">
        <v>199</v>
      </c>
      <c r="G1193" s="260">
        <v>2120000</v>
      </c>
      <c r="H1193" s="260" t="s">
        <v>318</v>
      </c>
      <c r="I1193" s="260" t="s">
        <v>319</v>
      </c>
      <c r="J1193" s="260" t="s">
        <v>320</v>
      </c>
      <c r="K1193" s="260" t="s">
        <v>320</v>
      </c>
      <c r="L1193" s="260" t="s">
        <v>263</v>
      </c>
      <c r="M1193" s="260">
        <v>700009</v>
      </c>
      <c r="N1193" s="260" t="s">
        <v>204</v>
      </c>
      <c r="O1193" s="260" t="s">
        <v>205</v>
      </c>
      <c r="P1193" s="260">
        <v>10</v>
      </c>
      <c r="Q1193" s="260">
        <v>1500</v>
      </c>
      <c r="R1193" s="260">
        <v>1520</v>
      </c>
    </row>
    <row r="1194" spans="1:18" x14ac:dyDescent="0.35">
      <c r="A1194" s="260">
        <v>95001973</v>
      </c>
      <c r="B1194" s="260" t="s">
        <v>330</v>
      </c>
      <c r="C1194" s="260" t="s">
        <v>302</v>
      </c>
      <c r="D1194" s="261">
        <v>44845</v>
      </c>
      <c r="E1194" s="260">
        <v>28</v>
      </c>
      <c r="F1194" s="260" t="s">
        <v>199</v>
      </c>
      <c r="G1194" s="260">
        <v>2968000</v>
      </c>
      <c r="H1194" s="260" t="s">
        <v>318</v>
      </c>
      <c r="I1194" s="260" t="s">
        <v>319</v>
      </c>
      <c r="J1194" s="260" t="s">
        <v>320</v>
      </c>
      <c r="K1194" s="260" t="s">
        <v>320</v>
      </c>
      <c r="L1194" s="260" t="s">
        <v>263</v>
      </c>
      <c r="M1194" s="260">
        <v>700009</v>
      </c>
      <c r="N1194" s="260" t="s">
        <v>204</v>
      </c>
      <c r="O1194" s="260" t="s">
        <v>205</v>
      </c>
      <c r="P1194" s="260">
        <v>17</v>
      </c>
      <c r="Q1194" s="260">
        <v>1500</v>
      </c>
      <c r="R1194" s="260">
        <v>1520</v>
      </c>
    </row>
    <row r="1195" spans="1:18" x14ac:dyDescent="0.35">
      <c r="A1195" s="260">
        <v>95001973</v>
      </c>
      <c r="B1195" s="260" t="s">
        <v>330</v>
      </c>
      <c r="C1195" s="260" t="s">
        <v>302</v>
      </c>
      <c r="D1195" s="261">
        <v>44845</v>
      </c>
      <c r="E1195" s="260">
        <v>28</v>
      </c>
      <c r="F1195" s="260" t="s">
        <v>199</v>
      </c>
      <c r="G1195" s="260">
        <v>2968000</v>
      </c>
      <c r="H1195" s="260" t="s">
        <v>318</v>
      </c>
      <c r="I1195" s="260" t="s">
        <v>319</v>
      </c>
      <c r="J1195" s="260" t="s">
        <v>320</v>
      </c>
      <c r="K1195" s="260" t="s">
        <v>320</v>
      </c>
      <c r="L1195" s="260" t="s">
        <v>263</v>
      </c>
      <c r="M1195" s="260">
        <v>700009</v>
      </c>
      <c r="N1195" s="260" t="s">
        <v>204</v>
      </c>
      <c r="O1195" s="260" t="s">
        <v>205</v>
      </c>
      <c r="P1195" s="260">
        <v>18</v>
      </c>
      <c r="Q1195" s="260">
        <v>1500</v>
      </c>
      <c r="R1195" s="260">
        <v>1520</v>
      </c>
    </row>
    <row r="1196" spans="1:18" x14ac:dyDescent="0.35">
      <c r="A1196" s="260">
        <v>95001973</v>
      </c>
      <c r="B1196" s="260" t="s">
        <v>330</v>
      </c>
      <c r="C1196" s="260" t="s">
        <v>302</v>
      </c>
      <c r="D1196" s="261">
        <v>44845</v>
      </c>
      <c r="E1196" s="260">
        <v>28</v>
      </c>
      <c r="F1196" s="260" t="s">
        <v>199</v>
      </c>
      <c r="G1196" s="260">
        <v>2968000</v>
      </c>
      <c r="H1196" s="260" t="s">
        <v>318</v>
      </c>
      <c r="I1196" s="260" t="s">
        <v>319</v>
      </c>
      <c r="J1196" s="260" t="s">
        <v>320</v>
      </c>
      <c r="K1196" s="260" t="s">
        <v>320</v>
      </c>
      <c r="L1196" s="260" t="s">
        <v>263</v>
      </c>
      <c r="M1196" s="260">
        <v>700009</v>
      </c>
      <c r="N1196" s="260" t="s">
        <v>204</v>
      </c>
      <c r="O1196" s="260" t="s">
        <v>205</v>
      </c>
      <c r="P1196" s="260">
        <v>19</v>
      </c>
      <c r="Q1196" s="260">
        <v>1500</v>
      </c>
      <c r="R1196" s="260">
        <v>1520</v>
      </c>
    </row>
    <row r="1197" spans="1:18" x14ac:dyDescent="0.35">
      <c r="A1197" s="260">
        <v>95001973</v>
      </c>
      <c r="B1197" s="260" t="s">
        <v>330</v>
      </c>
      <c r="C1197" s="260" t="s">
        <v>302</v>
      </c>
      <c r="D1197" s="261">
        <v>44845</v>
      </c>
      <c r="E1197" s="260">
        <v>28</v>
      </c>
      <c r="F1197" s="260" t="s">
        <v>199</v>
      </c>
      <c r="G1197" s="260">
        <v>2968000</v>
      </c>
      <c r="H1197" s="260" t="s">
        <v>318</v>
      </c>
      <c r="I1197" s="260" t="s">
        <v>319</v>
      </c>
      <c r="J1197" s="260" t="s">
        <v>320</v>
      </c>
      <c r="K1197" s="260" t="s">
        <v>320</v>
      </c>
      <c r="L1197" s="260" t="s">
        <v>263</v>
      </c>
      <c r="M1197" s="260">
        <v>700009</v>
      </c>
      <c r="N1197" s="260" t="s">
        <v>204</v>
      </c>
      <c r="O1197" s="260" t="s">
        <v>205</v>
      </c>
      <c r="P1197" s="260">
        <v>40</v>
      </c>
      <c r="Q1197" s="260">
        <v>1500</v>
      </c>
      <c r="R1197" s="260">
        <v>1520</v>
      </c>
    </row>
    <row r="1198" spans="1:18" x14ac:dyDescent="0.35">
      <c r="A1198" s="260">
        <v>95001973</v>
      </c>
      <c r="B1198" s="260" t="s">
        <v>330</v>
      </c>
      <c r="C1198" s="260" t="s">
        <v>302</v>
      </c>
      <c r="D1198" s="261">
        <v>44845</v>
      </c>
      <c r="E1198" s="260">
        <v>28</v>
      </c>
      <c r="F1198" s="260" t="s">
        <v>199</v>
      </c>
      <c r="G1198" s="260">
        <v>2968000</v>
      </c>
      <c r="H1198" s="260" t="s">
        <v>318</v>
      </c>
      <c r="I1198" s="260" t="s">
        <v>319</v>
      </c>
      <c r="J1198" s="260" t="s">
        <v>320</v>
      </c>
      <c r="K1198" s="260" t="s">
        <v>320</v>
      </c>
      <c r="L1198" s="260" t="s">
        <v>263</v>
      </c>
      <c r="M1198" s="260">
        <v>700009</v>
      </c>
      <c r="N1198" s="260" t="s">
        <v>204</v>
      </c>
      <c r="O1198" s="260" t="s">
        <v>205</v>
      </c>
      <c r="P1198" s="260">
        <v>39</v>
      </c>
      <c r="Q1198" s="260">
        <v>1500</v>
      </c>
      <c r="R1198" s="260">
        <v>1520</v>
      </c>
    </row>
    <row r="1199" spans="1:18" x14ac:dyDescent="0.35">
      <c r="A1199" s="260">
        <v>95001973</v>
      </c>
      <c r="B1199" s="260" t="s">
        <v>330</v>
      </c>
      <c r="C1199" s="260" t="s">
        <v>302</v>
      </c>
      <c r="D1199" s="261">
        <v>44845</v>
      </c>
      <c r="E1199" s="260">
        <v>28</v>
      </c>
      <c r="F1199" s="260" t="s">
        <v>199</v>
      </c>
      <c r="G1199" s="260">
        <v>2968000</v>
      </c>
      <c r="H1199" s="260" t="s">
        <v>318</v>
      </c>
      <c r="I1199" s="260" t="s">
        <v>319</v>
      </c>
      <c r="J1199" s="260" t="s">
        <v>320</v>
      </c>
      <c r="K1199" s="260" t="s">
        <v>320</v>
      </c>
      <c r="L1199" s="260" t="s">
        <v>263</v>
      </c>
      <c r="M1199" s="260">
        <v>700009</v>
      </c>
      <c r="N1199" s="260" t="s">
        <v>204</v>
      </c>
      <c r="O1199" s="260" t="s">
        <v>205</v>
      </c>
      <c r="P1199" s="260">
        <v>38</v>
      </c>
      <c r="Q1199" s="260">
        <v>1500</v>
      </c>
      <c r="R1199" s="260">
        <v>1520</v>
      </c>
    </row>
    <row r="1200" spans="1:18" x14ac:dyDescent="0.35">
      <c r="A1200" s="260">
        <v>95001973</v>
      </c>
      <c r="B1200" s="260" t="s">
        <v>330</v>
      </c>
      <c r="C1200" s="260" t="s">
        <v>302</v>
      </c>
      <c r="D1200" s="261">
        <v>44845</v>
      </c>
      <c r="E1200" s="260">
        <v>28</v>
      </c>
      <c r="F1200" s="260" t="s">
        <v>199</v>
      </c>
      <c r="G1200" s="260">
        <v>2968000</v>
      </c>
      <c r="H1200" s="260" t="s">
        <v>318</v>
      </c>
      <c r="I1200" s="260" t="s">
        <v>319</v>
      </c>
      <c r="J1200" s="260" t="s">
        <v>320</v>
      </c>
      <c r="K1200" s="260" t="s">
        <v>320</v>
      </c>
      <c r="L1200" s="260" t="s">
        <v>263</v>
      </c>
      <c r="M1200" s="260">
        <v>700009</v>
      </c>
      <c r="N1200" s="260" t="s">
        <v>204</v>
      </c>
      <c r="O1200" s="260" t="s">
        <v>205</v>
      </c>
      <c r="P1200" s="260">
        <v>37</v>
      </c>
      <c r="Q1200" s="260">
        <v>1500</v>
      </c>
      <c r="R1200" s="260">
        <v>1520</v>
      </c>
    </row>
    <row r="1201" spans="1:18" x14ac:dyDescent="0.35">
      <c r="A1201" s="260">
        <v>95001973</v>
      </c>
      <c r="B1201" s="260" t="s">
        <v>330</v>
      </c>
      <c r="C1201" s="260" t="s">
        <v>302</v>
      </c>
      <c r="D1201" s="261">
        <v>44845</v>
      </c>
      <c r="E1201" s="260">
        <v>28</v>
      </c>
      <c r="F1201" s="260" t="s">
        <v>199</v>
      </c>
      <c r="G1201" s="260">
        <v>2968000</v>
      </c>
      <c r="H1201" s="260" t="s">
        <v>318</v>
      </c>
      <c r="I1201" s="260" t="s">
        <v>319</v>
      </c>
      <c r="J1201" s="260" t="s">
        <v>320</v>
      </c>
      <c r="K1201" s="260" t="s">
        <v>320</v>
      </c>
      <c r="L1201" s="260" t="s">
        <v>263</v>
      </c>
      <c r="M1201" s="260">
        <v>700009</v>
      </c>
      <c r="N1201" s="260" t="s">
        <v>204</v>
      </c>
      <c r="O1201" s="260" t="s">
        <v>205</v>
      </c>
      <c r="P1201" s="260">
        <v>20</v>
      </c>
      <c r="Q1201" s="260">
        <v>1500</v>
      </c>
      <c r="R1201" s="260">
        <v>1520</v>
      </c>
    </row>
    <row r="1202" spans="1:18" x14ac:dyDescent="0.35">
      <c r="A1202" s="260">
        <v>95001973</v>
      </c>
      <c r="B1202" s="260" t="s">
        <v>330</v>
      </c>
      <c r="C1202" s="260" t="s">
        <v>302</v>
      </c>
      <c r="D1202" s="261">
        <v>44845</v>
      </c>
      <c r="E1202" s="260">
        <v>28</v>
      </c>
      <c r="F1202" s="260" t="s">
        <v>199</v>
      </c>
      <c r="G1202" s="260">
        <v>2968000</v>
      </c>
      <c r="H1202" s="260" t="s">
        <v>318</v>
      </c>
      <c r="I1202" s="260" t="s">
        <v>319</v>
      </c>
      <c r="J1202" s="260" t="s">
        <v>320</v>
      </c>
      <c r="K1202" s="260" t="s">
        <v>320</v>
      </c>
      <c r="L1202" s="260" t="s">
        <v>263</v>
      </c>
      <c r="M1202" s="260">
        <v>700009</v>
      </c>
      <c r="N1202" s="260" t="s">
        <v>204</v>
      </c>
      <c r="O1202" s="260" t="s">
        <v>205</v>
      </c>
      <c r="P1202" s="260">
        <v>21</v>
      </c>
      <c r="Q1202" s="260">
        <v>1500</v>
      </c>
      <c r="R1202" s="260">
        <v>1520</v>
      </c>
    </row>
    <row r="1203" spans="1:18" x14ac:dyDescent="0.35">
      <c r="A1203" s="260">
        <v>95001973</v>
      </c>
      <c r="B1203" s="260" t="s">
        <v>330</v>
      </c>
      <c r="C1203" s="260" t="s">
        <v>302</v>
      </c>
      <c r="D1203" s="261">
        <v>44845</v>
      </c>
      <c r="E1203" s="260">
        <v>28</v>
      </c>
      <c r="F1203" s="260" t="s">
        <v>199</v>
      </c>
      <c r="G1203" s="260">
        <v>2968000</v>
      </c>
      <c r="H1203" s="260" t="s">
        <v>318</v>
      </c>
      <c r="I1203" s="260" t="s">
        <v>319</v>
      </c>
      <c r="J1203" s="260" t="s">
        <v>320</v>
      </c>
      <c r="K1203" s="260" t="s">
        <v>320</v>
      </c>
      <c r="L1203" s="260" t="s">
        <v>263</v>
      </c>
      <c r="M1203" s="260">
        <v>700009</v>
      </c>
      <c r="N1203" s="260" t="s">
        <v>204</v>
      </c>
      <c r="O1203" s="260" t="s">
        <v>205</v>
      </c>
      <c r="P1203" s="260">
        <v>22</v>
      </c>
      <c r="Q1203" s="260">
        <v>1500</v>
      </c>
      <c r="R1203" s="260">
        <v>1520</v>
      </c>
    </row>
    <row r="1204" spans="1:18" x14ac:dyDescent="0.35">
      <c r="A1204" s="260">
        <v>95001973</v>
      </c>
      <c r="B1204" s="260" t="s">
        <v>330</v>
      </c>
      <c r="C1204" s="260" t="s">
        <v>302</v>
      </c>
      <c r="D1204" s="261">
        <v>44845</v>
      </c>
      <c r="E1204" s="260">
        <v>28</v>
      </c>
      <c r="F1204" s="260" t="s">
        <v>199</v>
      </c>
      <c r="G1204" s="260">
        <v>2968000</v>
      </c>
      <c r="H1204" s="260" t="s">
        <v>318</v>
      </c>
      <c r="I1204" s="260" t="s">
        <v>319</v>
      </c>
      <c r="J1204" s="260" t="s">
        <v>320</v>
      </c>
      <c r="K1204" s="260" t="s">
        <v>320</v>
      </c>
      <c r="L1204" s="260" t="s">
        <v>263</v>
      </c>
      <c r="M1204" s="260">
        <v>700009</v>
      </c>
      <c r="N1204" s="260" t="s">
        <v>204</v>
      </c>
      <c r="O1204" s="260" t="s">
        <v>205</v>
      </c>
      <c r="P1204" s="260">
        <v>23</v>
      </c>
      <c r="Q1204" s="260">
        <v>1500</v>
      </c>
      <c r="R1204" s="260">
        <v>1520</v>
      </c>
    </row>
    <row r="1205" spans="1:18" x14ac:dyDescent="0.35">
      <c r="A1205" s="260">
        <v>95001973</v>
      </c>
      <c r="B1205" s="260" t="s">
        <v>330</v>
      </c>
      <c r="C1205" s="260" t="s">
        <v>302</v>
      </c>
      <c r="D1205" s="261">
        <v>44845</v>
      </c>
      <c r="E1205" s="260">
        <v>28</v>
      </c>
      <c r="F1205" s="260" t="s">
        <v>199</v>
      </c>
      <c r="G1205" s="260">
        <v>2968000</v>
      </c>
      <c r="H1205" s="260" t="s">
        <v>318</v>
      </c>
      <c r="I1205" s="260" t="s">
        <v>319</v>
      </c>
      <c r="J1205" s="260" t="s">
        <v>320</v>
      </c>
      <c r="K1205" s="260" t="s">
        <v>320</v>
      </c>
      <c r="L1205" s="260" t="s">
        <v>263</v>
      </c>
      <c r="M1205" s="260">
        <v>700009</v>
      </c>
      <c r="N1205" s="260" t="s">
        <v>204</v>
      </c>
      <c r="O1205" s="260" t="s">
        <v>205</v>
      </c>
      <c r="P1205" s="260">
        <v>24</v>
      </c>
      <c r="Q1205" s="260">
        <v>1500</v>
      </c>
      <c r="R1205" s="260">
        <v>1520</v>
      </c>
    </row>
    <row r="1206" spans="1:18" x14ac:dyDescent="0.35">
      <c r="A1206" s="260">
        <v>95001973</v>
      </c>
      <c r="B1206" s="260" t="s">
        <v>330</v>
      </c>
      <c r="C1206" s="260" t="s">
        <v>302</v>
      </c>
      <c r="D1206" s="261">
        <v>44845</v>
      </c>
      <c r="E1206" s="260">
        <v>28</v>
      </c>
      <c r="F1206" s="260" t="s">
        <v>199</v>
      </c>
      <c r="G1206" s="260">
        <v>2968000</v>
      </c>
      <c r="H1206" s="260" t="s">
        <v>318</v>
      </c>
      <c r="I1206" s="260" t="s">
        <v>319</v>
      </c>
      <c r="J1206" s="260" t="s">
        <v>320</v>
      </c>
      <c r="K1206" s="260" t="s">
        <v>320</v>
      </c>
      <c r="L1206" s="260" t="s">
        <v>263</v>
      </c>
      <c r="M1206" s="260">
        <v>700009</v>
      </c>
      <c r="N1206" s="260" t="s">
        <v>204</v>
      </c>
      <c r="O1206" s="260" t="s">
        <v>205</v>
      </c>
      <c r="P1206" s="260">
        <v>25</v>
      </c>
      <c r="Q1206" s="260">
        <v>1500</v>
      </c>
      <c r="R1206" s="260">
        <v>1520</v>
      </c>
    </row>
    <row r="1207" spans="1:18" x14ac:dyDescent="0.35">
      <c r="A1207" s="260">
        <v>95001973</v>
      </c>
      <c r="B1207" s="260" t="s">
        <v>330</v>
      </c>
      <c r="C1207" s="260" t="s">
        <v>302</v>
      </c>
      <c r="D1207" s="261">
        <v>44845</v>
      </c>
      <c r="E1207" s="260">
        <v>28</v>
      </c>
      <c r="F1207" s="260" t="s">
        <v>199</v>
      </c>
      <c r="G1207" s="260">
        <v>2968000</v>
      </c>
      <c r="H1207" s="260" t="s">
        <v>318</v>
      </c>
      <c r="I1207" s="260" t="s">
        <v>319</v>
      </c>
      <c r="J1207" s="260" t="s">
        <v>320</v>
      </c>
      <c r="K1207" s="260" t="s">
        <v>320</v>
      </c>
      <c r="L1207" s="260" t="s">
        <v>263</v>
      </c>
      <c r="M1207" s="260">
        <v>700009</v>
      </c>
      <c r="N1207" s="260" t="s">
        <v>204</v>
      </c>
      <c r="O1207" s="260" t="s">
        <v>205</v>
      </c>
      <c r="P1207" s="260">
        <v>26</v>
      </c>
      <c r="Q1207" s="260">
        <v>1500</v>
      </c>
      <c r="R1207" s="260">
        <v>1520</v>
      </c>
    </row>
    <row r="1208" spans="1:18" x14ac:dyDescent="0.35">
      <c r="A1208" s="260">
        <v>95001973</v>
      </c>
      <c r="B1208" s="260" t="s">
        <v>330</v>
      </c>
      <c r="C1208" s="260" t="s">
        <v>302</v>
      </c>
      <c r="D1208" s="261">
        <v>44845</v>
      </c>
      <c r="E1208" s="260">
        <v>14</v>
      </c>
      <c r="F1208" s="260" t="s">
        <v>199</v>
      </c>
      <c r="G1208" s="260">
        <v>1484000</v>
      </c>
      <c r="H1208" s="260" t="s">
        <v>318</v>
      </c>
      <c r="I1208" s="260" t="s">
        <v>319</v>
      </c>
      <c r="J1208" s="260" t="s">
        <v>320</v>
      </c>
      <c r="K1208" s="260" t="s">
        <v>320</v>
      </c>
      <c r="L1208" s="260" t="s">
        <v>263</v>
      </c>
      <c r="M1208" s="260">
        <v>700009</v>
      </c>
      <c r="N1208" s="260" t="s">
        <v>204</v>
      </c>
      <c r="O1208" s="260" t="s">
        <v>205</v>
      </c>
      <c r="P1208" s="260">
        <v>27</v>
      </c>
      <c r="Q1208" s="260">
        <v>1500</v>
      </c>
      <c r="R1208" s="260">
        <v>1520</v>
      </c>
    </row>
    <row r="1209" spans="1:18" x14ac:dyDescent="0.35">
      <c r="A1209" s="260">
        <v>95001973</v>
      </c>
      <c r="B1209" s="260" t="s">
        <v>330</v>
      </c>
      <c r="C1209" s="260" t="s">
        <v>302</v>
      </c>
      <c r="D1209" s="261">
        <v>44845</v>
      </c>
      <c r="E1209" s="260">
        <v>14</v>
      </c>
      <c r="F1209" s="260" t="s">
        <v>199</v>
      </c>
      <c r="G1209" s="260">
        <v>1484000</v>
      </c>
      <c r="H1209" s="260" t="s">
        <v>318</v>
      </c>
      <c r="I1209" s="260" t="s">
        <v>319</v>
      </c>
      <c r="J1209" s="260" t="s">
        <v>320</v>
      </c>
      <c r="K1209" s="260" t="s">
        <v>320</v>
      </c>
      <c r="L1209" s="260" t="s">
        <v>263</v>
      </c>
      <c r="M1209" s="260">
        <v>700009</v>
      </c>
      <c r="N1209" s="260" t="s">
        <v>204</v>
      </c>
      <c r="O1209" s="260" t="s">
        <v>205</v>
      </c>
      <c r="P1209" s="260">
        <v>28</v>
      </c>
      <c r="Q1209" s="260">
        <v>1500</v>
      </c>
      <c r="R1209" s="260">
        <v>1520</v>
      </c>
    </row>
    <row r="1210" spans="1:18" x14ac:dyDescent="0.35">
      <c r="A1210" s="260">
        <v>95001973</v>
      </c>
      <c r="B1210" s="260" t="s">
        <v>330</v>
      </c>
      <c r="C1210" s="260" t="s">
        <v>302</v>
      </c>
      <c r="D1210" s="261">
        <v>44845</v>
      </c>
      <c r="E1210" s="260">
        <v>28</v>
      </c>
      <c r="F1210" s="260" t="s">
        <v>199</v>
      </c>
      <c r="G1210" s="260">
        <v>2968000</v>
      </c>
      <c r="H1210" s="260" t="s">
        <v>318</v>
      </c>
      <c r="I1210" s="260" t="s">
        <v>319</v>
      </c>
      <c r="J1210" s="260" t="s">
        <v>320</v>
      </c>
      <c r="K1210" s="260" t="s">
        <v>320</v>
      </c>
      <c r="L1210" s="260" t="s">
        <v>263</v>
      </c>
      <c r="M1210" s="260">
        <v>700009</v>
      </c>
      <c r="N1210" s="260" t="s">
        <v>204</v>
      </c>
      <c r="O1210" s="260" t="s">
        <v>205</v>
      </c>
      <c r="P1210" s="260">
        <v>29</v>
      </c>
      <c r="Q1210" s="260">
        <v>1500</v>
      </c>
      <c r="R1210" s="260">
        <v>1520</v>
      </c>
    </row>
    <row r="1211" spans="1:18" x14ac:dyDescent="0.35">
      <c r="A1211" s="260">
        <v>95001973</v>
      </c>
      <c r="B1211" s="260" t="s">
        <v>330</v>
      </c>
      <c r="C1211" s="260" t="s">
        <v>302</v>
      </c>
      <c r="D1211" s="261">
        <v>44845</v>
      </c>
      <c r="E1211" s="260">
        <v>28</v>
      </c>
      <c r="F1211" s="260" t="s">
        <v>199</v>
      </c>
      <c r="G1211" s="260">
        <v>2968000</v>
      </c>
      <c r="H1211" s="260" t="s">
        <v>318</v>
      </c>
      <c r="I1211" s="260" t="s">
        <v>319</v>
      </c>
      <c r="J1211" s="260" t="s">
        <v>320</v>
      </c>
      <c r="K1211" s="260" t="s">
        <v>320</v>
      </c>
      <c r="L1211" s="260" t="s">
        <v>263</v>
      </c>
      <c r="M1211" s="260">
        <v>700009</v>
      </c>
      <c r="N1211" s="260" t="s">
        <v>204</v>
      </c>
      <c r="O1211" s="260" t="s">
        <v>205</v>
      </c>
      <c r="P1211" s="260">
        <v>30</v>
      </c>
      <c r="Q1211" s="260">
        <v>1500</v>
      </c>
      <c r="R1211" s="260">
        <v>1520</v>
      </c>
    </row>
    <row r="1212" spans="1:18" x14ac:dyDescent="0.35">
      <c r="A1212" s="260">
        <v>95001973</v>
      </c>
      <c r="B1212" s="260" t="s">
        <v>330</v>
      </c>
      <c r="C1212" s="260" t="s">
        <v>302</v>
      </c>
      <c r="D1212" s="261">
        <v>44845</v>
      </c>
      <c r="E1212" s="260">
        <v>28</v>
      </c>
      <c r="F1212" s="260" t="s">
        <v>199</v>
      </c>
      <c r="G1212" s="260">
        <v>2968000</v>
      </c>
      <c r="H1212" s="260" t="s">
        <v>318</v>
      </c>
      <c r="I1212" s="260" t="s">
        <v>319</v>
      </c>
      <c r="J1212" s="260" t="s">
        <v>320</v>
      </c>
      <c r="K1212" s="260" t="s">
        <v>320</v>
      </c>
      <c r="L1212" s="260" t="s">
        <v>263</v>
      </c>
      <c r="M1212" s="260">
        <v>700009</v>
      </c>
      <c r="N1212" s="260" t="s">
        <v>204</v>
      </c>
      <c r="O1212" s="260" t="s">
        <v>205</v>
      </c>
      <c r="P1212" s="260">
        <v>31</v>
      </c>
      <c r="Q1212" s="260">
        <v>1500</v>
      </c>
      <c r="R1212" s="260">
        <v>1520</v>
      </c>
    </row>
    <row r="1213" spans="1:18" x14ac:dyDescent="0.35">
      <c r="A1213" s="260">
        <v>95001973</v>
      </c>
      <c r="B1213" s="260" t="s">
        <v>330</v>
      </c>
      <c r="C1213" s="260" t="s">
        <v>302</v>
      </c>
      <c r="D1213" s="261">
        <v>44845</v>
      </c>
      <c r="E1213" s="260">
        <v>28</v>
      </c>
      <c r="F1213" s="260" t="s">
        <v>199</v>
      </c>
      <c r="G1213" s="260">
        <v>2968000</v>
      </c>
      <c r="H1213" s="260" t="s">
        <v>318</v>
      </c>
      <c r="I1213" s="260" t="s">
        <v>319</v>
      </c>
      <c r="J1213" s="260" t="s">
        <v>320</v>
      </c>
      <c r="K1213" s="260" t="s">
        <v>320</v>
      </c>
      <c r="L1213" s="260" t="s">
        <v>263</v>
      </c>
      <c r="M1213" s="260">
        <v>700009</v>
      </c>
      <c r="N1213" s="260" t="s">
        <v>204</v>
      </c>
      <c r="O1213" s="260" t="s">
        <v>205</v>
      </c>
      <c r="P1213" s="260">
        <v>32</v>
      </c>
      <c r="Q1213" s="260">
        <v>1500</v>
      </c>
      <c r="R1213" s="260">
        <v>1520</v>
      </c>
    </row>
    <row r="1214" spans="1:18" x14ac:dyDescent="0.35">
      <c r="A1214" s="260">
        <v>95001973</v>
      </c>
      <c r="B1214" s="260" t="s">
        <v>330</v>
      </c>
      <c r="C1214" s="260" t="s">
        <v>302</v>
      </c>
      <c r="D1214" s="261">
        <v>44845</v>
      </c>
      <c r="E1214" s="260">
        <v>28</v>
      </c>
      <c r="F1214" s="260" t="s">
        <v>199</v>
      </c>
      <c r="G1214" s="260">
        <v>2968000</v>
      </c>
      <c r="H1214" s="260" t="s">
        <v>318</v>
      </c>
      <c r="I1214" s="260" t="s">
        <v>319</v>
      </c>
      <c r="J1214" s="260" t="s">
        <v>320</v>
      </c>
      <c r="K1214" s="260" t="s">
        <v>320</v>
      </c>
      <c r="L1214" s="260" t="s">
        <v>263</v>
      </c>
      <c r="M1214" s="260">
        <v>700009</v>
      </c>
      <c r="N1214" s="260" t="s">
        <v>204</v>
      </c>
      <c r="O1214" s="260" t="s">
        <v>205</v>
      </c>
      <c r="P1214" s="260">
        <v>33</v>
      </c>
      <c r="Q1214" s="260">
        <v>1500</v>
      </c>
      <c r="R1214" s="260">
        <v>1520</v>
      </c>
    </row>
    <row r="1215" spans="1:18" x14ac:dyDescent="0.35">
      <c r="A1215" s="260">
        <v>95001973</v>
      </c>
      <c r="B1215" s="260" t="s">
        <v>330</v>
      </c>
      <c r="C1215" s="260" t="s">
        <v>302</v>
      </c>
      <c r="D1215" s="261">
        <v>44845</v>
      </c>
      <c r="E1215" s="260">
        <v>28</v>
      </c>
      <c r="F1215" s="260" t="s">
        <v>199</v>
      </c>
      <c r="G1215" s="260">
        <v>2968000</v>
      </c>
      <c r="H1215" s="260" t="s">
        <v>318</v>
      </c>
      <c r="I1215" s="260" t="s">
        <v>319</v>
      </c>
      <c r="J1215" s="260" t="s">
        <v>320</v>
      </c>
      <c r="K1215" s="260" t="s">
        <v>320</v>
      </c>
      <c r="L1215" s="260" t="s">
        <v>263</v>
      </c>
      <c r="M1215" s="260">
        <v>700009</v>
      </c>
      <c r="N1215" s="260" t="s">
        <v>204</v>
      </c>
      <c r="O1215" s="260" t="s">
        <v>205</v>
      </c>
      <c r="P1215" s="260">
        <v>34</v>
      </c>
      <c r="Q1215" s="260">
        <v>1500</v>
      </c>
      <c r="R1215" s="260">
        <v>1520</v>
      </c>
    </row>
    <row r="1216" spans="1:18" x14ac:dyDescent="0.35">
      <c r="A1216" s="260">
        <v>95001973</v>
      </c>
      <c r="B1216" s="260" t="s">
        <v>330</v>
      </c>
      <c r="C1216" s="260" t="s">
        <v>302</v>
      </c>
      <c r="D1216" s="261">
        <v>44845</v>
      </c>
      <c r="E1216" s="260">
        <v>28</v>
      </c>
      <c r="F1216" s="260" t="s">
        <v>199</v>
      </c>
      <c r="G1216" s="260">
        <v>2968000</v>
      </c>
      <c r="H1216" s="260" t="s">
        <v>318</v>
      </c>
      <c r="I1216" s="260" t="s">
        <v>319</v>
      </c>
      <c r="J1216" s="260" t="s">
        <v>320</v>
      </c>
      <c r="K1216" s="260" t="s">
        <v>320</v>
      </c>
      <c r="L1216" s="260" t="s">
        <v>263</v>
      </c>
      <c r="M1216" s="260">
        <v>700009</v>
      </c>
      <c r="N1216" s="260" t="s">
        <v>204</v>
      </c>
      <c r="O1216" s="260" t="s">
        <v>205</v>
      </c>
      <c r="P1216" s="260">
        <v>35</v>
      </c>
      <c r="Q1216" s="260">
        <v>1500</v>
      </c>
      <c r="R1216" s="260">
        <v>1520</v>
      </c>
    </row>
    <row r="1217" spans="1:18" x14ac:dyDescent="0.35">
      <c r="A1217" s="260">
        <v>95001973</v>
      </c>
      <c r="B1217" s="260" t="s">
        <v>330</v>
      </c>
      <c r="C1217" s="260" t="s">
        <v>302</v>
      </c>
      <c r="D1217" s="261">
        <v>44845</v>
      </c>
      <c r="E1217" s="260">
        <v>28</v>
      </c>
      <c r="F1217" s="260" t="s">
        <v>199</v>
      </c>
      <c r="G1217" s="260">
        <v>2968000</v>
      </c>
      <c r="H1217" s="260" t="s">
        <v>318</v>
      </c>
      <c r="I1217" s="260" t="s">
        <v>319</v>
      </c>
      <c r="J1217" s="260" t="s">
        <v>320</v>
      </c>
      <c r="K1217" s="260" t="s">
        <v>320</v>
      </c>
      <c r="L1217" s="260" t="s">
        <v>263</v>
      </c>
      <c r="M1217" s="260">
        <v>700009</v>
      </c>
      <c r="N1217" s="260" t="s">
        <v>204</v>
      </c>
      <c r="O1217" s="260" t="s">
        <v>205</v>
      </c>
      <c r="P1217" s="260">
        <v>36</v>
      </c>
      <c r="Q1217" s="260">
        <v>1500</v>
      </c>
      <c r="R1217" s="260">
        <v>1520</v>
      </c>
    </row>
    <row r="1218" spans="1:18" x14ac:dyDescent="0.35">
      <c r="A1218" s="260">
        <v>95001973</v>
      </c>
      <c r="B1218" s="260" t="s">
        <v>330</v>
      </c>
      <c r="C1218" s="260" t="s">
        <v>302</v>
      </c>
      <c r="D1218" s="261">
        <v>44845</v>
      </c>
      <c r="E1218" s="260">
        <v>28</v>
      </c>
      <c r="F1218" s="260" t="s">
        <v>199</v>
      </c>
      <c r="G1218" s="260">
        <v>2968000</v>
      </c>
      <c r="H1218" s="260" t="s">
        <v>318</v>
      </c>
      <c r="I1218" s="260" t="s">
        <v>319</v>
      </c>
      <c r="J1218" s="260" t="s">
        <v>320</v>
      </c>
      <c r="K1218" s="260" t="s">
        <v>320</v>
      </c>
      <c r="L1218" s="260" t="s">
        <v>263</v>
      </c>
      <c r="M1218" s="260">
        <v>700009</v>
      </c>
      <c r="N1218" s="260" t="s">
        <v>204</v>
      </c>
      <c r="O1218" s="260" t="s">
        <v>205</v>
      </c>
      <c r="P1218" s="260">
        <v>16</v>
      </c>
      <c r="Q1218" s="260">
        <v>1500</v>
      </c>
      <c r="R1218" s="260">
        <v>1520</v>
      </c>
    </row>
    <row r="1219" spans="1:18" x14ac:dyDescent="0.35">
      <c r="A1219" s="260">
        <v>95001973</v>
      </c>
      <c r="B1219" s="260" t="s">
        <v>330</v>
      </c>
      <c r="C1219" s="260" t="s">
        <v>302</v>
      </c>
      <c r="D1219" s="261">
        <v>44845</v>
      </c>
      <c r="E1219" s="260">
        <v>14</v>
      </c>
      <c r="F1219" s="260" t="s">
        <v>199</v>
      </c>
      <c r="G1219" s="260">
        <v>1484000</v>
      </c>
      <c r="H1219" s="260" t="s">
        <v>318</v>
      </c>
      <c r="I1219" s="260" t="s">
        <v>319</v>
      </c>
      <c r="J1219" s="260" t="s">
        <v>320</v>
      </c>
      <c r="K1219" s="260" t="s">
        <v>320</v>
      </c>
      <c r="L1219" s="260" t="s">
        <v>263</v>
      </c>
      <c r="M1219" s="260">
        <v>700009</v>
      </c>
      <c r="N1219" s="260" t="s">
        <v>204</v>
      </c>
      <c r="O1219" s="260" t="s">
        <v>205</v>
      </c>
      <c r="P1219" s="260">
        <v>15</v>
      </c>
      <c r="Q1219" s="260">
        <v>1500</v>
      </c>
      <c r="R1219" s="260">
        <v>1520</v>
      </c>
    </row>
    <row r="1220" spans="1:18" x14ac:dyDescent="0.35">
      <c r="A1220" s="260">
        <v>95001973</v>
      </c>
      <c r="B1220" s="260" t="s">
        <v>330</v>
      </c>
      <c r="C1220" s="260" t="s">
        <v>302</v>
      </c>
      <c r="D1220" s="261">
        <v>44845</v>
      </c>
      <c r="E1220" s="260">
        <v>28</v>
      </c>
      <c r="F1220" s="260" t="s">
        <v>199</v>
      </c>
      <c r="G1220" s="260">
        <v>2968000</v>
      </c>
      <c r="H1220" s="260" t="s">
        <v>318</v>
      </c>
      <c r="I1220" s="260" t="s">
        <v>319</v>
      </c>
      <c r="J1220" s="260" t="s">
        <v>320</v>
      </c>
      <c r="K1220" s="260" t="s">
        <v>320</v>
      </c>
      <c r="L1220" s="260" t="s">
        <v>263</v>
      </c>
      <c r="M1220" s="260">
        <v>700009</v>
      </c>
      <c r="N1220" s="260" t="s">
        <v>204</v>
      </c>
      <c r="O1220" s="260" t="s">
        <v>205</v>
      </c>
      <c r="P1220" s="260">
        <v>14</v>
      </c>
      <c r="Q1220" s="260">
        <v>1500</v>
      </c>
      <c r="R1220" s="260">
        <v>1520</v>
      </c>
    </row>
    <row r="1221" spans="1:18" x14ac:dyDescent="0.35">
      <c r="A1221" s="260">
        <v>95001973</v>
      </c>
      <c r="B1221" s="260" t="s">
        <v>330</v>
      </c>
      <c r="C1221" s="260" t="s">
        <v>302</v>
      </c>
      <c r="D1221" s="261">
        <v>44845</v>
      </c>
      <c r="E1221" s="260">
        <v>28</v>
      </c>
      <c r="F1221" s="260" t="s">
        <v>199</v>
      </c>
      <c r="G1221" s="260">
        <v>2968000</v>
      </c>
      <c r="H1221" s="260" t="s">
        <v>318</v>
      </c>
      <c r="I1221" s="260" t="s">
        <v>319</v>
      </c>
      <c r="J1221" s="260" t="s">
        <v>320</v>
      </c>
      <c r="K1221" s="260" t="s">
        <v>320</v>
      </c>
      <c r="L1221" s="260" t="s">
        <v>263</v>
      </c>
      <c r="M1221" s="260">
        <v>700009</v>
      </c>
      <c r="N1221" s="260" t="s">
        <v>204</v>
      </c>
      <c r="O1221" s="260" t="s">
        <v>205</v>
      </c>
      <c r="P1221" s="260">
        <v>13</v>
      </c>
      <c r="Q1221" s="260">
        <v>1500</v>
      </c>
      <c r="R1221" s="260">
        <v>1520</v>
      </c>
    </row>
    <row r="1222" spans="1:18" x14ac:dyDescent="0.35">
      <c r="A1222" s="260">
        <v>95001973</v>
      </c>
      <c r="B1222" s="260" t="s">
        <v>330</v>
      </c>
      <c r="C1222" s="260" t="s">
        <v>302</v>
      </c>
      <c r="D1222" s="261">
        <v>44845</v>
      </c>
      <c r="E1222" s="260">
        <v>28</v>
      </c>
      <c r="F1222" s="260" t="s">
        <v>199</v>
      </c>
      <c r="G1222" s="260">
        <v>2968000</v>
      </c>
      <c r="H1222" s="260" t="s">
        <v>318</v>
      </c>
      <c r="I1222" s="260" t="s">
        <v>319</v>
      </c>
      <c r="J1222" s="260" t="s">
        <v>320</v>
      </c>
      <c r="K1222" s="260" t="s">
        <v>320</v>
      </c>
      <c r="L1222" s="260" t="s">
        <v>263</v>
      </c>
      <c r="M1222" s="260">
        <v>700009</v>
      </c>
      <c r="N1222" s="260" t="s">
        <v>204</v>
      </c>
      <c r="O1222" s="260" t="s">
        <v>205</v>
      </c>
      <c r="P1222" s="260">
        <v>12</v>
      </c>
      <c r="Q1222" s="260">
        <v>1500</v>
      </c>
      <c r="R1222" s="260">
        <v>1520</v>
      </c>
    </row>
    <row r="1223" spans="1:18" x14ac:dyDescent="0.35">
      <c r="A1223" s="260">
        <v>95001973</v>
      </c>
      <c r="B1223" s="260" t="s">
        <v>330</v>
      </c>
      <c r="C1223" s="260" t="s">
        <v>302</v>
      </c>
      <c r="D1223" s="261">
        <v>44845</v>
      </c>
      <c r="E1223" s="260">
        <v>28</v>
      </c>
      <c r="F1223" s="260" t="s">
        <v>199</v>
      </c>
      <c r="G1223" s="260">
        <v>2968000</v>
      </c>
      <c r="H1223" s="260" t="s">
        <v>318</v>
      </c>
      <c r="I1223" s="260" t="s">
        <v>319</v>
      </c>
      <c r="J1223" s="260" t="s">
        <v>320</v>
      </c>
      <c r="K1223" s="260" t="s">
        <v>320</v>
      </c>
      <c r="L1223" s="260" t="s">
        <v>263</v>
      </c>
      <c r="M1223" s="260">
        <v>700009</v>
      </c>
      <c r="N1223" s="260" t="s">
        <v>204</v>
      </c>
      <c r="O1223" s="260" t="s">
        <v>205</v>
      </c>
      <c r="P1223" s="260">
        <v>11</v>
      </c>
      <c r="Q1223" s="260">
        <v>1500</v>
      </c>
      <c r="R1223" s="260">
        <v>1520</v>
      </c>
    </row>
    <row r="1224" spans="1:18" x14ac:dyDescent="0.35">
      <c r="A1224" s="260">
        <v>95001973</v>
      </c>
      <c r="B1224" s="260" t="s">
        <v>330</v>
      </c>
      <c r="C1224" s="260" t="s">
        <v>302</v>
      </c>
      <c r="D1224" s="261">
        <v>44845</v>
      </c>
      <c r="E1224" s="260">
        <v>28</v>
      </c>
      <c r="F1224" s="260" t="s">
        <v>199</v>
      </c>
      <c r="G1224" s="260">
        <v>2968000</v>
      </c>
      <c r="H1224" s="260" t="s">
        <v>318</v>
      </c>
      <c r="I1224" s="260" t="s">
        <v>319</v>
      </c>
      <c r="J1224" s="260" t="s">
        <v>320</v>
      </c>
      <c r="K1224" s="260" t="s">
        <v>320</v>
      </c>
      <c r="L1224" s="260" t="s">
        <v>263</v>
      </c>
      <c r="M1224" s="260">
        <v>700009</v>
      </c>
      <c r="N1224" s="260" t="s">
        <v>204</v>
      </c>
      <c r="O1224" s="260" t="s">
        <v>205</v>
      </c>
      <c r="P1224" s="260">
        <v>10</v>
      </c>
      <c r="Q1224" s="260">
        <v>1500</v>
      </c>
      <c r="R1224" s="260">
        <v>1520</v>
      </c>
    </row>
    <row r="1225" spans="1:18" x14ac:dyDescent="0.35">
      <c r="A1225" s="260">
        <v>95001974</v>
      </c>
      <c r="B1225" s="260" t="s">
        <v>330</v>
      </c>
      <c r="C1225" s="260" t="s">
        <v>302</v>
      </c>
      <c r="D1225" s="261">
        <v>44845</v>
      </c>
      <c r="E1225" s="260">
        <v>28</v>
      </c>
      <c r="F1225" s="260" t="s">
        <v>199</v>
      </c>
      <c r="G1225" s="260">
        <v>2968000</v>
      </c>
      <c r="H1225" s="260" t="s">
        <v>318</v>
      </c>
      <c r="I1225" s="260" t="s">
        <v>319</v>
      </c>
      <c r="J1225" s="260" t="s">
        <v>320</v>
      </c>
      <c r="K1225" s="260" t="s">
        <v>320</v>
      </c>
      <c r="L1225" s="260" t="s">
        <v>263</v>
      </c>
      <c r="M1225" s="260">
        <v>700009</v>
      </c>
      <c r="N1225" s="260" t="s">
        <v>204</v>
      </c>
      <c r="O1225" s="260" t="s">
        <v>205</v>
      </c>
      <c r="P1225" s="260">
        <v>17</v>
      </c>
      <c r="Q1225" s="260">
        <v>1500</v>
      </c>
      <c r="R1225" s="260">
        <v>1520</v>
      </c>
    </row>
    <row r="1226" spans="1:18" x14ac:dyDescent="0.35">
      <c r="A1226" s="260">
        <v>95001974</v>
      </c>
      <c r="B1226" s="260" t="s">
        <v>330</v>
      </c>
      <c r="C1226" s="260" t="s">
        <v>302</v>
      </c>
      <c r="D1226" s="261">
        <v>44845</v>
      </c>
      <c r="E1226" s="260">
        <v>28</v>
      </c>
      <c r="F1226" s="260" t="s">
        <v>199</v>
      </c>
      <c r="G1226" s="260">
        <v>2968000</v>
      </c>
      <c r="H1226" s="260" t="s">
        <v>318</v>
      </c>
      <c r="I1226" s="260" t="s">
        <v>319</v>
      </c>
      <c r="J1226" s="260" t="s">
        <v>320</v>
      </c>
      <c r="K1226" s="260" t="s">
        <v>320</v>
      </c>
      <c r="L1226" s="260" t="s">
        <v>263</v>
      </c>
      <c r="M1226" s="260">
        <v>700009</v>
      </c>
      <c r="N1226" s="260" t="s">
        <v>204</v>
      </c>
      <c r="O1226" s="260" t="s">
        <v>205</v>
      </c>
      <c r="P1226" s="260">
        <v>18</v>
      </c>
      <c r="Q1226" s="260">
        <v>1500</v>
      </c>
      <c r="R1226" s="260">
        <v>1520</v>
      </c>
    </row>
    <row r="1227" spans="1:18" x14ac:dyDescent="0.35">
      <c r="A1227" s="260">
        <v>95001974</v>
      </c>
      <c r="B1227" s="260" t="s">
        <v>330</v>
      </c>
      <c r="C1227" s="260" t="s">
        <v>302</v>
      </c>
      <c r="D1227" s="261">
        <v>44845</v>
      </c>
      <c r="E1227" s="260">
        <v>28</v>
      </c>
      <c r="F1227" s="260" t="s">
        <v>199</v>
      </c>
      <c r="G1227" s="260">
        <v>2968000</v>
      </c>
      <c r="H1227" s="260" t="s">
        <v>318</v>
      </c>
      <c r="I1227" s="260" t="s">
        <v>319</v>
      </c>
      <c r="J1227" s="260" t="s">
        <v>320</v>
      </c>
      <c r="K1227" s="260" t="s">
        <v>320</v>
      </c>
      <c r="L1227" s="260" t="s">
        <v>263</v>
      </c>
      <c r="M1227" s="260">
        <v>700009</v>
      </c>
      <c r="N1227" s="260" t="s">
        <v>204</v>
      </c>
      <c r="O1227" s="260" t="s">
        <v>205</v>
      </c>
      <c r="P1227" s="260">
        <v>31</v>
      </c>
      <c r="Q1227" s="260">
        <v>1500</v>
      </c>
      <c r="R1227" s="260">
        <v>1520</v>
      </c>
    </row>
    <row r="1228" spans="1:18" x14ac:dyDescent="0.35">
      <c r="A1228" s="260">
        <v>95001974</v>
      </c>
      <c r="B1228" s="260" t="s">
        <v>330</v>
      </c>
      <c r="C1228" s="260" t="s">
        <v>302</v>
      </c>
      <c r="D1228" s="261">
        <v>44845</v>
      </c>
      <c r="E1228" s="260">
        <v>28</v>
      </c>
      <c r="F1228" s="260" t="s">
        <v>199</v>
      </c>
      <c r="G1228" s="260">
        <v>2968000</v>
      </c>
      <c r="H1228" s="260" t="s">
        <v>318</v>
      </c>
      <c r="I1228" s="260" t="s">
        <v>319</v>
      </c>
      <c r="J1228" s="260" t="s">
        <v>320</v>
      </c>
      <c r="K1228" s="260" t="s">
        <v>320</v>
      </c>
      <c r="L1228" s="260" t="s">
        <v>263</v>
      </c>
      <c r="M1228" s="260">
        <v>700009</v>
      </c>
      <c r="N1228" s="260" t="s">
        <v>204</v>
      </c>
      <c r="O1228" s="260" t="s">
        <v>205</v>
      </c>
      <c r="P1228" s="260">
        <v>30</v>
      </c>
      <c r="Q1228" s="260">
        <v>1500</v>
      </c>
      <c r="R1228" s="260">
        <v>1520</v>
      </c>
    </row>
    <row r="1229" spans="1:18" x14ac:dyDescent="0.35">
      <c r="A1229" s="260">
        <v>95001974</v>
      </c>
      <c r="B1229" s="260" t="s">
        <v>330</v>
      </c>
      <c r="C1229" s="260" t="s">
        <v>302</v>
      </c>
      <c r="D1229" s="261">
        <v>44845</v>
      </c>
      <c r="E1229" s="260">
        <v>28</v>
      </c>
      <c r="F1229" s="260" t="s">
        <v>199</v>
      </c>
      <c r="G1229" s="260">
        <v>2968000</v>
      </c>
      <c r="H1229" s="260" t="s">
        <v>318</v>
      </c>
      <c r="I1229" s="260" t="s">
        <v>319</v>
      </c>
      <c r="J1229" s="260" t="s">
        <v>320</v>
      </c>
      <c r="K1229" s="260" t="s">
        <v>320</v>
      </c>
      <c r="L1229" s="260" t="s">
        <v>263</v>
      </c>
      <c r="M1229" s="260">
        <v>700009</v>
      </c>
      <c r="N1229" s="260" t="s">
        <v>204</v>
      </c>
      <c r="O1229" s="260" t="s">
        <v>205</v>
      </c>
      <c r="P1229" s="260">
        <v>19</v>
      </c>
      <c r="Q1229" s="260">
        <v>1500</v>
      </c>
      <c r="R1229" s="260">
        <v>1520</v>
      </c>
    </row>
    <row r="1230" spans="1:18" x14ac:dyDescent="0.35">
      <c r="A1230" s="260">
        <v>95001974</v>
      </c>
      <c r="B1230" s="260" t="s">
        <v>330</v>
      </c>
      <c r="C1230" s="260" t="s">
        <v>302</v>
      </c>
      <c r="D1230" s="261">
        <v>44845</v>
      </c>
      <c r="E1230" s="260">
        <v>28</v>
      </c>
      <c r="F1230" s="260" t="s">
        <v>199</v>
      </c>
      <c r="G1230" s="260">
        <v>2968000</v>
      </c>
      <c r="H1230" s="260" t="s">
        <v>318</v>
      </c>
      <c r="I1230" s="260" t="s">
        <v>319</v>
      </c>
      <c r="J1230" s="260" t="s">
        <v>320</v>
      </c>
      <c r="K1230" s="260" t="s">
        <v>320</v>
      </c>
      <c r="L1230" s="260" t="s">
        <v>263</v>
      </c>
      <c r="M1230" s="260">
        <v>700009</v>
      </c>
      <c r="N1230" s="260" t="s">
        <v>204</v>
      </c>
      <c r="O1230" s="260" t="s">
        <v>205</v>
      </c>
      <c r="P1230" s="260">
        <v>20</v>
      </c>
      <c r="Q1230" s="260">
        <v>1500</v>
      </c>
      <c r="R1230" s="260">
        <v>1520</v>
      </c>
    </row>
    <row r="1231" spans="1:18" x14ac:dyDescent="0.35">
      <c r="A1231" s="260">
        <v>95001974</v>
      </c>
      <c r="B1231" s="260" t="s">
        <v>330</v>
      </c>
      <c r="C1231" s="260" t="s">
        <v>302</v>
      </c>
      <c r="D1231" s="261">
        <v>44845</v>
      </c>
      <c r="E1231" s="260">
        <v>28</v>
      </c>
      <c r="F1231" s="260" t="s">
        <v>199</v>
      </c>
      <c r="G1231" s="260">
        <v>2968000</v>
      </c>
      <c r="H1231" s="260" t="s">
        <v>318</v>
      </c>
      <c r="I1231" s="260" t="s">
        <v>319</v>
      </c>
      <c r="J1231" s="260" t="s">
        <v>320</v>
      </c>
      <c r="K1231" s="260" t="s">
        <v>320</v>
      </c>
      <c r="L1231" s="260" t="s">
        <v>263</v>
      </c>
      <c r="M1231" s="260">
        <v>700009</v>
      </c>
      <c r="N1231" s="260" t="s">
        <v>204</v>
      </c>
      <c r="O1231" s="260" t="s">
        <v>205</v>
      </c>
      <c r="P1231" s="260">
        <v>21</v>
      </c>
      <c r="Q1231" s="260">
        <v>1500</v>
      </c>
      <c r="R1231" s="260">
        <v>1520</v>
      </c>
    </row>
    <row r="1232" spans="1:18" x14ac:dyDescent="0.35">
      <c r="A1232" s="260">
        <v>95001974</v>
      </c>
      <c r="B1232" s="260" t="s">
        <v>330</v>
      </c>
      <c r="C1232" s="260" t="s">
        <v>302</v>
      </c>
      <c r="D1232" s="261">
        <v>44845</v>
      </c>
      <c r="E1232" s="260">
        <v>28</v>
      </c>
      <c r="F1232" s="260" t="s">
        <v>199</v>
      </c>
      <c r="G1232" s="260">
        <v>2968000</v>
      </c>
      <c r="H1232" s="260" t="s">
        <v>318</v>
      </c>
      <c r="I1232" s="260" t="s">
        <v>319</v>
      </c>
      <c r="J1232" s="260" t="s">
        <v>320</v>
      </c>
      <c r="K1232" s="260" t="s">
        <v>320</v>
      </c>
      <c r="L1232" s="260" t="s">
        <v>263</v>
      </c>
      <c r="M1232" s="260">
        <v>700009</v>
      </c>
      <c r="N1232" s="260" t="s">
        <v>204</v>
      </c>
      <c r="O1232" s="260" t="s">
        <v>205</v>
      </c>
      <c r="P1232" s="260">
        <v>22</v>
      </c>
      <c r="Q1232" s="260">
        <v>1500</v>
      </c>
      <c r="R1232" s="260">
        <v>1520</v>
      </c>
    </row>
    <row r="1233" spans="1:18" x14ac:dyDescent="0.35">
      <c r="A1233" s="260">
        <v>95001974</v>
      </c>
      <c r="B1233" s="260" t="s">
        <v>330</v>
      </c>
      <c r="C1233" s="260" t="s">
        <v>302</v>
      </c>
      <c r="D1233" s="261">
        <v>44845</v>
      </c>
      <c r="E1233" s="260">
        <v>28</v>
      </c>
      <c r="F1233" s="260" t="s">
        <v>199</v>
      </c>
      <c r="G1233" s="260">
        <v>2968000</v>
      </c>
      <c r="H1233" s="260" t="s">
        <v>318</v>
      </c>
      <c r="I1233" s="260" t="s">
        <v>319</v>
      </c>
      <c r="J1233" s="260" t="s">
        <v>320</v>
      </c>
      <c r="K1233" s="260" t="s">
        <v>320</v>
      </c>
      <c r="L1233" s="260" t="s">
        <v>263</v>
      </c>
      <c r="M1233" s="260">
        <v>700009</v>
      </c>
      <c r="N1233" s="260" t="s">
        <v>204</v>
      </c>
      <c r="O1233" s="260" t="s">
        <v>205</v>
      </c>
      <c r="P1233" s="260">
        <v>23</v>
      </c>
      <c r="Q1233" s="260">
        <v>1500</v>
      </c>
      <c r="R1233" s="260">
        <v>1520</v>
      </c>
    </row>
    <row r="1234" spans="1:18" x14ac:dyDescent="0.35">
      <c r="A1234" s="260">
        <v>95001974</v>
      </c>
      <c r="B1234" s="260" t="s">
        <v>330</v>
      </c>
      <c r="C1234" s="260" t="s">
        <v>302</v>
      </c>
      <c r="D1234" s="261">
        <v>44845</v>
      </c>
      <c r="E1234" s="260">
        <v>28</v>
      </c>
      <c r="F1234" s="260" t="s">
        <v>199</v>
      </c>
      <c r="G1234" s="260">
        <v>2968000</v>
      </c>
      <c r="H1234" s="260" t="s">
        <v>318</v>
      </c>
      <c r="I1234" s="260" t="s">
        <v>319</v>
      </c>
      <c r="J1234" s="260" t="s">
        <v>320</v>
      </c>
      <c r="K1234" s="260" t="s">
        <v>320</v>
      </c>
      <c r="L1234" s="260" t="s">
        <v>263</v>
      </c>
      <c r="M1234" s="260">
        <v>700009</v>
      </c>
      <c r="N1234" s="260" t="s">
        <v>204</v>
      </c>
      <c r="O1234" s="260" t="s">
        <v>205</v>
      </c>
      <c r="P1234" s="260">
        <v>24</v>
      </c>
      <c r="Q1234" s="260">
        <v>1500</v>
      </c>
      <c r="R1234" s="260">
        <v>1520</v>
      </c>
    </row>
    <row r="1235" spans="1:18" x14ac:dyDescent="0.35">
      <c r="A1235" s="260">
        <v>95001974</v>
      </c>
      <c r="B1235" s="260" t="s">
        <v>330</v>
      </c>
      <c r="C1235" s="260" t="s">
        <v>302</v>
      </c>
      <c r="D1235" s="261">
        <v>44845</v>
      </c>
      <c r="E1235" s="260">
        <v>14</v>
      </c>
      <c r="F1235" s="260" t="s">
        <v>199</v>
      </c>
      <c r="G1235" s="260">
        <v>1484000</v>
      </c>
      <c r="H1235" s="260" t="s">
        <v>318</v>
      </c>
      <c r="I1235" s="260" t="s">
        <v>319</v>
      </c>
      <c r="J1235" s="260" t="s">
        <v>320</v>
      </c>
      <c r="K1235" s="260" t="s">
        <v>320</v>
      </c>
      <c r="L1235" s="260" t="s">
        <v>263</v>
      </c>
      <c r="M1235" s="260">
        <v>700009</v>
      </c>
      <c r="N1235" s="260" t="s">
        <v>204</v>
      </c>
      <c r="O1235" s="260" t="s">
        <v>205</v>
      </c>
      <c r="P1235" s="260">
        <v>25</v>
      </c>
      <c r="Q1235" s="260">
        <v>1500</v>
      </c>
      <c r="R1235" s="260">
        <v>1520</v>
      </c>
    </row>
    <row r="1236" spans="1:18" x14ac:dyDescent="0.35">
      <c r="A1236" s="260">
        <v>95001974</v>
      </c>
      <c r="B1236" s="260" t="s">
        <v>330</v>
      </c>
      <c r="C1236" s="260" t="s">
        <v>302</v>
      </c>
      <c r="D1236" s="261">
        <v>44845</v>
      </c>
      <c r="E1236" s="260">
        <v>28</v>
      </c>
      <c r="F1236" s="260" t="s">
        <v>199</v>
      </c>
      <c r="G1236" s="260">
        <v>2968000</v>
      </c>
      <c r="H1236" s="260" t="s">
        <v>318</v>
      </c>
      <c r="I1236" s="260" t="s">
        <v>319</v>
      </c>
      <c r="J1236" s="260" t="s">
        <v>320</v>
      </c>
      <c r="K1236" s="260" t="s">
        <v>320</v>
      </c>
      <c r="L1236" s="260" t="s">
        <v>263</v>
      </c>
      <c r="M1236" s="260">
        <v>700009</v>
      </c>
      <c r="N1236" s="260" t="s">
        <v>204</v>
      </c>
      <c r="O1236" s="260" t="s">
        <v>205</v>
      </c>
      <c r="P1236" s="260">
        <v>26</v>
      </c>
      <c r="Q1236" s="260">
        <v>1500</v>
      </c>
      <c r="R1236" s="260">
        <v>1520</v>
      </c>
    </row>
    <row r="1237" spans="1:18" x14ac:dyDescent="0.35">
      <c r="A1237" s="260">
        <v>95001974</v>
      </c>
      <c r="B1237" s="260" t="s">
        <v>330</v>
      </c>
      <c r="C1237" s="260" t="s">
        <v>302</v>
      </c>
      <c r="D1237" s="261">
        <v>44845</v>
      </c>
      <c r="E1237" s="260">
        <v>28</v>
      </c>
      <c r="F1237" s="260" t="s">
        <v>199</v>
      </c>
      <c r="G1237" s="260">
        <v>2968000</v>
      </c>
      <c r="H1237" s="260" t="s">
        <v>318</v>
      </c>
      <c r="I1237" s="260" t="s">
        <v>319</v>
      </c>
      <c r="J1237" s="260" t="s">
        <v>320</v>
      </c>
      <c r="K1237" s="260" t="s">
        <v>320</v>
      </c>
      <c r="L1237" s="260" t="s">
        <v>263</v>
      </c>
      <c r="M1237" s="260">
        <v>700009</v>
      </c>
      <c r="N1237" s="260" t="s">
        <v>204</v>
      </c>
      <c r="O1237" s="260" t="s">
        <v>205</v>
      </c>
      <c r="P1237" s="260">
        <v>16</v>
      </c>
      <c r="Q1237" s="260">
        <v>1500</v>
      </c>
      <c r="R1237" s="260">
        <v>1520</v>
      </c>
    </row>
    <row r="1238" spans="1:18" x14ac:dyDescent="0.35">
      <c r="A1238" s="260">
        <v>95001974</v>
      </c>
      <c r="B1238" s="260" t="s">
        <v>330</v>
      </c>
      <c r="C1238" s="260" t="s">
        <v>302</v>
      </c>
      <c r="D1238" s="261">
        <v>44845</v>
      </c>
      <c r="E1238" s="260">
        <v>28</v>
      </c>
      <c r="F1238" s="260" t="s">
        <v>199</v>
      </c>
      <c r="G1238" s="260">
        <v>2968000</v>
      </c>
      <c r="H1238" s="260" t="s">
        <v>318</v>
      </c>
      <c r="I1238" s="260" t="s">
        <v>319</v>
      </c>
      <c r="J1238" s="260" t="s">
        <v>320</v>
      </c>
      <c r="K1238" s="260" t="s">
        <v>320</v>
      </c>
      <c r="L1238" s="260" t="s">
        <v>263</v>
      </c>
      <c r="M1238" s="260">
        <v>700009</v>
      </c>
      <c r="N1238" s="260" t="s">
        <v>204</v>
      </c>
      <c r="O1238" s="260" t="s">
        <v>205</v>
      </c>
      <c r="P1238" s="260">
        <v>15</v>
      </c>
      <c r="Q1238" s="260">
        <v>1500</v>
      </c>
      <c r="R1238" s="260">
        <v>1520</v>
      </c>
    </row>
    <row r="1239" spans="1:18" x14ac:dyDescent="0.35">
      <c r="A1239" s="260">
        <v>95001974</v>
      </c>
      <c r="B1239" s="260" t="s">
        <v>330</v>
      </c>
      <c r="C1239" s="260" t="s">
        <v>302</v>
      </c>
      <c r="D1239" s="261">
        <v>44845</v>
      </c>
      <c r="E1239" s="260">
        <v>28</v>
      </c>
      <c r="F1239" s="260" t="s">
        <v>199</v>
      </c>
      <c r="G1239" s="260">
        <v>2968000</v>
      </c>
      <c r="H1239" s="260" t="s">
        <v>318</v>
      </c>
      <c r="I1239" s="260" t="s">
        <v>319</v>
      </c>
      <c r="J1239" s="260" t="s">
        <v>320</v>
      </c>
      <c r="K1239" s="260" t="s">
        <v>320</v>
      </c>
      <c r="L1239" s="260" t="s">
        <v>263</v>
      </c>
      <c r="M1239" s="260">
        <v>700009</v>
      </c>
      <c r="N1239" s="260" t="s">
        <v>204</v>
      </c>
      <c r="O1239" s="260" t="s">
        <v>205</v>
      </c>
      <c r="P1239" s="260">
        <v>14</v>
      </c>
      <c r="Q1239" s="260">
        <v>1500</v>
      </c>
      <c r="R1239" s="260">
        <v>1520</v>
      </c>
    </row>
    <row r="1240" spans="1:18" x14ac:dyDescent="0.35">
      <c r="A1240" s="260">
        <v>95001974</v>
      </c>
      <c r="B1240" s="260" t="s">
        <v>330</v>
      </c>
      <c r="C1240" s="260" t="s">
        <v>302</v>
      </c>
      <c r="D1240" s="261">
        <v>44845</v>
      </c>
      <c r="E1240" s="260">
        <v>28</v>
      </c>
      <c r="F1240" s="260" t="s">
        <v>199</v>
      </c>
      <c r="G1240" s="260">
        <v>2968000</v>
      </c>
      <c r="H1240" s="260" t="s">
        <v>318</v>
      </c>
      <c r="I1240" s="260" t="s">
        <v>319</v>
      </c>
      <c r="J1240" s="260" t="s">
        <v>320</v>
      </c>
      <c r="K1240" s="260" t="s">
        <v>320</v>
      </c>
      <c r="L1240" s="260" t="s">
        <v>263</v>
      </c>
      <c r="M1240" s="260">
        <v>700009</v>
      </c>
      <c r="N1240" s="260" t="s">
        <v>204</v>
      </c>
      <c r="O1240" s="260" t="s">
        <v>205</v>
      </c>
      <c r="P1240" s="260">
        <v>13</v>
      </c>
      <c r="Q1240" s="260">
        <v>1500</v>
      </c>
      <c r="R1240" s="260">
        <v>1520</v>
      </c>
    </row>
    <row r="1241" spans="1:18" x14ac:dyDescent="0.35">
      <c r="A1241" s="260">
        <v>95001974</v>
      </c>
      <c r="B1241" s="260" t="s">
        <v>330</v>
      </c>
      <c r="C1241" s="260" t="s">
        <v>302</v>
      </c>
      <c r="D1241" s="261">
        <v>44845</v>
      </c>
      <c r="E1241" s="260">
        <v>28</v>
      </c>
      <c r="F1241" s="260" t="s">
        <v>199</v>
      </c>
      <c r="G1241" s="260">
        <v>2968000</v>
      </c>
      <c r="H1241" s="260" t="s">
        <v>318</v>
      </c>
      <c r="I1241" s="260" t="s">
        <v>319</v>
      </c>
      <c r="J1241" s="260" t="s">
        <v>320</v>
      </c>
      <c r="K1241" s="260" t="s">
        <v>320</v>
      </c>
      <c r="L1241" s="260" t="s">
        <v>263</v>
      </c>
      <c r="M1241" s="260">
        <v>700009</v>
      </c>
      <c r="N1241" s="260" t="s">
        <v>204</v>
      </c>
      <c r="O1241" s="260" t="s">
        <v>205</v>
      </c>
      <c r="P1241" s="260">
        <v>12</v>
      </c>
      <c r="Q1241" s="260">
        <v>1500</v>
      </c>
      <c r="R1241" s="260">
        <v>1520</v>
      </c>
    </row>
    <row r="1242" spans="1:18" x14ac:dyDescent="0.35">
      <c r="A1242" s="260">
        <v>95001974</v>
      </c>
      <c r="B1242" s="260" t="s">
        <v>330</v>
      </c>
      <c r="C1242" s="260" t="s">
        <v>302</v>
      </c>
      <c r="D1242" s="261">
        <v>44845</v>
      </c>
      <c r="E1242" s="260">
        <v>28</v>
      </c>
      <c r="F1242" s="260" t="s">
        <v>199</v>
      </c>
      <c r="G1242" s="260">
        <v>2968000</v>
      </c>
      <c r="H1242" s="260" t="s">
        <v>318</v>
      </c>
      <c r="I1242" s="260" t="s">
        <v>319</v>
      </c>
      <c r="J1242" s="260" t="s">
        <v>320</v>
      </c>
      <c r="K1242" s="260" t="s">
        <v>320</v>
      </c>
      <c r="L1242" s="260" t="s">
        <v>263</v>
      </c>
      <c r="M1242" s="260">
        <v>700009</v>
      </c>
      <c r="N1242" s="260" t="s">
        <v>204</v>
      </c>
      <c r="O1242" s="260" t="s">
        <v>205</v>
      </c>
      <c r="P1242" s="260">
        <v>11</v>
      </c>
      <c r="Q1242" s="260">
        <v>1500</v>
      </c>
      <c r="R1242" s="260">
        <v>1520</v>
      </c>
    </row>
    <row r="1243" spans="1:18" x14ac:dyDescent="0.35">
      <c r="A1243" s="260">
        <v>95001974</v>
      </c>
      <c r="B1243" s="260" t="s">
        <v>330</v>
      </c>
      <c r="C1243" s="260" t="s">
        <v>302</v>
      </c>
      <c r="D1243" s="261">
        <v>44845</v>
      </c>
      <c r="E1243" s="260">
        <v>28</v>
      </c>
      <c r="F1243" s="260" t="s">
        <v>199</v>
      </c>
      <c r="G1243" s="260">
        <v>2968000</v>
      </c>
      <c r="H1243" s="260" t="s">
        <v>318</v>
      </c>
      <c r="I1243" s="260" t="s">
        <v>319</v>
      </c>
      <c r="J1243" s="260" t="s">
        <v>320</v>
      </c>
      <c r="K1243" s="260" t="s">
        <v>320</v>
      </c>
      <c r="L1243" s="260" t="s">
        <v>263</v>
      </c>
      <c r="M1243" s="260">
        <v>700009</v>
      </c>
      <c r="N1243" s="260" t="s">
        <v>204</v>
      </c>
      <c r="O1243" s="260" t="s">
        <v>205</v>
      </c>
      <c r="P1243" s="260">
        <v>10</v>
      </c>
      <c r="Q1243" s="260">
        <v>1500</v>
      </c>
      <c r="R1243" s="260">
        <v>1520</v>
      </c>
    </row>
    <row r="1244" spans="1:18" x14ac:dyDescent="0.35">
      <c r="A1244" s="260">
        <v>95001974</v>
      </c>
      <c r="B1244" s="260" t="s">
        <v>330</v>
      </c>
      <c r="C1244" s="260" t="s">
        <v>302</v>
      </c>
      <c r="D1244" s="261">
        <v>44845</v>
      </c>
      <c r="E1244" s="260">
        <v>28</v>
      </c>
      <c r="F1244" s="260" t="s">
        <v>199</v>
      </c>
      <c r="G1244" s="260">
        <v>2968000</v>
      </c>
      <c r="H1244" s="260" t="s">
        <v>318</v>
      </c>
      <c r="I1244" s="260" t="s">
        <v>319</v>
      </c>
      <c r="J1244" s="260" t="s">
        <v>320</v>
      </c>
      <c r="K1244" s="260" t="s">
        <v>320</v>
      </c>
      <c r="L1244" s="260" t="s">
        <v>263</v>
      </c>
      <c r="M1244" s="260">
        <v>700009</v>
      </c>
      <c r="N1244" s="260" t="s">
        <v>204</v>
      </c>
      <c r="O1244" s="260" t="s">
        <v>205</v>
      </c>
      <c r="P1244" s="260">
        <v>29</v>
      </c>
      <c r="Q1244" s="260">
        <v>1500</v>
      </c>
      <c r="R1244" s="260">
        <v>1520</v>
      </c>
    </row>
    <row r="1245" spans="1:18" x14ac:dyDescent="0.35">
      <c r="A1245" s="260">
        <v>95001974</v>
      </c>
      <c r="B1245" s="260" t="s">
        <v>330</v>
      </c>
      <c r="C1245" s="260" t="s">
        <v>302</v>
      </c>
      <c r="D1245" s="261">
        <v>44845</v>
      </c>
      <c r="E1245" s="260">
        <v>28</v>
      </c>
      <c r="F1245" s="260" t="s">
        <v>199</v>
      </c>
      <c r="G1245" s="260">
        <v>2968000</v>
      </c>
      <c r="H1245" s="260" t="s">
        <v>318</v>
      </c>
      <c r="I1245" s="260" t="s">
        <v>319</v>
      </c>
      <c r="J1245" s="260" t="s">
        <v>320</v>
      </c>
      <c r="K1245" s="260" t="s">
        <v>320</v>
      </c>
      <c r="L1245" s="260" t="s">
        <v>263</v>
      </c>
      <c r="M1245" s="260">
        <v>700009</v>
      </c>
      <c r="N1245" s="260" t="s">
        <v>204</v>
      </c>
      <c r="O1245" s="260" t="s">
        <v>205</v>
      </c>
      <c r="P1245" s="260">
        <v>28</v>
      </c>
      <c r="Q1245" s="260">
        <v>1500</v>
      </c>
      <c r="R1245" s="260">
        <v>1520</v>
      </c>
    </row>
    <row r="1246" spans="1:18" x14ac:dyDescent="0.35">
      <c r="A1246" s="260">
        <v>95001974</v>
      </c>
      <c r="B1246" s="260" t="s">
        <v>330</v>
      </c>
      <c r="C1246" s="260" t="s">
        <v>302</v>
      </c>
      <c r="D1246" s="261">
        <v>44845</v>
      </c>
      <c r="E1246" s="260">
        <v>28</v>
      </c>
      <c r="F1246" s="260" t="s">
        <v>199</v>
      </c>
      <c r="G1246" s="260">
        <v>2968000</v>
      </c>
      <c r="H1246" s="260" t="s">
        <v>318</v>
      </c>
      <c r="I1246" s="260" t="s">
        <v>319</v>
      </c>
      <c r="J1246" s="260" t="s">
        <v>320</v>
      </c>
      <c r="K1246" s="260" t="s">
        <v>320</v>
      </c>
      <c r="L1246" s="260" t="s">
        <v>263</v>
      </c>
      <c r="M1246" s="260">
        <v>700009</v>
      </c>
      <c r="N1246" s="260" t="s">
        <v>204</v>
      </c>
      <c r="O1246" s="260" t="s">
        <v>205</v>
      </c>
      <c r="P1246" s="260">
        <v>27</v>
      </c>
      <c r="Q1246" s="260">
        <v>1500</v>
      </c>
      <c r="R1246" s="260">
        <v>1520</v>
      </c>
    </row>
    <row r="1247" spans="1:18" x14ac:dyDescent="0.35">
      <c r="A1247" s="260">
        <v>95001975</v>
      </c>
      <c r="B1247" s="260" t="s">
        <v>330</v>
      </c>
      <c r="C1247" s="260" t="s">
        <v>302</v>
      </c>
      <c r="D1247" s="261">
        <v>44845</v>
      </c>
      <c r="E1247" s="260">
        <v>28</v>
      </c>
      <c r="F1247" s="260" t="s">
        <v>199</v>
      </c>
      <c r="G1247" s="260">
        <v>2968000</v>
      </c>
      <c r="H1247" s="260" t="s">
        <v>318</v>
      </c>
      <c r="I1247" s="260" t="s">
        <v>319</v>
      </c>
      <c r="J1247" s="260" t="s">
        <v>320</v>
      </c>
      <c r="K1247" s="260" t="s">
        <v>320</v>
      </c>
      <c r="L1247" s="260" t="s">
        <v>263</v>
      </c>
      <c r="M1247" s="260">
        <v>700009</v>
      </c>
      <c r="N1247" s="260" t="s">
        <v>204</v>
      </c>
      <c r="O1247" s="260" t="s">
        <v>205</v>
      </c>
      <c r="P1247" s="260">
        <v>10</v>
      </c>
      <c r="Q1247" s="260">
        <v>1500</v>
      </c>
      <c r="R1247" s="260">
        <v>1520</v>
      </c>
    </row>
    <row r="1248" spans="1:18" x14ac:dyDescent="0.35">
      <c r="A1248" s="260">
        <v>95001975</v>
      </c>
      <c r="B1248" s="260" t="s">
        <v>330</v>
      </c>
      <c r="C1248" s="260" t="s">
        <v>302</v>
      </c>
      <c r="D1248" s="261">
        <v>44845</v>
      </c>
      <c r="E1248" s="260">
        <v>28</v>
      </c>
      <c r="F1248" s="260" t="s">
        <v>199</v>
      </c>
      <c r="G1248" s="260">
        <v>2968000</v>
      </c>
      <c r="H1248" s="260" t="s">
        <v>318</v>
      </c>
      <c r="I1248" s="260" t="s">
        <v>319</v>
      </c>
      <c r="J1248" s="260" t="s">
        <v>320</v>
      </c>
      <c r="K1248" s="260" t="s">
        <v>320</v>
      </c>
      <c r="L1248" s="260" t="s">
        <v>263</v>
      </c>
      <c r="M1248" s="260">
        <v>700009</v>
      </c>
      <c r="N1248" s="260" t="s">
        <v>204</v>
      </c>
      <c r="O1248" s="260" t="s">
        <v>205</v>
      </c>
      <c r="P1248" s="260">
        <v>11</v>
      </c>
      <c r="Q1248" s="260">
        <v>1500</v>
      </c>
      <c r="R1248" s="260">
        <v>1520</v>
      </c>
    </row>
    <row r="1249" spans="1:18" x14ac:dyDescent="0.35">
      <c r="A1249" s="260">
        <v>95001975</v>
      </c>
      <c r="B1249" s="260" t="s">
        <v>330</v>
      </c>
      <c r="C1249" s="260" t="s">
        <v>302</v>
      </c>
      <c r="D1249" s="261">
        <v>44845</v>
      </c>
      <c r="E1249" s="260">
        <v>28</v>
      </c>
      <c r="F1249" s="260" t="s">
        <v>199</v>
      </c>
      <c r="G1249" s="260">
        <v>2968000</v>
      </c>
      <c r="H1249" s="260" t="s">
        <v>318</v>
      </c>
      <c r="I1249" s="260" t="s">
        <v>319</v>
      </c>
      <c r="J1249" s="260" t="s">
        <v>320</v>
      </c>
      <c r="K1249" s="260" t="s">
        <v>320</v>
      </c>
      <c r="L1249" s="260" t="s">
        <v>263</v>
      </c>
      <c r="M1249" s="260">
        <v>700009</v>
      </c>
      <c r="N1249" s="260" t="s">
        <v>204</v>
      </c>
      <c r="O1249" s="260" t="s">
        <v>205</v>
      </c>
      <c r="P1249" s="260">
        <v>12</v>
      </c>
      <c r="Q1249" s="260">
        <v>1500</v>
      </c>
      <c r="R1249" s="260">
        <v>1520</v>
      </c>
    </row>
    <row r="1250" spans="1:18" x14ac:dyDescent="0.35">
      <c r="A1250" s="260">
        <v>95001975</v>
      </c>
      <c r="B1250" s="260" t="s">
        <v>330</v>
      </c>
      <c r="C1250" s="260" t="s">
        <v>302</v>
      </c>
      <c r="D1250" s="261">
        <v>44845</v>
      </c>
      <c r="E1250" s="260">
        <v>28</v>
      </c>
      <c r="F1250" s="260" t="s">
        <v>199</v>
      </c>
      <c r="G1250" s="260">
        <v>2968000</v>
      </c>
      <c r="H1250" s="260" t="s">
        <v>318</v>
      </c>
      <c r="I1250" s="260" t="s">
        <v>319</v>
      </c>
      <c r="J1250" s="260" t="s">
        <v>320</v>
      </c>
      <c r="K1250" s="260" t="s">
        <v>320</v>
      </c>
      <c r="L1250" s="260" t="s">
        <v>263</v>
      </c>
      <c r="M1250" s="260">
        <v>700009</v>
      </c>
      <c r="N1250" s="260" t="s">
        <v>204</v>
      </c>
      <c r="O1250" s="260" t="s">
        <v>205</v>
      </c>
      <c r="P1250" s="260">
        <v>13</v>
      </c>
      <c r="Q1250" s="260">
        <v>1500</v>
      </c>
      <c r="R1250" s="260">
        <v>1520</v>
      </c>
    </row>
    <row r="1251" spans="1:18" x14ac:dyDescent="0.35">
      <c r="A1251" s="260">
        <v>95001975</v>
      </c>
      <c r="B1251" s="260" t="s">
        <v>330</v>
      </c>
      <c r="C1251" s="260" t="s">
        <v>302</v>
      </c>
      <c r="D1251" s="261">
        <v>44845</v>
      </c>
      <c r="E1251" s="260">
        <v>28</v>
      </c>
      <c r="F1251" s="260" t="s">
        <v>199</v>
      </c>
      <c r="G1251" s="260">
        <v>2968000</v>
      </c>
      <c r="H1251" s="260" t="s">
        <v>318</v>
      </c>
      <c r="I1251" s="260" t="s">
        <v>319</v>
      </c>
      <c r="J1251" s="260" t="s">
        <v>320</v>
      </c>
      <c r="K1251" s="260" t="s">
        <v>320</v>
      </c>
      <c r="L1251" s="260" t="s">
        <v>263</v>
      </c>
      <c r="M1251" s="260">
        <v>700009</v>
      </c>
      <c r="N1251" s="260" t="s">
        <v>204</v>
      </c>
      <c r="O1251" s="260" t="s">
        <v>205</v>
      </c>
      <c r="P1251" s="260">
        <v>14</v>
      </c>
      <c r="Q1251" s="260">
        <v>1500</v>
      </c>
      <c r="R1251" s="260">
        <v>1520</v>
      </c>
    </row>
    <row r="1252" spans="1:18" x14ac:dyDescent="0.35">
      <c r="A1252" s="260">
        <v>95001975</v>
      </c>
      <c r="B1252" s="260" t="s">
        <v>330</v>
      </c>
      <c r="C1252" s="260" t="s">
        <v>302</v>
      </c>
      <c r="D1252" s="261">
        <v>44845</v>
      </c>
      <c r="E1252" s="260">
        <v>28</v>
      </c>
      <c r="F1252" s="260" t="s">
        <v>199</v>
      </c>
      <c r="G1252" s="260">
        <v>2968000</v>
      </c>
      <c r="H1252" s="260" t="s">
        <v>318</v>
      </c>
      <c r="I1252" s="260" t="s">
        <v>319</v>
      </c>
      <c r="J1252" s="260" t="s">
        <v>320</v>
      </c>
      <c r="K1252" s="260" t="s">
        <v>320</v>
      </c>
      <c r="L1252" s="260" t="s">
        <v>263</v>
      </c>
      <c r="M1252" s="260">
        <v>700009</v>
      </c>
      <c r="N1252" s="260" t="s">
        <v>204</v>
      </c>
      <c r="O1252" s="260" t="s">
        <v>205</v>
      </c>
      <c r="P1252" s="260">
        <v>15</v>
      </c>
      <c r="Q1252" s="260">
        <v>1500</v>
      </c>
      <c r="R1252" s="260">
        <v>1520</v>
      </c>
    </row>
    <row r="1253" spans="1:18" x14ac:dyDescent="0.35">
      <c r="A1253" s="260">
        <v>95001975</v>
      </c>
      <c r="B1253" s="260" t="s">
        <v>330</v>
      </c>
      <c r="C1253" s="260" t="s">
        <v>302</v>
      </c>
      <c r="D1253" s="261">
        <v>44845</v>
      </c>
      <c r="E1253" s="260">
        <v>28</v>
      </c>
      <c r="F1253" s="260" t="s">
        <v>199</v>
      </c>
      <c r="G1253" s="260">
        <v>2968000</v>
      </c>
      <c r="H1253" s="260" t="s">
        <v>318</v>
      </c>
      <c r="I1253" s="260" t="s">
        <v>319</v>
      </c>
      <c r="J1253" s="260" t="s">
        <v>320</v>
      </c>
      <c r="K1253" s="260" t="s">
        <v>320</v>
      </c>
      <c r="L1253" s="260" t="s">
        <v>263</v>
      </c>
      <c r="M1253" s="260">
        <v>700009</v>
      </c>
      <c r="N1253" s="260" t="s">
        <v>204</v>
      </c>
      <c r="O1253" s="260" t="s">
        <v>205</v>
      </c>
      <c r="P1253" s="260">
        <v>16</v>
      </c>
      <c r="Q1253" s="260">
        <v>1500</v>
      </c>
      <c r="R1253" s="260">
        <v>1520</v>
      </c>
    </row>
    <row r="1254" spans="1:18" x14ac:dyDescent="0.35">
      <c r="A1254" s="260">
        <v>95001975</v>
      </c>
      <c r="B1254" s="260" t="s">
        <v>330</v>
      </c>
      <c r="C1254" s="260" t="s">
        <v>302</v>
      </c>
      <c r="D1254" s="261">
        <v>44845</v>
      </c>
      <c r="E1254" s="260">
        <v>28</v>
      </c>
      <c r="F1254" s="260" t="s">
        <v>199</v>
      </c>
      <c r="G1254" s="260">
        <v>2968000</v>
      </c>
      <c r="H1254" s="260" t="s">
        <v>318</v>
      </c>
      <c r="I1254" s="260" t="s">
        <v>319</v>
      </c>
      <c r="J1254" s="260" t="s">
        <v>320</v>
      </c>
      <c r="K1254" s="260" t="s">
        <v>320</v>
      </c>
      <c r="L1254" s="260" t="s">
        <v>263</v>
      </c>
      <c r="M1254" s="260">
        <v>700009</v>
      </c>
      <c r="N1254" s="260" t="s">
        <v>204</v>
      </c>
      <c r="O1254" s="260" t="s">
        <v>205</v>
      </c>
      <c r="P1254" s="260">
        <v>17</v>
      </c>
      <c r="Q1254" s="260">
        <v>1500</v>
      </c>
      <c r="R1254" s="260">
        <v>1520</v>
      </c>
    </row>
    <row r="1255" spans="1:18" x14ac:dyDescent="0.35">
      <c r="A1255" s="260">
        <v>95001976</v>
      </c>
      <c r="B1255" s="260" t="s">
        <v>330</v>
      </c>
      <c r="C1255" s="260" t="s">
        <v>302</v>
      </c>
      <c r="D1255" s="261">
        <v>44845</v>
      </c>
      <c r="E1255" s="260">
        <v>28</v>
      </c>
      <c r="F1255" s="260" t="s">
        <v>199</v>
      </c>
      <c r="G1255" s="260">
        <v>2968000</v>
      </c>
      <c r="H1255" s="260" t="s">
        <v>318</v>
      </c>
      <c r="I1255" s="260" t="s">
        <v>319</v>
      </c>
      <c r="J1255" s="260" t="s">
        <v>320</v>
      </c>
      <c r="K1255" s="260" t="s">
        <v>320</v>
      </c>
      <c r="L1255" s="260" t="s">
        <v>263</v>
      </c>
      <c r="M1255" s="260">
        <v>700009</v>
      </c>
      <c r="N1255" s="260" t="s">
        <v>204</v>
      </c>
      <c r="O1255" s="260" t="s">
        <v>205</v>
      </c>
      <c r="P1255" s="260">
        <v>10</v>
      </c>
      <c r="Q1255" s="260">
        <v>1500</v>
      </c>
      <c r="R1255" s="260">
        <v>1520</v>
      </c>
    </row>
    <row r="1256" spans="1:18" x14ac:dyDescent="0.35">
      <c r="A1256" s="260">
        <v>95001976</v>
      </c>
      <c r="B1256" s="260" t="s">
        <v>330</v>
      </c>
      <c r="C1256" s="260" t="s">
        <v>302</v>
      </c>
      <c r="D1256" s="261">
        <v>44845</v>
      </c>
      <c r="E1256" s="260">
        <v>28</v>
      </c>
      <c r="F1256" s="260" t="s">
        <v>199</v>
      </c>
      <c r="G1256" s="260">
        <v>2968000</v>
      </c>
      <c r="H1256" s="260" t="s">
        <v>318</v>
      </c>
      <c r="I1256" s="260" t="s">
        <v>319</v>
      </c>
      <c r="J1256" s="260" t="s">
        <v>320</v>
      </c>
      <c r="K1256" s="260" t="s">
        <v>320</v>
      </c>
      <c r="L1256" s="260" t="s">
        <v>263</v>
      </c>
      <c r="M1256" s="260">
        <v>700009</v>
      </c>
      <c r="N1256" s="260" t="s">
        <v>204</v>
      </c>
      <c r="O1256" s="260" t="s">
        <v>205</v>
      </c>
      <c r="P1256" s="260">
        <v>11</v>
      </c>
      <c r="Q1256" s="260">
        <v>1500</v>
      </c>
      <c r="R1256" s="260">
        <v>1520</v>
      </c>
    </row>
    <row r="1257" spans="1:18" x14ac:dyDescent="0.35">
      <c r="A1257" s="260">
        <v>95001976</v>
      </c>
      <c r="B1257" s="260" t="s">
        <v>330</v>
      </c>
      <c r="C1257" s="260" t="s">
        <v>302</v>
      </c>
      <c r="D1257" s="261">
        <v>44845</v>
      </c>
      <c r="E1257" s="260">
        <v>28</v>
      </c>
      <c r="F1257" s="260" t="s">
        <v>199</v>
      </c>
      <c r="G1257" s="260">
        <v>2968000</v>
      </c>
      <c r="H1257" s="260" t="s">
        <v>318</v>
      </c>
      <c r="I1257" s="260" t="s">
        <v>319</v>
      </c>
      <c r="J1257" s="260" t="s">
        <v>320</v>
      </c>
      <c r="K1257" s="260" t="s">
        <v>320</v>
      </c>
      <c r="L1257" s="260" t="s">
        <v>263</v>
      </c>
      <c r="M1257" s="260">
        <v>700009</v>
      </c>
      <c r="N1257" s="260" t="s">
        <v>204</v>
      </c>
      <c r="O1257" s="260" t="s">
        <v>205</v>
      </c>
      <c r="P1257" s="260">
        <v>12</v>
      </c>
      <c r="Q1257" s="260">
        <v>1500</v>
      </c>
      <c r="R1257" s="260">
        <v>1520</v>
      </c>
    </row>
    <row r="1258" spans="1:18" x14ac:dyDescent="0.35">
      <c r="A1258" s="260">
        <v>95001976</v>
      </c>
      <c r="B1258" s="260" t="s">
        <v>330</v>
      </c>
      <c r="C1258" s="260" t="s">
        <v>302</v>
      </c>
      <c r="D1258" s="261">
        <v>44845</v>
      </c>
      <c r="E1258" s="260">
        <v>28</v>
      </c>
      <c r="F1258" s="260" t="s">
        <v>199</v>
      </c>
      <c r="G1258" s="260">
        <v>2968000</v>
      </c>
      <c r="H1258" s="260" t="s">
        <v>318</v>
      </c>
      <c r="I1258" s="260" t="s">
        <v>319</v>
      </c>
      <c r="J1258" s="260" t="s">
        <v>320</v>
      </c>
      <c r="K1258" s="260" t="s">
        <v>320</v>
      </c>
      <c r="L1258" s="260" t="s">
        <v>263</v>
      </c>
      <c r="M1258" s="260">
        <v>700009</v>
      </c>
      <c r="N1258" s="260" t="s">
        <v>204</v>
      </c>
      <c r="O1258" s="260" t="s">
        <v>205</v>
      </c>
      <c r="P1258" s="260">
        <v>13</v>
      </c>
      <c r="Q1258" s="260">
        <v>1500</v>
      </c>
      <c r="R1258" s="260">
        <v>1520</v>
      </c>
    </row>
    <row r="1259" spans="1:18" x14ac:dyDescent="0.35">
      <c r="A1259" s="260">
        <v>95001976</v>
      </c>
      <c r="B1259" s="260" t="s">
        <v>330</v>
      </c>
      <c r="C1259" s="260" t="s">
        <v>302</v>
      </c>
      <c r="D1259" s="261">
        <v>44845</v>
      </c>
      <c r="E1259" s="260">
        <v>28</v>
      </c>
      <c r="F1259" s="260" t="s">
        <v>199</v>
      </c>
      <c r="G1259" s="260">
        <v>2968000</v>
      </c>
      <c r="H1259" s="260" t="s">
        <v>318</v>
      </c>
      <c r="I1259" s="260" t="s">
        <v>319</v>
      </c>
      <c r="J1259" s="260" t="s">
        <v>320</v>
      </c>
      <c r="K1259" s="260" t="s">
        <v>320</v>
      </c>
      <c r="L1259" s="260" t="s">
        <v>263</v>
      </c>
      <c r="M1259" s="260">
        <v>700009</v>
      </c>
      <c r="N1259" s="260" t="s">
        <v>204</v>
      </c>
      <c r="O1259" s="260" t="s">
        <v>205</v>
      </c>
      <c r="P1259" s="260">
        <v>14</v>
      </c>
      <c r="Q1259" s="260">
        <v>1500</v>
      </c>
      <c r="R1259" s="260">
        <v>1520</v>
      </c>
    </row>
    <row r="1260" spans="1:18" x14ac:dyDescent="0.35">
      <c r="A1260" s="260">
        <v>95001976</v>
      </c>
      <c r="B1260" s="260" t="s">
        <v>330</v>
      </c>
      <c r="C1260" s="260" t="s">
        <v>302</v>
      </c>
      <c r="D1260" s="261">
        <v>44845</v>
      </c>
      <c r="E1260" s="260">
        <v>28</v>
      </c>
      <c r="F1260" s="260" t="s">
        <v>199</v>
      </c>
      <c r="G1260" s="260">
        <v>2968000</v>
      </c>
      <c r="H1260" s="260" t="s">
        <v>318</v>
      </c>
      <c r="I1260" s="260" t="s">
        <v>319</v>
      </c>
      <c r="J1260" s="260" t="s">
        <v>320</v>
      </c>
      <c r="K1260" s="260" t="s">
        <v>320</v>
      </c>
      <c r="L1260" s="260" t="s">
        <v>263</v>
      </c>
      <c r="M1260" s="260">
        <v>700009</v>
      </c>
      <c r="N1260" s="260" t="s">
        <v>204</v>
      </c>
      <c r="O1260" s="260" t="s">
        <v>205</v>
      </c>
      <c r="P1260" s="260">
        <v>15</v>
      </c>
      <c r="Q1260" s="260">
        <v>1500</v>
      </c>
      <c r="R1260" s="260">
        <v>1520</v>
      </c>
    </row>
    <row r="1261" spans="1:18" x14ac:dyDescent="0.35">
      <c r="A1261" s="260">
        <v>95001976</v>
      </c>
      <c r="B1261" s="260" t="s">
        <v>330</v>
      </c>
      <c r="C1261" s="260" t="s">
        <v>302</v>
      </c>
      <c r="D1261" s="261">
        <v>44845</v>
      </c>
      <c r="E1261" s="260">
        <v>28</v>
      </c>
      <c r="F1261" s="260" t="s">
        <v>199</v>
      </c>
      <c r="G1261" s="260">
        <v>2968000</v>
      </c>
      <c r="H1261" s="260" t="s">
        <v>318</v>
      </c>
      <c r="I1261" s="260" t="s">
        <v>319</v>
      </c>
      <c r="J1261" s="260" t="s">
        <v>320</v>
      </c>
      <c r="K1261" s="260" t="s">
        <v>320</v>
      </c>
      <c r="L1261" s="260" t="s">
        <v>263</v>
      </c>
      <c r="M1261" s="260">
        <v>700009</v>
      </c>
      <c r="N1261" s="260" t="s">
        <v>204</v>
      </c>
      <c r="O1261" s="260" t="s">
        <v>205</v>
      </c>
      <c r="P1261" s="260">
        <v>16</v>
      </c>
      <c r="Q1261" s="260">
        <v>1500</v>
      </c>
      <c r="R1261" s="260">
        <v>1520</v>
      </c>
    </row>
    <row r="1262" spans="1:18" x14ac:dyDescent="0.35">
      <c r="A1262" s="260">
        <v>95001976</v>
      </c>
      <c r="B1262" s="260" t="s">
        <v>330</v>
      </c>
      <c r="C1262" s="260" t="s">
        <v>302</v>
      </c>
      <c r="D1262" s="261">
        <v>44845</v>
      </c>
      <c r="E1262" s="260">
        <v>28</v>
      </c>
      <c r="F1262" s="260" t="s">
        <v>199</v>
      </c>
      <c r="G1262" s="260">
        <v>2968000</v>
      </c>
      <c r="H1262" s="260" t="s">
        <v>318</v>
      </c>
      <c r="I1262" s="260" t="s">
        <v>319</v>
      </c>
      <c r="J1262" s="260" t="s">
        <v>320</v>
      </c>
      <c r="K1262" s="260" t="s">
        <v>320</v>
      </c>
      <c r="L1262" s="260" t="s">
        <v>263</v>
      </c>
      <c r="M1262" s="260">
        <v>700009</v>
      </c>
      <c r="N1262" s="260" t="s">
        <v>204</v>
      </c>
      <c r="O1262" s="260" t="s">
        <v>205</v>
      </c>
      <c r="P1262" s="260">
        <v>17</v>
      </c>
      <c r="Q1262" s="260">
        <v>1500</v>
      </c>
      <c r="R1262" s="260">
        <v>1520</v>
      </c>
    </row>
    <row r="1263" spans="1:18" x14ac:dyDescent="0.35">
      <c r="A1263" s="260">
        <v>95001976</v>
      </c>
      <c r="B1263" s="260" t="s">
        <v>330</v>
      </c>
      <c r="C1263" s="260" t="s">
        <v>302</v>
      </c>
      <c r="D1263" s="261">
        <v>44845</v>
      </c>
      <c r="E1263" s="260">
        <v>28</v>
      </c>
      <c r="F1263" s="260" t="s">
        <v>199</v>
      </c>
      <c r="G1263" s="260">
        <v>2968000</v>
      </c>
      <c r="H1263" s="260" t="s">
        <v>318</v>
      </c>
      <c r="I1263" s="260" t="s">
        <v>319</v>
      </c>
      <c r="J1263" s="260" t="s">
        <v>320</v>
      </c>
      <c r="K1263" s="260" t="s">
        <v>320</v>
      </c>
      <c r="L1263" s="260" t="s">
        <v>263</v>
      </c>
      <c r="M1263" s="260">
        <v>700009</v>
      </c>
      <c r="N1263" s="260" t="s">
        <v>204</v>
      </c>
      <c r="O1263" s="260" t="s">
        <v>205</v>
      </c>
      <c r="P1263" s="260">
        <v>18</v>
      </c>
      <c r="Q1263" s="260">
        <v>1500</v>
      </c>
      <c r="R1263" s="260">
        <v>1520</v>
      </c>
    </row>
    <row r="1264" spans="1:18" x14ac:dyDescent="0.35">
      <c r="A1264" s="260">
        <v>95001976</v>
      </c>
      <c r="B1264" s="260" t="s">
        <v>330</v>
      </c>
      <c r="C1264" s="260" t="s">
        <v>302</v>
      </c>
      <c r="D1264" s="261">
        <v>44845</v>
      </c>
      <c r="E1264" s="260">
        <v>28</v>
      </c>
      <c r="F1264" s="260" t="s">
        <v>199</v>
      </c>
      <c r="G1264" s="260">
        <v>2968000</v>
      </c>
      <c r="H1264" s="260" t="s">
        <v>318</v>
      </c>
      <c r="I1264" s="260" t="s">
        <v>319</v>
      </c>
      <c r="J1264" s="260" t="s">
        <v>320</v>
      </c>
      <c r="K1264" s="260" t="s">
        <v>320</v>
      </c>
      <c r="L1264" s="260" t="s">
        <v>263</v>
      </c>
      <c r="M1264" s="260">
        <v>700009</v>
      </c>
      <c r="N1264" s="260" t="s">
        <v>204</v>
      </c>
      <c r="O1264" s="260" t="s">
        <v>205</v>
      </c>
      <c r="P1264" s="260">
        <v>19</v>
      </c>
      <c r="Q1264" s="260">
        <v>1500</v>
      </c>
      <c r="R1264" s="260">
        <v>1520</v>
      </c>
    </row>
    <row r="1265" spans="1:18" x14ac:dyDescent="0.35">
      <c r="A1265" s="260">
        <v>95001976</v>
      </c>
      <c r="B1265" s="260" t="s">
        <v>330</v>
      </c>
      <c r="C1265" s="260" t="s">
        <v>302</v>
      </c>
      <c r="D1265" s="261">
        <v>44845</v>
      </c>
      <c r="E1265" s="260">
        <v>28</v>
      </c>
      <c r="F1265" s="260" t="s">
        <v>199</v>
      </c>
      <c r="G1265" s="260">
        <v>2968000</v>
      </c>
      <c r="H1265" s="260" t="s">
        <v>318</v>
      </c>
      <c r="I1265" s="260" t="s">
        <v>319</v>
      </c>
      <c r="J1265" s="260" t="s">
        <v>320</v>
      </c>
      <c r="K1265" s="260" t="s">
        <v>320</v>
      </c>
      <c r="L1265" s="260" t="s">
        <v>263</v>
      </c>
      <c r="M1265" s="260">
        <v>700009</v>
      </c>
      <c r="N1265" s="260" t="s">
        <v>204</v>
      </c>
      <c r="O1265" s="260" t="s">
        <v>205</v>
      </c>
      <c r="P1265" s="260">
        <v>20</v>
      </c>
      <c r="Q1265" s="260">
        <v>1500</v>
      </c>
      <c r="R1265" s="260">
        <v>1520</v>
      </c>
    </row>
    <row r="1266" spans="1:18" x14ac:dyDescent="0.35">
      <c r="A1266" s="260">
        <v>95001976</v>
      </c>
      <c r="B1266" s="260" t="s">
        <v>330</v>
      </c>
      <c r="C1266" s="260" t="s">
        <v>302</v>
      </c>
      <c r="D1266" s="261">
        <v>44845</v>
      </c>
      <c r="E1266" s="260">
        <v>28</v>
      </c>
      <c r="F1266" s="260" t="s">
        <v>199</v>
      </c>
      <c r="G1266" s="260">
        <v>2968000</v>
      </c>
      <c r="H1266" s="260" t="s">
        <v>318</v>
      </c>
      <c r="I1266" s="260" t="s">
        <v>319</v>
      </c>
      <c r="J1266" s="260" t="s">
        <v>320</v>
      </c>
      <c r="K1266" s="260" t="s">
        <v>320</v>
      </c>
      <c r="L1266" s="260" t="s">
        <v>263</v>
      </c>
      <c r="M1266" s="260">
        <v>700009</v>
      </c>
      <c r="N1266" s="260" t="s">
        <v>204</v>
      </c>
      <c r="O1266" s="260" t="s">
        <v>205</v>
      </c>
      <c r="P1266" s="260">
        <v>27</v>
      </c>
      <c r="Q1266" s="260">
        <v>1500</v>
      </c>
      <c r="R1266" s="260">
        <v>1520</v>
      </c>
    </row>
    <row r="1267" spans="1:18" x14ac:dyDescent="0.35">
      <c r="A1267" s="260">
        <v>95001976</v>
      </c>
      <c r="B1267" s="260" t="s">
        <v>330</v>
      </c>
      <c r="C1267" s="260" t="s">
        <v>302</v>
      </c>
      <c r="D1267" s="261">
        <v>44845</v>
      </c>
      <c r="E1267" s="260">
        <v>28</v>
      </c>
      <c r="F1267" s="260" t="s">
        <v>199</v>
      </c>
      <c r="G1267" s="260">
        <v>2968000</v>
      </c>
      <c r="H1267" s="260" t="s">
        <v>318</v>
      </c>
      <c r="I1267" s="260" t="s">
        <v>319</v>
      </c>
      <c r="J1267" s="260" t="s">
        <v>320</v>
      </c>
      <c r="K1267" s="260" t="s">
        <v>320</v>
      </c>
      <c r="L1267" s="260" t="s">
        <v>263</v>
      </c>
      <c r="M1267" s="260">
        <v>700009</v>
      </c>
      <c r="N1267" s="260" t="s">
        <v>204</v>
      </c>
      <c r="O1267" s="260" t="s">
        <v>205</v>
      </c>
      <c r="P1267" s="260">
        <v>26</v>
      </c>
      <c r="Q1267" s="260">
        <v>1500</v>
      </c>
      <c r="R1267" s="260">
        <v>1520</v>
      </c>
    </row>
    <row r="1268" spans="1:18" x14ac:dyDescent="0.35">
      <c r="A1268" s="260">
        <v>95001976</v>
      </c>
      <c r="B1268" s="260" t="s">
        <v>330</v>
      </c>
      <c r="C1268" s="260" t="s">
        <v>302</v>
      </c>
      <c r="D1268" s="261">
        <v>44845</v>
      </c>
      <c r="E1268" s="260">
        <v>28</v>
      </c>
      <c r="F1268" s="260" t="s">
        <v>199</v>
      </c>
      <c r="G1268" s="260">
        <v>2968000</v>
      </c>
      <c r="H1268" s="260" t="s">
        <v>318</v>
      </c>
      <c r="I1268" s="260" t="s">
        <v>319</v>
      </c>
      <c r="J1268" s="260" t="s">
        <v>320</v>
      </c>
      <c r="K1268" s="260" t="s">
        <v>320</v>
      </c>
      <c r="L1268" s="260" t="s">
        <v>263</v>
      </c>
      <c r="M1268" s="260">
        <v>700009</v>
      </c>
      <c r="N1268" s="260" t="s">
        <v>204</v>
      </c>
      <c r="O1268" s="260" t="s">
        <v>205</v>
      </c>
      <c r="P1268" s="260">
        <v>21</v>
      </c>
      <c r="Q1268" s="260">
        <v>1500</v>
      </c>
      <c r="R1268" s="260">
        <v>1520</v>
      </c>
    </row>
    <row r="1269" spans="1:18" x14ac:dyDescent="0.35">
      <c r="A1269" s="260">
        <v>95001976</v>
      </c>
      <c r="B1269" s="260" t="s">
        <v>330</v>
      </c>
      <c r="C1269" s="260" t="s">
        <v>302</v>
      </c>
      <c r="D1269" s="261">
        <v>44845</v>
      </c>
      <c r="E1269" s="260">
        <v>28</v>
      </c>
      <c r="F1269" s="260" t="s">
        <v>199</v>
      </c>
      <c r="G1269" s="260">
        <v>2968000</v>
      </c>
      <c r="H1269" s="260" t="s">
        <v>318</v>
      </c>
      <c r="I1269" s="260" t="s">
        <v>319</v>
      </c>
      <c r="J1269" s="260" t="s">
        <v>320</v>
      </c>
      <c r="K1269" s="260" t="s">
        <v>320</v>
      </c>
      <c r="L1269" s="260" t="s">
        <v>263</v>
      </c>
      <c r="M1269" s="260">
        <v>700009</v>
      </c>
      <c r="N1269" s="260" t="s">
        <v>204</v>
      </c>
      <c r="O1269" s="260" t="s">
        <v>205</v>
      </c>
      <c r="P1269" s="260">
        <v>22</v>
      </c>
      <c r="Q1269" s="260">
        <v>1500</v>
      </c>
      <c r="R1269" s="260">
        <v>1520</v>
      </c>
    </row>
    <row r="1270" spans="1:18" x14ac:dyDescent="0.35">
      <c r="A1270" s="260">
        <v>95001976</v>
      </c>
      <c r="B1270" s="260" t="s">
        <v>330</v>
      </c>
      <c r="C1270" s="260" t="s">
        <v>302</v>
      </c>
      <c r="D1270" s="261">
        <v>44845</v>
      </c>
      <c r="E1270" s="260">
        <v>28</v>
      </c>
      <c r="F1270" s="260" t="s">
        <v>199</v>
      </c>
      <c r="G1270" s="260">
        <v>2968000</v>
      </c>
      <c r="H1270" s="260" t="s">
        <v>318</v>
      </c>
      <c r="I1270" s="260" t="s">
        <v>319</v>
      </c>
      <c r="J1270" s="260" t="s">
        <v>320</v>
      </c>
      <c r="K1270" s="260" t="s">
        <v>320</v>
      </c>
      <c r="L1270" s="260" t="s">
        <v>263</v>
      </c>
      <c r="M1270" s="260">
        <v>700009</v>
      </c>
      <c r="N1270" s="260" t="s">
        <v>204</v>
      </c>
      <c r="O1270" s="260" t="s">
        <v>205</v>
      </c>
      <c r="P1270" s="260">
        <v>23</v>
      </c>
      <c r="Q1270" s="260">
        <v>1500</v>
      </c>
      <c r="R1270" s="260">
        <v>1520</v>
      </c>
    </row>
    <row r="1271" spans="1:18" x14ac:dyDescent="0.35">
      <c r="A1271" s="260">
        <v>95001976</v>
      </c>
      <c r="B1271" s="260" t="s">
        <v>330</v>
      </c>
      <c r="C1271" s="260" t="s">
        <v>302</v>
      </c>
      <c r="D1271" s="261">
        <v>44845</v>
      </c>
      <c r="E1271" s="260">
        <v>28</v>
      </c>
      <c r="F1271" s="260" t="s">
        <v>199</v>
      </c>
      <c r="G1271" s="260">
        <v>2968000</v>
      </c>
      <c r="H1271" s="260" t="s">
        <v>318</v>
      </c>
      <c r="I1271" s="260" t="s">
        <v>319</v>
      </c>
      <c r="J1271" s="260" t="s">
        <v>320</v>
      </c>
      <c r="K1271" s="260" t="s">
        <v>320</v>
      </c>
      <c r="L1271" s="260" t="s">
        <v>263</v>
      </c>
      <c r="M1271" s="260">
        <v>700009</v>
      </c>
      <c r="N1271" s="260" t="s">
        <v>204</v>
      </c>
      <c r="O1271" s="260" t="s">
        <v>205</v>
      </c>
      <c r="P1271" s="260">
        <v>25</v>
      </c>
      <c r="Q1271" s="260">
        <v>1500</v>
      </c>
      <c r="R1271" s="260">
        <v>1520</v>
      </c>
    </row>
    <row r="1272" spans="1:18" x14ac:dyDescent="0.35">
      <c r="A1272" s="260">
        <v>95001976</v>
      </c>
      <c r="B1272" s="260" t="s">
        <v>330</v>
      </c>
      <c r="C1272" s="260" t="s">
        <v>302</v>
      </c>
      <c r="D1272" s="261">
        <v>44845</v>
      </c>
      <c r="E1272" s="260">
        <v>28</v>
      </c>
      <c r="F1272" s="260" t="s">
        <v>199</v>
      </c>
      <c r="G1272" s="260">
        <v>2968000</v>
      </c>
      <c r="H1272" s="260" t="s">
        <v>318</v>
      </c>
      <c r="I1272" s="260" t="s">
        <v>319</v>
      </c>
      <c r="J1272" s="260" t="s">
        <v>320</v>
      </c>
      <c r="K1272" s="260" t="s">
        <v>320</v>
      </c>
      <c r="L1272" s="260" t="s">
        <v>263</v>
      </c>
      <c r="M1272" s="260">
        <v>700009</v>
      </c>
      <c r="N1272" s="260" t="s">
        <v>204</v>
      </c>
      <c r="O1272" s="260" t="s">
        <v>205</v>
      </c>
      <c r="P1272" s="260">
        <v>24</v>
      </c>
      <c r="Q1272" s="260">
        <v>1500</v>
      </c>
      <c r="R1272" s="260">
        <v>1520</v>
      </c>
    </row>
    <row r="1273" spans="1:18" x14ac:dyDescent="0.35">
      <c r="A1273" s="260">
        <v>95001977</v>
      </c>
      <c r="B1273" s="260" t="s">
        <v>330</v>
      </c>
      <c r="C1273" s="260" t="s">
        <v>302</v>
      </c>
      <c r="D1273" s="261">
        <v>44845</v>
      </c>
      <c r="E1273" s="260">
        <v>28</v>
      </c>
      <c r="F1273" s="260" t="s">
        <v>199</v>
      </c>
      <c r="G1273" s="260">
        <v>2968000</v>
      </c>
      <c r="H1273" s="260" t="s">
        <v>318</v>
      </c>
      <c r="I1273" s="260" t="s">
        <v>319</v>
      </c>
      <c r="J1273" s="260" t="s">
        <v>320</v>
      </c>
      <c r="K1273" s="260" t="s">
        <v>320</v>
      </c>
      <c r="L1273" s="260" t="s">
        <v>263</v>
      </c>
      <c r="M1273" s="260">
        <v>700009</v>
      </c>
      <c r="N1273" s="260" t="s">
        <v>204</v>
      </c>
      <c r="O1273" s="260" t="s">
        <v>205</v>
      </c>
      <c r="P1273" s="260">
        <v>10</v>
      </c>
      <c r="Q1273" s="260">
        <v>1500</v>
      </c>
      <c r="R1273" s="260">
        <v>1520</v>
      </c>
    </row>
    <row r="1274" spans="1:18" x14ac:dyDescent="0.35">
      <c r="A1274" s="260">
        <v>95001978</v>
      </c>
      <c r="B1274" s="260" t="s">
        <v>330</v>
      </c>
      <c r="C1274" s="260" t="s">
        <v>302</v>
      </c>
      <c r="D1274" s="261">
        <v>44846</v>
      </c>
      <c r="E1274" s="260">
        <v>28</v>
      </c>
      <c r="F1274" s="260" t="s">
        <v>199</v>
      </c>
      <c r="G1274" s="260">
        <v>2968000</v>
      </c>
      <c r="H1274" s="260" t="s">
        <v>318</v>
      </c>
      <c r="I1274" s="260" t="s">
        <v>319</v>
      </c>
      <c r="J1274" s="260" t="s">
        <v>320</v>
      </c>
      <c r="K1274" s="260" t="s">
        <v>320</v>
      </c>
      <c r="L1274" s="260" t="s">
        <v>263</v>
      </c>
      <c r="M1274" s="260">
        <v>700009</v>
      </c>
      <c r="N1274" s="260" t="s">
        <v>204</v>
      </c>
      <c r="O1274" s="260" t="s">
        <v>205</v>
      </c>
      <c r="P1274" s="260">
        <v>22</v>
      </c>
      <c r="Q1274" s="260">
        <v>1500</v>
      </c>
      <c r="R1274" s="260">
        <v>1520</v>
      </c>
    </row>
    <row r="1275" spans="1:18" x14ac:dyDescent="0.35">
      <c r="A1275" s="260">
        <v>95001978</v>
      </c>
      <c r="B1275" s="260" t="s">
        <v>330</v>
      </c>
      <c r="C1275" s="260" t="s">
        <v>302</v>
      </c>
      <c r="D1275" s="261">
        <v>44846</v>
      </c>
      <c r="E1275" s="260">
        <v>28</v>
      </c>
      <c r="F1275" s="260" t="s">
        <v>199</v>
      </c>
      <c r="G1275" s="260">
        <v>2968000</v>
      </c>
      <c r="H1275" s="260" t="s">
        <v>318</v>
      </c>
      <c r="I1275" s="260" t="s">
        <v>319</v>
      </c>
      <c r="J1275" s="260" t="s">
        <v>320</v>
      </c>
      <c r="K1275" s="260" t="s">
        <v>320</v>
      </c>
      <c r="L1275" s="260" t="s">
        <v>263</v>
      </c>
      <c r="M1275" s="260">
        <v>700009</v>
      </c>
      <c r="N1275" s="260" t="s">
        <v>204</v>
      </c>
      <c r="O1275" s="260" t="s">
        <v>205</v>
      </c>
      <c r="P1275" s="260">
        <v>21</v>
      </c>
      <c r="Q1275" s="260">
        <v>1500</v>
      </c>
      <c r="R1275" s="260">
        <v>1520</v>
      </c>
    </row>
    <row r="1276" spans="1:18" x14ac:dyDescent="0.35">
      <c r="A1276" s="260">
        <v>95001978</v>
      </c>
      <c r="B1276" s="260" t="s">
        <v>330</v>
      </c>
      <c r="C1276" s="260" t="s">
        <v>302</v>
      </c>
      <c r="D1276" s="261">
        <v>44846</v>
      </c>
      <c r="E1276" s="260">
        <v>28</v>
      </c>
      <c r="F1276" s="260" t="s">
        <v>199</v>
      </c>
      <c r="G1276" s="260">
        <v>2968000</v>
      </c>
      <c r="H1276" s="260" t="s">
        <v>318</v>
      </c>
      <c r="I1276" s="260" t="s">
        <v>319</v>
      </c>
      <c r="J1276" s="260" t="s">
        <v>320</v>
      </c>
      <c r="K1276" s="260" t="s">
        <v>320</v>
      </c>
      <c r="L1276" s="260" t="s">
        <v>263</v>
      </c>
      <c r="M1276" s="260">
        <v>700009</v>
      </c>
      <c r="N1276" s="260" t="s">
        <v>204</v>
      </c>
      <c r="O1276" s="260" t="s">
        <v>205</v>
      </c>
      <c r="P1276" s="260">
        <v>20</v>
      </c>
      <c r="Q1276" s="260">
        <v>1500</v>
      </c>
      <c r="R1276" s="260">
        <v>1520</v>
      </c>
    </row>
    <row r="1277" spans="1:18" x14ac:dyDescent="0.35">
      <c r="A1277" s="260">
        <v>95001978</v>
      </c>
      <c r="B1277" s="260" t="s">
        <v>330</v>
      </c>
      <c r="C1277" s="260" t="s">
        <v>302</v>
      </c>
      <c r="D1277" s="261">
        <v>44846</v>
      </c>
      <c r="E1277" s="260">
        <v>28</v>
      </c>
      <c r="F1277" s="260" t="s">
        <v>199</v>
      </c>
      <c r="G1277" s="260">
        <v>2968000</v>
      </c>
      <c r="H1277" s="260" t="s">
        <v>318</v>
      </c>
      <c r="I1277" s="260" t="s">
        <v>319</v>
      </c>
      <c r="J1277" s="260" t="s">
        <v>320</v>
      </c>
      <c r="K1277" s="260" t="s">
        <v>320</v>
      </c>
      <c r="L1277" s="260" t="s">
        <v>263</v>
      </c>
      <c r="M1277" s="260">
        <v>700009</v>
      </c>
      <c r="N1277" s="260" t="s">
        <v>204</v>
      </c>
      <c r="O1277" s="260" t="s">
        <v>205</v>
      </c>
      <c r="P1277" s="260">
        <v>19</v>
      </c>
      <c r="Q1277" s="260">
        <v>1500</v>
      </c>
      <c r="R1277" s="260">
        <v>1520</v>
      </c>
    </row>
    <row r="1278" spans="1:18" x14ac:dyDescent="0.35">
      <c r="A1278" s="260">
        <v>95001978</v>
      </c>
      <c r="B1278" s="260" t="s">
        <v>330</v>
      </c>
      <c r="C1278" s="260" t="s">
        <v>302</v>
      </c>
      <c r="D1278" s="261">
        <v>44846</v>
      </c>
      <c r="E1278" s="260">
        <v>28</v>
      </c>
      <c r="F1278" s="260" t="s">
        <v>199</v>
      </c>
      <c r="G1278" s="260">
        <v>2968000</v>
      </c>
      <c r="H1278" s="260" t="s">
        <v>318</v>
      </c>
      <c r="I1278" s="260" t="s">
        <v>319</v>
      </c>
      <c r="J1278" s="260" t="s">
        <v>320</v>
      </c>
      <c r="K1278" s="260" t="s">
        <v>320</v>
      </c>
      <c r="L1278" s="260" t="s">
        <v>263</v>
      </c>
      <c r="M1278" s="260">
        <v>700009</v>
      </c>
      <c r="N1278" s="260" t="s">
        <v>204</v>
      </c>
      <c r="O1278" s="260" t="s">
        <v>205</v>
      </c>
      <c r="P1278" s="260">
        <v>18</v>
      </c>
      <c r="Q1278" s="260">
        <v>1500</v>
      </c>
      <c r="R1278" s="260">
        <v>1520</v>
      </c>
    </row>
    <row r="1279" spans="1:18" x14ac:dyDescent="0.35">
      <c r="A1279" s="260">
        <v>95001978</v>
      </c>
      <c r="B1279" s="260" t="s">
        <v>330</v>
      </c>
      <c r="C1279" s="260" t="s">
        <v>302</v>
      </c>
      <c r="D1279" s="261">
        <v>44846</v>
      </c>
      <c r="E1279" s="260">
        <v>28</v>
      </c>
      <c r="F1279" s="260" t="s">
        <v>199</v>
      </c>
      <c r="G1279" s="260">
        <v>2968000</v>
      </c>
      <c r="H1279" s="260" t="s">
        <v>318</v>
      </c>
      <c r="I1279" s="260" t="s">
        <v>319</v>
      </c>
      <c r="J1279" s="260" t="s">
        <v>320</v>
      </c>
      <c r="K1279" s="260" t="s">
        <v>320</v>
      </c>
      <c r="L1279" s="260" t="s">
        <v>263</v>
      </c>
      <c r="M1279" s="260">
        <v>700009</v>
      </c>
      <c r="N1279" s="260" t="s">
        <v>204</v>
      </c>
      <c r="O1279" s="260" t="s">
        <v>205</v>
      </c>
      <c r="P1279" s="260">
        <v>17</v>
      </c>
      <c r="Q1279" s="260">
        <v>1500</v>
      </c>
      <c r="R1279" s="260">
        <v>1520</v>
      </c>
    </row>
    <row r="1280" spans="1:18" x14ac:dyDescent="0.35">
      <c r="A1280" s="260">
        <v>95001978</v>
      </c>
      <c r="B1280" s="260" t="s">
        <v>330</v>
      </c>
      <c r="C1280" s="260" t="s">
        <v>302</v>
      </c>
      <c r="D1280" s="261">
        <v>44846</v>
      </c>
      <c r="E1280" s="260">
        <v>28</v>
      </c>
      <c r="F1280" s="260" t="s">
        <v>199</v>
      </c>
      <c r="G1280" s="260">
        <v>2968000</v>
      </c>
      <c r="H1280" s="260" t="s">
        <v>318</v>
      </c>
      <c r="I1280" s="260" t="s">
        <v>319</v>
      </c>
      <c r="J1280" s="260" t="s">
        <v>320</v>
      </c>
      <c r="K1280" s="260" t="s">
        <v>320</v>
      </c>
      <c r="L1280" s="260" t="s">
        <v>263</v>
      </c>
      <c r="M1280" s="260">
        <v>700009</v>
      </c>
      <c r="N1280" s="260" t="s">
        <v>204</v>
      </c>
      <c r="O1280" s="260" t="s">
        <v>205</v>
      </c>
      <c r="P1280" s="260">
        <v>16</v>
      </c>
      <c r="Q1280" s="260">
        <v>1500</v>
      </c>
      <c r="R1280" s="260">
        <v>1520</v>
      </c>
    </row>
    <row r="1281" spans="1:18" x14ac:dyDescent="0.35">
      <c r="A1281" s="260">
        <v>95001978</v>
      </c>
      <c r="B1281" s="260" t="s">
        <v>330</v>
      </c>
      <c r="C1281" s="260" t="s">
        <v>302</v>
      </c>
      <c r="D1281" s="261">
        <v>44846</v>
      </c>
      <c r="E1281" s="260">
        <v>11</v>
      </c>
      <c r="F1281" s="260" t="s">
        <v>199</v>
      </c>
      <c r="G1281" s="260">
        <v>1166000</v>
      </c>
      <c r="H1281" s="260" t="s">
        <v>318</v>
      </c>
      <c r="I1281" s="260" t="s">
        <v>319</v>
      </c>
      <c r="J1281" s="260" t="s">
        <v>320</v>
      </c>
      <c r="K1281" s="260" t="s">
        <v>320</v>
      </c>
      <c r="L1281" s="260" t="s">
        <v>263</v>
      </c>
      <c r="M1281" s="260">
        <v>700009</v>
      </c>
      <c r="N1281" s="260" t="s">
        <v>204</v>
      </c>
      <c r="O1281" s="260" t="s">
        <v>205</v>
      </c>
      <c r="P1281" s="260">
        <v>15</v>
      </c>
      <c r="Q1281" s="260">
        <v>1500</v>
      </c>
      <c r="R1281" s="260">
        <v>1520</v>
      </c>
    </row>
    <row r="1282" spans="1:18" x14ac:dyDescent="0.35">
      <c r="A1282" s="260">
        <v>95001978</v>
      </c>
      <c r="B1282" s="260" t="s">
        <v>330</v>
      </c>
      <c r="C1282" s="260" t="s">
        <v>302</v>
      </c>
      <c r="D1282" s="261">
        <v>44846</v>
      </c>
      <c r="E1282" s="260">
        <v>28</v>
      </c>
      <c r="F1282" s="260" t="s">
        <v>199</v>
      </c>
      <c r="G1282" s="260">
        <v>2968000</v>
      </c>
      <c r="H1282" s="260" t="s">
        <v>318</v>
      </c>
      <c r="I1282" s="260" t="s">
        <v>319</v>
      </c>
      <c r="J1282" s="260" t="s">
        <v>320</v>
      </c>
      <c r="K1282" s="260" t="s">
        <v>320</v>
      </c>
      <c r="L1282" s="260" t="s">
        <v>263</v>
      </c>
      <c r="M1282" s="260">
        <v>700009</v>
      </c>
      <c r="N1282" s="260" t="s">
        <v>204</v>
      </c>
      <c r="O1282" s="260" t="s">
        <v>205</v>
      </c>
      <c r="P1282" s="260">
        <v>14</v>
      </c>
      <c r="Q1282" s="260">
        <v>1500</v>
      </c>
      <c r="R1282" s="260">
        <v>1520</v>
      </c>
    </row>
    <row r="1283" spans="1:18" x14ac:dyDescent="0.35">
      <c r="A1283" s="260">
        <v>95001978</v>
      </c>
      <c r="B1283" s="260" t="s">
        <v>330</v>
      </c>
      <c r="C1283" s="260" t="s">
        <v>302</v>
      </c>
      <c r="D1283" s="261">
        <v>44846</v>
      </c>
      <c r="E1283" s="260">
        <v>28</v>
      </c>
      <c r="F1283" s="260" t="s">
        <v>199</v>
      </c>
      <c r="G1283" s="260">
        <v>2968000</v>
      </c>
      <c r="H1283" s="260" t="s">
        <v>318</v>
      </c>
      <c r="I1283" s="260" t="s">
        <v>319</v>
      </c>
      <c r="J1283" s="260" t="s">
        <v>320</v>
      </c>
      <c r="K1283" s="260" t="s">
        <v>320</v>
      </c>
      <c r="L1283" s="260" t="s">
        <v>263</v>
      </c>
      <c r="M1283" s="260">
        <v>700009</v>
      </c>
      <c r="N1283" s="260" t="s">
        <v>204</v>
      </c>
      <c r="O1283" s="260" t="s">
        <v>205</v>
      </c>
      <c r="P1283" s="260">
        <v>13</v>
      </c>
      <c r="Q1283" s="260">
        <v>1500</v>
      </c>
      <c r="R1283" s="260">
        <v>1520</v>
      </c>
    </row>
    <row r="1284" spans="1:18" x14ac:dyDescent="0.35">
      <c r="A1284" s="260">
        <v>95001978</v>
      </c>
      <c r="B1284" s="260" t="s">
        <v>330</v>
      </c>
      <c r="C1284" s="260" t="s">
        <v>302</v>
      </c>
      <c r="D1284" s="261">
        <v>44846</v>
      </c>
      <c r="E1284" s="260">
        <v>28</v>
      </c>
      <c r="F1284" s="260" t="s">
        <v>199</v>
      </c>
      <c r="G1284" s="260">
        <v>2968000</v>
      </c>
      <c r="H1284" s="260" t="s">
        <v>318</v>
      </c>
      <c r="I1284" s="260" t="s">
        <v>319</v>
      </c>
      <c r="J1284" s="260" t="s">
        <v>320</v>
      </c>
      <c r="K1284" s="260" t="s">
        <v>320</v>
      </c>
      <c r="L1284" s="260" t="s">
        <v>263</v>
      </c>
      <c r="M1284" s="260">
        <v>700009</v>
      </c>
      <c r="N1284" s="260" t="s">
        <v>204</v>
      </c>
      <c r="O1284" s="260" t="s">
        <v>205</v>
      </c>
      <c r="P1284" s="260">
        <v>12</v>
      </c>
      <c r="Q1284" s="260">
        <v>1500</v>
      </c>
      <c r="R1284" s="260">
        <v>1520</v>
      </c>
    </row>
    <row r="1285" spans="1:18" x14ac:dyDescent="0.35">
      <c r="A1285" s="260">
        <v>95001978</v>
      </c>
      <c r="B1285" s="260" t="s">
        <v>330</v>
      </c>
      <c r="C1285" s="260" t="s">
        <v>302</v>
      </c>
      <c r="D1285" s="261">
        <v>44846</v>
      </c>
      <c r="E1285" s="260">
        <v>14</v>
      </c>
      <c r="F1285" s="260" t="s">
        <v>199</v>
      </c>
      <c r="G1285" s="260">
        <v>1484000</v>
      </c>
      <c r="H1285" s="260" t="s">
        <v>318</v>
      </c>
      <c r="I1285" s="260" t="s">
        <v>319</v>
      </c>
      <c r="J1285" s="260" t="s">
        <v>320</v>
      </c>
      <c r="K1285" s="260" t="s">
        <v>320</v>
      </c>
      <c r="L1285" s="260" t="s">
        <v>263</v>
      </c>
      <c r="M1285" s="260">
        <v>700009</v>
      </c>
      <c r="N1285" s="260" t="s">
        <v>204</v>
      </c>
      <c r="O1285" s="260" t="s">
        <v>205</v>
      </c>
      <c r="P1285" s="260">
        <v>11</v>
      </c>
      <c r="Q1285" s="260">
        <v>1500</v>
      </c>
      <c r="R1285" s="260">
        <v>1520</v>
      </c>
    </row>
    <row r="1286" spans="1:18" x14ac:dyDescent="0.35">
      <c r="A1286" s="260">
        <v>95001978</v>
      </c>
      <c r="B1286" s="260" t="s">
        <v>330</v>
      </c>
      <c r="C1286" s="260" t="s">
        <v>302</v>
      </c>
      <c r="D1286" s="261">
        <v>44846</v>
      </c>
      <c r="E1286" s="260">
        <v>11</v>
      </c>
      <c r="F1286" s="260" t="s">
        <v>199</v>
      </c>
      <c r="G1286" s="260">
        <v>1166000</v>
      </c>
      <c r="H1286" s="260" t="s">
        <v>318</v>
      </c>
      <c r="I1286" s="260" t="s">
        <v>319</v>
      </c>
      <c r="J1286" s="260" t="s">
        <v>320</v>
      </c>
      <c r="K1286" s="260" t="s">
        <v>320</v>
      </c>
      <c r="L1286" s="260" t="s">
        <v>263</v>
      </c>
      <c r="M1286" s="260">
        <v>700009</v>
      </c>
      <c r="N1286" s="260" t="s">
        <v>204</v>
      </c>
      <c r="O1286" s="260" t="s">
        <v>205</v>
      </c>
      <c r="P1286" s="260">
        <v>10</v>
      </c>
      <c r="Q1286" s="260">
        <v>1500</v>
      </c>
      <c r="R1286" s="260">
        <v>1520</v>
      </c>
    </row>
    <row r="1287" spans="1:18" x14ac:dyDescent="0.35">
      <c r="A1287" s="260">
        <v>95001978</v>
      </c>
      <c r="B1287" s="260" t="s">
        <v>330</v>
      </c>
      <c r="C1287" s="260" t="s">
        <v>302</v>
      </c>
      <c r="D1287" s="261">
        <v>44846</v>
      </c>
      <c r="E1287" s="260">
        <v>28</v>
      </c>
      <c r="F1287" s="260" t="s">
        <v>199</v>
      </c>
      <c r="G1287" s="260">
        <v>2968000</v>
      </c>
      <c r="H1287" s="260" t="s">
        <v>318</v>
      </c>
      <c r="I1287" s="260" t="s">
        <v>319</v>
      </c>
      <c r="J1287" s="260" t="s">
        <v>320</v>
      </c>
      <c r="K1287" s="260" t="s">
        <v>320</v>
      </c>
      <c r="L1287" s="260" t="s">
        <v>263</v>
      </c>
      <c r="M1287" s="260">
        <v>700009</v>
      </c>
      <c r="N1287" s="260" t="s">
        <v>204</v>
      </c>
      <c r="O1287" s="260" t="s">
        <v>205</v>
      </c>
      <c r="P1287" s="260">
        <v>23</v>
      </c>
      <c r="Q1287" s="260">
        <v>1500</v>
      </c>
      <c r="R1287" s="260">
        <v>1520</v>
      </c>
    </row>
    <row r="1288" spans="1:18" x14ac:dyDescent="0.35">
      <c r="A1288" s="260">
        <v>95001978</v>
      </c>
      <c r="B1288" s="260" t="s">
        <v>330</v>
      </c>
      <c r="C1288" s="260" t="s">
        <v>302</v>
      </c>
      <c r="D1288" s="261">
        <v>44846</v>
      </c>
      <c r="E1288" s="260">
        <v>28</v>
      </c>
      <c r="F1288" s="260" t="s">
        <v>199</v>
      </c>
      <c r="G1288" s="260">
        <v>2968000</v>
      </c>
      <c r="H1288" s="260" t="s">
        <v>318</v>
      </c>
      <c r="I1288" s="260" t="s">
        <v>319</v>
      </c>
      <c r="J1288" s="260" t="s">
        <v>320</v>
      </c>
      <c r="K1288" s="260" t="s">
        <v>320</v>
      </c>
      <c r="L1288" s="260" t="s">
        <v>263</v>
      </c>
      <c r="M1288" s="260">
        <v>700009</v>
      </c>
      <c r="N1288" s="260" t="s">
        <v>204</v>
      </c>
      <c r="O1288" s="260" t="s">
        <v>205</v>
      </c>
      <c r="P1288" s="260">
        <v>24</v>
      </c>
      <c r="Q1288" s="260">
        <v>1500</v>
      </c>
      <c r="R1288" s="260">
        <v>1520</v>
      </c>
    </row>
    <row r="1289" spans="1:18" x14ac:dyDescent="0.35">
      <c r="A1289" s="260">
        <v>95001978</v>
      </c>
      <c r="B1289" s="260" t="s">
        <v>330</v>
      </c>
      <c r="C1289" s="260" t="s">
        <v>302</v>
      </c>
      <c r="D1289" s="261">
        <v>44846</v>
      </c>
      <c r="E1289" s="260">
        <v>28</v>
      </c>
      <c r="F1289" s="260" t="s">
        <v>199</v>
      </c>
      <c r="G1289" s="260">
        <v>2968000</v>
      </c>
      <c r="H1289" s="260" t="s">
        <v>318</v>
      </c>
      <c r="I1289" s="260" t="s">
        <v>319</v>
      </c>
      <c r="J1289" s="260" t="s">
        <v>320</v>
      </c>
      <c r="K1289" s="260" t="s">
        <v>320</v>
      </c>
      <c r="L1289" s="260" t="s">
        <v>263</v>
      </c>
      <c r="M1289" s="260">
        <v>700009</v>
      </c>
      <c r="N1289" s="260" t="s">
        <v>204</v>
      </c>
      <c r="O1289" s="260" t="s">
        <v>205</v>
      </c>
      <c r="P1289" s="260">
        <v>25</v>
      </c>
      <c r="Q1289" s="260">
        <v>1500</v>
      </c>
      <c r="R1289" s="260">
        <v>1520</v>
      </c>
    </row>
    <row r="1290" spans="1:18" x14ac:dyDescent="0.35">
      <c r="A1290" s="260">
        <v>95001978</v>
      </c>
      <c r="B1290" s="260" t="s">
        <v>330</v>
      </c>
      <c r="C1290" s="260" t="s">
        <v>302</v>
      </c>
      <c r="D1290" s="261">
        <v>44846</v>
      </c>
      <c r="E1290" s="260">
        <v>28</v>
      </c>
      <c r="F1290" s="260" t="s">
        <v>199</v>
      </c>
      <c r="G1290" s="260">
        <v>2968000</v>
      </c>
      <c r="H1290" s="260" t="s">
        <v>318</v>
      </c>
      <c r="I1290" s="260" t="s">
        <v>319</v>
      </c>
      <c r="J1290" s="260" t="s">
        <v>320</v>
      </c>
      <c r="K1290" s="260" t="s">
        <v>320</v>
      </c>
      <c r="L1290" s="260" t="s">
        <v>263</v>
      </c>
      <c r="M1290" s="260">
        <v>700009</v>
      </c>
      <c r="N1290" s="260" t="s">
        <v>204</v>
      </c>
      <c r="O1290" s="260" t="s">
        <v>205</v>
      </c>
      <c r="P1290" s="260">
        <v>26</v>
      </c>
      <c r="Q1290" s="260">
        <v>1500</v>
      </c>
      <c r="R1290" s="260">
        <v>1520</v>
      </c>
    </row>
    <row r="1291" spans="1:18" x14ac:dyDescent="0.35">
      <c r="A1291" s="260">
        <v>95001978</v>
      </c>
      <c r="B1291" s="260" t="s">
        <v>330</v>
      </c>
      <c r="C1291" s="260" t="s">
        <v>302</v>
      </c>
      <c r="D1291" s="261">
        <v>44846</v>
      </c>
      <c r="E1291" s="260">
        <v>28</v>
      </c>
      <c r="F1291" s="260" t="s">
        <v>199</v>
      </c>
      <c r="G1291" s="260">
        <v>2968000</v>
      </c>
      <c r="H1291" s="260" t="s">
        <v>318</v>
      </c>
      <c r="I1291" s="260" t="s">
        <v>319</v>
      </c>
      <c r="J1291" s="260" t="s">
        <v>320</v>
      </c>
      <c r="K1291" s="260" t="s">
        <v>320</v>
      </c>
      <c r="L1291" s="260" t="s">
        <v>263</v>
      </c>
      <c r="M1291" s="260">
        <v>700009</v>
      </c>
      <c r="N1291" s="260" t="s">
        <v>204</v>
      </c>
      <c r="O1291" s="260" t="s">
        <v>205</v>
      </c>
      <c r="P1291" s="260">
        <v>27</v>
      </c>
      <c r="Q1291" s="260">
        <v>1500</v>
      </c>
      <c r="R1291" s="260">
        <v>1520</v>
      </c>
    </row>
    <row r="1292" spans="1:18" x14ac:dyDescent="0.35">
      <c r="A1292" s="260">
        <v>95001978</v>
      </c>
      <c r="B1292" s="260" t="s">
        <v>330</v>
      </c>
      <c r="C1292" s="260" t="s">
        <v>302</v>
      </c>
      <c r="D1292" s="261">
        <v>44846</v>
      </c>
      <c r="E1292" s="260">
        <v>28</v>
      </c>
      <c r="F1292" s="260" t="s">
        <v>199</v>
      </c>
      <c r="G1292" s="260">
        <v>2968000</v>
      </c>
      <c r="H1292" s="260" t="s">
        <v>318</v>
      </c>
      <c r="I1292" s="260" t="s">
        <v>319</v>
      </c>
      <c r="J1292" s="260" t="s">
        <v>320</v>
      </c>
      <c r="K1292" s="260" t="s">
        <v>320</v>
      </c>
      <c r="L1292" s="260" t="s">
        <v>263</v>
      </c>
      <c r="M1292" s="260">
        <v>700009</v>
      </c>
      <c r="N1292" s="260" t="s">
        <v>204</v>
      </c>
      <c r="O1292" s="260" t="s">
        <v>205</v>
      </c>
      <c r="P1292" s="260">
        <v>28</v>
      </c>
      <c r="Q1292" s="260">
        <v>1500</v>
      </c>
      <c r="R1292" s="260">
        <v>1520</v>
      </c>
    </row>
    <row r="1293" spans="1:18" x14ac:dyDescent="0.35">
      <c r="A1293" s="260">
        <v>95001978</v>
      </c>
      <c r="B1293" s="260" t="s">
        <v>330</v>
      </c>
      <c r="C1293" s="260" t="s">
        <v>302</v>
      </c>
      <c r="D1293" s="261">
        <v>44846</v>
      </c>
      <c r="E1293" s="260">
        <v>28</v>
      </c>
      <c r="F1293" s="260" t="s">
        <v>199</v>
      </c>
      <c r="G1293" s="260">
        <v>2968000</v>
      </c>
      <c r="H1293" s="260" t="s">
        <v>318</v>
      </c>
      <c r="I1293" s="260" t="s">
        <v>319</v>
      </c>
      <c r="J1293" s="260" t="s">
        <v>320</v>
      </c>
      <c r="K1293" s="260" t="s">
        <v>320</v>
      </c>
      <c r="L1293" s="260" t="s">
        <v>263</v>
      </c>
      <c r="M1293" s="260">
        <v>700009</v>
      </c>
      <c r="N1293" s="260" t="s">
        <v>204</v>
      </c>
      <c r="O1293" s="260" t="s">
        <v>205</v>
      </c>
      <c r="P1293" s="260">
        <v>29</v>
      </c>
      <c r="Q1293" s="260">
        <v>1500</v>
      </c>
      <c r="R1293" s="260">
        <v>1520</v>
      </c>
    </row>
    <row r="1294" spans="1:18" x14ac:dyDescent="0.35">
      <c r="A1294" s="260">
        <v>95001978</v>
      </c>
      <c r="B1294" s="260" t="s">
        <v>330</v>
      </c>
      <c r="C1294" s="260" t="s">
        <v>302</v>
      </c>
      <c r="D1294" s="261">
        <v>44846</v>
      </c>
      <c r="E1294" s="260">
        <v>28</v>
      </c>
      <c r="F1294" s="260" t="s">
        <v>199</v>
      </c>
      <c r="G1294" s="260">
        <v>2968000</v>
      </c>
      <c r="H1294" s="260" t="s">
        <v>318</v>
      </c>
      <c r="I1294" s="260" t="s">
        <v>319</v>
      </c>
      <c r="J1294" s="260" t="s">
        <v>320</v>
      </c>
      <c r="K1294" s="260" t="s">
        <v>320</v>
      </c>
      <c r="L1294" s="260" t="s">
        <v>263</v>
      </c>
      <c r="M1294" s="260">
        <v>700009</v>
      </c>
      <c r="N1294" s="260" t="s">
        <v>204</v>
      </c>
      <c r="O1294" s="260" t="s">
        <v>205</v>
      </c>
      <c r="P1294" s="260">
        <v>30</v>
      </c>
      <c r="Q1294" s="260">
        <v>1500</v>
      </c>
      <c r="R1294" s="260">
        <v>1520</v>
      </c>
    </row>
    <row r="1295" spans="1:18" x14ac:dyDescent="0.35">
      <c r="A1295" s="260">
        <v>95001978</v>
      </c>
      <c r="B1295" s="260" t="s">
        <v>330</v>
      </c>
      <c r="C1295" s="260" t="s">
        <v>302</v>
      </c>
      <c r="D1295" s="261">
        <v>44846</v>
      </c>
      <c r="E1295" s="260">
        <v>28</v>
      </c>
      <c r="F1295" s="260" t="s">
        <v>199</v>
      </c>
      <c r="G1295" s="260">
        <v>2968000</v>
      </c>
      <c r="H1295" s="260" t="s">
        <v>318</v>
      </c>
      <c r="I1295" s="260" t="s">
        <v>319</v>
      </c>
      <c r="J1295" s="260" t="s">
        <v>320</v>
      </c>
      <c r="K1295" s="260" t="s">
        <v>320</v>
      </c>
      <c r="L1295" s="260" t="s">
        <v>263</v>
      </c>
      <c r="M1295" s="260">
        <v>700009</v>
      </c>
      <c r="N1295" s="260" t="s">
        <v>204</v>
      </c>
      <c r="O1295" s="260" t="s">
        <v>205</v>
      </c>
      <c r="P1295" s="260">
        <v>31</v>
      </c>
      <c r="Q1295" s="260">
        <v>1500</v>
      </c>
      <c r="R1295" s="260">
        <v>1520</v>
      </c>
    </row>
    <row r="1296" spans="1:18" x14ac:dyDescent="0.35">
      <c r="A1296" s="260">
        <v>95001978</v>
      </c>
      <c r="B1296" s="260" t="s">
        <v>330</v>
      </c>
      <c r="C1296" s="260" t="s">
        <v>302</v>
      </c>
      <c r="D1296" s="261">
        <v>44846</v>
      </c>
      <c r="E1296" s="260">
        <v>28</v>
      </c>
      <c r="F1296" s="260" t="s">
        <v>199</v>
      </c>
      <c r="G1296" s="260">
        <v>2968000</v>
      </c>
      <c r="H1296" s="260" t="s">
        <v>318</v>
      </c>
      <c r="I1296" s="260" t="s">
        <v>319</v>
      </c>
      <c r="J1296" s="260" t="s">
        <v>320</v>
      </c>
      <c r="K1296" s="260" t="s">
        <v>320</v>
      </c>
      <c r="L1296" s="260" t="s">
        <v>263</v>
      </c>
      <c r="M1296" s="260">
        <v>700009</v>
      </c>
      <c r="N1296" s="260" t="s">
        <v>204</v>
      </c>
      <c r="O1296" s="260" t="s">
        <v>205</v>
      </c>
      <c r="P1296" s="260">
        <v>32</v>
      </c>
      <c r="Q1296" s="260">
        <v>1500</v>
      </c>
      <c r="R1296" s="260">
        <v>1520</v>
      </c>
    </row>
    <row r="1297" spans="1:18" x14ac:dyDescent="0.35">
      <c r="A1297" s="260">
        <v>95001978</v>
      </c>
      <c r="B1297" s="260" t="s">
        <v>330</v>
      </c>
      <c r="C1297" s="260" t="s">
        <v>302</v>
      </c>
      <c r="D1297" s="261">
        <v>44846</v>
      </c>
      <c r="E1297" s="260">
        <v>28</v>
      </c>
      <c r="F1297" s="260" t="s">
        <v>199</v>
      </c>
      <c r="G1297" s="260">
        <v>2968000</v>
      </c>
      <c r="H1297" s="260" t="s">
        <v>318</v>
      </c>
      <c r="I1297" s="260" t="s">
        <v>319</v>
      </c>
      <c r="J1297" s="260" t="s">
        <v>320</v>
      </c>
      <c r="K1297" s="260" t="s">
        <v>320</v>
      </c>
      <c r="L1297" s="260" t="s">
        <v>263</v>
      </c>
      <c r="M1297" s="260">
        <v>700009</v>
      </c>
      <c r="N1297" s="260" t="s">
        <v>204</v>
      </c>
      <c r="O1297" s="260" t="s">
        <v>205</v>
      </c>
      <c r="P1297" s="260">
        <v>33</v>
      </c>
      <c r="Q1297" s="260">
        <v>1500</v>
      </c>
      <c r="R1297" s="260">
        <v>1520</v>
      </c>
    </row>
    <row r="1298" spans="1:18" x14ac:dyDescent="0.35">
      <c r="A1298" s="260">
        <v>95001978</v>
      </c>
      <c r="B1298" s="260" t="s">
        <v>330</v>
      </c>
      <c r="C1298" s="260" t="s">
        <v>302</v>
      </c>
      <c r="D1298" s="261">
        <v>44846</v>
      </c>
      <c r="E1298" s="260">
        <v>28</v>
      </c>
      <c r="F1298" s="260" t="s">
        <v>199</v>
      </c>
      <c r="G1298" s="260">
        <v>2968000</v>
      </c>
      <c r="H1298" s="260" t="s">
        <v>318</v>
      </c>
      <c r="I1298" s="260" t="s">
        <v>319</v>
      </c>
      <c r="J1298" s="260" t="s">
        <v>320</v>
      </c>
      <c r="K1298" s="260" t="s">
        <v>320</v>
      </c>
      <c r="L1298" s="260" t="s">
        <v>263</v>
      </c>
      <c r="M1298" s="260">
        <v>700009</v>
      </c>
      <c r="N1298" s="260" t="s">
        <v>204</v>
      </c>
      <c r="O1298" s="260" t="s">
        <v>205</v>
      </c>
      <c r="P1298" s="260">
        <v>34</v>
      </c>
      <c r="Q1298" s="260">
        <v>1500</v>
      </c>
      <c r="R1298" s="260">
        <v>1520</v>
      </c>
    </row>
    <row r="1299" spans="1:18" x14ac:dyDescent="0.35">
      <c r="A1299" s="260">
        <v>95001978</v>
      </c>
      <c r="B1299" s="260" t="s">
        <v>330</v>
      </c>
      <c r="C1299" s="260" t="s">
        <v>302</v>
      </c>
      <c r="D1299" s="261">
        <v>44846</v>
      </c>
      <c r="E1299" s="260">
        <v>28</v>
      </c>
      <c r="F1299" s="260" t="s">
        <v>199</v>
      </c>
      <c r="G1299" s="260">
        <v>2968000</v>
      </c>
      <c r="H1299" s="260" t="s">
        <v>318</v>
      </c>
      <c r="I1299" s="260" t="s">
        <v>319</v>
      </c>
      <c r="J1299" s="260" t="s">
        <v>320</v>
      </c>
      <c r="K1299" s="260" t="s">
        <v>320</v>
      </c>
      <c r="L1299" s="260" t="s">
        <v>263</v>
      </c>
      <c r="M1299" s="260">
        <v>700009</v>
      </c>
      <c r="N1299" s="260" t="s">
        <v>204</v>
      </c>
      <c r="O1299" s="260" t="s">
        <v>205</v>
      </c>
      <c r="P1299" s="260">
        <v>35</v>
      </c>
      <c r="Q1299" s="260">
        <v>1500</v>
      </c>
      <c r="R1299" s="260">
        <v>1520</v>
      </c>
    </row>
    <row r="1300" spans="1:18" x14ac:dyDescent="0.35">
      <c r="A1300" s="260">
        <v>95001979</v>
      </c>
      <c r="B1300" s="260" t="s">
        <v>327</v>
      </c>
      <c r="D1300" s="261">
        <v>44847</v>
      </c>
      <c r="E1300" s="260">
        <v>852</v>
      </c>
      <c r="F1300" s="260" t="s">
        <v>199</v>
      </c>
      <c r="G1300" s="260">
        <v>752316</v>
      </c>
      <c r="H1300" s="260" t="s">
        <v>323</v>
      </c>
      <c r="I1300" s="260" t="s">
        <v>319</v>
      </c>
      <c r="J1300" s="260" t="s">
        <v>320</v>
      </c>
      <c r="K1300" s="260" t="s">
        <v>320</v>
      </c>
      <c r="L1300" s="260" t="s">
        <v>263</v>
      </c>
      <c r="M1300" s="260">
        <v>700009</v>
      </c>
      <c r="N1300" s="260" t="s">
        <v>204</v>
      </c>
      <c r="O1300" s="260" t="s">
        <v>205</v>
      </c>
      <c r="P1300" s="260">
        <v>10</v>
      </c>
      <c r="Q1300" s="260">
        <v>1500</v>
      </c>
      <c r="R1300" s="260">
        <v>1520</v>
      </c>
    </row>
    <row r="1301" spans="1:18" x14ac:dyDescent="0.35">
      <c r="A1301" s="260">
        <v>95001981</v>
      </c>
      <c r="B1301" s="260" t="s">
        <v>330</v>
      </c>
      <c r="C1301" s="260" t="s">
        <v>302</v>
      </c>
      <c r="D1301" s="261">
        <v>44846</v>
      </c>
      <c r="E1301" s="260">
        <v>6</v>
      </c>
      <c r="F1301" s="260" t="s">
        <v>199</v>
      </c>
      <c r="G1301" s="260">
        <v>636000</v>
      </c>
      <c r="H1301" s="260" t="s">
        <v>318</v>
      </c>
      <c r="I1301" s="260" t="s">
        <v>319</v>
      </c>
      <c r="J1301" s="260" t="s">
        <v>320</v>
      </c>
      <c r="K1301" s="260" t="s">
        <v>320</v>
      </c>
      <c r="L1301" s="260" t="s">
        <v>263</v>
      </c>
      <c r="M1301" s="260">
        <v>700009</v>
      </c>
      <c r="N1301" s="260" t="s">
        <v>204</v>
      </c>
      <c r="O1301" s="260" t="s">
        <v>205</v>
      </c>
      <c r="P1301" s="260">
        <v>15</v>
      </c>
      <c r="Q1301" s="260">
        <v>1500</v>
      </c>
      <c r="R1301" s="260">
        <v>1520</v>
      </c>
    </row>
    <row r="1302" spans="1:18" x14ac:dyDescent="0.35">
      <c r="A1302" s="260">
        <v>95001981</v>
      </c>
      <c r="B1302" s="260" t="s">
        <v>330</v>
      </c>
      <c r="C1302" s="260" t="s">
        <v>302</v>
      </c>
      <c r="D1302" s="261">
        <v>44846</v>
      </c>
      <c r="E1302" s="260">
        <v>28</v>
      </c>
      <c r="F1302" s="260" t="s">
        <v>199</v>
      </c>
      <c r="G1302" s="260">
        <v>2968000</v>
      </c>
      <c r="H1302" s="260" t="s">
        <v>318</v>
      </c>
      <c r="I1302" s="260" t="s">
        <v>319</v>
      </c>
      <c r="J1302" s="260" t="s">
        <v>320</v>
      </c>
      <c r="K1302" s="260" t="s">
        <v>320</v>
      </c>
      <c r="L1302" s="260" t="s">
        <v>263</v>
      </c>
      <c r="M1302" s="260">
        <v>700009</v>
      </c>
      <c r="N1302" s="260" t="s">
        <v>204</v>
      </c>
      <c r="O1302" s="260" t="s">
        <v>205</v>
      </c>
      <c r="P1302" s="260">
        <v>14</v>
      </c>
      <c r="Q1302" s="260">
        <v>1500</v>
      </c>
      <c r="R1302" s="260">
        <v>1520</v>
      </c>
    </row>
    <row r="1303" spans="1:18" x14ac:dyDescent="0.35">
      <c r="A1303" s="260">
        <v>95001981</v>
      </c>
      <c r="B1303" s="260" t="s">
        <v>330</v>
      </c>
      <c r="C1303" s="260" t="s">
        <v>302</v>
      </c>
      <c r="D1303" s="261">
        <v>44846</v>
      </c>
      <c r="E1303" s="260">
        <v>28</v>
      </c>
      <c r="F1303" s="260" t="s">
        <v>199</v>
      </c>
      <c r="G1303" s="260">
        <v>2968000</v>
      </c>
      <c r="H1303" s="260" t="s">
        <v>318</v>
      </c>
      <c r="I1303" s="260" t="s">
        <v>319</v>
      </c>
      <c r="J1303" s="260" t="s">
        <v>320</v>
      </c>
      <c r="K1303" s="260" t="s">
        <v>320</v>
      </c>
      <c r="L1303" s="260" t="s">
        <v>263</v>
      </c>
      <c r="M1303" s="260">
        <v>700009</v>
      </c>
      <c r="N1303" s="260" t="s">
        <v>204</v>
      </c>
      <c r="O1303" s="260" t="s">
        <v>205</v>
      </c>
      <c r="P1303" s="260">
        <v>13</v>
      </c>
      <c r="Q1303" s="260">
        <v>1500</v>
      </c>
      <c r="R1303" s="260">
        <v>1520</v>
      </c>
    </row>
    <row r="1304" spans="1:18" x14ac:dyDescent="0.35">
      <c r="A1304" s="260">
        <v>95001981</v>
      </c>
      <c r="B1304" s="260" t="s">
        <v>330</v>
      </c>
      <c r="C1304" s="260" t="s">
        <v>302</v>
      </c>
      <c r="D1304" s="261">
        <v>44846</v>
      </c>
      <c r="E1304" s="260">
        <v>28</v>
      </c>
      <c r="F1304" s="260" t="s">
        <v>199</v>
      </c>
      <c r="G1304" s="260">
        <v>2968000</v>
      </c>
      <c r="H1304" s="260" t="s">
        <v>318</v>
      </c>
      <c r="I1304" s="260" t="s">
        <v>319</v>
      </c>
      <c r="J1304" s="260" t="s">
        <v>320</v>
      </c>
      <c r="K1304" s="260" t="s">
        <v>320</v>
      </c>
      <c r="L1304" s="260" t="s">
        <v>263</v>
      </c>
      <c r="M1304" s="260">
        <v>700009</v>
      </c>
      <c r="N1304" s="260" t="s">
        <v>204</v>
      </c>
      <c r="O1304" s="260" t="s">
        <v>205</v>
      </c>
      <c r="P1304" s="260">
        <v>12</v>
      </c>
      <c r="Q1304" s="260">
        <v>1500</v>
      </c>
      <c r="R1304" s="260">
        <v>1520</v>
      </c>
    </row>
    <row r="1305" spans="1:18" x14ac:dyDescent="0.35">
      <c r="A1305" s="260">
        <v>95001981</v>
      </c>
      <c r="B1305" s="260" t="s">
        <v>330</v>
      </c>
      <c r="C1305" s="260" t="s">
        <v>302</v>
      </c>
      <c r="D1305" s="261">
        <v>44846</v>
      </c>
      <c r="E1305" s="260">
        <v>28</v>
      </c>
      <c r="F1305" s="260" t="s">
        <v>199</v>
      </c>
      <c r="G1305" s="260">
        <v>2968000</v>
      </c>
      <c r="H1305" s="260" t="s">
        <v>318</v>
      </c>
      <c r="I1305" s="260" t="s">
        <v>319</v>
      </c>
      <c r="J1305" s="260" t="s">
        <v>320</v>
      </c>
      <c r="K1305" s="260" t="s">
        <v>320</v>
      </c>
      <c r="L1305" s="260" t="s">
        <v>263</v>
      </c>
      <c r="M1305" s="260">
        <v>700009</v>
      </c>
      <c r="N1305" s="260" t="s">
        <v>204</v>
      </c>
      <c r="O1305" s="260" t="s">
        <v>205</v>
      </c>
      <c r="P1305" s="260">
        <v>11</v>
      </c>
      <c r="Q1305" s="260">
        <v>1500</v>
      </c>
      <c r="R1305" s="260">
        <v>1520</v>
      </c>
    </row>
    <row r="1306" spans="1:18" x14ac:dyDescent="0.35">
      <c r="A1306" s="260">
        <v>95001981</v>
      </c>
      <c r="B1306" s="260" t="s">
        <v>330</v>
      </c>
      <c r="C1306" s="260" t="s">
        <v>302</v>
      </c>
      <c r="D1306" s="261">
        <v>44846</v>
      </c>
      <c r="E1306" s="260">
        <v>28</v>
      </c>
      <c r="F1306" s="260" t="s">
        <v>199</v>
      </c>
      <c r="G1306" s="260">
        <v>2968000</v>
      </c>
      <c r="H1306" s="260" t="s">
        <v>318</v>
      </c>
      <c r="I1306" s="260" t="s">
        <v>319</v>
      </c>
      <c r="J1306" s="260" t="s">
        <v>320</v>
      </c>
      <c r="K1306" s="260" t="s">
        <v>320</v>
      </c>
      <c r="L1306" s="260" t="s">
        <v>263</v>
      </c>
      <c r="M1306" s="260">
        <v>700009</v>
      </c>
      <c r="N1306" s="260" t="s">
        <v>204</v>
      </c>
      <c r="O1306" s="260" t="s">
        <v>205</v>
      </c>
      <c r="P1306" s="260">
        <v>10</v>
      </c>
      <c r="Q1306" s="260">
        <v>1500</v>
      </c>
      <c r="R1306" s="260">
        <v>1520</v>
      </c>
    </row>
    <row r="1307" spans="1:18" x14ac:dyDescent="0.35">
      <c r="A1307" s="260">
        <v>95001982</v>
      </c>
      <c r="B1307" s="260" t="s">
        <v>330</v>
      </c>
      <c r="C1307" s="260" t="s">
        <v>302</v>
      </c>
      <c r="D1307" s="261">
        <v>44846</v>
      </c>
      <c r="E1307" s="260">
        <v>14</v>
      </c>
      <c r="F1307" s="260" t="s">
        <v>199</v>
      </c>
      <c r="G1307" s="260">
        <v>1484000</v>
      </c>
      <c r="H1307" s="260" t="s">
        <v>318</v>
      </c>
      <c r="I1307" s="260" t="s">
        <v>319</v>
      </c>
      <c r="J1307" s="260" t="s">
        <v>320</v>
      </c>
      <c r="K1307" s="260" t="s">
        <v>320</v>
      </c>
      <c r="L1307" s="260" t="s">
        <v>263</v>
      </c>
      <c r="M1307" s="260">
        <v>700009</v>
      </c>
      <c r="N1307" s="260" t="s">
        <v>204</v>
      </c>
      <c r="O1307" s="260" t="s">
        <v>205</v>
      </c>
      <c r="P1307" s="260">
        <v>24</v>
      </c>
      <c r="Q1307" s="260">
        <v>1500</v>
      </c>
      <c r="R1307" s="260">
        <v>1520</v>
      </c>
    </row>
    <row r="1308" spans="1:18" x14ac:dyDescent="0.35">
      <c r="A1308" s="260">
        <v>95001982</v>
      </c>
      <c r="B1308" s="260" t="s">
        <v>330</v>
      </c>
      <c r="C1308" s="260" t="s">
        <v>302</v>
      </c>
      <c r="D1308" s="261">
        <v>44846</v>
      </c>
      <c r="E1308" s="260">
        <v>28</v>
      </c>
      <c r="F1308" s="260" t="s">
        <v>199</v>
      </c>
      <c r="G1308" s="260">
        <v>2968000</v>
      </c>
      <c r="H1308" s="260" t="s">
        <v>318</v>
      </c>
      <c r="I1308" s="260" t="s">
        <v>319</v>
      </c>
      <c r="J1308" s="260" t="s">
        <v>320</v>
      </c>
      <c r="K1308" s="260" t="s">
        <v>320</v>
      </c>
      <c r="L1308" s="260" t="s">
        <v>263</v>
      </c>
      <c r="M1308" s="260">
        <v>700009</v>
      </c>
      <c r="N1308" s="260" t="s">
        <v>204</v>
      </c>
      <c r="O1308" s="260" t="s">
        <v>205</v>
      </c>
      <c r="P1308" s="260">
        <v>23</v>
      </c>
      <c r="Q1308" s="260">
        <v>1500</v>
      </c>
      <c r="R1308" s="260">
        <v>1520</v>
      </c>
    </row>
    <row r="1309" spans="1:18" x14ac:dyDescent="0.35">
      <c r="A1309" s="260">
        <v>95001982</v>
      </c>
      <c r="B1309" s="260" t="s">
        <v>330</v>
      </c>
      <c r="C1309" s="260" t="s">
        <v>302</v>
      </c>
      <c r="D1309" s="261">
        <v>44846</v>
      </c>
      <c r="E1309" s="260">
        <v>28</v>
      </c>
      <c r="F1309" s="260" t="s">
        <v>199</v>
      </c>
      <c r="G1309" s="260">
        <v>2968000</v>
      </c>
      <c r="H1309" s="260" t="s">
        <v>318</v>
      </c>
      <c r="I1309" s="260" t="s">
        <v>319</v>
      </c>
      <c r="J1309" s="260" t="s">
        <v>320</v>
      </c>
      <c r="K1309" s="260" t="s">
        <v>320</v>
      </c>
      <c r="L1309" s="260" t="s">
        <v>263</v>
      </c>
      <c r="M1309" s="260">
        <v>700009</v>
      </c>
      <c r="N1309" s="260" t="s">
        <v>204</v>
      </c>
      <c r="O1309" s="260" t="s">
        <v>205</v>
      </c>
      <c r="P1309" s="260">
        <v>20</v>
      </c>
      <c r="Q1309" s="260">
        <v>1500</v>
      </c>
      <c r="R1309" s="260">
        <v>1520</v>
      </c>
    </row>
    <row r="1310" spans="1:18" x14ac:dyDescent="0.35">
      <c r="A1310" s="260">
        <v>95001982</v>
      </c>
      <c r="B1310" s="260" t="s">
        <v>330</v>
      </c>
      <c r="C1310" s="260" t="s">
        <v>302</v>
      </c>
      <c r="D1310" s="261">
        <v>44846</v>
      </c>
      <c r="E1310" s="260">
        <v>28</v>
      </c>
      <c r="F1310" s="260" t="s">
        <v>199</v>
      </c>
      <c r="G1310" s="260">
        <v>2968000</v>
      </c>
      <c r="H1310" s="260" t="s">
        <v>318</v>
      </c>
      <c r="I1310" s="260" t="s">
        <v>319</v>
      </c>
      <c r="J1310" s="260" t="s">
        <v>320</v>
      </c>
      <c r="K1310" s="260" t="s">
        <v>320</v>
      </c>
      <c r="L1310" s="260" t="s">
        <v>263</v>
      </c>
      <c r="M1310" s="260">
        <v>700009</v>
      </c>
      <c r="N1310" s="260" t="s">
        <v>204</v>
      </c>
      <c r="O1310" s="260" t="s">
        <v>205</v>
      </c>
      <c r="P1310" s="260">
        <v>22</v>
      </c>
      <c r="Q1310" s="260">
        <v>1500</v>
      </c>
      <c r="R1310" s="260">
        <v>1520</v>
      </c>
    </row>
    <row r="1311" spans="1:18" x14ac:dyDescent="0.35">
      <c r="A1311" s="260">
        <v>95001982</v>
      </c>
      <c r="B1311" s="260" t="s">
        <v>330</v>
      </c>
      <c r="C1311" s="260" t="s">
        <v>302</v>
      </c>
      <c r="D1311" s="261">
        <v>44846</v>
      </c>
      <c r="E1311" s="260">
        <v>28</v>
      </c>
      <c r="F1311" s="260" t="s">
        <v>199</v>
      </c>
      <c r="G1311" s="260">
        <v>2968000</v>
      </c>
      <c r="H1311" s="260" t="s">
        <v>318</v>
      </c>
      <c r="I1311" s="260" t="s">
        <v>319</v>
      </c>
      <c r="J1311" s="260" t="s">
        <v>320</v>
      </c>
      <c r="K1311" s="260" t="s">
        <v>320</v>
      </c>
      <c r="L1311" s="260" t="s">
        <v>263</v>
      </c>
      <c r="M1311" s="260">
        <v>700009</v>
      </c>
      <c r="N1311" s="260" t="s">
        <v>204</v>
      </c>
      <c r="O1311" s="260" t="s">
        <v>205</v>
      </c>
      <c r="P1311" s="260">
        <v>21</v>
      </c>
      <c r="Q1311" s="260">
        <v>1500</v>
      </c>
      <c r="R1311" s="260">
        <v>1520</v>
      </c>
    </row>
    <row r="1312" spans="1:18" x14ac:dyDescent="0.35">
      <c r="A1312" s="260">
        <v>95001982</v>
      </c>
      <c r="B1312" s="260" t="s">
        <v>330</v>
      </c>
      <c r="C1312" s="260" t="s">
        <v>302</v>
      </c>
      <c r="D1312" s="261">
        <v>44846</v>
      </c>
      <c r="E1312" s="260">
        <v>28</v>
      </c>
      <c r="F1312" s="260" t="s">
        <v>199</v>
      </c>
      <c r="G1312" s="260">
        <v>2968000</v>
      </c>
      <c r="H1312" s="260" t="s">
        <v>318</v>
      </c>
      <c r="I1312" s="260" t="s">
        <v>319</v>
      </c>
      <c r="J1312" s="260" t="s">
        <v>320</v>
      </c>
      <c r="K1312" s="260" t="s">
        <v>320</v>
      </c>
      <c r="L1312" s="260" t="s">
        <v>263</v>
      </c>
      <c r="M1312" s="260">
        <v>700009</v>
      </c>
      <c r="N1312" s="260" t="s">
        <v>204</v>
      </c>
      <c r="O1312" s="260" t="s">
        <v>205</v>
      </c>
      <c r="P1312" s="260">
        <v>10</v>
      </c>
      <c r="Q1312" s="260">
        <v>1500</v>
      </c>
      <c r="R1312" s="260">
        <v>1520</v>
      </c>
    </row>
    <row r="1313" spans="1:18" x14ac:dyDescent="0.35">
      <c r="A1313" s="260">
        <v>95001982</v>
      </c>
      <c r="B1313" s="260" t="s">
        <v>330</v>
      </c>
      <c r="C1313" s="260" t="s">
        <v>302</v>
      </c>
      <c r="D1313" s="261">
        <v>44846</v>
      </c>
      <c r="E1313" s="260">
        <v>28</v>
      </c>
      <c r="F1313" s="260" t="s">
        <v>199</v>
      </c>
      <c r="G1313" s="260">
        <v>2968000</v>
      </c>
      <c r="H1313" s="260" t="s">
        <v>318</v>
      </c>
      <c r="I1313" s="260" t="s">
        <v>319</v>
      </c>
      <c r="J1313" s="260" t="s">
        <v>320</v>
      </c>
      <c r="K1313" s="260" t="s">
        <v>320</v>
      </c>
      <c r="L1313" s="260" t="s">
        <v>263</v>
      </c>
      <c r="M1313" s="260">
        <v>700009</v>
      </c>
      <c r="N1313" s="260" t="s">
        <v>204</v>
      </c>
      <c r="O1313" s="260" t="s">
        <v>205</v>
      </c>
      <c r="P1313" s="260">
        <v>11</v>
      </c>
      <c r="Q1313" s="260">
        <v>1500</v>
      </c>
      <c r="R1313" s="260">
        <v>1520</v>
      </c>
    </row>
    <row r="1314" spans="1:18" x14ac:dyDescent="0.35">
      <c r="A1314" s="260">
        <v>95001982</v>
      </c>
      <c r="B1314" s="260" t="s">
        <v>330</v>
      </c>
      <c r="C1314" s="260" t="s">
        <v>302</v>
      </c>
      <c r="D1314" s="261">
        <v>44846</v>
      </c>
      <c r="E1314" s="260">
        <v>28</v>
      </c>
      <c r="F1314" s="260" t="s">
        <v>199</v>
      </c>
      <c r="G1314" s="260">
        <v>2968000</v>
      </c>
      <c r="H1314" s="260" t="s">
        <v>318</v>
      </c>
      <c r="I1314" s="260" t="s">
        <v>319</v>
      </c>
      <c r="J1314" s="260" t="s">
        <v>320</v>
      </c>
      <c r="K1314" s="260" t="s">
        <v>320</v>
      </c>
      <c r="L1314" s="260" t="s">
        <v>263</v>
      </c>
      <c r="M1314" s="260">
        <v>700009</v>
      </c>
      <c r="N1314" s="260" t="s">
        <v>204</v>
      </c>
      <c r="O1314" s="260" t="s">
        <v>205</v>
      </c>
      <c r="P1314" s="260">
        <v>12</v>
      </c>
      <c r="Q1314" s="260">
        <v>1500</v>
      </c>
      <c r="R1314" s="260">
        <v>1520</v>
      </c>
    </row>
    <row r="1315" spans="1:18" x14ac:dyDescent="0.35">
      <c r="A1315" s="260">
        <v>95001982</v>
      </c>
      <c r="B1315" s="260" t="s">
        <v>330</v>
      </c>
      <c r="C1315" s="260" t="s">
        <v>302</v>
      </c>
      <c r="D1315" s="261">
        <v>44846</v>
      </c>
      <c r="E1315" s="260">
        <v>28</v>
      </c>
      <c r="F1315" s="260" t="s">
        <v>199</v>
      </c>
      <c r="G1315" s="260">
        <v>2968000</v>
      </c>
      <c r="H1315" s="260" t="s">
        <v>318</v>
      </c>
      <c r="I1315" s="260" t="s">
        <v>319</v>
      </c>
      <c r="J1315" s="260" t="s">
        <v>320</v>
      </c>
      <c r="K1315" s="260" t="s">
        <v>320</v>
      </c>
      <c r="L1315" s="260" t="s">
        <v>263</v>
      </c>
      <c r="M1315" s="260">
        <v>700009</v>
      </c>
      <c r="N1315" s="260" t="s">
        <v>204</v>
      </c>
      <c r="O1315" s="260" t="s">
        <v>205</v>
      </c>
      <c r="P1315" s="260">
        <v>13</v>
      </c>
      <c r="Q1315" s="260">
        <v>1500</v>
      </c>
      <c r="R1315" s="260">
        <v>1520</v>
      </c>
    </row>
    <row r="1316" spans="1:18" x14ac:dyDescent="0.35">
      <c r="A1316" s="260">
        <v>95001982</v>
      </c>
      <c r="B1316" s="260" t="s">
        <v>330</v>
      </c>
      <c r="C1316" s="260" t="s">
        <v>302</v>
      </c>
      <c r="D1316" s="261">
        <v>44846</v>
      </c>
      <c r="E1316" s="260">
        <v>28</v>
      </c>
      <c r="F1316" s="260" t="s">
        <v>199</v>
      </c>
      <c r="G1316" s="260">
        <v>2968000</v>
      </c>
      <c r="H1316" s="260" t="s">
        <v>318</v>
      </c>
      <c r="I1316" s="260" t="s">
        <v>319</v>
      </c>
      <c r="J1316" s="260" t="s">
        <v>320</v>
      </c>
      <c r="K1316" s="260" t="s">
        <v>320</v>
      </c>
      <c r="L1316" s="260" t="s">
        <v>263</v>
      </c>
      <c r="M1316" s="260">
        <v>700009</v>
      </c>
      <c r="N1316" s="260" t="s">
        <v>204</v>
      </c>
      <c r="O1316" s="260" t="s">
        <v>205</v>
      </c>
      <c r="P1316" s="260">
        <v>14</v>
      </c>
      <c r="Q1316" s="260">
        <v>1500</v>
      </c>
      <c r="R1316" s="260">
        <v>1520</v>
      </c>
    </row>
    <row r="1317" spans="1:18" x14ac:dyDescent="0.35">
      <c r="A1317" s="260">
        <v>95001982</v>
      </c>
      <c r="B1317" s="260" t="s">
        <v>330</v>
      </c>
      <c r="C1317" s="260" t="s">
        <v>302</v>
      </c>
      <c r="D1317" s="261">
        <v>44846</v>
      </c>
      <c r="E1317" s="260">
        <v>28</v>
      </c>
      <c r="F1317" s="260" t="s">
        <v>199</v>
      </c>
      <c r="G1317" s="260">
        <v>2968000</v>
      </c>
      <c r="H1317" s="260" t="s">
        <v>318</v>
      </c>
      <c r="I1317" s="260" t="s">
        <v>319</v>
      </c>
      <c r="J1317" s="260" t="s">
        <v>320</v>
      </c>
      <c r="K1317" s="260" t="s">
        <v>320</v>
      </c>
      <c r="L1317" s="260" t="s">
        <v>263</v>
      </c>
      <c r="M1317" s="260">
        <v>700009</v>
      </c>
      <c r="N1317" s="260" t="s">
        <v>204</v>
      </c>
      <c r="O1317" s="260" t="s">
        <v>205</v>
      </c>
      <c r="P1317" s="260">
        <v>15</v>
      </c>
      <c r="Q1317" s="260">
        <v>1500</v>
      </c>
      <c r="R1317" s="260">
        <v>1520</v>
      </c>
    </row>
    <row r="1318" spans="1:18" x14ac:dyDescent="0.35">
      <c r="A1318" s="260">
        <v>95001982</v>
      </c>
      <c r="B1318" s="260" t="s">
        <v>330</v>
      </c>
      <c r="C1318" s="260" t="s">
        <v>302</v>
      </c>
      <c r="D1318" s="261">
        <v>44846</v>
      </c>
      <c r="E1318" s="260">
        <v>28</v>
      </c>
      <c r="F1318" s="260" t="s">
        <v>199</v>
      </c>
      <c r="G1318" s="260">
        <v>2968000</v>
      </c>
      <c r="H1318" s="260" t="s">
        <v>318</v>
      </c>
      <c r="I1318" s="260" t="s">
        <v>319</v>
      </c>
      <c r="J1318" s="260" t="s">
        <v>320</v>
      </c>
      <c r="K1318" s="260" t="s">
        <v>320</v>
      </c>
      <c r="L1318" s="260" t="s">
        <v>263</v>
      </c>
      <c r="M1318" s="260">
        <v>700009</v>
      </c>
      <c r="N1318" s="260" t="s">
        <v>204</v>
      </c>
      <c r="O1318" s="260" t="s">
        <v>205</v>
      </c>
      <c r="P1318" s="260">
        <v>16</v>
      </c>
      <c r="Q1318" s="260">
        <v>1500</v>
      </c>
      <c r="R1318" s="260">
        <v>1520</v>
      </c>
    </row>
    <row r="1319" spans="1:18" x14ac:dyDescent="0.35">
      <c r="A1319" s="260">
        <v>95001982</v>
      </c>
      <c r="B1319" s="260" t="s">
        <v>330</v>
      </c>
      <c r="C1319" s="260" t="s">
        <v>302</v>
      </c>
      <c r="D1319" s="261">
        <v>44846</v>
      </c>
      <c r="E1319" s="260">
        <v>28</v>
      </c>
      <c r="F1319" s="260" t="s">
        <v>199</v>
      </c>
      <c r="G1319" s="260">
        <v>2968000</v>
      </c>
      <c r="H1319" s="260" t="s">
        <v>318</v>
      </c>
      <c r="I1319" s="260" t="s">
        <v>319</v>
      </c>
      <c r="J1319" s="260" t="s">
        <v>320</v>
      </c>
      <c r="K1319" s="260" t="s">
        <v>320</v>
      </c>
      <c r="L1319" s="260" t="s">
        <v>263</v>
      </c>
      <c r="M1319" s="260">
        <v>700009</v>
      </c>
      <c r="N1319" s="260" t="s">
        <v>204</v>
      </c>
      <c r="O1319" s="260" t="s">
        <v>205</v>
      </c>
      <c r="P1319" s="260">
        <v>17</v>
      </c>
      <c r="Q1319" s="260">
        <v>1500</v>
      </c>
      <c r="R1319" s="260">
        <v>1520</v>
      </c>
    </row>
    <row r="1320" spans="1:18" x14ac:dyDescent="0.35">
      <c r="A1320" s="260">
        <v>95001982</v>
      </c>
      <c r="B1320" s="260" t="s">
        <v>330</v>
      </c>
      <c r="C1320" s="260" t="s">
        <v>302</v>
      </c>
      <c r="D1320" s="261">
        <v>44846</v>
      </c>
      <c r="E1320" s="260">
        <v>28</v>
      </c>
      <c r="F1320" s="260" t="s">
        <v>199</v>
      </c>
      <c r="G1320" s="260">
        <v>2968000</v>
      </c>
      <c r="H1320" s="260" t="s">
        <v>318</v>
      </c>
      <c r="I1320" s="260" t="s">
        <v>319</v>
      </c>
      <c r="J1320" s="260" t="s">
        <v>320</v>
      </c>
      <c r="K1320" s="260" t="s">
        <v>320</v>
      </c>
      <c r="L1320" s="260" t="s">
        <v>263</v>
      </c>
      <c r="M1320" s="260">
        <v>700009</v>
      </c>
      <c r="N1320" s="260" t="s">
        <v>204</v>
      </c>
      <c r="O1320" s="260" t="s">
        <v>205</v>
      </c>
      <c r="P1320" s="260">
        <v>18</v>
      </c>
      <c r="Q1320" s="260">
        <v>1500</v>
      </c>
      <c r="R1320" s="260">
        <v>1520</v>
      </c>
    </row>
    <row r="1321" spans="1:18" x14ac:dyDescent="0.35">
      <c r="A1321" s="260">
        <v>95001982</v>
      </c>
      <c r="B1321" s="260" t="s">
        <v>330</v>
      </c>
      <c r="C1321" s="260" t="s">
        <v>302</v>
      </c>
      <c r="D1321" s="261">
        <v>44846</v>
      </c>
      <c r="E1321" s="260">
        <v>28</v>
      </c>
      <c r="F1321" s="260" t="s">
        <v>199</v>
      </c>
      <c r="G1321" s="260">
        <v>2968000</v>
      </c>
      <c r="H1321" s="260" t="s">
        <v>318</v>
      </c>
      <c r="I1321" s="260" t="s">
        <v>319</v>
      </c>
      <c r="J1321" s="260" t="s">
        <v>320</v>
      </c>
      <c r="K1321" s="260" t="s">
        <v>320</v>
      </c>
      <c r="L1321" s="260" t="s">
        <v>263</v>
      </c>
      <c r="M1321" s="260">
        <v>700009</v>
      </c>
      <c r="N1321" s="260" t="s">
        <v>204</v>
      </c>
      <c r="O1321" s="260" t="s">
        <v>205</v>
      </c>
      <c r="P1321" s="260">
        <v>19</v>
      </c>
      <c r="Q1321" s="260">
        <v>1500</v>
      </c>
      <c r="R1321" s="260">
        <v>1520</v>
      </c>
    </row>
    <row r="1322" spans="1:18" x14ac:dyDescent="0.35">
      <c r="A1322" s="260">
        <v>95001984</v>
      </c>
      <c r="B1322" s="260" t="s">
        <v>330</v>
      </c>
      <c r="C1322" s="260" t="s">
        <v>302</v>
      </c>
      <c r="D1322" s="261">
        <v>44846</v>
      </c>
      <c r="E1322" s="260">
        <v>28</v>
      </c>
      <c r="F1322" s="260" t="s">
        <v>199</v>
      </c>
      <c r="G1322" s="260">
        <v>2968000</v>
      </c>
      <c r="H1322" s="260" t="s">
        <v>318</v>
      </c>
      <c r="I1322" s="260" t="s">
        <v>319</v>
      </c>
      <c r="J1322" s="260" t="s">
        <v>320</v>
      </c>
      <c r="K1322" s="260" t="s">
        <v>320</v>
      </c>
      <c r="L1322" s="260" t="s">
        <v>263</v>
      </c>
      <c r="M1322" s="260">
        <v>700009</v>
      </c>
      <c r="N1322" s="260" t="s">
        <v>204</v>
      </c>
      <c r="O1322" s="260" t="s">
        <v>205</v>
      </c>
      <c r="P1322" s="260">
        <v>10</v>
      </c>
      <c r="Q1322" s="260">
        <v>1500</v>
      </c>
      <c r="R1322" s="260">
        <v>1520</v>
      </c>
    </row>
    <row r="1323" spans="1:18" x14ac:dyDescent="0.35">
      <c r="A1323" s="260">
        <v>95001985</v>
      </c>
      <c r="B1323" s="260" t="s">
        <v>330</v>
      </c>
      <c r="C1323" s="260" t="s">
        <v>302</v>
      </c>
      <c r="D1323" s="261">
        <v>44851</v>
      </c>
      <c r="E1323" s="260">
        <v>28</v>
      </c>
      <c r="F1323" s="260" t="s">
        <v>199</v>
      </c>
      <c r="G1323" s="260">
        <v>2968000</v>
      </c>
      <c r="H1323" s="260" t="s">
        <v>318</v>
      </c>
      <c r="I1323" s="260" t="s">
        <v>319</v>
      </c>
      <c r="J1323" s="260" t="s">
        <v>320</v>
      </c>
      <c r="K1323" s="260" t="s">
        <v>320</v>
      </c>
      <c r="L1323" s="260" t="s">
        <v>263</v>
      </c>
      <c r="M1323" s="260">
        <v>700009</v>
      </c>
      <c r="N1323" s="260" t="s">
        <v>204</v>
      </c>
      <c r="O1323" s="260" t="s">
        <v>205</v>
      </c>
      <c r="P1323" s="260">
        <v>14</v>
      </c>
      <c r="Q1323" s="260">
        <v>1500</v>
      </c>
      <c r="R1323" s="260">
        <v>1520</v>
      </c>
    </row>
    <row r="1324" spans="1:18" x14ac:dyDescent="0.35">
      <c r="A1324" s="260">
        <v>95001985</v>
      </c>
      <c r="B1324" s="260" t="s">
        <v>330</v>
      </c>
      <c r="C1324" s="260" t="s">
        <v>302</v>
      </c>
      <c r="D1324" s="261">
        <v>44851</v>
      </c>
      <c r="E1324" s="260">
        <v>28</v>
      </c>
      <c r="F1324" s="260" t="s">
        <v>199</v>
      </c>
      <c r="G1324" s="260">
        <v>2968000</v>
      </c>
      <c r="H1324" s="260" t="s">
        <v>318</v>
      </c>
      <c r="I1324" s="260" t="s">
        <v>319</v>
      </c>
      <c r="J1324" s="260" t="s">
        <v>320</v>
      </c>
      <c r="K1324" s="260" t="s">
        <v>320</v>
      </c>
      <c r="L1324" s="260" t="s">
        <v>263</v>
      </c>
      <c r="M1324" s="260">
        <v>700009</v>
      </c>
      <c r="N1324" s="260" t="s">
        <v>204</v>
      </c>
      <c r="O1324" s="260" t="s">
        <v>205</v>
      </c>
      <c r="P1324" s="260">
        <v>15</v>
      </c>
      <c r="Q1324" s="260">
        <v>1500</v>
      </c>
      <c r="R1324" s="260">
        <v>1520</v>
      </c>
    </row>
    <row r="1325" spans="1:18" x14ac:dyDescent="0.35">
      <c r="A1325" s="260">
        <v>95001985</v>
      </c>
      <c r="B1325" s="260" t="s">
        <v>330</v>
      </c>
      <c r="C1325" s="260" t="s">
        <v>302</v>
      </c>
      <c r="D1325" s="261">
        <v>44851</v>
      </c>
      <c r="E1325" s="260">
        <v>28</v>
      </c>
      <c r="F1325" s="260" t="s">
        <v>199</v>
      </c>
      <c r="G1325" s="260">
        <v>2968000</v>
      </c>
      <c r="H1325" s="260" t="s">
        <v>318</v>
      </c>
      <c r="I1325" s="260" t="s">
        <v>319</v>
      </c>
      <c r="J1325" s="260" t="s">
        <v>320</v>
      </c>
      <c r="K1325" s="260" t="s">
        <v>320</v>
      </c>
      <c r="L1325" s="260" t="s">
        <v>263</v>
      </c>
      <c r="M1325" s="260">
        <v>700009</v>
      </c>
      <c r="N1325" s="260" t="s">
        <v>204</v>
      </c>
      <c r="O1325" s="260" t="s">
        <v>205</v>
      </c>
      <c r="P1325" s="260">
        <v>16</v>
      </c>
      <c r="Q1325" s="260">
        <v>1500</v>
      </c>
      <c r="R1325" s="260">
        <v>1520</v>
      </c>
    </row>
    <row r="1326" spans="1:18" x14ac:dyDescent="0.35">
      <c r="A1326" s="260">
        <v>95001985</v>
      </c>
      <c r="B1326" s="260" t="s">
        <v>330</v>
      </c>
      <c r="C1326" s="260" t="s">
        <v>302</v>
      </c>
      <c r="D1326" s="261">
        <v>44851</v>
      </c>
      <c r="E1326" s="260">
        <v>28</v>
      </c>
      <c r="F1326" s="260" t="s">
        <v>199</v>
      </c>
      <c r="G1326" s="260">
        <v>2968000</v>
      </c>
      <c r="H1326" s="260" t="s">
        <v>318</v>
      </c>
      <c r="I1326" s="260" t="s">
        <v>319</v>
      </c>
      <c r="J1326" s="260" t="s">
        <v>320</v>
      </c>
      <c r="K1326" s="260" t="s">
        <v>320</v>
      </c>
      <c r="L1326" s="260" t="s">
        <v>263</v>
      </c>
      <c r="M1326" s="260">
        <v>700009</v>
      </c>
      <c r="N1326" s="260" t="s">
        <v>204</v>
      </c>
      <c r="O1326" s="260" t="s">
        <v>205</v>
      </c>
      <c r="P1326" s="260">
        <v>17</v>
      </c>
      <c r="Q1326" s="260">
        <v>1500</v>
      </c>
      <c r="R1326" s="260">
        <v>1520</v>
      </c>
    </row>
    <row r="1327" spans="1:18" x14ac:dyDescent="0.35">
      <c r="A1327" s="260">
        <v>95001985</v>
      </c>
      <c r="B1327" s="260" t="s">
        <v>330</v>
      </c>
      <c r="C1327" s="260" t="s">
        <v>302</v>
      </c>
      <c r="D1327" s="261">
        <v>44851</v>
      </c>
      <c r="E1327" s="260">
        <v>28</v>
      </c>
      <c r="F1327" s="260" t="s">
        <v>199</v>
      </c>
      <c r="G1327" s="260">
        <v>2968000</v>
      </c>
      <c r="H1327" s="260" t="s">
        <v>318</v>
      </c>
      <c r="I1327" s="260" t="s">
        <v>319</v>
      </c>
      <c r="J1327" s="260" t="s">
        <v>320</v>
      </c>
      <c r="K1327" s="260" t="s">
        <v>320</v>
      </c>
      <c r="L1327" s="260" t="s">
        <v>263</v>
      </c>
      <c r="M1327" s="260">
        <v>700009</v>
      </c>
      <c r="N1327" s="260" t="s">
        <v>204</v>
      </c>
      <c r="O1327" s="260" t="s">
        <v>205</v>
      </c>
      <c r="P1327" s="260">
        <v>18</v>
      </c>
      <c r="Q1327" s="260">
        <v>1500</v>
      </c>
      <c r="R1327" s="260">
        <v>1520</v>
      </c>
    </row>
    <row r="1328" spans="1:18" x14ac:dyDescent="0.35">
      <c r="A1328" s="260">
        <v>95001985</v>
      </c>
      <c r="B1328" s="260" t="s">
        <v>330</v>
      </c>
      <c r="C1328" s="260" t="s">
        <v>302</v>
      </c>
      <c r="D1328" s="261">
        <v>44851</v>
      </c>
      <c r="E1328" s="260">
        <v>28</v>
      </c>
      <c r="F1328" s="260" t="s">
        <v>199</v>
      </c>
      <c r="G1328" s="260">
        <v>2968000</v>
      </c>
      <c r="H1328" s="260" t="s">
        <v>318</v>
      </c>
      <c r="I1328" s="260" t="s">
        <v>319</v>
      </c>
      <c r="J1328" s="260" t="s">
        <v>320</v>
      </c>
      <c r="K1328" s="260" t="s">
        <v>320</v>
      </c>
      <c r="L1328" s="260" t="s">
        <v>263</v>
      </c>
      <c r="M1328" s="260">
        <v>700009</v>
      </c>
      <c r="N1328" s="260" t="s">
        <v>204</v>
      </c>
      <c r="O1328" s="260" t="s">
        <v>205</v>
      </c>
      <c r="P1328" s="260">
        <v>19</v>
      </c>
      <c r="Q1328" s="260">
        <v>1500</v>
      </c>
      <c r="R1328" s="260">
        <v>1520</v>
      </c>
    </row>
    <row r="1329" spans="1:18" x14ac:dyDescent="0.35">
      <c r="A1329" s="260">
        <v>95001985</v>
      </c>
      <c r="B1329" s="260" t="s">
        <v>330</v>
      </c>
      <c r="C1329" s="260" t="s">
        <v>302</v>
      </c>
      <c r="D1329" s="261">
        <v>44851</v>
      </c>
      <c r="E1329" s="260">
        <v>28</v>
      </c>
      <c r="F1329" s="260" t="s">
        <v>199</v>
      </c>
      <c r="G1329" s="260">
        <v>2968000</v>
      </c>
      <c r="H1329" s="260" t="s">
        <v>318</v>
      </c>
      <c r="I1329" s="260" t="s">
        <v>319</v>
      </c>
      <c r="J1329" s="260" t="s">
        <v>320</v>
      </c>
      <c r="K1329" s="260" t="s">
        <v>320</v>
      </c>
      <c r="L1329" s="260" t="s">
        <v>263</v>
      </c>
      <c r="M1329" s="260">
        <v>700009</v>
      </c>
      <c r="N1329" s="260" t="s">
        <v>204</v>
      </c>
      <c r="O1329" s="260" t="s">
        <v>205</v>
      </c>
      <c r="P1329" s="260">
        <v>13</v>
      </c>
      <c r="Q1329" s="260">
        <v>1500</v>
      </c>
      <c r="R1329" s="260">
        <v>1520</v>
      </c>
    </row>
    <row r="1330" spans="1:18" x14ac:dyDescent="0.35">
      <c r="A1330" s="260">
        <v>95001985</v>
      </c>
      <c r="B1330" s="260" t="s">
        <v>330</v>
      </c>
      <c r="C1330" s="260" t="s">
        <v>302</v>
      </c>
      <c r="D1330" s="261">
        <v>44851</v>
      </c>
      <c r="E1330" s="260">
        <v>28</v>
      </c>
      <c r="F1330" s="260" t="s">
        <v>199</v>
      </c>
      <c r="G1330" s="260">
        <v>2968000</v>
      </c>
      <c r="H1330" s="260" t="s">
        <v>318</v>
      </c>
      <c r="I1330" s="260" t="s">
        <v>319</v>
      </c>
      <c r="J1330" s="260" t="s">
        <v>320</v>
      </c>
      <c r="K1330" s="260" t="s">
        <v>320</v>
      </c>
      <c r="L1330" s="260" t="s">
        <v>263</v>
      </c>
      <c r="M1330" s="260">
        <v>700009</v>
      </c>
      <c r="N1330" s="260" t="s">
        <v>204</v>
      </c>
      <c r="O1330" s="260" t="s">
        <v>205</v>
      </c>
      <c r="P1330" s="260">
        <v>12</v>
      </c>
      <c r="Q1330" s="260">
        <v>1500</v>
      </c>
      <c r="R1330" s="260">
        <v>1520</v>
      </c>
    </row>
    <row r="1331" spans="1:18" x14ac:dyDescent="0.35">
      <c r="A1331" s="260">
        <v>95001985</v>
      </c>
      <c r="B1331" s="260" t="s">
        <v>330</v>
      </c>
      <c r="C1331" s="260" t="s">
        <v>302</v>
      </c>
      <c r="D1331" s="261">
        <v>44851</v>
      </c>
      <c r="E1331" s="260">
        <v>28</v>
      </c>
      <c r="F1331" s="260" t="s">
        <v>199</v>
      </c>
      <c r="G1331" s="260">
        <v>2968000</v>
      </c>
      <c r="H1331" s="260" t="s">
        <v>318</v>
      </c>
      <c r="I1331" s="260" t="s">
        <v>319</v>
      </c>
      <c r="J1331" s="260" t="s">
        <v>320</v>
      </c>
      <c r="K1331" s="260" t="s">
        <v>320</v>
      </c>
      <c r="L1331" s="260" t="s">
        <v>263</v>
      </c>
      <c r="M1331" s="260">
        <v>700009</v>
      </c>
      <c r="N1331" s="260" t="s">
        <v>204</v>
      </c>
      <c r="O1331" s="260" t="s">
        <v>205</v>
      </c>
      <c r="P1331" s="260">
        <v>11</v>
      </c>
      <c r="Q1331" s="260">
        <v>1500</v>
      </c>
      <c r="R1331" s="260">
        <v>1520</v>
      </c>
    </row>
    <row r="1332" spans="1:18" x14ac:dyDescent="0.35">
      <c r="A1332" s="260">
        <v>95001985</v>
      </c>
      <c r="B1332" s="260" t="s">
        <v>330</v>
      </c>
      <c r="C1332" s="260" t="s">
        <v>302</v>
      </c>
      <c r="D1332" s="261">
        <v>44851</v>
      </c>
      <c r="E1332" s="260">
        <v>28</v>
      </c>
      <c r="F1332" s="260" t="s">
        <v>199</v>
      </c>
      <c r="G1332" s="260">
        <v>2968000</v>
      </c>
      <c r="H1332" s="260" t="s">
        <v>318</v>
      </c>
      <c r="I1332" s="260" t="s">
        <v>319</v>
      </c>
      <c r="J1332" s="260" t="s">
        <v>320</v>
      </c>
      <c r="K1332" s="260" t="s">
        <v>320</v>
      </c>
      <c r="L1332" s="260" t="s">
        <v>263</v>
      </c>
      <c r="M1332" s="260">
        <v>700009</v>
      </c>
      <c r="N1332" s="260" t="s">
        <v>204</v>
      </c>
      <c r="O1332" s="260" t="s">
        <v>205</v>
      </c>
      <c r="P1332" s="260">
        <v>20</v>
      </c>
      <c r="Q1332" s="260">
        <v>1500</v>
      </c>
      <c r="R1332" s="260">
        <v>1520</v>
      </c>
    </row>
    <row r="1333" spans="1:18" x14ac:dyDescent="0.35">
      <c r="A1333" s="260">
        <v>95001985</v>
      </c>
      <c r="B1333" s="260" t="s">
        <v>330</v>
      </c>
      <c r="C1333" s="260" t="s">
        <v>302</v>
      </c>
      <c r="D1333" s="261">
        <v>44851</v>
      </c>
      <c r="E1333" s="260">
        <v>28</v>
      </c>
      <c r="F1333" s="260" t="s">
        <v>199</v>
      </c>
      <c r="G1333" s="260">
        <v>2968000</v>
      </c>
      <c r="H1333" s="260" t="s">
        <v>318</v>
      </c>
      <c r="I1333" s="260" t="s">
        <v>319</v>
      </c>
      <c r="J1333" s="260" t="s">
        <v>320</v>
      </c>
      <c r="K1333" s="260" t="s">
        <v>320</v>
      </c>
      <c r="L1333" s="260" t="s">
        <v>263</v>
      </c>
      <c r="M1333" s="260">
        <v>700009</v>
      </c>
      <c r="N1333" s="260" t="s">
        <v>204</v>
      </c>
      <c r="O1333" s="260" t="s">
        <v>205</v>
      </c>
      <c r="P1333" s="260">
        <v>21</v>
      </c>
      <c r="Q1333" s="260">
        <v>1500</v>
      </c>
      <c r="R1333" s="260">
        <v>1520</v>
      </c>
    </row>
    <row r="1334" spans="1:18" x14ac:dyDescent="0.35">
      <c r="A1334" s="260">
        <v>95001985</v>
      </c>
      <c r="B1334" s="260" t="s">
        <v>330</v>
      </c>
      <c r="C1334" s="260" t="s">
        <v>302</v>
      </c>
      <c r="D1334" s="261">
        <v>44851</v>
      </c>
      <c r="E1334" s="260">
        <v>28</v>
      </c>
      <c r="F1334" s="260" t="s">
        <v>199</v>
      </c>
      <c r="G1334" s="260">
        <v>2968000</v>
      </c>
      <c r="H1334" s="260" t="s">
        <v>318</v>
      </c>
      <c r="I1334" s="260" t="s">
        <v>319</v>
      </c>
      <c r="J1334" s="260" t="s">
        <v>320</v>
      </c>
      <c r="K1334" s="260" t="s">
        <v>320</v>
      </c>
      <c r="L1334" s="260" t="s">
        <v>263</v>
      </c>
      <c r="M1334" s="260">
        <v>700009</v>
      </c>
      <c r="N1334" s="260" t="s">
        <v>204</v>
      </c>
      <c r="O1334" s="260" t="s">
        <v>205</v>
      </c>
      <c r="P1334" s="260">
        <v>10</v>
      </c>
      <c r="Q1334" s="260">
        <v>1500</v>
      </c>
      <c r="R1334" s="260">
        <v>1520</v>
      </c>
    </row>
    <row r="1335" spans="1:18" x14ac:dyDescent="0.35">
      <c r="A1335" s="260">
        <v>95001986</v>
      </c>
      <c r="B1335" s="260" t="s">
        <v>330</v>
      </c>
      <c r="C1335" s="260" t="s">
        <v>302</v>
      </c>
      <c r="D1335" s="261">
        <v>44851</v>
      </c>
      <c r="E1335" s="260">
        <v>28</v>
      </c>
      <c r="F1335" s="260" t="s">
        <v>199</v>
      </c>
      <c r="G1335" s="260">
        <v>2968000</v>
      </c>
      <c r="H1335" s="260" t="s">
        <v>318</v>
      </c>
      <c r="I1335" s="260" t="s">
        <v>319</v>
      </c>
      <c r="J1335" s="260" t="s">
        <v>320</v>
      </c>
      <c r="K1335" s="260" t="s">
        <v>320</v>
      </c>
      <c r="L1335" s="260" t="s">
        <v>263</v>
      </c>
      <c r="M1335" s="260">
        <v>700009</v>
      </c>
      <c r="N1335" s="260" t="s">
        <v>204</v>
      </c>
      <c r="O1335" s="260" t="s">
        <v>205</v>
      </c>
      <c r="P1335" s="260">
        <v>10</v>
      </c>
      <c r="Q1335" s="260">
        <v>1500</v>
      </c>
      <c r="R1335" s="260">
        <v>1520</v>
      </c>
    </row>
    <row r="1336" spans="1:18" x14ac:dyDescent="0.35">
      <c r="A1336" s="260">
        <v>95001986</v>
      </c>
      <c r="B1336" s="260" t="s">
        <v>330</v>
      </c>
      <c r="C1336" s="260" t="s">
        <v>302</v>
      </c>
      <c r="D1336" s="261">
        <v>44851</v>
      </c>
      <c r="E1336" s="260">
        <v>28</v>
      </c>
      <c r="F1336" s="260" t="s">
        <v>199</v>
      </c>
      <c r="G1336" s="260">
        <v>2968000</v>
      </c>
      <c r="H1336" s="260" t="s">
        <v>318</v>
      </c>
      <c r="I1336" s="260" t="s">
        <v>319</v>
      </c>
      <c r="J1336" s="260" t="s">
        <v>320</v>
      </c>
      <c r="K1336" s="260" t="s">
        <v>320</v>
      </c>
      <c r="L1336" s="260" t="s">
        <v>263</v>
      </c>
      <c r="M1336" s="260">
        <v>700009</v>
      </c>
      <c r="N1336" s="260" t="s">
        <v>204</v>
      </c>
      <c r="O1336" s="260" t="s">
        <v>205</v>
      </c>
      <c r="P1336" s="260">
        <v>11</v>
      </c>
      <c r="Q1336" s="260">
        <v>1500</v>
      </c>
      <c r="R1336" s="260">
        <v>1520</v>
      </c>
    </row>
    <row r="1337" spans="1:18" x14ac:dyDescent="0.35">
      <c r="A1337" s="260">
        <v>95001986</v>
      </c>
      <c r="B1337" s="260" t="s">
        <v>330</v>
      </c>
      <c r="C1337" s="260" t="s">
        <v>302</v>
      </c>
      <c r="D1337" s="261">
        <v>44851</v>
      </c>
      <c r="E1337" s="260">
        <v>28</v>
      </c>
      <c r="F1337" s="260" t="s">
        <v>199</v>
      </c>
      <c r="G1337" s="260">
        <v>2968000</v>
      </c>
      <c r="H1337" s="260" t="s">
        <v>318</v>
      </c>
      <c r="I1337" s="260" t="s">
        <v>319</v>
      </c>
      <c r="J1337" s="260" t="s">
        <v>320</v>
      </c>
      <c r="K1337" s="260" t="s">
        <v>320</v>
      </c>
      <c r="L1337" s="260" t="s">
        <v>263</v>
      </c>
      <c r="M1337" s="260">
        <v>700009</v>
      </c>
      <c r="N1337" s="260" t="s">
        <v>204</v>
      </c>
      <c r="O1337" s="260" t="s">
        <v>205</v>
      </c>
      <c r="P1337" s="260">
        <v>12</v>
      </c>
      <c r="Q1337" s="260">
        <v>1500</v>
      </c>
      <c r="R1337" s="260">
        <v>1520</v>
      </c>
    </row>
    <row r="1338" spans="1:18" x14ac:dyDescent="0.35">
      <c r="A1338" s="260">
        <v>95001986</v>
      </c>
      <c r="B1338" s="260" t="s">
        <v>330</v>
      </c>
      <c r="C1338" s="260" t="s">
        <v>302</v>
      </c>
      <c r="D1338" s="261">
        <v>44851</v>
      </c>
      <c r="E1338" s="260">
        <v>28</v>
      </c>
      <c r="F1338" s="260" t="s">
        <v>199</v>
      </c>
      <c r="G1338" s="260">
        <v>2968000</v>
      </c>
      <c r="H1338" s="260" t="s">
        <v>318</v>
      </c>
      <c r="I1338" s="260" t="s">
        <v>319</v>
      </c>
      <c r="J1338" s="260" t="s">
        <v>320</v>
      </c>
      <c r="K1338" s="260" t="s">
        <v>320</v>
      </c>
      <c r="L1338" s="260" t="s">
        <v>263</v>
      </c>
      <c r="M1338" s="260">
        <v>700009</v>
      </c>
      <c r="N1338" s="260" t="s">
        <v>204</v>
      </c>
      <c r="O1338" s="260" t="s">
        <v>205</v>
      </c>
      <c r="P1338" s="260">
        <v>13</v>
      </c>
      <c r="Q1338" s="260">
        <v>1500</v>
      </c>
      <c r="R1338" s="260">
        <v>1520</v>
      </c>
    </row>
    <row r="1339" spans="1:18" x14ac:dyDescent="0.35">
      <c r="A1339" s="260">
        <v>95001986</v>
      </c>
      <c r="B1339" s="260" t="s">
        <v>330</v>
      </c>
      <c r="C1339" s="260" t="s">
        <v>302</v>
      </c>
      <c r="D1339" s="261">
        <v>44851</v>
      </c>
      <c r="E1339" s="260">
        <v>28</v>
      </c>
      <c r="F1339" s="260" t="s">
        <v>199</v>
      </c>
      <c r="G1339" s="260">
        <v>2968000</v>
      </c>
      <c r="H1339" s="260" t="s">
        <v>318</v>
      </c>
      <c r="I1339" s="260" t="s">
        <v>319</v>
      </c>
      <c r="J1339" s="260" t="s">
        <v>320</v>
      </c>
      <c r="K1339" s="260" t="s">
        <v>320</v>
      </c>
      <c r="L1339" s="260" t="s">
        <v>263</v>
      </c>
      <c r="M1339" s="260">
        <v>700009</v>
      </c>
      <c r="N1339" s="260" t="s">
        <v>204</v>
      </c>
      <c r="O1339" s="260" t="s">
        <v>205</v>
      </c>
      <c r="P1339" s="260">
        <v>14</v>
      </c>
      <c r="Q1339" s="260">
        <v>1500</v>
      </c>
      <c r="R1339" s="260">
        <v>1520</v>
      </c>
    </row>
    <row r="1340" spans="1:18" x14ac:dyDescent="0.35">
      <c r="A1340" s="260">
        <v>95001986</v>
      </c>
      <c r="B1340" s="260" t="s">
        <v>330</v>
      </c>
      <c r="C1340" s="260" t="s">
        <v>302</v>
      </c>
      <c r="D1340" s="261">
        <v>44851</v>
      </c>
      <c r="E1340" s="260">
        <v>28</v>
      </c>
      <c r="F1340" s="260" t="s">
        <v>199</v>
      </c>
      <c r="G1340" s="260">
        <v>2968000</v>
      </c>
      <c r="H1340" s="260" t="s">
        <v>318</v>
      </c>
      <c r="I1340" s="260" t="s">
        <v>319</v>
      </c>
      <c r="J1340" s="260" t="s">
        <v>320</v>
      </c>
      <c r="K1340" s="260" t="s">
        <v>320</v>
      </c>
      <c r="L1340" s="260" t="s">
        <v>263</v>
      </c>
      <c r="M1340" s="260">
        <v>700009</v>
      </c>
      <c r="N1340" s="260" t="s">
        <v>204</v>
      </c>
      <c r="O1340" s="260" t="s">
        <v>205</v>
      </c>
      <c r="P1340" s="260">
        <v>15</v>
      </c>
      <c r="Q1340" s="260">
        <v>1500</v>
      </c>
      <c r="R1340" s="260">
        <v>1520</v>
      </c>
    </row>
    <row r="1341" spans="1:18" x14ac:dyDescent="0.35">
      <c r="A1341" s="260">
        <v>95001986</v>
      </c>
      <c r="B1341" s="260" t="s">
        <v>330</v>
      </c>
      <c r="C1341" s="260" t="s">
        <v>302</v>
      </c>
      <c r="D1341" s="261">
        <v>44851</v>
      </c>
      <c r="E1341" s="260">
        <v>28</v>
      </c>
      <c r="F1341" s="260" t="s">
        <v>199</v>
      </c>
      <c r="G1341" s="260">
        <v>2968000</v>
      </c>
      <c r="H1341" s="260" t="s">
        <v>318</v>
      </c>
      <c r="I1341" s="260" t="s">
        <v>319</v>
      </c>
      <c r="J1341" s="260" t="s">
        <v>320</v>
      </c>
      <c r="K1341" s="260" t="s">
        <v>320</v>
      </c>
      <c r="L1341" s="260" t="s">
        <v>263</v>
      </c>
      <c r="M1341" s="260">
        <v>700009</v>
      </c>
      <c r="N1341" s="260" t="s">
        <v>204</v>
      </c>
      <c r="O1341" s="260" t="s">
        <v>205</v>
      </c>
      <c r="P1341" s="260">
        <v>16</v>
      </c>
      <c r="Q1341" s="260">
        <v>1500</v>
      </c>
      <c r="R1341" s="260">
        <v>1520</v>
      </c>
    </row>
    <row r="1342" spans="1:18" x14ac:dyDescent="0.35">
      <c r="A1342" s="260">
        <v>95001986</v>
      </c>
      <c r="B1342" s="260" t="s">
        <v>330</v>
      </c>
      <c r="C1342" s="260" t="s">
        <v>302</v>
      </c>
      <c r="D1342" s="261">
        <v>44851</v>
      </c>
      <c r="E1342" s="260">
        <v>28</v>
      </c>
      <c r="F1342" s="260" t="s">
        <v>199</v>
      </c>
      <c r="G1342" s="260">
        <v>2968000</v>
      </c>
      <c r="H1342" s="260" t="s">
        <v>318</v>
      </c>
      <c r="I1342" s="260" t="s">
        <v>319</v>
      </c>
      <c r="J1342" s="260" t="s">
        <v>320</v>
      </c>
      <c r="K1342" s="260" t="s">
        <v>320</v>
      </c>
      <c r="L1342" s="260" t="s">
        <v>263</v>
      </c>
      <c r="M1342" s="260">
        <v>700009</v>
      </c>
      <c r="N1342" s="260" t="s">
        <v>204</v>
      </c>
      <c r="O1342" s="260" t="s">
        <v>205</v>
      </c>
      <c r="P1342" s="260">
        <v>17</v>
      </c>
      <c r="Q1342" s="260">
        <v>1500</v>
      </c>
      <c r="R1342" s="260">
        <v>1520</v>
      </c>
    </row>
    <row r="1343" spans="1:18" x14ac:dyDescent="0.35">
      <c r="A1343" s="260">
        <v>95001986</v>
      </c>
      <c r="B1343" s="260" t="s">
        <v>330</v>
      </c>
      <c r="C1343" s="260" t="s">
        <v>302</v>
      </c>
      <c r="D1343" s="261">
        <v>44851</v>
      </c>
      <c r="E1343" s="260">
        <v>28</v>
      </c>
      <c r="F1343" s="260" t="s">
        <v>199</v>
      </c>
      <c r="G1343" s="260">
        <v>2968000</v>
      </c>
      <c r="H1343" s="260" t="s">
        <v>318</v>
      </c>
      <c r="I1343" s="260" t="s">
        <v>319</v>
      </c>
      <c r="J1343" s="260" t="s">
        <v>320</v>
      </c>
      <c r="K1343" s="260" t="s">
        <v>320</v>
      </c>
      <c r="L1343" s="260" t="s">
        <v>263</v>
      </c>
      <c r="M1343" s="260">
        <v>700009</v>
      </c>
      <c r="N1343" s="260" t="s">
        <v>204</v>
      </c>
      <c r="O1343" s="260" t="s">
        <v>205</v>
      </c>
      <c r="P1343" s="260">
        <v>18</v>
      </c>
      <c r="Q1343" s="260">
        <v>1500</v>
      </c>
      <c r="R1343" s="260">
        <v>1520</v>
      </c>
    </row>
    <row r="1344" spans="1:18" x14ac:dyDescent="0.35">
      <c r="A1344" s="260">
        <v>95001986</v>
      </c>
      <c r="B1344" s="260" t="s">
        <v>330</v>
      </c>
      <c r="C1344" s="260" t="s">
        <v>302</v>
      </c>
      <c r="D1344" s="261">
        <v>44851</v>
      </c>
      <c r="E1344" s="260">
        <v>28</v>
      </c>
      <c r="F1344" s="260" t="s">
        <v>199</v>
      </c>
      <c r="G1344" s="260">
        <v>2968000</v>
      </c>
      <c r="H1344" s="260" t="s">
        <v>318</v>
      </c>
      <c r="I1344" s="260" t="s">
        <v>319</v>
      </c>
      <c r="J1344" s="260" t="s">
        <v>320</v>
      </c>
      <c r="K1344" s="260" t="s">
        <v>320</v>
      </c>
      <c r="L1344" s="260" t="s">
        <v>263</v>
      </c>
      <c r="M1344" s="260">
        <v>700009</v>
      </c>
      <c r="N1344" s="260" t="s">
        <v>204</v>
      </c>
      <c r="O1344" s="260" t="s">
        <v>205</v>
      </c>
      <c r="P1344" s="260">
        <v>19</v>
      </c>
      <c r="Q1344" s="260">
        <v>1500</v>
      </c>
      <c r="R1344" s="260">
        <v>1520</v>
      </c>
    </row>
    <row r="1345" spans="1:18" x14ac:dyDescent="0.35">
      <c r="A1345" s="260">
        <v>95001986</v>
      </c>
      <c r="B1345" s="260" t="s">
        <v>330</v>
      </c>
      <c r="C1345" s="260" t="s">
        <v>302</v>
      </c>
      <c r="D1345" s="261">
        <v>44851</v>
      </c>
      <c r="E1345" s="260">
        <v>28</v>
      </c>
      <c r="F1345" s="260" t="s">
        <v>199</v>
      </c>
      <c r="G1345" s="260">
        <v>2968000</v>
      </c>
      <c r="H1345" s="260" t="s">
        <v>318</v>
      </c>
      <c r="I1345" s="260" t="s">
        <v>319</v>
      </c>
      <c r="J1345" s="260" t="s">
        <v>320</v>
      </c>
      <c r="K1345" s="260" t="s">
        <v>320</v>
      </c>
      <c r="L1345" s="260" t="s">
        <v>263</v>
      </c>
      <c r="M1345" s="260">
        <v>700009</v>
      </c>
      <c r="N1345" s="260" t="s">
        <v>204</v>
      </c>
      <c r="O1345" s="260" t="s">
        <v>205</v>
      </c>
      <c r="P1345" s="260">
        <v>20</v>
      </c>
      <c r="Q1345" s="260">
        <v>1500</v>
      </c>
      <c r="R1345" s="260">
        <v>1520</v>
      </c>
    </row>
    <row r="1346" spans="1:18" x14ac:dyDescent="0.35">
      <c r="A1346" s="260">
        <v>95001986</v>
      </c>
      <c r="B1346" s="260" t="s">
        <v>330</v>
      </c>
      <c r="C1346" s="260" t="s">
        <v>302</v>
      </c>
      <c r="D1346" s="261">
        <v>44851</v>
      </c>
      <c r="E1346" s="260">
        <v>28</v>
      </c>
      <c r="F1346" s="260" t="s">
        <v>199</v>
      </c>
      <c r="G1346" s="260">
        <v>2968000</v>
      </c>
      <c r="H1346" s="260" t="s">
        <v>318</v>
      </c>
      <c r="I1346" s="260" t="s">
        <v>319</v>
      </c>
      <c r="J1346" s="260" t="s">
        <v>320</v>
      </c>
      <c r="K1346" s="260" t="s">
        <v>320</v>
      </c>
      <c r="L1346" s="260" t="s">
        <v>263</v>
      </c>
      <c r="M1346" s="260">
        <v>700009</v>
      </c>
      <c r="N1346" s="260" t="s">
        <v>204</v>
      </c>
      <c r="O1346" s="260" t="s">
        <v>205</v>
      </c>
      <c r="P1346" s="260">
        <v>21</v>
      </c>
      <c r="Q1346" s="260">
        <v>1500</v>
      </c>
      <c r="R1346" s="260">
        <v>1520</v>
      </c>
    </row>
    <row r="1347" spans="1:18" x14ac:dyDescent="0.35">
      <c r="A1347" s="260">
        <v>95001986</v>
      </c>
      <c r="B1347" s="260" t="s">
        <v>330</v>
      </c>
      <c r="C1347" s="260" t="s">
        <v>302</v>
      </c>
      <c r="D1347" s="261">
        <v>44851</v>
      </c>
      <c r="E1347" s="260">
        <v>14</v>
      </c>
      <c r="F1347" s="260" t="s">
        <v>199</v>
      </c>
      <c r="G1347" s="260">
        <v>1484000</v>
      </c>
      <c r="H1347" s="260" t="s">
        <v>318</v>
      </c>
      <c r="I1347" s="260" t="s">
        <v>319</v>
      </c>
      <c r="J1347" s="260" t="s">
        <v>320</v>
      </c>
      <c r="K1347" s="260" t="s">
        <v>320</v>
      </c>
      <c r="L1347" s="260" t="s">
        <v>263</v>
      </c>
      <c r="M1347" s="260">
        <v>700009</v>
      </c>
      <c r="N1347" s="260" t="s">
        <v>204</v>
      </c>
      <c r="O1347" s="260" t="s">
        <v>205</v>
      </c>
      <c r="P1347" s="260">
        <v>22</v>
      </c>
      <c r="Q1347" s="260">
        <v>1500</v>
      </c>
      <c r="R1347" s="260">
        <v>1520</v>
      </c>
    </row>
    <row r="1348" spans="1:18" x14ac:dyDescent="0.35">
      <c r="A1348" s="260">
        <v>95001987</v>
      </c>
      <c r="B1348" s="260" t="s">
        <v>330</v>
      </c>
      <c r="C1348" s="260" t="s">
        <v>302</v>
      </c>
      <c r="D1348" s="261">
        <v>44851</v>
      </c>
      <c r="E1348" s="260">
        <v>28</v>
      </c>
      <c r="F1348" s="260" t="s">
        <v>199</v>
      </c>
      <c r="G1348" s="260">
        <v>2968000</v>
      </c>
      <c r="H1348" s="260" t="s">
        <v>318</v>
      </c>
      <c r="I1348" s="260" t="s">
        <v>319</v>
      </c>
      <c r="J1348" s="260" t="s">
        <v>320</v>
      </c>
      <c r="K1348" s="260" t="s">
        <v>320</v>
      </c>
      <c r="L1348" s="260" t="s">
        <v>263</v>
      </c>
      <c r="M1348" s="260">
        <v>700009</v>
      </c>
      <c r="N1348" s="260" t="s">
        <v>204</v>
      </c>
      <c r="O1348" s="260" t="s">
        <v>205</v>
      </c>
      <c r="P1348" s="260">
        <v>10</v>
      </c>
      <c r="Q1348" s="260">
        <v>1500</v>
      </c>
      <c r="R1348" s="260">
        <v>1520</v>
      </c>
    </row>
    <row r="1349" spans="1:18" x14ac:dyDescent="0.35">
      <c r="A1349" s="260">
        <v>95001987</v>
      </c>
      <c r="B1349" s="260" t="s">
        <v>330</v>
      </c>
      <c r="C1349" s="260" t="s">
        <v>302</v>
      </c>
      <c r="D1349" s="261">
        <v>44851</v>
      </c>
      <c r="E1349" s="260">
        <v>28</v>
      </c>
      <c r="F1349" s="260" t="s">
        <v>199</v>
      </c>
      <c r="G1349" s="260">
        <v>2968000</v>
      </c>
      <c r="H1349" s="260" t="s">
        <v>318</v>
      </c>
      <c r="I1349" s="260" t="s">
        <v>319</v>
      </c>
      <c r="J1349" s="260" t="s">
        <v>320</v>
      </c>
      <c r="K1349" s="260" t="s">
        <v>320</v>
      </c>
      <c r="L1349" s="260" t="s">
        <v>263</v>
      </c>
      <c r="M1349" s="260">
        <v>700009</v>
      </c>
      <c r="N1349" s="260" t="s">
        <v>204</v>
      </c>
      <c r="O1349" s="260" t="s">
        <v>205</v>
      </c>
      <c r="P1349" s="260">
        <v>11</v>
      </c>
      <c r="Q1349" s="260">
        <v>1500</v>
      </c>
      <c r="R1349" s="260">
        <v>1520</v>
      </c>
    </row>
    <row r="1350" spans="1:18" x14ac:dyDescent="0.35">
      <c r="A1350" s="260">
        <v>95001987</v>
      </c>
      <c r="B1350" s="260" t="s">
        <v>330</v>
      </c>
      <c r="C1350" s="260" t="s">
        <v>302</v>
      </c>
      <c r="D1350" s="261">
        <v>44851</v>
      </c>
      <c r="E1350" s="260">
        <v>28</v>
      </c>
      <c r="F1350" s="260" t="s">
        <v>199</v>
      </c>
      <c r="G1350" s="260">
        <v>2968000</v>
      </c>
      <c r="H1350" s="260" t="s">
        <v>318</v>
      </c>
      <c r="I1350" s="260" t="s">
        <v>319</v>
      </c>
      <c r="J1350" s="260" t="s">
        <v>320</v>
      </c>
      <c r="K1350" s="260" t="s">
        <v>320</v>
      </c>
      <c r="L1350" s="260" t="s">
        <v>263</v>
      </c>
      <c r="M1350" s="260">
        <v>700009</v>
      </c>
      <c r="N1350" s="260" t="s">
        <v>204</v>
      </c>
      <c r="O1350" s="260" t="s">
        <v>205</v>
      </c>
      <c r="P1350" s="260">
        <v>12</v>
      </c>
      <c r="Q1350" s="260">
        <v>1500</v>
      </c>
      <c r="R1350" s="260">
        <v>1520</v>
      </c>
    </row>
    <row r="1351" spans="1:18" x14ac:dyDescent="0.35">
      <c r="A1351" s="260">
        <v>95001987</v>
      </c>
      <c r="B1351" s="260" t="s">
        <v>330</v>
      </c>
      <c r="C1351" s="260" t="s">
        <v>302</v>
      </c>
      <c r="D1351" s="261">
        <v>44851</v>
      </c>
      <c r="E1351" s="260">
        <v>28</v>
      </c>
      <c r="F1351" s="260" t="s">
        <v>199</v>
      </c>
      <c r="G1351" s="260">
        <v>2968000</v>
      </c>
      <c r="H1351" s="260" t="s">
        <v>318</v>
      </c>
      <c r="I1351" s="260" t="s">
        <v>319</v>
      </c>
      <c r="J1351" s="260" t="s">
        <v>320</v>
      </c>
      <c r="K1351" s="260" t="s">
        <v>320</v>
      </c>
      <c r="L1351" s="260" t="s">
        <v>263</v>
      </c>
      <c r="M1351" s="260">
        <v>700009</v>
      </c>
      <c r="N1351" s="260" t="s">
        <v>204</v>
      </c>
      <c r="O1351" s="260" t="s">
        <v>205</v>
      </c>
      <c r="P1351" s="260">
        <v>13</v>
      </c>
      <c r="Q1351" s="260">
        <v>1500</v>
      </c>
      <c r="R1351" s="260">
        <v>1520</v>
      </c>
    </row>
    <row r="1352" spans="1:18" x14ac:dyDescent="0.35">
      <c r="A1352" s="260">
        <v>95001987</v>
      </c>
      <c r="B1352" s="260" t="s">
        <v>330</v>
      </c>
      <c r="C1352" s="260" t="s">
        <v>302</v>
      </c>
      <c r="D1352" s="261">
        <v>44851</v>
      </c>
      <c r="E1352" s="260">
        <v>28</v>
      </c>
      <c r="F1352" s="260" t="s">
        <v>199</v>
      </c>
      <c r="G1352" s="260">
        <v>2968000</v>
      </c>
      <c r="H1352" s="260" t="s">
        <v>318</v>
      </c>
      <c r="I1352" s="260" t="s">
        <v>319</v>
      </c>
      <c r="J1352" s="260" t="s">
        <v>320</v>
      </c>
      <c r="K1352" s="260" t="s">
        <v>320</v>
      </c>
      <c r="L1352" s="260" t="s">
        <v>263</v>
      </c>
      <c r="M1352" s="260">
        <v>700009</v>
      </c>
      <c r="N1352" s="260" t="s">
        <v>204</v>
      </c>
      <c r="O1352" s="260" t="s">
        <v>205</v>
      </c>
      <c r="P1352" s="260">
        <v>14</v>
      </c>
      <c r="Q1352" s="260">
        <v>1500</v>
      </c>
      <c r="R1352" s="260">
        <v>1520</v>
      </c>
    </row>
    <row r="1353" spans="1:18" x14ac:dyDescent="0.35">
      <c r="A1353" s="260">
        <v>95001987</v>
      </c>
      <c r="B1353" s="260" t="s">
        <v>330</v>
      </c>
      <c r="C1353" s="260" t="s">
        <v>302</v>
      </c>
      <c r="D1353" s="261">
        <v>44851</v>
      </c>
      <c r="E1353" s="260">
        <v>28</v>
      </c>
      <c r="F1353" s="260" t="s">
        <v>199</v>
      </c>
      <c r="G1353" s="260">
        <v>2968000</v>
      </c>
      <c r="H1353" s="260" t="s">
        <v>318</v>
      </c>
      <c r="I1353" s="260" t="s">
        <v>319</v>
      </c>
      <c r="J1353" s="260" t="s">
        <v>320</v>
      </c>
      <c r="K1353" s="260" t="s">
        <v>320</v>
      </c>
      <c r="L1353" s="260" t="s">
        <v>263</v>
      </c>
      <c r="M1353" s="260">
        <v>700009</v>
      </c>
      <c r="N1353" s="260" t="s">
        <v>204</v>
      </c>
      <c r="O1353" s="260" t="s">
        <v>205</v>
      </c>
      <c r="P1353" s="260">
        <v>15</v>
      </c>
      <c r="Q1353" s="260">
        <v>1500</v>
      </c>
      <c r="R1353" s="260">
        <v>1520</v>
      </c>
    </row>
    <row r="1354" spans="1:18" x14ac:dyDescent="0.35">
      <c r="A1354" s="260">
        <v>95001987</v>
      </c>
      <c r="B1354" s="260" t="s">
        <v>330</v>
      </c>
      <c r="C1354" s="260" t="s">
        <v>302</v>
      </c>
      <c r="D1354" s="261">
        <v>44851</v>
      </c>
      <c r="E1354" s="260">
        <v>28</v>
      </c>
      <c r="F1354" s="260" t="s">
        <v>199</v>
      </c>
      <c r="G1354" s="260">
        <v>2968000</v>
      </c>
      <c r="H1354" s="260" t="s">
        <v>318</v>
      </c>
      <c r="I1354" s="260" t="s">
        <v>319</v>
      </c>
      <c r="J1354" s="260" t="s">
        <v>320</v>
      </c>
      <c r="K1354" s="260" t="s">
        <v>320</v>
      </c>
      <c r="L1354" s="260" t="s">
        <v>263</v>
      </c>
      <c r="M1354" s="260">
        <v>700009</v>
      </c>
      <c r="N1354" s="260" t="s">
        <v>204</v>
      </c>
      <c r="O1354" s="260" t="s">
        <v>205</v>
      </c>
      <c r="P1354" s="260">
        <v>16</v>
      </c>
      <c r="Q1354" s="260">
        <v>1500</v>
      </c>
      <c r="R1354" s="260">
        <v>1520</v>
      </c>
    </row>
    <row r="1355" spans="1:18" x14ac:dyDescent="0.35">
      <c r="A1355" s="260">
        <v>95001987</v>
      </c>
      <c r="B1355" s="260" t="s">
        <v>330</v>
      </c>
      <c r="C1355" s="260" t="s">
        <v>302</v>
      </c>
      <c r="D1355" s="261">
        <v>44851</v>
      </c>
      <c r="E1355" s="260">
        <v>28</v>
      </c>
      <c r="F1355" s="260" t="s">
        <v>199</v>
      </c>
      <c r="G1355" s="260">
        <v>2968000</v>
      </c>
      <c r="H1355" s="260" t="s">
        <v>318</v>
      </c>
      <c r="I1355" s="260" t="s">
        <v>319</v>
      </c>
      <c r="J1355" s="260" t="s">
        <v>320</v>
      </c>
      <c r="K1355" s="260" t="s">
        <v>320</v>
      </c>
      <c r="L1355" s="260" t="s">
        <v>263</v>
      </c>
      <c r="M1355" s="260">
        <v>700009</v>
      </c>
      <c r="N1355" s="260" t="s">
        <v>204</v>
      </c>
      <c r="O1355" s="260" t="s">
        <v>205</v>
      </c>
      <c r="P1355" s="260">
        <v>17</v>
      </c>
      <c r="Q1355" s="260">
        <v>1500</v>
      </c>
      <c r="R1355" s="260">
        <v>1520</v>
      </c>
    </row>
    <row r="1356" spans="1:18" x14ac:dyDescent="0.35">
      <c r="A1356" s="260">
        <v>95001987</v>
      </c>
      <c r="B1356" s="260" t="s">
        <v>330</v>
      </c>
      <c r="C1356" s="260" t="s">
        <v>302</v>
      </c>
      <c r="D1356" s="261">
        <v>44851</v>
      </c>
      <c r="E1356" s="260">
        <v>28</v>
      </c>
      <c r="F1356" s="260" t="s">
        <v>199</v>
      </c>
      <c r="G1356" s="260">
        <v>2968000</v>
      </c>
      <c r="H1356" s="260" t="s">
        <v>318</v>
      </c>
      <c r="I1356" s="260" t="s">
        <v>319</v>
      </c>
      <c r="J1356" s="260" t="s">
        <v>320</v>
      </c>
      <c r="K1356" s="260" t="s">
        <v>320</v>
      </c>
      <c r="L1356" s="260" t="s">
        <v>263</v>
      </c>
      <c r="M1356" s="260">
        <v>700009</v>
      </c>
      <c r="N1356" s="260" t="s">
        <v>204</v>
      </c>
      <c r="O1356" s="260" t="s">
        <v>205</v>
      </c>
      <c r="P1356" s="260">
        <v>18</v>
      </c>
      <c r="Q1356" s="260">
        <v>1500</v>
      </c>
      <c r="R1356" s="260">
        <v>1520</v>
      </c>
    </row>
    <row r="1357" spans="1:18" x14ac:dyDescent="0.35">
      <c r="A1357" s="260">
        <v>95001987</v>
      </c>
      <c r="B1357" s="260" t="s">
        <v>330</v>
      </c>
      <c r="C1357" s="260" t="s">
        <v>302</v>
      </c>
      <c r="D1357" s="261">
        <v>44851</v>
      </c>
      <c r="E1357" s="260">
        <v>28</v>
      </c>
      <c r="F1357" s="260" t="s">
        <v>199</v>
      </c>
      <c r="G1357" s="260">
        <v>2968000</v>
      </c>
      <c r="H1357" s="260" t="s">
        <v>318</v>
      </c>
      <c r="I1357" s="260" t="s">
        <v>319</v>
      </c>
      <c r="J1357" s="260" t="s">
        <v>320</v>
      </c>
      <c r="K1357" s="260" t="s">
        <v>320</v>
      </c>
      <c r="L1357" s="260" t="s">
        <v>263</v>
      </c>
      <c r="M1357" s="260">
        <v>700009</v>
      </c>
      <c r="N1357" s="260" t="s">
        <v>204</v>
      </c>
      <c r="O1357" s="260" t="s">
        <v>205</v>
      </c>
      <c r="P1357" s="260">
        <v>19</v>
      </c>
      <c r="Q1357" s="260">
        <v>1500</v>
      </c>
      <c r="R1357" s="260">
        <v>1520</v>
      </c>
    </row>
    <row r="1358" spans="1:18" x14ac:dyDescent="0.35">
      <c r="A1358" s="260">
        <v>95001987</v>
      </c>
      <c r="B1358" s="260" t="s">
        <v>330</v>
      </c>
      <c r="C1358" s="260" t="s">
        <v>302</v>
      </c>
      <c r="D1358" s="261">
        <v>44851</v>
      </c>
      <c r="E1358" s="260">
        <v>28</v>
      </c>
      <c r="F1358" s="260" t="s">
        <v>199</v>
      </c>
      <c r="G1358" s="260">
        <v>2968000</v>
      </c>
      <c r="H1358" s="260" t="s">
        <v>318</v>
      </c>
      <c r="I1358" s="260" t="s">
        <v>319</v>
      </c>
      <c r="J1358" s="260" t="s">
        <v>320</v>
      </c>
      <c r="K1358" s="260" t="s">
        <v>320</v>
      </c>
      <c r="L1358" s="260" t="s">
        <v>263</v>
      </c>
      <c r="M1358" s="260">
        <v>700009</v>
      </c>
      <c r="N1358" s="260" t="s">
        <v>204</v>
      </c>
      <c r="O1358" s="260" t="s">
        <v>205</v>
      </c>
      <c r="P1358" s="260">
        <v>20</v>
      </c>
      <c r="Q1358" s="260">
        <v>1500</v>
      </c>
      <c r="R1358" s="260">
        <v>1520</v>
      </c>
    </row>
    <row r="1359" spans="1:18" x14ac:dyDescent="0.35">
      <c r="A1359" s="260">
        <v>95001987</v>
      </c>
      <c r="B1359" s="260" t="s">
        <v>330</v>
      </c>
      <c r="C1359" s="260" t="s">
        <v>302</v>
      </c>
      <c r="D1359" s="261">
        <v>44851</v>
      </c>
      <c r="E1359" s="260">
        <v>28</v>
      </c>
      <c r="F1359" s="260" t="s">
        <v>199</v>
      </c>
      <c r="G1359" s="260">
        <v>2968000</v>
      </c>
      <c r="H1359" s="260" t="s">
        <v>318</v>
      </c>
      <c r="I1359" s="260" t="s">
        <v>319</v>
      </c>
      <c r="J1359" s="260" t="s">
        <v>320</v>
      </c>
      <c r="K1359" s="260" t="s">
        <v>320</v>
      </c>
      <c r="L1359" s="260" t="s">
        <v>263</v>
      </c>
      <c r="M1359" s="260">
        <v>700009</v>
      </c>
      <c r="N1359" s="260" t="s">
        <v>204</v>
      </c>
      <c r="O1359" s="260" t="s">
        <v>205</v>
      </c>
      <c r="P1359" s="260">
        <v>21</v>
      </c>
      <c r="Q1359" s="260">
        <v>1500</v>
      </c>
      <c r="R1359" s="260">
        <v>1520</v>
      </c>
    </row>
    <row r="1360" spans="1:18" x14ac:dyDescent="0.35">
      <c r="A1360" s="260">
        <v>95001987</v>
      </c>
      <c r="B1360" s="260" t="s">
        <v>330</v>
      </c>
      <c r="C1360" s="260" t="s">
        <v>302</v>
      </c>
      <c r="D1360" s="261">
        <v>44851</v>
      </c>
      <c r="E1360" s="260">
        <v>28</v>
      </c>
      <c r="F1360" s="260" t="s">
        <v>199</v>
      </c>
      <c r="G1360" s="260">
        <v>2968000</v>
      </c>
      <c r="H1360" s="260" t="s">
        <v>318</v>
      </c>
      <c r="I1360" s="260" t="s">
        <v>319</v>
      </c>
      <c r="J1360" s="260" t="s">
        <v>320</v>
      </c>
      <c r="K1360" s="260" t="s">
        <v>320</v>
      </c>
      <c r="L1360" s="260" t="s">
        <v>263</v>
      </c>
      <c r="M1360" s="260">
        <v>700009</v>
      </c>
      <c r="N1360" s="260" t="s">
        <v>204</v>
      </c>
      <c r="O1360" s="260" t="s">
        <v>205</v>
      </c>
      <c r="P1360" s="260">
        <v>22</v>
      </c>
      <c r="Q1360" s="260">
        <v>1500</v>
      </c>
      <c r="R1360" s="260">
        <v>1520</v>
      </c>
    </row>
    <row r="1361" spans="1:18" x14ac:dyDescent="0.35">
      <c r="A1361" s="260">
        <v>95001987</v>
      </c>
      <c r="B1361" s="260" t="s">
        <v>330</v>
      </c>
      <c r="C1361" s="260" t="s">
        <v>302</v>
      </c>
      <c r="D1361" s="261">
        <v>44851</v>
      </c>
      <c r="E1361" s="260">
        <v>28</v>
      </c>
      <c r="F1361" s="260" t="s">
        <v>199</v>
      </c>
      <c r="G1361" s="260">
        <v>2968000</v>
      </c>
      <c r="H1361" s="260" t="s">
        <v>318</v>
      </c>
      <c r="I1361" s="260" t="s">
        <v>319</v>
      </c>
      <c r="J1361" s="260" t="s">
        <v>320</v>
      </c>
      <c r="K1361" s="260" t="s">
        <v>320</v>
      </c>
      <c r="L1361" s="260" t="s">
        <v>263</v>
      </c>
      <c r="M1361" s="260">
        <v>700009</v>
      </c>
      <c r="N1361" s="260" t="s">
        <v>204</v>
      </c>
      <c r="O1361" s="260" t="s">
        <v>205</v>
      </c>
      <c r="P1361" s="260">
        <v>23</v>
      </c>
      <c r="Q1361" s="260">
        <v>1500</v>
      </c>
      <c r="R1361" s="260">
        <v>1520</v>
      </c>
    </row>
    <row r="1362" spans="1:18" x14ac:dyDescent="0.35">
      <c r="A1362" s="260">
        <v>95001987</v>
      </c>
      <c r="B1362" s="260" t="s">
        <v>330</v>
      </c>
      <c r="C1362" s="260" t="s">
        <v>302</v>
      </c>
      <c r="D1362" s="261">
        <v>44851</v>
      </c>
      <c r="E1362" s="260">
        <v>28</v>
      </c>
      <c r="F1362" s="260" t="s">
        <v>199</v>
      </c>
      <c r="G1362" s="260">
        <v>2968000</v>
      </c>
      <c r="H1362" s="260" t="s">
        <v>318</v>
      </c>
      <c r="I1362" s="260" t="s">
        <v>319</v>
      </c>
      <c r="J1362" s="260" t="s">
        <v>320</v>
      </c>
      <c r="K1362" s="260" t="s">
        <v>320</v>
      </c>
      <c r="L1362" s="260" t="s">
        <v>263</v>
      </c>
      <c r="M1362" s="260">
        <v>700009</v>
      </c>
      <c r="N1362" s="260" t="s">
        <v>204</v>
      </c>
      <c r="O1362" s="260" t="s">
        <v>205</v>
      </c>
      <c r="P1362" s="260">
        <v>24</v>
      </c>
      <c r="Q1362" s="260">
        <v>1500</v>
      </c>
      <c r="R1362" s="260">
        <v>1520</v>
      </c>
    </row>
    <row r="1363" spans="1:18" x14ac:dyDescent="0.35">
      <c r="A1363" s="260">
        <v>95001988</v>
      </c>
      <c r="B1363" s="260" t="s">
        <v>330</v>
      </c>
      <c r="C1363" s="260" t="s">
        <v>302</v>
      </c>
      <c r="D1363" s="261">
        <v>44851</v>
      </c>
      <c r="E1363" s="260">
        <v>28</v>
      </c>
      <c r="F1363" s="260" t="s">
        <v>199</v>
      </c>
      <c r="G1363" s="260">
        <v>2968000</v>
      </c>
      <c r="H1363" s="260" t="s">
        <v>318</v>
      </c>
      <c r="I1363" s="260" t="s">
        <v>319</v>
      </c>
      <c r="J1363" s="260" t="s">
        <v>320</v>
      </c>
      <c r="K1363" s="260" t="s">
        <v>320</v>
      </c>
      <c r="L1363" s="260" t="s">
        <v>263</v>
      </c>
      <c r="M1363" s="260">
        <v>700009</v>
      </c>
      <c r="N1363" s="260" t="s">
        <v>204</v>
      </c>
      <c r="O1363" s="260" t="s">
        <v>205</v>
      </c>
      <c r="P1363" s="260">
        <v>10</v>
      </c>
      <c r="Q1363" s="260">
        <v>1500</v>
      </c>
      <c r="R1363" s="260">
        <v>1520</v>
      </c>
    </row>
    <row r="1364" spans="1:18" x14ac:dyDescent="0.35">
      <c r="A1364" s="260">
        <v>95001988</v>
      </c>
      <c r="B1364" s="260" t="s">
        <v>330</v>
      </c>
      <c r="C1364" s="260" t="s">
        <v>302</v>
      </c>
      <c r="D1364" s="261">
        <v>44851</v>
      </c>
      <c r="E1364" s="260">
        <v>28</v>
      </c>
      <c r="F1364" s="260" t="s">
        <v>199</v>
      </c>
      <c r="G1364" s="260">
        <v>2968000</v>
      </c>
      <c r="H1364" s="260" t="s">
        <v>318</v>
      </c>
      <c r="I1364" s="260" t="s">
        <v>319</v>
      </c>
      <c r="J1364" s="260" t="s">
        <v>320</v>
      </c>
      <c r="K1364" s="260" t="s">
        <v>320</v>
      </c>
      <c r="L1364" s="260" t="s">
        <v>263</v>
      </c>
      <c r="M1364" s="260">
        <v>700009</v>
      </c>
      <c r="N1364" s="260" t="s">
        <v>204</v>
      </c>
      <c r="O1364" s="260" t="s">
        <v>205</v>
      </c>
      <c r="P1364" s="260">
        <v>11</v>
      </c>
      <c r="Q1364" s="260">
        <v>1500</v>
      </c>
      <c r="R1364" s="260">
        <v>1520</v>
      </c>
    </row>
    <row r="1365" spans="1:18" x14ac:dyDescent="0.35">
      <c r="A1365" s="260">
        <v>95001988</v>
      </c>
      <c r="B1365" s="260" t="s">
        <v>330</v>
      </c>
      <c r="C1365" s="260" t="s">
        <v>302</v>
      </c>
      <c r="D1365" s="261">
        <v>44851</v>
      </c>
      <c r="E1365" s="260">
        <v>28</v>
      </c>
      <c r="F1365" s="260" t="s">
        <v>199</v>
      </c>
      <c r="G1365" s="260">
        <v>2968000</v>
      </c>
      <c r="H1365" s="260" t="s">
        <v>318</v>
      </c>
      <c r="I1365" s="260" t="s">
        <v>319</v>
      </c>
      <c r="J1365" s="260" t="s">
        <v>320</v>
      </c>
      <c r="K1365" s="260" t="s">
        <v>320</v>
      </c>
      <c r="L1365" s="260" t="s">
        <v>263</v>
      </c>
      <c r="M1365" s="260">
        <v>700009</v>
      </c>
      <c r="N1365" s="260" t="s">
        <v>204</v>
      </c>
      <c r="O1365" s="260" t="s">
        <v>205</v>
      </c>
      <c r="P1365" s="260">
        <v>12</v>
      </c>
      <c r="Q1365" s="260">
        <v>1500</v>
      </c>
      <c r="R1365" s="260">
        <v>1520</v>
      </c>
    </row>
    <row r="1366" spans="1:18" x14ac:dyDescent="0.35">
      <c r="A1366" s="260">
        <v>95001988</v>
      </c>
      <c r="B1366" s="260" t="s">
        <v>330</v>
      </c>
      <c r="C1366" s="260" t="s">
        <v>302</v>
      </c>
      <c r="D1366" s="261">
        <v>44851</v>
      </c>
      <c r="E1366" s="260">
        <v>28</v>
      </c>
      <c r="F1366" s="260" t="s">
        <v>199</v>
      </c>
      <c r="G1366" s="260">
        <v>2968000</v>
      </c>
      <c r="H1366" s="260" t="s">
        <v>318</v>
      </c>
      <c r="I1366" s="260" t="s">
        <v>319</v>
      </c>
      <c r="J1366" s="260" t="s">
        <v>320</v>
      </c>
      <c r="K1366" s="260" t="s">
        <v>320</v>
      </c>
      <c r="L1366" s="260" t="s">
        <v>263</v>
      </c>
      <c r="M1366" s="260">
        <v>700009</v>
      </c>
      <c r="N1366" s="260" t="s">
        <v>204</v>
      </c>
      <c r="O1366" s="260" t="s">
        <v>205</v>
      </c>
      <c r="P1366" s="260">
        <v>13</v>
      </c>
      <c r="Q1366" s="260">
        <v>1500</v>
      </c>
      <c r="R1366" s="260">
        <v>1520</v>
      </c>
    </row>
    <row r="1367" spans="1:18" x14ac:dyDescent="0.35">
      <c r="A1367" s="260">
        <v>95001988</v>
      </c>
      <c r="B1367" s="260" t="s">
        <v>330</v>
      </c>
      <c r="C1367" s="260" t="s">
        <v>302</v>
      </c>
      <c r="D1367" s="261">
        <v>44851</v>
      </c>
      <c r="E1367" s="260">
        <v>28</v>
      </c>
      <c r="F1367" s="260" t="s">
        <v>199</v>
      </c>
      <c r="G1367" s="260">
        <v>2968000</v>
      </c>
      <c r="H1367" s="260" t="s">
        <v>318</v>
      </c>
      <c r="I1367" s="260" t="s">
        <v>319</v>
      </c>
      <c r="J1367" s="260" t="s">
        <v>320</v>
      </c>
      <c r="K1367" s="260" t="s">
        <v>320</v>
      </c>
      <c r="L1367" s="260" t="s">
        <v>263</v>
      </c>
      <c r="M1367" s="260">
        <v>700009</v>
      </c>
      <c r="N1367" s="260" t="s">
        <v>204</v>
      </c>
      <c r="O1367" s="260" t="s">
        <v>205</v>
      </c>
      <c r="P1367" s="260">
        <v>14</v>
      </c>
      <c r="Q1367" s="260">
        <v>1500</v>
      </c>
      <c r="R1367" s="260">
        <v>1520</v>
      </c>
    </row>
    <row r="1368" spans="1:18" x14ac:dyDescent="0.35">
      <c r="A1368" s="260">
        <v>95001988</v>
      </c>
      <c r="B1368" s="260" t="s">
        <v>330</v>
      </c>
      <c r="C1368" s="260" t="s">
        <v>302</v>
      </c>
      <c r="D1368" s="261">
        <v>44851</v>
      </c>
      <c r="E1368" s="260">
        <v>28</v>
      </c>
      <c r="F1368" s="260" t="s">
        <v>199</v>
      </c>
      <c r="G1368" s="260">
        <v>2968000</v>
      </c>
      <c r="H1368" s="260" t="s">
        <v>318</v>
      </c>
      <c r="I1368" s="260" t="s">
        <v>319</v>
      </c>
      <c r="J1368" s="260" t="s">
        <v>320</v>
      </c>
      <c r="K1368" s="260" t="s">
        <v>320</v>
      </c>
      <c r="L1368" s="260" t="s">
        <v>263</v>
      </c>
      <c r="M1368" s="260">
        <v>700009</v>
      </c>
      <c r="N1368" s="260" t="s">
        <v>204</v>
      </c>
      <c r="O1368" s="260" t="s">
        <v>205</v>
      </c>
      <c r="P1368" s="260">
        <v>15</v>
      </c>
      <c r="Q1368" s="260">
        <v>1500</v>
      </c>
      <c r="R1368" s="260">
        <v>1520</v>
      </c>
    </row>
    <row r="1369" spans="1:18" x14ac:dyDescent="0.35">
      <c r="A1369" s="260">
        <v>95001988</v>
      </c>
      <c r="B1369" s="260" t="s">
        <v>330</v>
      </c>
      <c r="C1369" s="260" t="s">
        <v>302</v>
      </c>
      <c r="D1369" s="261">
        <v>44851</v>
      </c>
      <c r="E1369" s="260">
        <v>28</v>
      </c>
      <c r="F1369" s="260" t="s">
        <v>199</v>
      </c>
      <c r="G1369" s="260">
        <v>2968000</v>
      </c>
      <c r="H1369" s="260" t="s">
        <v>318</v>
      </c>
      <c r="I1369" s="260" t="s">
        <v>319</v>
      </c>
      <c r="J1369" s="260" t="s">
        <v>320</v>
      </c>
      <c r="K1369" s="260" t="s">
        <v>320</v>
      </c>
      <c r="L1369" s="260" t="s">
        <v>263</v>
      </c>
      <c r="M1369" s="260">
        <v>700009</v>
      </c>
      <c r="N1369" s="260" t="s">
        <v>204</v>
      </c>
      <c r="O1369" s="260" t="s">
        <v>205</v>
      </c>
      <c r="P1369" s="260">
        <v>16</v>
      </c>
      <c r="Q1369" s="260">
        <v>1500</v>
      </c>
      <c r="R1369" s="260">
        <v>1520</v>
      </c>
    </row>
    <row r="1370" spans="1:18" x14ac:dyDescent="0.35">
      <c r="A1370" s="260">
        <v>95001988</v>
      </c>
      <c r="B1370" s="260" t="s">
        <v>330</v>
      </c>
      <c r="C1370" s="260" t="s">
        <v>302</v>
      </c>
      <c r="D1370" s="261">
        <v>44851</v>
      </c>
      <c r="E1370" s="260">
        <v>28</v>
      </c>
      <c r="F1370" s="260" t="s">
        <v>199</v>
      </c>
      <c r="G1370" s="260">
        <v>2968000</v>
      </c>
      <c r="H1370" s="260" t="s">
        <v>318</v>
      </c>
      <c r="I1370" s="260" t="s">
        <v>319</v>
      </c>
      <c r="J1370" s="260" t="s">
        <v>320</v>
      </c>
      <c r="K1370" s="260" t="s">
        <v>320</v>
      </c>
      <c r="L1370" s="260" t="s">
        <v>263</v>
      </c>
      <c r="M1370" s="260">
        <v>700009</v>
      </c>
      <c r="N1370" s="260" t="s">
        <v>204</v>
      </c>
      <c r="O1370" s="260" t="s">
        <v>205</v>
      </c>
      <c r="P1370" s="260">
        <v>17</v>
      </c>
      <c r="Q1370" s="260">
        <v>1500</v>
      </c>
      <c r="R1370" s="260">
        <v>1520</v>
      </c>
    </row>
    <row r="1371" spans="1:18" x14ac:dyDescent="0.35">
      <c r="A1371" s="260">
        <v>95001988</v>
      </c>
      <c r="B1371" s="260" t="s">
        <v>330</v>
      </c>
      <c r="C1371" s="260" t="s">
        <v>302</v>
      </c>
      <c r="D1371" s="261">
        <v>44851</v>
      </c>
      <c r="E1371" s="260">
        <v>28</v>
      </c>
      <c r="F1371" s="260" t="s">
        <v>199</v>
      </c>
      <c r="G1371" s="260">
        <v>2968000</v>
      </c>
      <c r="H1371" s="260" t="s">
        <v>318</v>
      </c>
      <c r="I1371" s="260" t="s">
        <v>319</v>
      </c>
      <c r="J1371" s="260" t="s">
        <v>320</v>
      </c>
      <c r="K1371" s="260" t="s">
        <v>320</v>
      </c>
      <c r="L1371" s="260" t="s">
        <v>263</v>
      </c>
      <c r="M1371" s="260">
        <v>700009</v>
      </c>
      <c r="N1371" s="260" t="s">
        <v>204</v>
      </c>
      <c r="O1371" s="260" t="s">
        <v>205</v>
      </c>
      <c r="P1371" s="260">
        <v>18</v>
      </c>
      <c r="Q1371" s="260">
        <v>1500</v>
      </c>
      <c r="R1371" s="260">
        <v>1520</v>
      </c>
    </row>
    <row r="1372" spans="1:18" x14ac:dyDescent="0.35">
      <c r="A1372" s="260">
        <v>95001988</v>
      </c>
      <c r="B1372" s="260" t="s">
        <v>330</v>
      </c>
      <c r="C1372" s="260" t="s">
        <v>302</v>
      </c>
      <c r="D1372" s="261">
        <v>44851</v>
      </c>
      <c r="E1372" s="260">
        <v>28</v>
      </c>
      <c r="F1372" s="260" t="s">
        <v>199</v>
      </c>
      <c r="G1372" s="260">
        <v>2968000</v>
      </c>
      <c r="H1372" s="260" t="s">
        <v>318</v>
      </c>
      <c r="I1372" s="260" t="s">
        <v>319</v>
      </c>
      <c r="J1372" s="260" t="s">
        <v>320</v>
      </c>
      <c r="K1372" s="260" t="s">
        <v>320</v>
      </c>
      <c r="L1372" s="260" t="s">
        <v>263</v>
      </c>
      <c r="M1372" s="260">
        <v>700009</v>
      </c>
      <c r="N1372" s="260" t="s">
        <v>204</v>
      </c>
      <c r="O1372" s="260" t="s">
        <v>205</v>
      </c>
      <c r="P1372" s="260">
        <v>19</v>
      </c>
      <c r="Q1372" s="260">
        <v>1500</v>
      </c>
      <c r="R1372" s="260">
        <v>1520</v>
      </c>
    </row>
    <row r="1373" spans="1:18" x14ac:dyDescent="0.35">
      <c r="A1373" s="260">
        <v>95001988</v>
      </c>
      <c r="B1373" s="260" t="s">
        <v>330</v>
      </c>
      <c r="C1373" s="260" t="s">
        <v>302</v>
      </c>
      <c r="D1373" s="261">
        <v>44851</v>
      </c>
      <c r="E1373" s="260">
        <v>28</v>
      </c>
      <c r="F1373" s="260" t="s">
        <v>199</v>
      </c>
      <c r="G1373" s="260">
        <v>2968000</v>
      </c>
      <c r="H1373" s="260" t="s">
        <v>318</v>
      </c>
      <c r="I1373" s="260" t="s">
        <v>319</v>
      </c>
      <c r="J1373" s="260" t="s">
        <v>320</v>
      </c>
      <c r="K1373" s="260" t="s">
        <v>320</v>
      </c>
      <c r="L1373" s="260" t="s">
        <v>263</v>
      </c>
      <c r="M1373" s="260">
        <v>700009</v>
      </c>
      <c r="N1373" s="260" t="s">
        <v>204</v>
      </c>
      <c r="O1373" s="260" t="s">
        <v>205</v>
      </c>
      <c r="P1373" s="260">
        <v>20</v>
      </c>
      <c r="Q1373" s="260">
        <v>1500</v>
      </c>
      <c r="R1373" s="260">
        <v>1520</v>
      </c>
    </row>
    <row r="1374" spans="1:18" x14ac:dyDescent="0.35">
      <c r="A1374" s="260">
        <v>95001988</v>
      </c>
      <c r="B1374" s="260" t="s">
        <v>330</v>
      </c>
      <c r="C1374" s="260" t="s">
        <v>302</v>
      </c>
      <c r="D1374" s="261">
        <v>44851</v>
      </c>
      <c r="E1374" s="260">
        <v>28</v>
      </c>
      <c r="F1374" s="260" t="s">
        <v>199</v>
      </c>
      <c r="G1374" s="260">
        <v>2968000</v>
      </c>
      <c r="H1374" s="260" t="s">
        <v>318</v>
      </c>
      <c r="I1374" s="260" t="s">
        <v>319</v>
      </c>
      <c r="J1374" s="260" t="s">
        <v>320</v>
      </c>
      <c r="K1374" s="260" t="s">
        <v>320</v>
      </c>
      <c r="L1374" s="260" t="s">
        <v>263</v>
      </c>
      <c r="M1374" s="260">
        <v>700009</v>
      </c>
      <c r="N1374" s="260" t="s">
        <v>204</v>
      </c>
      <c r="O1374" s="260" t="s">
        <v>205</v>
      </c>
      <c r="P1374" s="260">
        <v>21</v>
      </c>
      <c r="Q1374" s="260">
        <v>1500</v>
      </c>
      <c r="R1374" s="260">
        <v>1520</v>
      </c>
    </row>
    <row r="1375" spans="1:18" x14ac:dyDescent="0.35">
      <c r="A1375" s="260">
        <v>95001988</v>
      </c>
      <c r="B1375" s="260" t="s">
        <v>330</v>
      </c>
      <c r="C1375" s="260" t="s">
        <v>302</v>
      </c>
      <c r="D1375" s="261">
        <v>44851</v>
      </c>
      <c r="E1375" s="260">
        <v>28</v>
      </c>
      <c r="F1375" s="260" t="s">
        <v>199</v>
      </c>
      <c r="G1375" s="260">
        <v>2968000</v>
      </c>
      <c r="H1375" s="260" t="s">
        <v>318</v>
      </c>
      <c r="I1375" s="260" t="s">
        <v>319</v>
      </c>
      <c r="J1375" s="260" t="s">
        <v>320</v>
      </c>
      <c r="K1375" s="260" t="s">
        <v>320</v>
      </c>
      <c r="L1375" s="260" t="s">
        <v>263</v>
      </c>
      <c r="M1375" s="260">
        <v>700009</v>
      </c>
      <c r="N1375" s="260" t="s">
        <v>204</v>
      </c>
      <c r="O1375" s="260" t="s">
        <v>205</v>
      </c>
      <c r="P1375" s="260">
        <v>22</v>
      </c>
      <c r="Q1375" s="260">
        <v>1500</v>
      </c>
      <c r="R1375" s="260">
        <v>1520</v>
      </c>
    </row>
    <row r="1376" spans="1:18" x14ac:dyDescent="0.35">
      <c r="A1376" s="260">
        <v>95001988</v>
      </c>
      <c r="B1376" s="260" t="s">
        <v>330</v>
      </c>
      <c r="C1376" s="260" t="s">
        <v>302</v>
      </c>
      <c r="D1376" s="261">
        <v>44851</v>
      </c>
      <c r="E1376" s="260">
        <v>28</v>
      </c>
      <c r="F1376" s="260" t="s">
        <v>199</v>
      </c>
      <c r="G1376" s="260">
        <v>2968000</v>
      </c>
      <c r="H1376" s="260" t="s">
        <v>318</v>
      </c>
      <c r="I1376" s="260" t="s">
        <v>319</v>
      </c>
      <c r="J1376" s="260" t="s">
        <v>320</v>
      </c>
      <c r="K1376" s="260" t="s">
        <v>320</v>
      </c>
      <c r="L1376" s="260" t="s">
        <v>263</v>
      </c>
      <c r="M1376" s="260">
        <v>700009</v>
      </c>
      <c r="N1376" s="260" t="s">
        <v>204</v>
      </c>
      <c r="O1376" s="260" t="s">
        <v>205</v>
      </c>
      <c r="P1376" s="260">
        <v>23</v>
      </c>
      <c r="Q1376" s="260">
        <v>1500</v>
      </c>
      <c r="R1376" s="260">
        <v>1520</v>
      </c>
    </row>
    <row r="1377" spans="1:18" x14ac:dyDescent="0.35">
      <c r="A1377" s="260">
        <v>95001988</v>
      </c>
      <c r="B1377" s="260" t="s">
        <v>330</v>
      </c>
      <c r="C1377" s="260" t="s">
        <v>302</v>
      </c>
      <c r="D1377" s="261">
        <v>44851</v>
      </c>
      <c r="E1377" s="260">
        <v>28</v>
      </c>
      <c r="F1377" s="260" t="s">
        <v>199</v>
      </c>
      <c r="G1377" s="260">
        <v>2968000</v>
      </c>
      <c r="H1377" s="260" t="s">
        <v>318</v>
      </c>
      <c r="I1377" s="260" t="s">
        <v>319</v>
      </c>
      <c r="J1377" s="260" t="s">
        <v>320</v>
      </c>
      <c r="K1377" s="260" t="s">
        <v>320</v>
      </c>
      <c r="L1377" s="260" t="s">
        <v>263</v>
      </c>
      <c r="M1377" s="260">
        <v>700009</v>
      </c>
      <c r="N1377" s="260" t="s">
        <v>204</v>
      </c>
      <c r="O1377" s="260" t="s">
        <v>205</v>
      </c>
      <c r="P1377" s="260">
        <v>24</v>
      </c>
      <c r="Q1377" s="260">
        <v>1500</v>
      </c>
      <c r="R1377" s="260">
        <v>1520</v>
      </c>
    </row>
    <row r="1378" spans="1:18" x14ac:dyDescent="0.35">
      <c r="A1378" s="260">
        <v>95001988</v>
      </c>
      <c r="B1378" s="260" t="s">
        <v>330</v>
      </c>
      <c r="C1378" s="260" t="s">
        <v>302</v>
      </c>
      <c r="D1378" s="261">
        <v>44851</v>
      </c>
      <c r="E1378" s="260">
        <v>28</v>
      </c>
      <c r="F1378" s="260" t="s">
        <v>199</v>
      </c>
      <c r="G1378" s="260">
        <v>2968000</v>
      </c>
      <c r="H1378" s="260" t="s">
        <v>318</v>
      </c>
      <c r="I1378" s="260" t="s">
        <v>319</v>
      </c>
      <c r="J1378" s="260" t="s">
        <v>320</v>
      </c>
      <c r="K1378" s="260" t="s">
        <v>320</v>
      </c>
      <c r="L1378" s="260" t="s">
        <v>263</v>
      </c>
      <c r="M1378" s="260">
        <v>700009</v>
      </c>
      <c r="N1378" s="260" t="s">
        <v>204</v>
      </c>
      <c r="O1378" s="260" t="s">
        <v>205</v>
      </c>
      <c r="P1378" s="260">
        <v>25</v>
      </c>
      <c r="Q1378" s="260">
        <v>1500</v>
      </c>
      <c r="R1378" s="260">
        <v>1520</v>
      </c>
    </row>
    <row r="1379" spans="1:18" x14ac:dyDescent="0.35">
      <c r="A1379" s="260">
        <v>95001989</v>
      </c>
      <c r="B1379" s="260" t="s">
        <v>324</v>
      </c>
      <c r="C1379" s="260" t="s">
        <v>302</v>
      </c>
      <c r="D1379" s="261">
        <v>44851</v>
      </c>
      <c r="E1379" s="260">
        <v>28</v>
      </c>
      <c r="F1379" s="260" t="s">
        <v>199</v>
      </c>
      <c r="G1379" s="260">
        <v>2968000</v>
      </c>
      <c r="H1379" s="260" t="s">
        <v>318</v>
      </c>
      <c r="I1379" s="260" t="s">
        <v>319</v>
      </c>
      <c r="J1379" s="260" t="s">
        <v>320</v>
      </c>
      <c r="K1379" s="260" t="s">
        <v>320</v>
      </c>
      <c r="L1379" s="260" t="s">
        <v>263</v>
      </c>
      <c r="M1379" s="260">
        <v>700009</v>
      </c>
      <c r="N1379" s="260" t="s">
        <v>204</v>
      </c>
      <c r="O1379" s="260" t="s">
        <v>205</v>
      </c>
      <c r="P1379" s="260">
        <v>10</v>
      </c>
      <c r="Q1379" s="260">
        <v>1500</v>
      </c>
      <c r="R1379" s="260">
        <v>1520</v>
      </c>
    </row>
    <row r="1380" spans="1:18" x14ac:dyDescent="0.35">
      <c r="A1380" s="260">
        <v>95001990</v>
      </c>
      <c r="B1380" s="260" t="s">
        <v>330</v>
      </c>
      <c r="C1380" s="260" t="s">
        <v>302</v>
      </c>
      <c r="D1380" s="261">
        <v>44852</v>
      </c>
      <c r="E1380" s="260">
        <v>28</v>
      </c>
      <c r="F1380" s="260" t="s">
        <v>199</v>
      </c>
      <c r="G1380" s="260">
        <v>2968000</v>
      </c>
      <c r="H1380" s="260" t="s">
        <v>318</v>
      </c>
      <c r="I1380" s="260" t="s">
        <v>319</v>
      </c>
      <c r="J1380" s="260" t="s">
        <v>320</v>
      </c>
      <c r="K1380" s="260" t="s">
        <v>320</v>
      </c>
      <c r="L1380" s="260" t="s">
        <v>263</v>
      </c>
      <c r="M1380" s="260">
        <v>700009</v>
      </c>
      <c r="N1380" s="260" t="s">
        <v>204</v>
      </c>
      <c r="O1380" s="260" t="s">
        <v>205</v>
      </c>
      <c r="P1380" s="260">
        <v>24</v>
      </c>
      <c r="Q1380" s="260">
        <v>1500</v>
      </c>
      <c r="R1380" s="260">
        <v>1520</v>
      </c>
    </row>
    <row r="1381" spans="1:18" x14ac:dyDescent="0.35">
      <c r="A1381" s="260">
        <v>95001990</v>
      </c>
      <c r="B1381" s="260" t="s">
        <v>330</v>
      </c>
      <c r="C1381" s="260" t="s">
        <v>302</v>
      </c>
      <c r="D1381" s="261">
        <v>44852</v>
      </c>
      <c r="E1381" s="260">
        <v>28</v>
      </c>
      <c r="F1381" s="260" t="s">
        <v>199</v>
      </c>
      <c r="G1381" s="260">
        <v>2968000</v>
      </c>
      <c r="H1381" s="260" t="s">
        <v>318</v>
      </c>
      <c r="I1381" s="260" t="s">
        <v>319</v>
      </c>
      <c r="J1381" s="260" t="s">
        <v>320</v>
      </c>
      <c r="K1381" s="260" t="s">
        <v>320</v>
      </c>
      <c r="L1381" s="260" t="s">
        <v>263</v>
      </c>
      <c r="M1381" s="260">
        <v>700009</v>
      </c>
      <c r="N1381" s="260" t="s">
        <v>204</v>
      </c>
      <c r="O1381" s="260" t="s">
        <v>205</v>
      </c>
      <c r="P1381" s="260">
        <v>23</v>
      </c>
      <c r="Q1381" s="260">
        <v>1500</v>
      </c>
      <c r="R1381" s="260">
        <v>1520</v>
      </c>
    </row>
    <row r="1382" spans="1:18" x14ac:dyDescent="0.35">
      <c r="A1382" s="260">
        <v>95001990</v>
      </c>
      <c r="B1382" s="260" t="s">
        <v>330</v>
      </c>
      <c r="C1382" s="260" t="s">
        <v>302</v>
      </c>
      <c r="D1382" s="261">
        <v>44852</v>
      </c>
      <c r="E1382" s="260">
        <v>28</v>
      </c>
      <c r="F1382" s="260" t="s">
        <v>199</v>
      </c>
      <c r="G1382" s="260">
        <v>2968000</v>
      </c>
      <c r="H1382" s="260" t="s">
        <v>318</v>
      </c>
      <c r="I1382" s="260" t="s">
        <v>319</v>
      </c>
      <c r="J1382" s="260" t="s">
        <v>320</v>
      </c>
      <c r="K1382" s="260" t="s">
        <v>320</v>
      </c>
      <c r="L1382" s="260" t="s">
        <v>263</v>
      </c>
      <c r="M1382" s="260">
        <v>700009</v>
      </c>
      <c r="N1382" s="260" t="s">
        <v>204</v>
      </c>
      <c r="O1382" s="260" t="s">
        <v>205</v>
      </c>
      <c r="P1382" s="260">
        <v>22</v>
      </c>
      <c r="Q1382" s="260">
        <v>1500</v>
      </c>
      <c r="R1382" s="260">
        <v>1520</v>
      </c>
    </row>
    <row r="1383" spans="1:18" x14ac:dyDescent="0.35">
      <c r="A1383" s="260">
        <v>95001990</v>
      </c>
      <c r="B1383" s="260" t="s">
        <v>330</v>
      </c>
      <c r="C1383" s="260" t="s">
        <v>302</v>
      </c>
      <c r="D1383" s="261">
        <v>44852</v>
      </c>
      <c r="E1383" s="260">
        <v>28</v>
      </c>
      <c r="F1383" s="260" t="s">
        <v>199</v>
      </c>
      <c r="G1383" s="260">
        <v>2968000</v>
      </c>
      <c r="H1383" s="260" t="s">
        <v>318</v>
      </c>
      <c r="I1383" s="260" t="s">
        <v>319</v>
      </c>
      <c r="J1383" s="260" t="s">
        <v>320</v>
      </c>
      <c r="K1383" s="260" t="s">
        <v>320</v>
      </c>
      <c r="L1383" s="260" t="s">
        <v>263</v>
      </c>
      <c r="M1383" s="260">
        <v>700009</v>
      </c>
      <c r="N1383" s="260" t="s">
        <v>204</v>
      </c>
      <c r="O1383" s="260" t="s">
        <v>205</v>
      </c>
      <c r="P1383" s="260">
        <v>21</v>
      </c>
      <c r="Q1383" s="260">
        <v>1500</v>
      </c>
      <c r="R1383" s="260">
        <v>1520</v>
      </c>
    </row>
    <row r="1384" spans="1:18" x14ac:dyDescent="0.35">
      <c r="A1384" s="260">
        <v>95001990</v>
      </c>
      <c r="B1384" s="260" t="s">
        <v>330</v>
      </c>
      <c r="C1384" s="260" t="s">
        <v>302</v>
      </c>
      <c r="D1384" s="261">
        <v>44852</v>
      </c>
      <c r="E1384" s="260">
        <v>14</v>
      </c>
      <c r="F1384" s="260" t="s">
        <v>199</v>
      </c>
      <c r="G1384" s="260">
        <v>1484000</v>
      </c>
      <c r="H1384" s="260" t="s">
        <v>318</v>
      </c>
      <c r="I1384" s="260" t="s">
        <v>319</v>
      </c>
      <c r="J1384" s="260" t="s">
        <v>320</v>
      </c>
      <c r="K1384" s="260" t="s">
        <v>320</v>
      </c>
      <c r="L1384" s="260" t="s">
        <v>263</v>
      </c>
      <c r="M1384" s="260">
        <v>700009</v>
      </c>
      <c r="N1384" s="260" t="s">
        <v>204</v>
      </c>
      <c r="O1384" s="260" t="s">
        <v>205</v>
      </c>
      <c r="P1384" s="260">
        <v>20</v>
      </c>
      <c r="Q1384" s="260">
        <v>1500</v>
      </c>
      <c r="R1384" s="260">
        <v>1520</v>
      </c>
    </row>
    <row r="1385" spans="1:18" x14ac:dyDescent="0.35">
      <c r="A1385" s="260">
        <v>95001990</v>
      </c>
      <c r="B1385" s="260" t="s">
        <v>330</v>
      </c>
      <c r="C1385" s="260" t="s">
        <v>302</v>
      </c>
      <c r="D1385" s="261">
        <v>44852</v>
      </c>
      <c r="E1385" s="260">
        <v>28</v>
      </c>
      <c r="F1385" s="260" t="s">
        <v>199</v>
      </c>
      <c r="G1385" s="260">
        <v>2968000</v>
      </c>
      <c r="H1385" s="260" t="s">
        <v>318</v>
      </c>
      <c r="I1385" s="260" t="s">
        <v>319</v>
      </c>
      <c r="J1385" s="260" t="s">
        <v>320</v>
      </c>
      <c r="K1385" s="260" t="s">
        <v>320</v>
      </c>
      <c r="L1385" s="260" t="s">
        <v>263</v>
      </c>
      <c r="M1385" s="260">
        <v>700009</v>
      </c>
      <c r="N1385" s="260" t="s">
        <v>204</v>
      </c>
      <c r="O1385" s="260" t="s">
        <v>205</v>
      </c>
      <c r="P1385" s="260">
        <v>19</v>
      </c>
      <c r="Q1385" s="260">
        <v>1500</v>
      </c>
      <c r="R1385" s="260">
        <v>1520</v>
      </c>
    </row>
    <row r="1386" spans="1:18" x14ac:dyDescent="0.35">
      <c r="A1386" s="260">
        <v>95001990</v>
      </c>
      <c r="B1386" s="260" t="s">
        <v>330</v>
      </c>
      <c r="C1386" s="260" t="s">
        <v>302</v>
      </c>
      <c r="D1386" s="261">
        <v>44852</v>
      </c>
      <c r="E1386" s="260">
        <v>28</v>
      </c>
      <c r="F1386" s="260" t="s">
        <v>199</v>
      </c>
      <c r="G1386" s="260">
        <v>2968000</v>
      </c>
      <c r="H1386" s="260" t="s">
        <v>318</v>
      </c>
      <c r="I1386" s="260" t="s">
        <v>319</v>
      </c>
      <c r="J1386" s="260" t="s">
        <v>320</v>
      </c>
      <c r="K1386" s="260" t="s">
        <v>320</v>
      </c>
      <c r="L1386" s="260" t="s">
        <v>263</v>
      </c>
      <c r="M1386" s="260">
        <v>700009</v>
      </c>
      <c r="N1386" s="260" t="s">
        <v>204</v>
      </c>
      <c r="O1386" s="260" t="s">
        <v>205</v>
      </c>
      <c r="P1386" s="260">
        <v>18</v>
      </c>
      <c r="Q1386" s="260">
        <v>1500</v>
      </c>
      <c r="R1386" s="260">
        <v>1520</v>
      </c>
    </row>
    <row r="1387" spans="1:18" x14ac:dyDescent="0.35">
      <c r="A1387" s="260">
        <v>95001990</v>
      </c>
      <c r="B1387" s="260" t="s">
        <v>330</v>
      </c>
      <c r="C1387" s="260" t="s">
        <v>302</v>
      </c>
      <c r="D1387" s="261">
        <v>44852</v>
      </c>
      <c r="E1387" s="260">
        <v>28</v>
      </c>
      <c r="F1387" s="260" t="s">
        <v>199</v>
      </c>
      <c r="G1387" s="260">
        <v>2968000</v>
      </c>
      <c r="H1387" s="260" t="s">
        <v>318</v>
      </c>
      <c r="I1387" s="260" t="s">
        <v>319</v>
      </c>
      <c r="J1387" s="260" t="s">
        <v>320</v>
      </c>
      <c r="K1387" s="260" t="s">
        <v>320</v>
      </c>
      <c r="L1387" s="260" t="s">
        <v>263</v>
      </c>
      <c r="M1387" s="260">
        <v>700009</v>
      </c>
      <c r="N1387" s="260" t="s">
        <v>204</v>
      </c>
      <c r="O1387" s="260" t="s">
        <v>205</v>
      </c>
      <c r="P1387" s="260">
        <v>17</v>
      </c>
      <c r="Q1387" s="260">
        <v>1500</v>
      </c>
      <c r="R1387" s="260">
        <v>1520</v>
      </c>
    </row>
    <row r="1388" spans="1:18" x14ac:dyDescent="0.35">
      <c r="A1388" s="260">
        <v>95001990</v>
      </c>
      <c r="B1388" s="260" t="s">
        <v>330</v>
      </c>
      <c r="C1388" s="260" t="s">
        <v>302</v>
      </c>
      <c r="D1388" s="261">
        <v>44852</v>
      </c>
      <c r="E1388" s="260">
        <v>28</v>
      </c>
      <c r="F1388" s="260" t="s">
        <v>199</v>
      </c>
      <c r="G1388" s="260">
        <v>2968000</v>
      </c>
      <c r="H1388" s="260" t="s">
        <v>318</v>
      </c>
      <c r="I1388" s="260" t="s">
        <v>319</v>
      </c>
      <c r="J1388" s="260" t="s">
        <v>320</v>
      </c>
      <c r="K1388" s="260" t="s">
        <v>320</v>
      </c>
      <c r="L1388" s="260" t="s">
        <v>263</v>
      </c>
      <c r="M1388" s="260">
        <v>700009</v>
      </c>
      <c r="N1388" s="260" t="s">
        <v>204</v>
      </c>
      <c r="O1388" s="260" t="s">
        <v>205</v>
      </c>
      <c r="P1388" s="260">
        <v>10</v>
      </c>
      <c r="Q1388" s="260">
        <v>1500</v>
      </c>
      <c r="R1388" s="260">
        <v>1520</v>
      </c>
    </row>
    <row r="1389" spans="1:18" x14ac:dyDescent="0.35">
      <c r="A1389" s="260">
        <v>95001990</v>
      </c>
      <c r="B1389" s="260" t="s">
        <v>330</v>
      </c>
      <c r="C1389" s="260" t="s">
        <v>302</v>
      </c>
      <c r="D1389" s="261">
        <v>44852</v>
      </c>
      <c r="E1389" s="260">
        <v>28</v>
      </c>
      <c r="F1389" s="260" t="s">
        <v>199</v>
      </c>
      <c r="G1389" s="260">
        <v>2968000</v>
      </c>
      <c r="H1389" s="260" t="s">
        <v>318</v>
      </c>
      <c r="I1389" s="260" t="s">
        <v>319</v>
      </c>
      <c r="J1389" s="260" t="s">
        <v>320</v>
      </c>
      <c r="K1389" s="260" t="s">
        <v>320</v>
      </c>
      <c r="L1389" s="260" t="s">
        <v>263</v>
      </c>
      <c r="M1389" s="260">
        <v>700009</v>
      </c>
      <c r="N1389" s="260" t="s">
        <v>204</v>
      </c>
      <c r="O1389" s="260" t="s">
        <v>205</v>
      </c>
      <c r="P1389" s="260">
        <v>11</v>
      </c>
      <c r="Q1389" s="260">
        <v>1500</v>
      </c>
      <c r="R1389" s="260">
        <v>1520</v>
      </c>
    </row>
    <row r="1390" spans="1:18" x14ac:dyDescent="0.35">
      <c r="A1390" s="260">
        <v>95001990</v>
      </c>
      <c r="B1390" s="260" t="s">
        <v>330</v>
      </c>
      <c r="C1390" s="260" t="s">
        <v>302</v>
      </c>
      <c r="D1390" s="261">
        <v>44852</v>
      </c>
      <c r="E1390" s="260">
        <v>28</v>
      </c>
      <c r="F1390" s="260" t="s">
        <v>199</v>
      </c>
      <c r="G1390" s="260">
        <v>2968000</v>
      </c>
      <c r="H1390" s="260" t="s">
        <v>318</v>
      </c>
      <c r="I1390" s="260" t="s">
        <v>319</v>
      </c>
      <c r="J1390" s="260" t="s">
        <v>320</v>
      </c>
      <c r="K1390" s="260" t="s">
        <v>320</v>
      </c>
      <c r="L1390" s="260" t="s">
        <v>263</v>
      </c>
      <c r="M1390" s="260">
        <v>700009</v>
      </c>
      <c r="N1390" s="260" t="s">
        <v>204</v>
      </c>
      <c r="O1390" s="260" t="s">
        <v>205</v>
      </c>
      <c r="P1390" s="260">
        <v>12</v>
      </c>
      <c r="Q1390" s="260">
        <v>1500</v>
      </c>
      <c r="R1390" s="260">
        <v>1520</v>
      </c>
    </row>
    <row r="1391" spans="1:18" x14ac:dyDescent="0.35">
      <c r="A1391" s="260">
        <v>95001990</v>
      </c>
      <c r="B1391" s="260" t="s">
        <v>330</v>
      </c>
      <c r="C1391" s="260" t="s">
        <v>302</v>
      </c>
      <c r="D1391" s="261">
        <v>44852</v>
      </c>
      <c r="E1391" s="260">
        <v>28</v>
      </c>
      <c r="F1391" s="260" t="s">
        <v>199</v>
      </c>
      <c r="G1391" s="260">
        <v>2968000</v>
      </c>
      <c r="H1391" s="260" t="s">
        <v>318</v>
      </c>
      <c r="I1391" s="260" t="s">
        <v>319</v>
      </c>
      <c r="J1391" s="260" t="s">
        <v>320</v>
      </c>
      <c r="K1391" s="260" t="s">
        <v>320</v>
      </c>
      <c r="L1391" s="260" t="s">
        <v>263</v>
      </c>
      <c r="M1391" s="260">
        <v>700009</v>
      </c>
      <c r="N1391" s="260" t="s">
        <v>204</v>
      </c>
      <c r="O1391" s="260" t="s">
        <v>205</v>
      </c>
      <c r="P1391" s="260">
        <v>13</v>
      </c>
      <c r="Q1391" s="260">
        <v>1500</v>
      </c>
      <c r="R1391" s="260">
        <v>1520</v>
      </c>
    </row>
    <row r="1392" spans="1:18" x14ac:dyDescent="0.35">
      <c r="A1392" s="260">
        <v>95001990</v>
      </c>
      <c r="B1392" s="260" t="s">
        <v>330</v>
      </c>
      <c r="C1392" s="260" t="s">
        <v>302</v>
      </c>
      <c r="D1392" s="261">
        <v>44852</v>
      </c>
      <c r="E1392" s="260">
        <v>28</v>
      </c>
      <c r="F1392" s="260" t="s">
        <v>199</v>
      </c>
      <c r="G1392" s="260">
        <v>2968000</v>
      </c>
      <c r="H1392" s="260" t="s">
        <v>318</v>
      </c>
      <c r="I1392" s="260" t="s">
        <v>319</v>
      </c>
      <c r="J1392" s="260" t="s">
        <v>320</v>
      </c>
      <c r="K1392" s="260" t="s">
        <v>320</v>
      </c>
      <c r="L1392" s="260" t="s">
        <v>263</v>
      </c>
      <c r="M1392" s="260">
        <v>700009</v>
      </c>
      <c r="N1392" s="260" t="s">
        <v>204</v>
      </c>
      <c r="O1392" s="260" t="s">
        <v>205</v>
      </c>
      <c r="P1392" s="260">
        <v>16</v>
      </c>
      <c r="Q1392" s="260">
        <v>1500</v>
      </c>
      <c r="R1392" s="260">
        <v>1520</v>
      </c>
    </row>
    <row r="1393" spans="1:18" x14ac:dyDescent="0.35">
      <c r="A1393" s="260">
        <v>95001990</v>
      </c>
      <c r="B1393" s="260" t="s">
        <v>330</v>
      </c>
      <c r="C1393" s="260" t="s">
        <v>302</v>
      </c>
      <c r="D1393" s="261">
        <v>44852</v>
      </c>
      <c r="E1393" s="260">
        <v>28</v>
      </c>
      <c r="F1393" s="260" t="s">
        <v>199</v>
      </c>
      <c r="G1393" s="260">
        <v>2968000</v>
      </c>
      <c r="H1393" s="260" t="s">
        <v>318</v>
      </c>
      <c r="I1393" s="260" t="s">
        <v>319</v>
      </c>
      <c r="J1393" s="260" t="s">
        <v>320</v>
      </c>
      <c r="K1393" s="260" t="s">
        <v>320</v>
      </c>
      <c r="L1393" s="260" t="s">
        <v>263</v>
      </c>
      <c r="M1393" s="260">
        <v>700009</v>
      </c>
      <c r="N1393" s="260" t="s">
        <v>204</v>
      </c>
      <c r="O1393" s="260" t="s">
        <v>205</v>
      </c>
      <c r="P1393" s="260">
        <v>15</v>
      </c>
      <c r="Q1393" s="260">
        <v>1500</v>
      </c>
      <c r="R1393" s="260">
        <v>1520</v>
      </c>
    </row>
    <row r="1394" spans="1:18" x14ac:dyDescent="0.35">
      <c r="A1394" s="260">
        <v>95001990</v>
      </c>
      <c r="B1394" s="260" t="s">
        <v>330</v>
      </c>
      <c r="C1394" s="260" t="s">
        <v>302</v>
      </c>
      <c r="D1394" s="261">
        <v>44852</v>
      </c>
      <c r="E1394" s="260">
        <v>28</v>
      </c>
      <c r="F1394" s="260" t="s">
        <v>199</v>
      </c>
      <c r="G1394" s="260">
        <v>2968000</v>
      </c>
      <c r="H1394" s="260" t="s">
        <v>318</v>
      </c>
      <c r="I1394" s="260" t="s">
        <v>319</v>
      </c>
      <c r="J1394" s="260" t="s">
        <v>320</v>
      </c>
      <c r="K1394" s="260" t="s">
        <v>320</v>
      </c>
      <c r="L1394" s="260" t="s">
        <v>263</v>
      </c>
      <c r="M1394" s="260">
        <v>700009</v>
      </c>
      <c r="N1394" s="260" t="s">
        <v>204</v>
      </c>
      <c r="O1394" s="260" t="s">
        <v>205</v>
      </c>
      <c r="P1394" s="260">
        <v>14</v>
      </c>
      <c r="Q1394" s="260">
        <v>1500</v>
      </c>
      <c r="R1394" s="260">
        <v>1520</v>
      </c>
    </row>
    <row r="1395" spans="1:18" x14ac:dyDescent="0.35">
      <c r="A1395" s="260">
        <v>95001991</v>
      </c>
      <c r="B1395" s="260" t="s">
        <v>330</v>
      </c>
      <c r="C1395" s="260" t="s">
        <v>302</v>
      </c>
      <c r="D1395" s="261">
        <v>44852</v>
      </c>
      <c r="E1395" s="260">
        <v>28</v>
      </c>
      <c r="F1395" s="260" t="s">
        <v>199</v>
      </c>
      <c r="G1395" s="260">
        <v>2968000</v>
      </c>
      <c r="H1395" s="260" t="s">
        <v>318</v>
      </c>
      <c r="I1395" s="260" t="s">
        <v>319</v>
      </c>
      <c r="J1395" s="260" t="s">
        <v>320</v>
      </c>
      <c r="K1395" s="260" t="s">
        <v>320</v>
      </c>
      <c r="L1395" s="260" t="s">
        <v>263</v>
      </c>
      <c r="M1395" s="260">
        <v>700009</v>
      </c>
      <c r="N1395" s="260" t="s">
        <v>204</v>
      </c>
      <c r="O1395" s="260" t="s">
        <v>205</v>
      </c>
      <c r="P1395" s="260">
        <v>19</v>
      </c>
      <c r="Q1395" s="260">
        <v>1500</v>
      </c>
      <c r="R1395" s="260">
        <v>1520</v>
      </c>
    </row>
    <row r="1396" spans="1:18" x14ac:dyDescent="0.35">
      <c r="A1396" s="260">
        <v>95001991</v>
      </c>
      <c r="B1396" s="260" t="s">
        <v>330</v>
      </c>
      <c r="C1396" s="260" t="s">
        <v>302</v>
      </c>
      <c r="D1396" s="261">
        <v>44852</v>
      </c>
      <c r="E1396" s="260">
        <v>28</v>
      </c>
      <c r="F1396" s="260" t="s">
        <v>199</v>
      </c>
      <c r="G1396" s="260">
        <v>2968000</v>
      </c>
      <c r="H1396" s="260" t="s">
        <v>318</v>
      </c>
      <c r="I1396" s="260" t="s">
        <v>319</v>
      </c>
      <c r="J1396" s="260" t="s">
        <v>320</v>
      </c>
      <c r="K1396" s="260" t="s">
        <v>320</v>
      </c>
      <c r="L1396" s="260" t="s">
        <v>263</v>
      </c>
      <c r="M1396" s="260">
        <v>700009</v>
      </c>
      <c r="N1396" s="260" t="s">
        <v>204</v>
      </c>
      <c r="O1396" s="260" t="s">
        <v>205</v>
      </c>
      <c r="P1396" s="260">
        <v>18</v>
      </c>
      <c r="Q1396" s="260">
        <v>1500</v>
      </c>
      <c r="R1396" s="260">
        <v>1520</v>
      </c>
    </row>
    <row r="1397" spans="1:18" x14ac:dyDescent="0.35">
      <c r="A1397" s="260">
        <v>95001991</v>
      </c>
      <c r="B1397" s="260" t="s">
        <v>330</v>
      </c>
      <c r="C1397" s="260" t="s">
        <v>302</v>
      </c>
      <c r="D1397" s="261">
        <v>44852</v>
      </c>
      <c r="E1397" s="260">
        <v>28</v>
      </c>
      <c r="F1397" s="260" t="s">
        <v>199</v>
      </c>
      <c r="G1397" s="260">
        <v>2968000</v>
      </c>
      <c r="H1397" s="260" t="s">
        <v>318</v>
      </c>
      <c r="I1397" s="260" t="s">
        <v>319</v>
      </c>
      <c r="J1397" s="260" t="s">
        <v>320</v>
      </c>
      <c r="K1397" s="260" t="s">
        <v>320</v>
      </c>
      <c r="L1397" s="260" t="s">
        <v>263</v>
      </c>
      <c r="M1397" s="260">
        <v>700009</v>
      </c>
      <c r="N1397" s="260" t="s">
        <v>204</v>
      </c>
      <c r="O1397" s="260" t="s">
        <v>205</v>
      </c>
      <c r="P1397" s="260">
        <v>17</v>
      </c>
      <c r="Q1397" s="260">
        <v>1500</v>
      </c>
      <c r="R1397" s="260">
        <v>1520</v>
      </c>
    </row>
    <row r="1398" spans="1:18" x14ac:dyDescent="0.35">
      <c r="A1398" s="260">
        <v>95001991</v>
      </c>
      <c r="B1398" s="260" t="s">
        <v>330</v>
      </c>
      <c r="C1398" s="260" t="s">
        <v>302</v>
      </c>
      <c r="D1398" s="261">
        <v>44852</v>
      </c>
      <c r="E1398" s="260">
        <v>28</v>
      </c>
      <c r="F1398" s="260" t="s">
        <v>199</v>
      </c>
      <c r="G1398" s="260">
        <v>2968000</v>
      </c>
      <c r="H1398" s="260" t="s">
        <v>318</v>
      </c>
      <c r="I1398" s="260" t="s">
        <v>319</v>
      </c>
      <c r="J1398" s="260" t="s">
        <v>320</v>
      </c>
      <c r="K1398" s="260" t="s">
        <v>320</v>
      </c>
      <c r="L1398" s="260" t="s">
        <v>263</v>
      </c>
      <c r="M1398" s="260">
        <v>700009</v>
      </c>
      <c r="N1398" s="260" t="s">
        <v>204</v>
      </c>
      <c r="O1398" s="260" t="s">
        <v>205</v>
      </c>
      <c r="P1398" s="260">
        <v>20</v>
      </c>
      <c r="Q1398" s="260">
        <v>1500</v>
      </c>
      <c r="R1398" s="260">
        <v>1520</v>
      </c>
    </row>
    <row r="1399" spans="1:18" x14ac:dyDescent="0.35">
      <c r="A1399" s="260">
        <v>95001991</v>
      </c>
      <c r="B1399" s="260" t="s">
        <v>330</v>
      </c>
      <c r="C1399" s="260" t="s">
        <v>302</v>
      </c>
      <c r="D1399" s="261">
        <v>44852</v>
      </c>
      <c r="E1399" s="260">
        <v>28</v>
      </c>
      <c r="F1399" s="260" t="s">
        <v>199</v>
      </c>
      <c r="G1399" s="260">
        <v>2968000</v>
      </c>
      <c r="H1399" s="260" t="s">
        <v>318</v>
      </c>
      <c r="I1399" s="260" t="s">
        <v>319</v>
      </c>
      <c r="J1399" s="260" t="s">
        <v>320</v>
      </c>
      <c r="K1399" s="260" t="s">
        <v>320</v>
      </c>
      <c r="L1399" s="260" t="s">
        <v>263</v>
      </c>
      <c r="M1399" s="260">
        <v>700009</v>
      </c>
      <c r="N1399" s="260" t="s">
        <v>204</v>
      </c>
      <c r="O1399" s="260" t="s">
        <v>205</v>
      </c>
      <c r="P1399" s="260">
        <v>21</v>
      </c>
      <c r="Q1399" s="260">
        <v>1500</v>
      </c>
      <c r="R1399" s="260">
        <v>1520</v>
      </c>
    </row>
    <row r="1400" spans="1:18" x14ac:dyDescent="0.35">
      <c r="A1400" s="260">
        <v>95001991</v>
      </c>
      <c r="B1400" s="260" t="s">
        <v>330</v>
      </c>
      <c r="C1400" s="260" t="s">
        <v>302</v>
      </c>
      <c r="D1400" s="261">
        <v>44852</v>
      </c>
      <c r="E1400" s="260">
        <v>28</v>
      </c>
      <c r="F1400" s="260" t="s">
        <v>199</v>
      </c>
      <c r="G1400" s="260">
        <v>2968000</v>
      </c>
      <c r="H1400" s="260" t="s">
        <v>318</v>
      </c>
      <c r="I1400" s="260" t="s">
        <v>319</v>
      </c>
      <c r="J1400" s="260" t="s">
        <v>320</v>
      </c>
      <c r="K1400" s="260" t="s">
        <v>320</v>
      </c>
      <c r="L1400" s="260" t="s">
        <v>263</v>
      </c>
      <c r="M1400" s="260">
        <v>700009</v>
      </c>
      <c r="N1400" s="260" t="s">
        <v>204</v>
      </c>
      <c r="O1400" s="260" t="s">
        <v>205</v>
      </c>
      <c r="P1400" s="260">
        <v>22</v>
      </c>
      <c r="Q1400" s="260">
        <v>1500</v>
      </c>
      <c r="R1400" s="260">
        <v>1520</v>
      </c>
    </row>
    <row r="1401" spans="1:18" x14ac:dyDescent="0.35">
      <c r="A1401" s="260">
        <v>95001991</v>
      </c>
      <c r="B1401" s="260" t="s">
        <v>330</v>
      </c>
      <c r="C1401" s="260" t="s">
        <v>302</v>
      </c>
      <c r="D1401" s="261">
        <v>44852</v>
      </c>
      <c r="E1401" s="260">
        <v>28</v>
      </c>
      <c r="F1401" s="260" t="s">
        <v>199</v>
      </c>
      <c r="G1401" s="260">
        <v>2968000</v>
      </c>
      <c r="H1401" s="260" t="s">
        <v>318</v>
      </c>
      <c r="I1401" s="260" t="s">
        <v>319</v>
      </c>
      <c r="J1401" s="260" t="s">
        <v>320</v>
      </c>
      <c r="K1401" s="260" t="s">
        <v>320</v>
      </c>
      <c r="L1401" s="260" t="s">
        <v>263</v>
      </c>
      <c r="M1401" s="260">
        <v>700009</v>
      </c>
      <c r="N1401" s="260" t="s">
        <v>204</v>
      </c>
      <c r="O1401" s="260" t="s">
        <v>205</v>
      </c>
      <c r="P1401" s="260">
        <v>16</v>
      </c>
      <c r="Q1401" s="260">
        <v>1500</v>
      </c>
      <c r="R1401" s="260">
        <v>1520</v>
      </c>
    </row>
    <row r="1402" spans="1:18" x14ac:dyDescent="0.35">
      <c r="A1402" s="260">
        <v>95001991</v>
      </c>
      <c r="B1402" s="260" t="s">
        <v>330</v>
      </c>
      <c r="C1402" s="260" t="s">
        <v>302</v>
      </c>
      <c r="D1402" s="261">
        <v>44852</v>
      </c>
      <c r="E1402" s="260">
        <v>28</v>
      </c>
      <c r="F1402" s="260" t="s">
        <v>199</v>
      </c>
      <c r="G1402" s="260">
        <v>2968000</v>
      </c>
      <c r="H1402" s="260" t="s">
        <v>318</v>
      </c>
      <c r="I1402" s="260" t="s">
        <v>319</v>
      </c>
      <c r="J1402" s="260" t="s">
        <v>320</v>
      </c>
      <c r="K1402" s="260" t="s">
        <v>320</v>
      </c>
      <c r="L1402" s="260" t="s">
        <v>263</v>
      </c>
      <c r="M1402" s="260">
        <v>700009</v>
      </c>
      <c r="N1402" s="260" t="s">
        <v>204</v>
      </c>
      <c r="O1402" s="260" t="s">
        <v>205</v>
      </c>
      <c r="P1402" s="260">
        <v>15</v>
      </c>
      <c r="Q1402" s="260">
        <v>1500</v>
      </c>
      <c r="R1402" s="260">
        <v>1520</v>
      </c>
    </row>
    <row r="1403" spans="1:18" x14ac:dyDescent="0.35">
      <c r="A1403" s="260">
        <v>95001991</v>
      </c>
      <c r="B1403" s="260" t="s">
        <v>330</v>
      </c>
      <c r="C1403" s="260" t="s">
        <v>302</v>
      </c>
      <c r="D1403" s="261">
        <v>44852</v>
      </c>
      <c r="E1403" s="260">
        <v>28</v>
      </c>
      <c r="F1403" s="260" t="s">
        <v>199</v>
      </c>
      <c r="G1403" s="260">
        <v>2968000</v>
      </c>
      <c r="H1403" s="260" t="s">
        <v>318</v>
      </c>
      <c r="I1403" s="260" t="s">
        <v>319</v>
      </c>
      <c r="J1403" s="260" t="s">
        <v>320</v>
      </c>
      <c r="K1403" s="260" t="s">
        <v>320</v>
      </c>
      <c r="L1403" s="260" t="s">
        <v>263</v>
      </c>
      <c r="M1403" s="260">
        <v>700009</v>
      </c>
      <c r="N1403" s="260" t="s">
        <v>204</v>
      </c>
      <c r="O1403" s="260" t="s">
        <v>205</v>
      </c>
      <c r="P1403" s="260">
        <v>14</v>
      </c>
      <c r="Q1403" s="260">
        <v>1500</v>
      </c>
      <c r="R1403" s="260">
        <v>1520</v>
      </c>
    </row>
    <row r="1404" spans="1:18" x14ac:dyDescent="0.35">
      <c r="A1404" s="260">
        <v>95001991</v>
      </c>
      <c r="B1404" s="260" t="s">
        <v>330</v>
      </c>
      <c r="C1404" s="260" t="s">
        <v>302</v>
      </c>
      <c r="D1404" s="261">
        <v>44852</v>
      </c>
      <c r="E1404" s="260">
        <v>28</v>
      </c>
      <c r="F1404" s="260" t="s">
        <v>199</v>
      </c>
      <c r="G1404" s="260">
        <v>2968000</v>
      </c>
      <c r="H1404" s="260" t="s">
        <v>318</v>
      </c>
      <c r="I1404" s="260" t="s">
        <v>319</v>
      </c>
      <c r="J1404" s="260" t="s">
        <v>320</v>
      </c>
      <c r="K1404" s="260" t="s">
        <v>320</v>
      </c>
      <c r="L1404" s="260" t="s">
        <v>263</v>
      </c>
      <c r="M1404" s="260">
        <v>700009</v>
      </c>
      <c r="N1404" s="260" t="s">
        <v>204</v>
      </c>
      <c r="O1404" s="260" t="s">
        <v>205</v>
      </c>
      <c r="P1404" s="260">
        <v>13</v>
      </c>
      <c r="Q1404" s="260">
        <v>1500</v>
      </c>
      <c r="R1404" s="260">
        <v>1520</v>
      </c>
    </row>
    <row r="1405" spans="1:18" x14ac:dyDescent="0.35">
      <c r="A1405" s="260">
        <v>95001991</v>
      </c>
      <c r="B1405" s="260" t="s">
        <v>330</v>
      </c>
      <c r="C1405" s="260" t="s">
        <v>302</v>
      </c>
      <c r="D1405" s="261">
        <v>44852</v>
      </c>
      <c r="E1405" s="260">
        <v>28</v>
      </c>
      <c r="F1405" s="260" t="s">
        <v>199</v>
      </c>
      <c r="G1405" s="260">
        <v>2968000</v>
      </c>
      <c r="H1405" s="260" t="s">
        <v>318</v>
      </c>
      <c r="I1405" s="260" t="s">
        <v>319</v>
      </c>
      <c r="J1405" s="260" t="s">
        <v>320</v>
      </c>
      <c r="K1405" s="260" t="s">
        <v>320</v>
      </c>
      <c r="L1405" s="260" t="s">
        <v>263</v>
      </c>
      <c r="M1405" s="260">
        <v>700009</v>
      </c>
      <c r="N1405" s="260" t="s">
        <v>204</v>
      </c>
      <c r="O1405" s="260" t="s">
        <v>205</v>
      </c>
      <c r="P1405" s="260">
        <v>12</v>
      </c>
      <c r="Q1405" s="260">
        <v>1500</v>
      </c>
      <c r="R1405" s="260">
        <v>1520</v>
      </c>
    </row>
    <row r="1406" spans="1:18" x14ac:dyDescent="0.35">
      <c r="A1406" s="260">
        <v>95001991</v>
      </c>
      <c r="B1406" s="260" t="s">
        <v>330</v>
      </c>
      <c r="C1406" s="260" t="s">
        <v>302</v>
      </c>
      <c r="D1406" s="261">
        <v>44852</v>
      </c>
      <c r="E1406" s="260">
        <v>28</v>
      </c>
      <c r="F1406" s="260" t="s">
        <v>199</v>
      </c>
      <c r="G1406" s="260">
        <v>2968000</v>
      </c>
      <c r="H1406" s="260" t="s">
        <v>318</v>
      </c>
      <c r="I1406" s="260" t="s">
        <v>319</v>
      </c>
      <c r="J1406" s="260" t="s">
        <v>320</v>
      </c>
      <c r="K1406" s="260" t="s">
        <v>320</v>
      </c>
      <c r="L1406" s="260" t="s">
        <v>263</v>
      </c>
      <c r="M1406" s="260">
        <v>700009</v>
      </c>
      <c r="N1406" s="260" t="s">
        <v>204</v>
      </c>
      <c r="O1406" s="260" t="s">
        <v>205</v>
      </c>
      <c r="P1406" s="260">
        <v>11</v>
      </c>
      <c r="Q1406" s="260">
        <v>1500</v>
      </c>
      <c r="R1406" s="260">
        <v>1520</v>
      </c>
    </row>
    <row r="1407" spans="1:18" x14ac:dyDescent="0.35">
      <c r="A1407" s="260">
        <v>95001991</v>
      </c>
      <c r="B1407" s="260" t="s">
        <v>330</v>
      </c>
      <c r="C1407" s="260" t="s">
        <v>302</v>
      </c>
      <c r="D1407" s="261">
        <v>44852</v>
      </c>
      <c r="E1407" s="260">
        <v>28</v>
      </c>
      <c r="F1407" s="260" t="s">
        <v>199</v>
      </c>
      <c r="G1407" s="260">
        <v>2968000</v>
      </c>
      <c r="H1407" s="260" t="s">
        <v>318</v>
      </c>
      <c r="I1407" s="260" t="s">
        <v>319</v>
      </c>
      <c r="J1407" s="260" t="s">
        <v>320</v>
      </c>
      <c r="K1407" s="260" t="s">
        <v>320</v>
      </c>
      <c r="L1407" s="260" t="s">
        <v>263</v>
      </c>
      <c r="M1407" s="260">
        <v>700009</v>
      </c>
      <c r="N1407" s="260" t="s">
        <v>204</v>
      </c>
      <c r="O1407" s="260" t="s">
        <v>205</v>
      </c>
      <c r="P1407" s="260">
        <v>10</v>
      </c>
      <c r="Q1407" s="260">
        <v>1500</v>
      </c>
      <c r="R1407" s="260">
        <v>1520</v>
      </c>
    </row>
    <row r="1408" spans="1:18" x14ac:dyDescent="0.35">
      <c r="A1408" s="260">
        <v>95001991</v>
      </c>
      <c r="B1408" s="260" t="s">
        <v>330</v>
      </c>
      <c r="C1408" s="260" t="s">
        <v>302</v>
      </c>
      <c r="D1408" s="261">
        <v>44852</v>
      </c>
      <c r="E1408" s="260">
        <v>28</v>
      </c>
      <c r="F1408" s="260" t="s">
        <v>199</v>
      </c>
      <c r="G1408" s="260">
        <v>2968000</v>
      </c>
      <c r="H1408" s="260" t="s">
        <v>318</v>
      </c>
      <c r="I1408" s="260" t="s">
        <v>319</v>
      </c>
      <c r="J1408" s="260" t="s">
        <v>320</v>
      </c>
      <c r="K1408" s="260" t="s">
        <v>320</v>
      </c>
      <c r="L1408" s="260" t="s">
        <v>263</v>
      </c>
      <c r="M1408" s="260">
        <v>700009</v>
      </c>
      <c r="N1408" s="260" t="s">
        <v>204</v>
      </c>
      <c r="O1408" s="260" t="s">
        <v>205</v>
      </c>
      <c r="P1408" s="260">
        <v>23</v>
      </c>
      <c r="Q1408" s="260">
        <v>1500</v>
      </c>
      <c r="R1408" s="260">
        <v>1520</v>
      </c>
    </row>
    <row r="1409" spans="1:18" x14ac:dyDescent="0.35">
      <c r="A1409" s="260">
        <v>95001991</v>
      </c>
      <c r="B1409" s="260" t="s">
        <v>330</v>
      </c>
      <c r="C1409" s="260" t="s">
        <v>302</v>
      </c>
      <c r="D1409" s="261">
        <v>44852</v>
      </c>
      <c r="E1409" s="260">
        <v>28</v>
      </c>
      <c r="F1409" s="260" t="s">
        <v>199</v>
      </c>
      <c r="G1409" s="260">
        <v>2968000</v>
      </c>
      <c r="H1409" s="260" t="s">
        <v>318</v>
      </c>
      <c r="I1409" s="260" t="s">
        <v>319</v>
      </c>
      <c r="J1409" s="260" t="s">
        <v>320</v>
      </c>
      <c r="K1409" s="260" t="s">
        <v>320</v>
      </c>
      <c r="L1409" s="260" t="s">
        <v>263</v>
      </c>
      <c r="M1409" s="260">
        <v>700009</v>
      </c>
      <c r="N1409" s="260" t="s">
        <v>204</v>
      </c>
      <c r="O1409" s="260" t="s">
        <v>205</v>
      </c>
      <c r="P1409" s="260">
        <v>24</v>
      </c>
      <c r="Q1409" s="260">
        <v>1500</v>
      </c>
      <c r="R1409" s="260">
        <v>1520</v>
      </c>
    </row>
    <row r="1410" spans="1:18" x14ac:dyDescent="0.35">
      <c r="A1410" s="260">
        <v>95001991</v>
      </c>
      <c r="B1410" s="260" t="s">
        <v>330</v>
      </c>
      <c r="C1410" s="260" t="s">
        <v>302</v>
      </c>
      <c r="D1410" s="261">
        <v>44852</v>
      </c>
      <c r="E1410" s="260">
        <v>28</v>
      </c>
      <c r="F1410" s="260" t="s">
        <v>199</v>
      </c>
      <c r="G1410" s="260">
        <v>2968000</v>
      </c>
      <c r="H1410" s="260" t="s">
        <v>318</v>
      </c>
      <c r="I1410" s="260" t="s">
        <v>319</v>
      </c>
      <c r="J1410" s="260" t="s">
        <v>320</v>
      </c>
      <c r="K1410" s="260" t="s">
        <v>320</v>
      </c>
      <c r="L1410" s="260" t="s">
        <v>263</v>
      </c>
      <c r="M1410" s="260">
        <v>700009</v>
      </c>
      <c r="N1410" s="260" t="s">
        <v>204</v>
      </c>
      <c r="O1410" s="260" t="s">
        <v>205</v>
      </c>
      <c r="P1410" s="260">
        <v>25</v>
      </c>
      <c r="Q1410" s="260">
        <v>1500</v>
      </c>
      <c r="R1410" s="260">
        <v>1520</v>
      </c>
    </row>
    <row r="1411" spans="1:18" x14ac:dyDescent="0.35">
      <c r="A1411" s="260">
        <v>95001992</v>
      </c>
      <c r="B1411" s="260" t="s">
        <v>330</v>
      </c>
      <c r="C1411" s="260" t="s">
        <v>302</v>
      </c>
      <c r="D1411" s="261">
        <v>44852</v>
      </c>
      <c r="E1411" s="260">
        <v>28</v>
      </c>
      <c r="F1411" s="260" t="s">
        <v>199</v>
      </c>
      <c r="G1411" s="260">
        <v>2968000</v>
      </c>
      <c r="H1411" s="260" t="s">
        <v>318</v>
      </c>
      <c r="I1411" s="260" t="s">
        <v>319</v>
      </c>
      <c r="J1411" s="260" t="s">
        <v>320</v>
      </c>
      <c r="K1411" s="260" t="s">
        <v>320</v>
      </c>
      <c r="L1411" s="260" t="s">
        <v>263</v>
      </c>
      <c r="M1411" s="260">
        <v>700009</v>
      </c>
      <c r="N1411" s="260" t="s">
        <v>204</v>
      </c>
      <c r="O1411" s="260" t="s">
        <v>205</v>
      </c>
      <c r="P1411" s="260">
        <v>12</v>
      </c>
      <c r="Q1411" s="260">
        <v>1500</v>
      </c>
      <c r="R1411" s="260">
        <v>1520</v>
      </c>
    </row>
    <row r="1412" spans="1:18" x14ac:dyDescent="0.35">
      <c r="A1412" s="260">
        <v>95001992</v>
      </c>
      <c r="B1412" s="260" t="s">
        <v>330</v>
      </c>
      <c r="C1412" s="260" t="s">
        <v>302</v>
      </c>
      <c r="D1412" s="261">
        <v>44852</v>
      </c>
      <c r="E1412" s="260">
        <v>28</v>
      </c>
      <c r="F1412" s="260" t="s">
        <v>199</v>
      </c>
      <c r="G1412" s="260">
        <v>2968000</v>
      </c>
      <c r="H1412" s="260" t="s">
        <v>318</v>
      </c>
      <c r="I1412" s="260" t="s">
        <v>319</v>
      </c>
      <c r="J1412" s="260" t="s">
        <v>320</v>
      </c>
      <c r="K1412" s="260" t="s">
        <v>320</v>
      </c>
      <c r="L1412" s="260" t="s">
        <v>263</v>
      </c>
      <c r="M1412" s="260">
        <v>700009</v>
      </c>
      <c r="N1412" s="260" t="s">
        <v>204</v>
      </c>
      <c r="O1412" s="260" t="s">
        <v>205</v>
      </c>
      <c r="P1412" s="260">
        <v>11</v>
      </c>
      <c r="Q1412" s="260">
        <v>1500</v>
      </c>
      <c r="R1412" s="260">
        <v>1520</v>
      </c>
    </row>
    <row r="1413" spans="1:18" x14ac:dyDescent="0.35">
      <c r="A1413" s="260">
        <v>95001992</v>
      </c>
      <c r="B1413" s="260" t="s">
        <v>330</v>
      </c>
      <c r="C1413" s="260" t="s">
        <v>302</v>
      </c>
      <c r="D1413" s="261">
        <v>44852</v>
      </c>
      <c r="E1413" s="260">
        <v>28</v>
      </c>
      <c r="F1413" s="260" t="s">
        <v>199</v>
      </c>
      <c r="G1413" s="260">
        <v>2968000</v>
      </c>
      <c r="H1413" s="260" t="s">
        <v>318</v>
      </c>
      <c r="I1413" s="260" t="s">
        <v>319</v>
      </c>
      <c r="J1413" s="260" t="s">
        <v>320</v>
      </c>
      <c r="K1413" s="260" t="s">
        <v>320</v>
      </c>
      <c r="L1413" s="260" t="s">
        <v>263</v>
      </c>
      <c r="M1413" s="260">
        <v>700009</v>
      </c>
      <c r="N1413" s="260" t="s">
        <v>204</v>
      </c>
      <c r="O1413" s="260" t="s">
        <v>205</v>
      </c>
      <c r="P1413" s="260">
        <v>13</v>
      </c>
      <c r="Q1413" s="260">
        <v>1500</v>
      </c>
      <c r="R1413" s="260">
        <v>1520</v>
      </c>
    </row>
    <row r="1414" spans="1:18" x14ac:dyDescent="0.35">
      <c r="A1414" s="260">
        <v>95001992</v>
      </c>
      <c r="B1414" s="260" t="s">
        <v>330</v>
      </c>
      <c r="C1414" s="260" t="s">
        <v>302</v>
      </c>
      <c r="D1414" s="261">
        <v>44852</v>
      </c>
      <c r="E1414" s="260">
        <v>28</v>
      </c>
      <c r="F1414" s="260" t="s">
        <v>199</v>
      </c>
      <c r="G1414" s="260">
        <v>2968000</v>
      </c>
      <c r="H1414" s="260" t="s">
        <v>318</v>
      </c>
      <c r="I1414" s="260" t="s">
        <v>319</v>
      </c>
      <c r="J1414" s="260" t="s">
        <v>320</v>
      </c>
      <c r="K1414" s="260" t="s">
        <v>320</v>
      </c>
      <c r="L1414" s="260" t="s">
        <v>263</v>
      </c>
      <c r="M1414" s="260">
        <v>700009</v>
      </c>
      <c r="N1414" s="260" t="s">
        <v>204</v>
      </c>
      <c r="O1414" s="260" t="s">
        <v>205</v>
      </c>
      <c r="P1414" s="260">
        <v>14</v>
      </c>
      <c r="Q1414" s="260">
        <v>1500</v>
      </c>
      <c r="R1414" s="260">
        <v>1520</v>
      </c>
    </row>
    <row r="1415" spans="1:18" x14ac:dyDescent="0.35">
      <c r="A1415" s="260">
        <v>95001992</v>
      </c>
      <c r="B1415" s="260" t="s">
        <v>330</v>
      </c>
      <c r="C1415" s="260" t="s">
        <v>302</v>
      </c>
      <c r="D1415" s="261">
        <v>44852</v>
      </c>
      <c r="E1415" s="260">
        <v>28</v>
      </c>
      <c r="F1415" s="260" t="s">
        <v>199</v>
      </c>
      <c r="G1415" s="260">
        <v>2968000</v>
      </c>
      <c r="H1415" s="260" t="s">
        <v>318</v>
      </c>
      <c r="I1415" s="260" t="s">
        <v>319</v>
      </c>
      <c r="J1415" s="260" t="s">
        <v>320</v>
      </c>
      <c r="K1415" s="260" t="s">
        <v>320</v>
      </c>
      <c r="L1415" s="260" t="s">
        <v>263</v>
      </c>
      <c r="M1415" s="260">
        <v>700009</v>
      </c>
      <c r="N1415" s="260" t="s">
        <v>204</v>
      </c>
      <c r="O1415" s="260" t="s">
        <v>205</v>
      </c>
      <c r="P1415" s="260">
        <v>15</v>
      </c>
      <c r="Q1415" s="260">
        <v>1500</v>
      </c>
      <c r="R1415" s="260">
        <v>1520</v>
      </c>
    </row>
    <row r="1416" spans="1:18" x14ac:dyDescent="0.35">
      <c r="A1416" s="260">
        <v>95001992</v>
      </c>
      <c r="B1416" s="260" t="s">
        <v>330</v>
      </c>
      <c r="C1416" s="260" t="s">
        <v>302</v>
      </c>
      <c r="D1416" s="261">
        <v>44852</v>
      </c>
      <c r="E1416" s="260">
        <v>28</v>
      </c>
      <c r="F1416" s="260" t="s">
        <v>199</v>
      </c>
      <c r="G1416" s="260">
        <v>2968000</v>
      </c>
      <c r="H1416" s="260" t="s">
        <v>318</v>
      </c>
      <c r="I1416" s="260" t="s">
        <v>319</v>
      </c>
      <c r="J1416" s="260" t="s">
        <v>320</v>
      </c>
      <c r="K1416" s="260" t="s">
        <v>320</v>
      </c>
      <c r="L1416" s="260" t="s">
        <v>263</v>
      </c>
      <c r="M1416" s="260">
        <v>700009</v>
      </c>
      <c r="N1416" s="260" t="s">
        <v>204</v>
      </c>
      <c r="O1416" s="260" t="s">
        <v>205</v>
      </c>
      <c r="P1416" s="260">
        <v>16</v>
      </c>
      <c r="Q1416" s="260">
        <v>1500</v>
      </c>
      <c r="R1416" s="260">
        <v>1520</v>
      </c>
    </row>
    <row r="1417" spans="1:18" x14ac:dyDescent="0.35">
      <c r="A1417" s="260">
        <v>95001992</v>
      </c>
      <c r="B1417" s="260" t="s">
        <v>330</v>
      </c>
      <c r="C1417" s="260" t="s">
        <v>302</v>
      </c>
      <c r="D1417" s="261">
        <v>44852</v>
      </c>
      <c r="E1417" s="260">
        <v>14</v>
      </c>
      <c r="F1417" s="260" t="s">
        <v>199</v>
      </c>
      <c r="G1417" s="260">
        <v>1484000</v>
      </c>
      <c r="H1417" s="260" t="s">
        <v>318</v>
      </c>
      <c r="I1417" s="260" t="s">
        <v>319</v>
      </c>
      <c r="J1417" s="260" t="s">
        <v>320</v>
      </c>
      <c r="K1417" s="260" t="s">
        <v>320</v>
      </c>
      <c r="L1417" s="260" t="s">
        <v>263</v>
      </c>
      <c r="M1417" s="260">
        <v>700009</v>
      </c>
      <c r="N1417" s="260" t="s">
        <v>204</v>
      </c>
      <c r="O1417" s="260" t="s">
        <v>205</v>
      </c>
      <c r="P1417" s="260">
        <v>17</v>
      </c>
      <c r="Q1417" s="260">
        <v>1500</v>
      </c>
      <c r="R1417" s="260">
        <v>1520</v>
      </c>
    </row>
    <row r="1418" spans="1:18" x14ac:dyDescent="0.35">
      <c r="A1418" s="260">
        <v>95001992</v>
      </c>
      <c r="B1418" s="260" t="s">
        <v>330</v>
      </c>
      <c r="C1418" s="260" t="s">
        <v>302</v>
      </c>
      <c r="D1418" s="261">
        <v>44852</v>
      </c>
      <c r="E1418" s="260">
        <v>28</v>
      </c>
      <c r="F1418" s="260" t="s">
        <v>199</v>
      </c>
      <c r="G1418" s="260">
        <v>2968000</v>
      </c>
      <c r="H1418" s="260" t="s">
        <v>318</v>
      </c>
      <c r="I1418" s="260" t="s">
        <v>319</v>
      </c>
      <c r="J1418" s="260" t="s">
        <v>320</v>
      </c>
      <c r="K1418" s="260" t="s">
        <v>320</v>
      </c>
      <c r="L1418" s="260" t="s">
        <v>263</v>
      </c>
      <c r="M1418" s="260">
        <v>700009</v>
      </c>
      <c r="N1418" s="260" t="s">
        <v>204</v>
      </c>
      <c r="O1418" s="260" t="s">
        <v>205</v>
      </c>
      <c r="P1418" s="260">
        <v>18</v>
      </c>
      <c r="Q1418" s="260">
        <v>1500</v>
      </c>
      <c r="R1418" s="260">
        <v>1520</v>
      </c>
    </row>
    <row r="1419" spans="1:18" x14ac:dyDescent="0.35">
      <c r="A1419" s="260">
        <v>95001992</v>
      </c>
      <c r="B1419" s="260" t="s">
        <v>330</v>
      </c>
      <c r="C1419" s="260" t="s">
        <v>302</v>
      </c>
      <c r="D1419" s="261">
        <v>44852</v>
      </c>
      <c r="E1419" s="260">
        <v>28</v>
      </c>
      <c r="F1419" s="260" t="s">
        <v>199</v>
      </c>
      <c r="G1419" s="260">
        <v>2968000</v>
      </c>
      <c r="H1419" s="260" t="s">
        <v>318</v>
      </c>
      <c r="I1419" s="260" t="s">
        <v>319</v>
      </c>
      <c r="J1419" s="260" t="s">
        <v>320</v>
      </c>
      <c r="K1419" s="260" t="s">
        <v>320</v>
      </c>
      <c r="L1419" s="260" t="s">
        <v>263</v>
      </c>
      <c r="M1419" s="260">
        <v>700009</v>
      </c>
      <c r="N1419" s="260" t="s">
        <v>204</v>
      </c>
      <c r="O1419" s="260" t="s">
        <v>205</v>
      </c>
      <c r="P1419" s="260">
        <v>10</v>
      </c>
      <c r="Q1419" s="260">
        <v>1500</v>
      </c>
      <c r="R1419" s="260">
        <v>1520</v>
      </c>
    </row>
    <row r="1420" spans="1:18" x14ac:dyDescent="0.35">
      <c r="A1420" s="260">
        <v>95001993</v>
      </c>
      <c r="B1420" s="260" t="s">
        <v>330</v>
      </c>
      <c r="C1420" s="260" t="s">
        <v>302</v>
      </c>
      <c r="D1420" s="261">
        <v>44853</v>
      </c>
      <c r="E1420" s="260">
        <v>28</v>
      </c>
      <c r="F1420" s="260" t="s">
        <v>199</v>
      </c>
      <c r="G1420" s="260">
        <v>2968000</v>
      </c>
      <c r="H1420" s="260" t="s">
        <v>318</v>
      </c>
      <c r="I1420" s="260" t="s">
        <v>319</v>
      </c>
      <c r="J1420" s="260" t="s">
        <v>320</v>
      </c>
      <c r="K1420" s="260" t="s">
        <v>320</v>
      </c>
      <c r="L1420" s="260" t="s">
        <v>263</v>
      </c>
      <c r="M1420" s="260">
        <v>700009</v>
      </c>
      <c r="N1420" s="260" t="s">
        <v>204</v>
      </c>
      <c r="O1420" s="260" t="s">
        <v>205</v>
      </c>
      <c r="P1420" s="260">
        <v>24</v>
      </c>
      <c r="Q1420" s="260">
        <v>1500</v>
      </c>
      <c r="R1420" s="260">
        <v>1520</v>
      </c>
    </row>
    <row r="1421" spans="1:18" x14ac:dyDescent="0.35">
      <c r="A1421" s="260">
        <v>95001993</v>
      </c>
      <c r="B1421" s="260" t="s">
        <v>330</v>
      </c>
      <c r="C1421" s="260" t="s">
        <v>302</v>
      </c>
      <c r="D1421" s="261">
        <v>44853</v>
      </c>
      <c r="E1421" s="260">
        <v>28</v>
      </c>
      <c r="F1421" s="260" t="s">
        <v>199</v>
      </c>
      <c r="G1421" s="260">
        <v>2968000</v>
      </c>
      <c r="H1421" s="260" t="s">
        <v>318</v>
      </c>
      <c r="I1421" s="260" t="s">
        <v>319</v>
      </c>
      <c r="J1421" s="260" t="s">
        <v>320</v>
      </c>
      <c r="K1421" s="260" t="s">
        <v>320</v>
      </c>
      <c r="L1421" s="260" t="s">
        <v>263</v>
      </c>
      <c r="M1421" s="260">
        <v>700009</v>
      </c>
      <c r="N1421" s="260" t="s">
        <v>204</v>
      </c>
      <c r="O1421" s="260" t="s">
        <v>205</v>
      </c>
      <c r="P1421" s="260">
        <v>25</v>
      </c>
      <c r="Q1421" s="260">
        <v>1500</v>
      </c>
      <c r="R1421" s="260">
        <v>1520</v>
      </c>
    </row>
    <row r="1422" spans="1:18" x14ac:dyDescent="0.35">
      <c r="A1422" s="260">
        <v>95001993</v>
      </c>
      <c r="B1422" s="260" t="s">
        <v>330</v>
      </c>
      <c r="C1422" s="260" t="s">
        <v>302</v>
      </c>
      <c r="D1422" s="261">
        <v>44853</v>
      </c>
      <c r="E1422" s="260">
        <v>28</v>
      </c>
      <c r="F1422" s="260" t="s">
        <v>199</v>
      </c>
      <c r="G1422" s="260">
        <v>2968000</v>
      </c>
      <c r="H1422" s="260" t="s">
        <v>318</v>
      </c>
      <c r="I1422" s="260" t="s">
        <v>319</v>
      </c>
      <c r="J1422" s="260" t="s">
        <v>320</v>
      </c>
      <c r="K1422" s="260" t="s">
        <v>320</v>
      </c>
      <c r="L1422" s="260" t="s">
        <v>263</v>
      </c>
      <c r="M1422" s="260">
        <v>700009</v>
      </c>
      <c r="N1422" s="260" t="s">
        <v>204</v>
      </c>
      <c r="O1422" s="260" t="s">
        <v>205</v>
      </c>
      <c r="P1422" s="260">
        <v>23</v>
      </c>
      <c r="Q1422" s="260">
        <v>1500</v>
      </c>
      <c r="R1422" s="260">
        <v>1520</v>
      </c>
    </row>
    <row r="1423" spans="1:18" x14ac:dyDescent="0.35">
      <c r="A1423" s="260">
        <v>95001993</v>
      </c>
      <c r="B1423" s="260" t="s">
        <v>330</v>
      </c>
      <c r="C1423" s="260" t="s">
        <v>302</v>
      </c>
      <c r="D1423" s="261">
        <v>44853</v>
      </c>
      <c r="E1423" s="260">
        <v>28</v>
      </c>
      <c r="F1423" s="260" t="s">
        <v>199</v>
      </c>
      <c r="G1423" s="260">
        <v>2968000</v>
      </c>
      <c r="H1423" s="260" t="s">
        <v>318</v>
      </c>
      <c r="I1423" s="260" t="s">
        <v>319</v>
      </c>
      <c r="J1423" s="260" t="s">
        <v>320</v>
      </c>
      <c r="K1423" s="260" t="s">
        <v>320</v>
      </c>
      <c r="L1423" s="260" t="s">
        <v>263</v>
      </c>
      <c r="M1423" s="260">
        <v>700009</v>
      </c>
      <c r="N1423" s="260" t="s">
        <v>204</v>
      </c>
      <c r="O1423" s="260" t="s">
        <v>205</v>
      </c>
      <c r="P1423" s="260">
        <v>26</v>
      </c>
      <c r="Q1423" s="260">
        <v>1500</v>
      </c>
      <c r="R1423" s="260">
        <v>1520</v>
      </c>
    </row>
    <row r="1424" spans="1:18" x14ac:dyDescent="0.35">
      <c r="A1424" s="260">
        <v>95001993</v>
      </c>
      <c r="B1424" s="260" t="s">
        <v>330</v>
      </c>
      <c r="C1424" s="260" t="s">
        <v>302</v>
      </c>
      <c r="D1424" s="261">
        <v>44853</v>
      </c>
      <c r="E1424" s="260">
        <v>28</v>
      </c>
      <c r="F1424" s="260" t="s">
        <v>199</v>
      </c>
      <c r="G1424" s="260">
        <v>2968000</v>
      </c>
      <c r="H1424" s="260" t="s">
        <v>318</v>
      </c>
      <c r="I1424" s="260" t="s">
        <v>319</v>
      </c>
      <c r="J1424" s="260" t="s">
        <v>320</v>
      </c>
      <c r="K1424" s="260" t="s">
        <v>320</v>
      </c>
      <c r="L1424" s="260" t="s">
        <v>263</v>
      </c>
      <c r="M1424" s="260">
        <v>700009</v>
      </c>
      <c r="N1424" s="260" t="s">
        <v>204</v>
      </c>
      <c r="O1424" s="260" t="s">
        <v>205</v>
      </c>
      <c r="P1424" s="260">
        <v>27</v>
      </c>
      <c r="Q1424" s="260">
        <v>1500</v>
      </c>
      <c r="R1424" s="260">
        <v>1520</v>
      </c>
    </row>
    <row r="1425" spans="1:18" x14ac:dyDescent="0.35">
      <c r="A1425" s="260">
        <v>95001993</v>
      </c>
      <c r="B1425" s="260" t="s">
        <v>330</v>
      </c>
      <c r="C1425" s="260" t="s">
        <v>302</v>
      </c>
      <c r="D1425" s="261">
        <v>44853</v>
      </c>
      <c r="E1425" s="260">
        <v>28</v>
      </c>
      <c r="F1425" s="260" t="s">
        <v>199</v>
      </c>
      <c r="G1425" s="260">
        <v>2968000</v>
      </c>
      <c r="H1425" s="260" t="s">
        <v>318</v>
      </c>
      <c r="I1425" s="260" t="s">
        <v>319</v>
      </c>
      <c r="J1425" s="260" t="s">
        <v>320</v>
      </c>
      <c r="K1425" s="260" t="s">
        <v>320</v>
      </c>
      <c r="L1425" s="260" t="s">
        <v>263</v>
      </c>
      <c r="M1425" s="260">
        <v>700009</v>
      </c>
      <c r="N1425" s="260" t="s">
        <v>204</v>
      </c>
      <c r="O1425" s="260" t="s">
        <v>205</v>
      </c>
      <c r="P1425" s="260">
        <v>28</v>
      </c>
      <c r="Q1425" s="260">
        <v>1500</v>
      </c>
      <c r="R1425" s="260">
        <v>1520</v>
      </c>
    </row>
    <row r="1426" spans="1:18" x14ac:dyDescent="0.35">
      <c r="A1426" s="260">
        <v>95001993</v>
      </c>
      <c r="B1426" s="260" t="s">
        <v>330</v>
      </c>
      <c r="C1426" s="260" t="s">
        <v>302</v>
      </c>
      <c r="D1426" s="261">
        <v>44853</v>
      </c>
      <c r="E1426" s="260">
        <v>28</v>
      </c>
      <c r="F1426" s="260" t="s">
        <v>199</v>
      </c>
      <c r="G1426" s="260">
        <v>2968000</v>
      </c>
      <c r="H1426" s="260" t="s">
        <v>318</v>
      </c>
      <c r="I1426" s="260" t="s">
        <v>319</v>
      </c>
      <c r="J1426" s="260" t="s">
        <v>320</v>
      </c>
      <c r="K1426" s="260" t="s">
        <v>320</v>
      </c>
      <c r="L1426" s="260" t="s">
        <v>263</v>
      </c>
      <c r="M1426" s="260">
        <v>700009</v>
      </c>
      <c r="N1426" s="260" t="s">
        <v>204</v>
      </c>
      <c r="O1426" s="260" t="s">
        <v>205</v>
      </c>
      <c r="P1426" s="260">
        <v>29</v>
      </c>
      <c r="Q1426" s="260">
        <v>1500</v>
      </c>
      <c r="R1426" s="260">
        <v>1520</v>
      </c>
    </row>
    <row r="1427" spans="1:18" x14ac:dyDescent="0.35">
      <c r="A1427" s="260">
        <v>95001993</v>
      </c>
      <c r="B1427" s="260" t="s">
        <v>330</v>
      </c>
      <c r="C1427" s="260" t="s">
        <v>302</v>
      </c>
      <c r="D1427" s="261">
        <v>44853</v>
      </c>
      <c r="E1427" s="260">
        <v>14</v>
      </c>
      <c r="F1427" s="260" t="s">
        <v>199</v>
      </c>
      <c r="G1427" s="260">
        <v>1484000</v>
      </c>
      <c r="H1427" s="260" t="s">
        <v>318</v>
      </c>
      <c r="I1427" s="260" t="s">
        <v>319</v>
      </c>
      <c r="J1427" s="260" t="s">
        <v>320</v>
      </c>
      <c r="K1427" s="260" t="s">
        <v>320</v>
      </c>
      <c r="L1427" s="260" t="s">
        <v>263</v>
      </c>
      <c r="M1427" s="260">
        <v>700009</v>
      </c>
      <c r="N1427" s="260" t="s">
        <v>204</v>
      </c>
      <c r="O1427" s="260" t="s">
        <v>205</v>
      </c>
      <c r="P1427" s="260">
        <v>30</v>
      </c>
      <c r="Q1427" s="260">
        <v>1500</v>
      </c>
      <c r="R1427" s="260">
        <v>1520</v>
      </c>
    </row>
    <row r="1428" spans="1:18" x14ac:dyDescent="0.35">
      <c r="A1428" s="260">
        <v>95001993</v>
      </c>
      <c r="B1428" s="260" t="s">
        <v>330</v>
      </c>
      <c r="C1428" s="260" t="s">
        <v>302</v>
      </c>
      <c r="D1428" s="261">
        <v>44853</v>
      </c>
      <c r="E1428" s="260">
        <v>28</v>
      </c>
      <c r="F1428" s="260" t="s">
        <v>199</v>
      </c>
      <c r="G1428" s="260">
        <v>2968000</v>
      </c>
      <c r="H1428" s="260" t="s">
        <v>318</v>
      </c>
      <c r="I1428" s="260" t="s">
        <v>319</v>
      </c>
      <c r="J1428" s="260" t="s">
        <v>320</v>
      </c>
      <c r="K1428" s="260" t="s">
        <v>320</v>
      </c>
      <c r="L1428" s="260" t="s">
        <v>263</v>
      </c>
      <c r="M1428" s="260">
        <v>700009</v>
      </c>
      <c r="N1428" s="260" t="s">
        <v>204</v>
      </c>
      <c r="O1428" s="260" t="s">
        <v>205</v>
      </c>
      <c r="P1428" s="260">
        <v>31</v>
      </c>
      <c r="Q1428" s="260">
        <v>1500</v>
      </c>
      <c r="R1428" s="260">
        <v>1520</v>
      </c>
    </row>
    <row r="1429" spans="1:18" x14ac:dyDescent="0.35">
      <c r="A1429" s="260">
        <v>95001993</v>
      </c>
      <c r="B1429" s="260" t="s">
        <v>330</v>
      </c>
      <c r="C1429" s="260" t="s">
        <v>302</v>
      </c>
      <c r="D1429" s="261">
        <v>44853</v>
      </c>
      <c r="E1429" s="260">
        <v>28</v>
      </c>
      <c r="F1429" s="260" t="s">
        <v>199</v>
      </c>
      <c r="G1429" s="260">
        <v>2968000</v>
      </c>
      <c r="H1429" s="260" t="s">
        <v>318</v>
      </c>
      <c r="I1429" s="260" t="s">
        <v>319</v>
      </c>
      <c r="J1429" s="260" t="s">
        <v>320</v>
      </c>
      <c r="K1429" s="260" t="s">
        <v>320</v>
      </c>
      <c r="L1429" s="260" t="s">
        <v>263</v>
      </c>
      <c r="M1429" s="260">
        <v>700009</v>
      </c>
      <c r="N1429" s="260" t="s">
        <v>204</v>
      </c>
      <c r="O1429" s="260" t="s">
        <v>205</v>
      </c>
      <c r="P1429" s="260">
        <v>32</v>
      </c>
      <c r="Q1429" s="260">
        <v>1500</v>
      </c>
      <c r="R1429" s="260">
        <v>1520</v>
      </c>
    </row>
    <row r="1430" spans="1:18" x14ac:dyDescent="0.35">
      <c r="A1430" s="260">
        <v>95001993</v>
      </c>
      <c r="B1430" s="260" t="s">
        <v>330</v>
      </c>
      <c r="C1430" s="260" t="s">
        <v>302</v>
      </c>
      <c r="D1430" s="261">
        <v>44853</v>
      </c>
      <c r="E1430" s="260">
        <v>28</v>
      </c>
      <c r="F1430" s="260" t="s">
        <v>199</v>
      </c>
      <c r="G1430" s="260">
        <v>2968000</v>
      </c>
      <c r="H1430" s="260" t="s">
        <v>318</v>
      </c>
      <c r="I1430" s="260" t="s">
        <v>319</v>
      </c>
      <c r="J1430" s="260" t="s">
        <v>320</v>
      </c>
      <c r="K1430" s="260" t="s">
        <v>320</v>
      </c>
      <c r="L1430" s="260" t="s">
        <v>263</v>
      </c>
      <c r="M1430" s="260">
        <v>700009</v>
      </c>
      <c r="N1430" s="260" t="s">
        <v>204</v>
      </c>
      <c r="O1430" s="260" t="s">
        <v>205</v>
      </c>
      <c r="P1430" s="260">
        <v>22</v>
      </c>
      <c r="Q1430" s="260">
        <v>1500</v>
      </c>
      <c r="R1430" s="260">
        <v>1520</v>
      </c>
    </row>
    <row r="1431" spans="1:18" x14ac:dyDescent="0.35">
      <c r="A1431" s="260">
        <v>95001993</v>
      </c>
      <c r="B1431" s="260" t="s">
        <v>330</v>
      </c>
      <c r="C1431" s="260" t="s">
        <v>302</v>
      </c>
      <c r="D1431" s="261">
        <v>44853</v>
      </c>
      <c r="E1431" s="260">
        <v>28</v>
      </c>
      <c r="F1431" s="260" t="s">
        <v>199</v>
      </c>
      <c r="G1431" s="260">
        <v>2968000</v>
      </c>
      <c r="H1431" s="260" t="s">
        <v>318</v>
      </c>
      <c r="I1431" s="260" t="s">
        <v>319</v>
      </c>
      <c r="J1431" s="260" t="s">
        <v>320</v>
      </c>
      <c r="K1431" s="260" t="s">
        <v>320</v>
      </c>
      <c r="L1431" s="260" t="s">
        <v>263</v>
      </c>
      <c r="M1431" s="260">
        <v>700009</v>
      </c>
      <c r="N1431" s="260" t="s">
        <v>204</v>
      </c>
      <c r="O1431" s="260" t="s">
        <v>205</v>
      </c>
      <c r="P1431" s="260">
        <v>21</v>
      </c>
      <c r="Q1431" s="260">
        <v>1500</v>
      </c>
      <c r="R1431" s="260">
        <v>1520</v>
      </c>
    </row>
    <row r="1432" spans="1:18" x14ac:dyDescent="0.35">
      <c r="A1432" s="260">
        <v>95001993</v>
      </c>
      <c r="B1432" s="260" t="s">
        <v>330</v>
      </c>
      <c r="C1432" s="260" t="s">
        <v>302</v>
      </c>
      <c r="D1432" s="261">
        <v>44853</v>
      </c>
      <c r="E1432" s="260">
        <v>28</v>
      </c>
      <c r="F1432" s="260" t="s">
        <v>199</v>
      </c>
      <c r="G1432" s="260">
        <v>2968000</v>
      </c>
      <c r="H1432" s="260" t="s">
        <v>318</v>
      </c>
      <c r="I1432" s="260" t="s">
        <v>319</v>
      </c>
      <c r="J1432" s="260" t="s">
        <v>320</v>
      </c>
      <c r="K1432" s="260" t="s">
        <v>320</v>
      </c>
      <c r="L1432" s="260" t="s">
        <v>263</v>
      </c>
      <c r="M1432" s="260">
        <v>700009</v>
      </c>
      <c r="N1432" s="260" t="s">
        <v>204</v>
      </c>
      <c r="O1432" s="260" t="s">
        <v>205</v>
      </c>
      <c r="P1432" s="260">
        <v>15</v>
      </c>
      <c r="Q1432" s="260">
        <v>1500</v>
      </c>
      <c r="R1432" s="260">
        <v>1520</v>
      </c>
    </row>
    <row r="1433" spans="1:18" x14ac:dyDescent="0.35">
      <c r="A1433" s="260">
        <v>95001993</v>
      </c>
      <c r="B1433" s="260" t="s">
        <v>330</v>
      </c>
      <c r="C1433" s="260" t="s">
        <v>302</v>
      </c>
      <c r="D1433" s="261">
        <v>44853</v>
      </c>
      <c r="E1433" s="260">
        <v>28</v>
      </c>
      <c r="F1433" s="260" t="s">
        <v>199</v>
      </c>
      <c r="G1433" s="260">
        <v>2968000</v>
      </c>
      <c r="H1433" s="260" t="s">
        <v>318</v>
      </c>
      <c r="I1433" s="260" t="s">
        <v>319</v>
      </c>
      <c r="J1433" s="260" t="s">
        <v>320</v>
      </c>
      <c r="K1433" s="260" t="s">
        <v>320</v>
      </c>
      <c r="L1433" s="260" t="s">
        <v>263</v>
      </c>
      <c r="M1433" s="260">
        <v>700009</v>
      </c>
      <c r="N1433" s="260" t="s">
        <v>204</v>
      </c>
      <c r="O1433" s="260" t="s">
        <v>205</v>
      </c>
      <c r="P1433" s="260">
        <v>20</v>
      </c>
      <c r="Q1433" s="260">
        <v>1500</v>
      </c>
      <c r="R1433" s="260">
        <v>1520</v>
      </c>
    </row>
    <row r="1434" spans="1:18" x14ac:dyDescent="0.35">
      <c r="A1434" s="260">
        <v>95001993</v>
      </c>
      <c r="B1434" s="260" t="s">
        <v>330</v>
      </c>
      <c r="C1434" s="260" t="s">
        <v>302</v>
      </c>
      <c r="D1434" s="261">
        <v>44853</v>
      </c>
      <c r="E1434" s="260">
        <v>28</v>
      </c>
      <c r="F1434" s="260" t="s">
        <v>199</v>
      </c>
      <c r="G1434" s="260">
        <v>2968000</v>
      </c>
      <c r="H1434" s="260" t="s">
        <v>318</v>
      </c>
      <c r="I1434" s="260" t="s">
        <v>319</v>
      </c>
      <c r="J1434" s="260" t="s">
        <v>320</v>
      </c>
      <c r="K1434" s="260" t="s">
        <v>320</v>
      </c>
      <c r="L1434" s="260" t="s">
        <v>263</v>
      </c>
      <c r="M1434" s="260">
        <v>700009</v>
      </c>
      <c r="N1434" s="260" t="s">
        <v>204</v>
      </c>
      <c r="O1434" s="260" t="s">
        <v>205</v>
      </c>
      <c r="P1434" s="260">
        <v>19</v>
      </c>
      <c r="Q1434" s="260">
        <v>1500</v>
      </c>
      <c r="R1434" s="260">
        <v>1520</v>
      </c>
    </row>
    <row r="1435" spans="1:18" x14ac:dyDescent="0.35">
      <c r="A1435" s="260">
        <v>95001993</v>
      </c>
      <c r="B1435" s="260" t="s">
        <v>330</v>
      </c>
      <c r="C1435" s="260" t="s">
        <v>302</v>
      </c>
      <c r="D1435" s="261">
        <v>44853</v>
      </c>
      <c r="E1435" s="260">
        <v>28</v>
      </c>
      <c r="F1435" s="260" t="s">
        <v>199</v>
      </c>
      <c r="G1435" s="260">
        <v>2968000</v>
      </c>
      <c r="H1435" s="260" t="s">
        <v>318</v>
      </c>
      <c r="I1435" s="260" t="s">
        <v>319</v>
      </c>
      <c r="J1435" s="260" t="s">
        <v>320</v>
      </c>
      <c r="K1435" s="260" t="s">
        <v>320</v>
      </c>
      <c r="L1435" s="260" t="s">
        <v>263</v>
      </c>
      <c r="M1435" s="260">
        <v>700009</v>
      </c>
      <c r="N1435" s="260" t="s">
        <v>204</v>
      </c>
      <c r="O1435" s="260" t="s">
        <v>205</v>
      </c>
      <c r="P1435" s="260">
        <v>18</v>
      </c>
      <c r="Q1435" s="260">
        <v>1500</v>
      </c>
      <c r="R1435" s="260">
        <v>1520</v>
      </c>
    </row>
    <row r="1436" spans="1:18" x14ac:dyDescent="0.35">
      <c r="A1436" s="260">
        <v>95001993</v>
      </c>
      <c r="B1436" s="260" t="s">
        <v>330</v>
      </c>
      <c r="C1436" s="260" t="s">
        <v>302</v>
      </c>
      <c r="D1436" s="261">
        <v>44853</v>
      </c>
      <c r="E1436" s="260">
        <v>14</v>
      </c>
      <c r="F1436" s="260" t="s">
        <v>199</v>
      </c>
      <c r="G1436" s="260">
        <v>1484000</v>
      </c>
      <c r="H1436" s="260" t="s">
        <v>318</v>
      </c>
      <c r="I1436" s="260" t="s">
        <v>319</v>
      </c>
      <c r="J1436" s="260" t="s">
        <v>320</v>
      </c>
      <c r="K1436" s="260" t="s">
        <v>320</v>
      </c>
      <c r="L1436" s="260" t="s">
        <v>263</v>
      </c>
      <c r="M1436" s="260">
        <v>700009</v>
      </c>
      <c r="N1436" s="260" t="s">
        <v>204</v>
      </c>
      <c r="O1436" s="260" t="s">
        <v>205</v>
      </c>
      <c r="P1436" s="260">
        <v>17</v>
      </c>
      <c r="Q1436" s="260">
        <v>1500</v>
      </c>
      <c r="R1436" s="260">
        <v>1520</v>
      </c>
    </row>
    <row r="1437" spans="1:18" x14ac:dyDescent="0.35">
      <c r="A1437" s="260">
        <v>95001993</v>
      </c>
      <c r="B1437" s="260" t="s">
        <v>330</v>
      </c>
      <c r="C1437" s="260" t="s">
        <v>302</v>
      </c>
      <c r="D1437" s="261">
        <v>44853</v>
      </c>
      <c r="E1437" s="260">
        <v>14</v>
      </c>
      <c r="F1437" s="260" t="s">
        <v>199</v>
      </c>
      <c r="G1437" s="260">
        <v>1484000</v>
      </c>
      <c r="H1437" s="260" t="s">
        <v>318</v>
      </c>
      <c r="I1437" s="260" t="s">
        <v>319</v>
      </c>
      <c r="J1437" s="260" t="s">
        <v>320</v>
      </c>
      <c r="K1437" s="260" t="s">
        <v>320</v>
      </c>
      <c r="L1437" s="260" t="s">
        <v>263</v>
      </c>
      <c r="M1437" s="260">
        <v>700009</v>
      </c>
      <c r="N1437" s="260" t="s">
        <v>204</v>
      </c>
      <c r="O1437" s="260" t="s">
        <v>205</v>
      </c>
      <c r="P1437" s="260">
        <v>16</v>
      </c>
      <c r="Q1437" s="260">
        <v>1500</v>
      </c>
      <c r="R1437" s="260">
        <v>1520</v>
      </c>
    </row>
    <row r="1438" spans="1:18" x14ac:dyDescent="0.35">
      <c r="A1438" s="260">
        <v>95001993</v>
      </c>
      <c r="B1438" s="260" t="s">
        <v>330</v>
      </c>
      <c r="C1438" s="260" t="s">
        <v>302</v>
      </c>
      <c r="D1438" s="261">
        <v>44853</v>
      </c>
      <c r="E1438" s="260">
        <v>28</v>
      </c>
      <c r="F1438" s="260" t="s">
        <v>199</v>
      </c>
      <c r="G1438" s="260">
        <v>2968000</v>
      </c>
      <c r="H1438" s="260" t="s">
        <v>318</v>
      </c>
      <c r="I1438" s="260" t="s">
        <v>319</v>
      </c>
      <c r="J1438" s="260" t="s">
        <v>320</v>
      </c>
      <c r="K1438" s="260" t="s">
        <v>320</v>
      </c>
      <c r="L1438" s="260" t="s">
        <v>263</v>
      </c>
      <c r="M1438" s="260">
        <v>700009</v>
      </c>
      <c r="N1438" s="260" t="s">
        <v>204</v>
      </c>
      <c r="O1438" s="260" t="s">
        <v>205</v>
      </c>
      <c r="P1438" s="260">
        <v>10</v>
      </c>
      <c r="Q1438" s="260">
        <v>1500</v>
      </c>
      <c r="R1438" s="260">
        <v>1520</v>
      </c>
    </row>
    <row r="1439" spans="1:18" x14ac:dyDescent="0.35">
      <c r="A1439" s="260">
        <v>95001993</v>
      </c>
      <c r="B1439" s="260" t="s">
        <v>330</v>
      </c>
      <c r="C1439" s="260" t="s">
        <v>302</v>
      </c>
      <c r="D1439" s="261">
        <v>44853</v>
      </c>
      <c r="E1439" s="260">
        <v>28</v>
      </c>
      <c r="F1439" s="260" t="s">
        <v>199</v>
      </c>
      <c r="G1439" s="260">
        <v>2968000</v>
      </c>
      <c r="H1439" s="260" t="s">
        <v>318</v>
      </c>
      <c r="I1439" s="260" t="s">
        <v>319</v>
      </c>
      <c r="J1439" s="260" t="s">
        <v>320</v>
      </c>
      <c r="K1439" s="260" t="s">
        <v>320</v>
      </c>
      <c r="L1439" s="260" t="s">
        <v>263</v>
      </c>
      <c r="M1439" s="260">
        <v>700009</v>
      </c>
      <c r="N1439" s="260" t="s">
        <v>204</v>
      </c>
      <c r="O1439" s="260" t="s">
        <v>205</v>
      </c>
      <c r="P1439" s="260">
        <v>11</v>
      </c>
      <c r="Q1439" s="260">
        <v>1500</v>
      </c>
      <c r="R1439" s="260">
        <v>1520</v>
      </c>
    </row>
    <row r="1440" spans="1:18" x14ac:dyDescent="0.35">
      <c r="A1440" s="260">
        <v>95001993</v>
      </c>
      <c r="B1440" s="260" t="s">
        <v>330</v>
      </c>
      <c r="C1440" s="260" t="s">
        <v>302</v>
      </c>
      <c r="D1440" s="261">
        <v>44853</v>
      </c>
      <c r="E1440" s="260">
        <v>28</v>
      </c>
      <c r="F1440" s="260" t="s">
        <v>199</v>
      </c>
      <c r="G1440" s="260">
        <v>2968000</v>
      </c>
      <c r="H1440" s="260" t="s">
        <v>318</v>
      </c>
      <c r="I1440" s="260" t="s">
        <v>319</v>
      </c>
      <c r="J1440" s="260" t="s">
        <v>320</v>
      </c>
      <c r="K1440" s="260" t="s">
        <v>320</v>
      </c>
      <c r="L1440" s="260" t="s">
        <v>263</v>
      </c>
      <c r="M1440" s="260">
        <v>700009</v>
      </c>
      <c r="N1440" s="260" t="s">
        <v>204</v>
      </c>
      <c r="O1440" s="260" t="s">
        <v>205</v>
      </c>
      <c r="P1440" s="260">
        <v>12</v>
      </c>
      <c r="Q1440" s="260">
        <v>1500</v>
      </c>
      <c r="R1440" s="260">
        <v>1520</v>
      </c>
    </row>
    <row r="1441" spans="1:18" x14ac:dyDescent="0.35">
      <c r="A1441" s="260">
        <v>95001993</v>
      </c>
      <c r="B1441" s="260" t="s">
        <v>330</v>
      </c>
      <c r="C1441" s="260" t="s">
        <v>302</v>
      </c>
      <c r="D1441" s="261">
        <v>44853</v>
      </c>
      <c r="E1441" s="260">
        <v>28</v>
      </c>
      <c r="F1441" s="260" t="s">
        <v>199</v>
      </c>
      <c r="G1441" s="260">
        <v>2968000</v>
      </c>
      <c r="H1441" s="260" t="s">
        <v>318</v>
      </c>
      <c r="I1441" s="260" t="s">
        <v>319</v>
      </c>
      <c r="J1441" s="260" t="s">
        <v>320</v>
      </c>
      <c r="K1441" s="260" t="s">
        <v>320</v>
      </c>
      <c r="L1441" s="260" t="s">
        <v>263</v>
      </c>
      <c r="M1441" s="260">
        <v>700009</v>
      </c>
      <c r="N1441" s="260" t="s">
        <v>204</v>
      </c>
      <c r="O1441" s="260" t="s">
        <v>205</v>
      </c>
      <c r="P1441" s="260">
        <v>13</v>
      </c>
      <c r="Q1441" s="260">
        <v>1500</v>
      </c>
      <c r="R1441" s="260">
        <v>1520</v>
      </c>
    </row>
    <row r="1442" spans="1:18" x14ac:dyDescent="0.35">
      <c r="A1442" s="260">
        <v>95001993</v>
      </c>
      <c r="B1442" s="260" t="s">
        <v>330</v>
      </c>
      <c r="C1442" s="260" t="s">
        <v>302</v>
      </c>
      <c r="D1442" s="261">
        <v>44853</v>
      </c>
      <c r="E1442" s="260">
        <v>28</v>
      </c>
      <c r="F1442" s="260" t="s">
        <v>199</v>
      </c>
      <c r="G1442" s="260">
        <v>2968000</v>
      </c>
      <c r="H1442" s="260" t="s">
        <v>318</v>
      </c>
      <c r="I1442" s="260" t="s">
        <v>319</v>
      </c>
      <c r="J1442" s="260" t="s">
        <v>320</v>
      </c>
      <c r="K1442" s="260" t="s">
        <v>320</v>
      </c>
      <c r="L1442" s="260" t="s">
        <v>263</v>
      </c>
      <c r="M1442" s="260">
        <v>700009</v>
      </c>
      <c r="N1442" s="260" t="s">
        <v>204</v>
      </c>
      <c r="O1442" s="260" t="s">
        <v>205</v>
      </c>
      <c r="P1442" s="260">
        <v>14</v>
      </c>
      <c r="Q1442" s="260">
        <v>1500</v>
      </c>
      <c r="R1442" s="260">
        <v>1520</v>
      </c>
    </row>
    <row r="1443" spans="1:18" x14ac:dyDescent="0.35">
      <c r="A1443" s="260">
        <v>95001994</v>
      </c>
      <c r="B1443" s="260" t="s">
        <v>330</v>
      </c>
      <c r="C1443" s="260" t="s">
        <v>302</v>
      </c>
      <c r="D1443" s="261">
        <v>44853</v>
      </c>
      <c r="E1443" s="260">
        <v>28</v>
      </c>
      <c r="F1443" s="260" t="s">
        <v>199</v>
      </c>
      <c r="G1443" s="260">
        <v>2968000</v>
      </c>
      <c r="H1443" s="260" t="s">
        <v>318</v>
      </c>
      <c r="I1443" s="260" t="s">
        <v>319</v>
      </c>
      <c r="J1443" s="260" t="s">
        <v>320</v>
      </c>
      <c r="K1443" s="260" t="s">
        <v>320</v>
      </c>
      <c r="L1443" s="260" t="s">
        <v>263</v>
      </c>
      <c r="M1443" s="260">
        <v>700009</v>
      </c>
      <c r="N1443" s="260" t="s">
        <v>204</v>
      </c>
      <c r="O1443" s="260" t="s">
        <v>205</v>
      </c>
      <c r="P1443" s="260">
        <v>11</v>
      </c>
      <c r="Q1443" s="260">
        <v>1500</v>
      </c>
      <c r="R1443" s="260">
        <v>1520</v>
      </c>
    </row>
    <row r="1444" spans="1:18" x14ac:dyDescent="0.35">
      <c r="A1444" s="260">
        <v>95001994</v>
      </c>
      <c r="B1444" s="260" t="s">
        <v>330</v>
      </c>
      <c r="C1444" s="260" t="s">
        <v>302</v>
      </c>
      <c r="D1444" s="261">
        <v>44853</v>
      </c>
      <c r="E1444" s="260">
        <v>28</v>
      </c>
      <c r="F1444" s="260" t="s">
        <v>199</v>
      </c>
      <c r="G1444" s="260">
        <v>2968000</v>
      </c>
      <c r="H1444" s="260" t="s">
        <v>318</v>
      </c>
      <c r="I1444" s="260" t="s">
        <v>319</v>
      </c>
      <c r="J1444" s="260" t="s">
        <v>320</v>
      </c>
      <c r="K1444" s="260" t="s">
        <v>320</v>
      </c>
      <c r="L1444" s="260" t="s">
        <v>263</v>
      </c>
      <c r="M1444" s="260">
        <v>700009</v>
      </c>
      <c r="N1444" s="260" t="s">
        <v>204</v>
      </c>
      <c r="O1444" s="260" t="s">
        <v>205</v>
      </c>
      <c r="P1444" s="260">
        <v>10</v>
      </c>
      <c r="Q1444" s="260">
        <v>1500</v>
      </c>
      <c r="R1444" s="260">
        <v>1520</v>
      </c>
    </row>
    <row r="1445" spans="1:18" x14ac:dyDescent="0.35">
      <c r="A1445" s="260">
        <v>95001995</v>
      </c>
      <c r="B1445" s="260" t="s">
        <v>330</v>
      </c>
      <c r="C1445" s="260" t="s">
        <v>302</v>
      </c>
      <c r="D1445" s="261">
        <v>44855</v>
      </c>
      <c r="E1445" s="260">
        <v>28</v>
      </c>
      <c r="F1445" s="260" t="s">
        <v>199</v>
      </c>
      <c r="G1445" s="260">
        <v>2968000</v>
      </c>
      <c r="H1445" s="260" t="s">
        <v>318</v>
      </c>
      <c r="I1445" s="260" t="s">
        <v>319</v>
      </c>
      <c r="J1445" s="260" t="s">
        <v>320</v>
      </c>
      <c r="K1445" s="260" t="s">
        <v>320</v>
      </c>
      <c r="L1445" s="260" t="s">
        <v>263</v>
      </c>
      <c r="M1445" s="260">
        <v>700009</v>
      </c>
      <c r="N1445" s="260" t="s">
        <v>204</v>
      </c>
      <c r="O1445" s="260" t="s">
        <v>205</v>
      </c>
      <c r="P1445" s="260">
        <v>20</v>
      </c>
      <c r="Q1445" s="260">
        <v>1500</v>
      </c>
      <c r="R1445" s="260">
        <v>1520</v>
      </c>
    </row>
    <row r="1446" spans="1:18" x14ac:dyDescent="0.35">
      <c r="A1446" s="260">
        <v>95001995</v>
      </c>
      <c r="B1446" s="260" t="s">
        <v>330</v>
      </c>
      <c r="C1446" s="260" t="s">
        <v>302</v>
      </c>
      <c r="D1446" s="261">
        <v>44855</v>
      </c>
      <c r="E1446" s="260">
        <v>28</v>
      </c>
      <c r="F1446" s="260" t="s">
        <v>199</v>
      </c>
      <c r="G1446" s="260">
        <v>2968000</v>
      </c>
      <c r="H1446" s="260" t="s">
        <v>318</v>
      </c>
      <c r="I1446" s="260" t="s">
        <v>319</v>
      </c>
      <c r="J1446" s="260" t="s">
        <v>320</v>
      </c>
      <c r="K1446" s="260" t="s">
        <v>320</v>
      </c>
      <c r="L1446" s="260" t="s">
        <v>263</v>
      </c>
      <c r="M1446" s="260">
        <v>700009</v>
      </c>
      <c r="N1446" s="260" t="s">
        <v>204</v>
      </c>
      <c r="O1446" s="260" t="s">
        <v>205</v>
      </c>
      <c r="P1446" s="260">
        <v>19</v>
      </c>
      <c r="Q1446" s="260">
        <v>1500</v>
      </c>
      <c r="R1446" s="260">
        <v>1520</v>
      </c>
    </row>
    <row r="1447" spans="1:18" x14ac:dyDescent="0.35">
      <c r="A1447" s="260">
        <v>95001995</v>
      </c>
      <c r="B1447" s="260" t="s">
        <v>330</v>
      </c>
      <c r="C1447" s="260" t="s">
        <v>302</v>
      </c>
      <c r="D1447" s="261">
        <v>44855</v>
      </c>
      <c r="E1447" s="260">
        <v>28</v>
      </c>
      <c r="F1447" s="260" t="s">
        <v>199</v>
      </c>
      <c r="G1447" s="260">
        <v>2968000</v>
      </c>
      <c r="H1447" s="260" t="s">
        <v>318</v>
      </c>
      <c r="I1447" s="260" t="s">
        <v>319</v>
      </c>
      <c r="J1447" s="260" t="s">
        <v>320</v>
      </c>
      <c r="K1447" s="260" t="s">
        <v>320</v>
      </c>
      <c r="L1447" s="260" t="s">
        <v>263</v>
      </c>
      <c r="M1447" s="260">
        <v>700009</v>
      </c>
      <c r="N1447" s="260" t="s">
        <v>204</v>
      </c>
      <c r="O1447" s="260" t="s">
        <v>205</v>
      </c>
      <c r="P1447" s="260">
        <v>18</v>
      </c>
      <c r="Q1447" s="260">
        <v>1500</v>
      </c>
      <c r="R1447" s="260">
        <v>1520</v>
      </c>
    </row>
    <row r="1448" spans="1:18" x14ac:dyDescent="0.35">
      <c r="A1448" s="260">
        <v>95001995</v>
      </c>
      <c r="B1448" s="260" t="s">
        <v>330</v>
      </c>
      <c r="C1448" s="260" t="s">
        <v>302</v>
      </c>
      <c r="D1448" s="261">
        <v>44855</v>
      </c>
      <c r="E1448" s="260">
        <v>28</v>
      </c>
      <c r="F1448" s="260" t="s">
        <v>199</v>
      </c>
      <c r="G1448" s="260">
        <v>2968000</v>
      </c>
      <c r="H1448" s="260" t="s">
        <v>318</v>
      </c>
      <c r="I1448" s="260" t="s">
        <v>319</v>
      </c>
      <c r="J1448" s="260" t="s">
        <v>320</v>
      </c>
      <c r="K1448" s="260" t="s">
        <v>320</v>
      </c>
      <c r="L1448" s="260" t="s">
        <v>263</v>
      </c>
      <c r="M1448" s="260">
        <v>700009</v>
      </c>
      <c r="N1448" s="260" t="s">
        <v>204</v>
      </c>
      <c r="O1448" s="260" t="s">
        <v>205</v>
      </c>
      <c r="P1448" s="260">
        <v>17</v>
      </c>
      <c r="Q1448" s="260">
        <v>1500</v>
      </c>
      <c r="R1448" s="260">
        <v>1520</v>
      </c>
    </row>
    <row r="1449" spans="1:18" x14ac:dyDescent="0.35">
      <c r="A1449" s="260">
        <v>95001995</v>
      </c>
      <c r="B1449" s="260" t="s">
        <v>330</v>
      </c>
      <c r="C1449" s="260" t="s">
        <v>302</v>
      </c>
      <c r="D1449" s="261">
        <v>44855</v>
      </c>
      <c r="E1449" s="260">
        <v>28</v>
      </c>
      <c r="F1449" s="260" t="s">
        <v>199</v>
      </c>
      <c r="G1449" s="260">
        <v>2968000</v>
      </c>
      <c r="H1449" s="260" t="s">
        <v>318</v>
      </c>
      <c r="I1449" s="260" t="s">
        <v>319</v>
      </c>
      <c r="J1449" s="260" t="s">
        <v>320</v>
      </c>
      <c r="K1449" s="260" t="s">
        <v>320</v>
      </c>
      <c r="L1449" s="260" t="s">
        <v>263</v>
      </c>
      <c r="M1449" s="260">
        <v>700009</v>
      </c>
      <c r="N1449" s="260" t="s">
        <v>204</v>
      </c>
      <c r="O1449" s="260" t="s">
        <v>205</v>
      </c>
      <c r="P1449" s="260">
        <v>16</v>
      </c>
      <c r="Q1449" s="260">
        <v>1500</v>
      </c>
      <c r="R1449" s="260">
        <v>1520</v>
      </c>
    </row>
    <row r="1450" spans="1:18" x14ac:dyDescent="0.35">
      <c r="A1450" s="260">
        <v>95001995</v>
      </c>
      <c r="B1450" s="260" t="s">
        <v>330</v>
      </c>
      <c r="C1450" s="260" t="s">
        <v>302</v>
      </c>
      <c r="D1450" s="261">
        <v>44855</v>
      </c>
      <c r="E1450" s="260">
        <v>28</v>
      </c>
      <c r="F1450" s="260" t="s">
        <v>199</v>
      </c>
      <c r="G1450" s="260">
        <v>2968000</v>
      </c>
      <c r="H1450" s="260" t="s">
        <v>318</v>
      </c>
      <c r="I1450" s="260" t="s">
        <v>319</v>
      </c>
      <c r="J1450" s="260" t="s">
        <v>320</v>
      </c>
      <c r="K1450" s="260" t="s">
        <v>320</v>
      </c>
      <c r="L1450" s="260" t="s">
        <v>263</v>
      </c>
      <c r="M1450" s="260">
        <v>700009</v>
      </c>
      <c r="N1450" s="260" t="s">
        <v>204</v>
      </c>
      <c r="O1450" s="260" t="s">
        <v>205</v>
      </c>
      <c r="P1450" s="260">
        <v>15</v>
      </c>
      <c r="Q1450" s="260">
        <v>1500</v>
      </c>
      <c r="R1450" s="260">
        <v>1520</v>
      </c>
    </row>
    <row r="1451" spans="1:18" x14ac:dyDescent="0.35">
      <c r="A1451" s="260">
        <v>95001995</v>
      </c>
      <c r="B1451" s="260" t="s">
        <v>330</v>
      </c>
      <c r="C1451" s="260" t="s">
        <v>302</v>
      </c>
      <c r="D1451" s="261">
        <v>44855</v>
      </c>
      <c r="E1451" s="260">
        <v>28</v>
      </c>
      <c r="F1451" s="260" t="s">
        <v>199</v>
      </c>
      <c r="G1451" s="260">
        <v>2968000</v>
      </c>
      <c r="H1451" s="260" t="s">
        <v>318</v>
      </c>
      <c r="I1451" s="260" t="s">
        <v>319</v>
      </c>
      <c r="J1451" s="260" t="s">
        <v>320</v>
      </c>
      <c r="K1451" s="260" t="s">
        <v>320</v>
      </c>
      <c r="L1451" s="260" t="s">
        <v>263</v>
      </c>
      <c r="M1451" s="260">
        <v>700009</v>
      </c>
      <c r="N1451" s="260" t="s">
        <v>204</v>
      </c>
      <c r="O1451" s="260" t="s">
        <v>205</v>
      </c>
      <c r="P1451" s="260">
        <v>14</v>
      </c>
      <c r="Q1451" s="260">
        <v>1500</v>
      </c>
      <c r="R1451" s="260">
        <v>1520</v>
      </c>
    </row>
    <row r="1452" spans="1:18" x14ac:dyDescent="0.35">
      <c r="A1452" s="260">
        <v>95001995</v>
      </c>
      <c r="B1452" s="260" t="s">
        <v>330</v>
      </c>
      <c r="C1452" s="260" t="s">
        <v>302</v>
      </c>
      <c r="D1452" s="261">
        <v>44855</v>
      </c>
      <c r="E1452" s="260">
        <v>28</v>
      </c>
      <c r="F1452" s="260" t="s">
        <v>199</v>
      </c>
      <c r="G1452" s="260">
        <v>2968000</v>
      </c>
      <c r="H1452" s="260" t="s">
        <v>318</v>
      </c>
      <c r="I1452" s="260" t="s">
        <v>319</v>
      </c>
      <c r="J1452" s="260" t="s">
        <v>320</v>
      </c>
      <c r="K1452" s="260" t="s">
        <v>320</v>
      </c>
      <c r="L1452" s="260" t="s">
        <v>263</v>
      </c>
      <c r="M1452" s="260">
        <v>700009</v>
      </c>
      <c r="N1452" s="260" t="s">
        <v>204</v>
      </c>
      <c r="O1452" s="260" t="s">
        <v>205</v>
      </c>
      <c r="P1452" s="260">
        <v>13</v>
      </c>
      <c r="Q1452" s="260">
        <v>1500</v>
      </c>
      <c r="R1452" s="260">
        <v>1520</v>
      </c>
    </row>
    <row r="1453" spans="1:18" x14ac:dyDescent="0.35">
      <c r="A1453" s="260">
        <v>95001995</v>
      </c>
      <c r="B1453" s="260" t="s">
        <v>330</v>
      </c>
      <c r="C1453" s="260" t="s">
        <v>302</v>
      </c>
      <c r="D1453" s="261">
        <v>44855</v>
      </c>
      <c r="E1453" s="260">
        <v>28</v>
      </c>
      <c r="F1453" s="260" t="s">
        <v>199</v>
      </c>
      <c r="G1453" s="260">
        <v>2968000</v>
      </c>
      <c r="H1453" s="260" t="s">
        <v>318</v>
      </c>
      <c r="I1453" s="260" t="s">
        <v>319</v>
      </c>
      <c r="J1453" s="260" t="s">
        <v>320</v>
      </c>
      <c r="K1453" s="260" t="s">
        <v>320</v>
      </c>
      <c r="L1453" s="260" t="s">
        <v>263</v>
      </c>
      <c r="M1453" s="260">
        <v>700009</v>
      </c>
      <c r="N1453" s="260" t="s">
        <v>204</v>
      </c>
      <c r="O1453" s="260" t="s">
        <v>205</v>
      </c>
      <c r="P1453" s="260">
        <v>12</v>
      </c>
      <c r="Q1453" s="260">
        <v>1500</v>
      </c>
      <c r="R1453" s="260">
        <v>1520</v>
      </c>
    </row>
    <row r="1454" spans="1:18" x14ac:dyDescent="0.35">
      <c r="A1454" s="260">
        <v>95001995</v>
      </c>
      <c r="B1454" s="260" t="s">
        <v>330</v>
      </c>
      <c r="C1454" s="260" t="s">
        <v>302</v>
      </c>
      <c r="D1454" s="261">
        <v>44855</v>
      </c>
      <c r="E1454" s="260">
        <v>28</v>
      </c>
      <c r="F1454" s="260" t="s">
        <v>199</v>
      </c>
      <c r="G1454" s="260">
        <v>2968000</v>
      </c>
      <c r="H1454" s="260" t="s">
        <v>318</v>
      </c>
      <c r="I1454" s="260" t="s">
        <v>319</v>
      </c>
      <c r="J1454" s="260" t="s">
        <v>320</v>
      </c>
      <c r="K1454" s="260" t="s">
        <v>320</v>
      </c>
      <c r="L1454" s="260" t="s">
        <v>263</v>
      </c>
      <c r="M1454" s="260">
        <v>700009</v>
      </c>
      <c r="N1454" s="260" t="s">
        <v>204</v>
      </c>
      <c r="O1454" s="260" t="s">
        <v>205</v>
      </c>
      <c r="P1454" s="260">
        <v>11</v>
      </c>
      <c r="Q1454" s="260">
        <v>1500</v>
      </c>
      <c r="R1454" s="260">
        <v>1520</v>
      </c>
    </row>
    <row r="1455" spans="1:18" x14ac:dyDescent="0.35">
      <c r="A1455" s="260">
        <v>95001995</v>
      </c>
      <c r="B1455" s="260" t="s">
        <v>330</v>
      </c>
      <c r="C1455" s="260" t="s">
        <v>302</v>
      </c>
      <c r="D1455" s="261">
        <v>44855</v>
      </c>
      <c r="E1455" s="260">
        <v>28</v>
      </c>
      <c r="F1455" s="260" t="s">
        <v>199</v>
      </c>
      <c r="G1455" s="260">
        <v>2968000</v>
      </c>
      <c r="H1455" s="260" t="s">
        <v>318</v>
      </c>
      <c r="I1455" s="260" t="s">
        <v>319</v>
      </c>
      <c r="J1455" s="260" t="s">
        <v>320</v>
      </c>
      <c r="K1455" s="260" t="s">
        <v>320</v>
      </c>
      <c r="L1455" s="260" t="s">
        <v>263</v>
      </c>
      <c r="M1455" s="260">
        <v>700009</v>
      </c>
      <c r="N1455" s="260" t="s">
        <v>204</v>
      </c>
      <c r="O1455" s="260" t="s">
        <v>205</v>
      </c>
      <c r="P1455" s="260">
        <v>10</v>
      </c>
      <c r="Q1455" s="260">
        <v>1500</v>
      </c>
      <c r="R1455" s="260">
        <v>1520</v>
      </c>
    </row>
    <row r="1456" spans="1:18" x14ac:dyDescent="0.35">
      <c r="A1456" s="260">
        <v>95001996</v>
      </c>
      <c r="B1456" s="260" t="s">
        <v>330</v>
      </c>
      <c r="C1456" s="260" t="s">
        <v>302</v>
      </c>
      <c r="D1456" s="261">
        <v>44858</v>
      </c>
      <c r="E1456" s="260">
        <v>28</v>
      </c>
      <c r="F1456" s="260" t="s">
        <v>199</v>
      </c>
      <c r="G1456" s="260">
        <v>2968000</v>
      </c>
      <c r="H1456" s="260" t="s">
        <v>318</v>
      </c>
      <c r="I1456" s="260" t="s">
        <v>319</v>
      </c>
      <c r="J1456" s="260" t="s">
        <v>320</v>
      </c>
      <c r="K1456" s="260" t="s">
        <v>320</v>
      </c>
      <c r="L1456" s="260" t="s">
        <v>263</v>
      </c>
      <c r="M1456" s="260">
        <v>700009</v>
      </c>
      <c r="N1456" s="260" t="s">
        <v>204</v>
      </c>
      <c r="O1456" s="260" t="s">
        <v>205</v>
      </c>
      <c r="P1456" s="260">
        <v>20</v>
      </c>
      <c r="Q1456" s="260">
        <v>1500</v>
      </c>
      <c r="R1456" s="260">
        <v>1520</v>
      </c>
    </row>
    <row r="1457" spans="1:18" x14ac:dyDescent="0.35">
      <c r="A1457" s="260">
        <v>95001996</v>
      </c>
      <c r="B1457" s="260" t="s">
        <v>330</v>
      </c>
      <c r="C1457" s="260" t="s">
        <v>302</v>
      </c>
      <c r="D1457" s="261">
        <v>44858</v>
      </c>
      <c r="E1457" s="260">
        <v>28</v>
      </c>
      <c r="F1457" s="260" t="s">
        <v>199</v>
      </c>
      <c r="G1457" s="260">
        <v>2968000</v>
      </c>
      <c r="H1457" s="260" t="s">
        <v>318</v>
      </c>
      <c r="I1457" s="260" t="s">
        <v>319</v>
      </c>
      <c r="J1457" s="260" t="s">
        <v>320</v>
      </c>
      <c r="K1457" s="260" t="s">
        <v>320</v>
      </c>
      <c r="L1457" s="260" t="s">
        <v>263</v>
      </c>
      <c r="M1457" s="260">
        <v>700009</v>
      </c>
      <c r="N1457" s="260" t="s">
        <v>204</v>
      </c>
      <c r="O1457" s="260" t="s">
        <v>205</v>
      </c>
      <c r="P1457" s="260">
        <v>19</v>
      </c>
      <c r="Q1457" s="260">
        <v>1500</v>
      </c>
      <c r="R1457" s="260">
        <v>1520</v>
      </c>
    </row>
    <row r="1458" spans="1:18" x14ac:dyDescent="0.35">
      <c r="A1458" s="260">
        <v>95001996</v>
      </c>
      <c r="B1458" s="260" t="s">
        <v>330</v>
      </c>
      <c r="C1458" s="260" t="s">
        <v>302</v>
      </c>
      <c r="D1458" s="261">
        <v>44858</v>
      </c>
      <c r="E1458" s="260">
        <v>28</v>
      </c>
      <c r="F1458" s="260" t="s">
        <v>199</v>
      </c>
      <c r="G1458" s="260">
        <v>2968000</v>
      </c>
      <c r="H1458" s="260" t="s">
        <v>318</v>
      </c>
      <c r="I1458" s="260" t="s">
        <v>319</v>
      </c>
      <c r="J1458" s="260" t="s">
        <v>320</v>
      </c>
      <c r="K1458" s="260" t="s">
        <v>320</v>
      </c>
      <c r="L1458" s="260" t="s">
        <v>263</v>
      </c>
      <c r="M1458" s="260">
        <v>700009</v>
      </c>
      <c r="N1458" s="260" t="s">
        <v>204</v>
      </c>
      <c r="O1458" s="260" t="s">
        <v>205</v>
      </c>
      <c r="P1458" s="260">
        <v>18</v>
      </c>
      <c r="Q1458" s="260">
        <v>1500</v>
      </c>
      <c r="R1458" s="260">
        <v>1520</v>
      </c>
    </row>
    <row r="1459" spans="1:18" x14ac:dyDescent="0.35">
      <c r="A1459" s="260">
        <v>95001996</v>
      </c>
      <c r="B1459" s="260" t="s">
        <v>330</v>
      </c>
      <c r="C1459" s="260" t="s">
        <v>302</v>
      </c>
      <c r="D1459" s="261">
        <v>44858</v>
      </c>
      <c r="E1459" s="260">
        <v>28</v>
      </c>
      <c r="F1459" s="260" t="s">
        <v>199</v>
      </c>
      <c r="G1459" s="260">
        <v>2968000</v>
      </c>
      <c r="H1459" s="260" t="s">
        <v>318</v>
      </c>
      <c r="I1459" s="260" t="s">
        <v>319</v>
      </c>
      <c r="J1459" s="260" t="s">
        <v>320</v>
      </c>
      <c r="K1459" s="260" t="s">
        <v>320</v>
      </c>
      <c r="L1459" s="260" t="s">
        <v>263</v>
      </c>
      <c r="M1459" s="260">
        <v>700009</v>
      </c>
      <c r="N1459" s="260" t="s">
        <v>204</v>
      </c>
      <c r="O1459" s="260" t="s">
        <v>205</v>
      </c>
      <c r="P1459" s="260">
        <v>17</v>
      </c>
      <c r="Q1459" s="260">
        <v>1500</v>
      </c>
      <c r="R1459" s="260">
        <v>1520</v>
      </c>
    </row>
    <row r="1460" spans="1:18" x14ac:dyDescent="0.35">
      <c r="A1460" s="260">
        <v>95001996</v>
      </c>
      <c r="B1460" s="260" t="s">
        <v>330</v>
      </c>
      <c r="C1460" s="260" t="s">
        <v>302</v>
      </c>
      <c r="D1460" s="261">
        <v>44858</v>
      </c>
      <c r="E1460" s="260">
        <v>14</v>
      </c>
      <c r="F1460" s="260" t="s">
        <v>199</v>
      </c>
      <c r="G1460" s="260">
        <v>1484000</v>
      </c>
      <c r="H1460" s="260" t="s">
        <v>318</v>
      </c>
      <c r="I1460" s="260" t="s">
        <v>319</v>
      </c>
      <c r="J1460" s="260" t="s">
        <v>320</v>
      </c>
      <c r="K1460" s="260" t="s">
        <v>320</v>
      </c>
      <c r="L1460" s="260" t="s">
        <v>263</v>
      </c>
      <c r="M1460" s="260">
        <v>700009</v>
      </c>
      <c r="N1460" s="260" t="s">
        <v>204</v>
      </c>
      <c r="O1460" s="260" t="s">
        <v>205</v>
      </c>
      <c r="P1460" s="260">
        <v>16</v>
      </c>
      <c r="Q1460" s="260">
        <v>1500</v>
      </c>
      <c r="R1460" s="260">
        <v>1520</v>
      </c>
    </row>
    <row r="1461" spans="1:18" x14ac:dyDescent="0.35">
      <c r="A1461" s="260">
        <v>95001996</v>
      </c>
      <c r="B1461" s="260" t="s">
        <v>330</v>
      </c>
      <c r="C1461" s="260" t="s">
        <v>302</v>
      </c>
      <c r="D1461" s="261">
        <v>44858</v>
      </c>
      <c r="E1461" s="260">
        <v>28</v>
      </c>
      <c r="F1461" s="260" t="s">
        <v>199</v>
      </c>
      <c r="G1461" s="260">
        <v>2968000</v>
      </c>
      <c r="H1461" s="260" t="s">
        <v>318</v>
      </c>
      <c r="I1461" s="260" t="s">
        <v>319</v>
      </c>
      <c r="J1461" s="260" t="s">
        <v>320</v>
      </c>
      <c r="K1461" s="260" t="s">
        <v>320</v>
      </c>
      <c r="L1461" s="260" t="s">
        <v>263</v>
      </c>
      <c r="M1461" s="260">
        <v>700009</v>
      </c>
      <c r="N1461" s="260" t="s">
        <v>204</v>
      </c>
      <c r="O1461" s="260" t="s">
        <v>205</v>
      </c>
      <c r="P1461" s="260">
        <v>15</v>
      </c>
      <c r="Q1461" s="260">
        <v>1500</v>
      </c>
      <c r="R1461" s="260">
        <v>1520</v>
      </c>
    </row>
    <row r="1462" spans="1:18" x14ac:dyDescent="0.35">
      <c r="A1462" s="260">
        <v>95001996</v>
      </c>
      <c r="B1462" s="260" t="s">
        <v>330</v>
      </c>
      <c r="C1462" s="260" t="s">
        <v>302</v>
      </c>
      <c r="D1462" s="261">
        <v>44858</v>
      </c>
      <c r="E1462" s="260">
        <v>28</v>
      </c>
      <c r="F1462" s="260" t="s">
        <v>199</v>
      </c>
      <c r="G1462" s="260">
        <v>2968000</v>
      </c>
      <c r="H1462" s="260" t="s">
        <v>318</v>
      </c>
      <c r="I1462" s="260" t="s">
        <v>319</v>
      </c>
      <c r="J1462" s="260" t="s">
        <v>320</v>
      </c>
      <c r="K1462" s="260" t="s">
        <v>320</v>
      </c>
      <c r="L1462" s="260" t="s">
        <v>263</v>
      </c>
      <c r="M1462" s="260">
        <v>700009</v>
      </c>
      <c r="N1462" s="260" t="s">
        <v>204</v>
      </c>
      <c r="O1462" s="260" t="s">
        <v>205</v>
      </c>
      <c r="P1462" s="260">
        <v>14</v>
      </c>
      <c r="Q1462" s="260">
        <v>1500</v>
      </c>
      <c r="R1462" s="260">
        <v>1520</v>
      </c>
    </row>
    <row r="1463" spans="1:18" x14ac:dyDescent="0.35">
      <c r="A1463" s="260">
        <v>95001996</v>
      </c>
      <c r="B1463" s="260" t="s">
        <v>330</v>
      </c>
      <c r="C1463" s="260" t="s">
        <v>302</v>
      </c>
      <c r="D1463" s="261">
        <v>44858</v>
      </c>
      <c r="E1463" s="260">
        <v>28</v>
      </c>
      <c r="F1463" s="260" t="s">
        <v>199</v>
      </c>
      <c r="G1463" s="260">
        <v>2968000</v>
      </c>
      <c r="H1463" s="260" t="s">
        <v>318</v>
      </c>
      <c r="I1463" s="260" t="s">
        <v>319</v>
      </c>
      <c r="J1463" s="260" t="s">
        <v>320</v>
      </c>
      <c r="K1463" s="260" t="s">
        <v>320</v>
      </c>
      <c r="L1463" s="260" t="s">
        <v>263</v>
      </c>
      <c r="M1463" s="260">
        <v>700009</v>
      </c>
      <c r="N1463" s="260" t="s">
        <v>204</v>
      </c>
      <c r="O1463" s="260" t="s">
        <v>205</v>
      </c>
      <c r="P1463" s="260">
        <v>13</v>
      </c>
      <c r="Q1463" s="260">
        <v>1500</v>
      </c>
      <c r="R1463" s="260">
        <v>1520</v>
      </c>
    </row>
    <row r="1464" spans="1:18" x14ac:dyDescent="0.35">
      <c r="A1464" s="260">
        <v>95001996</v>
      </c>
      <c r="B1464" s="260" t="s">
        <v>330</v>
      </c>
      <c r="C1464" s="260" t="s">
        <v>302</v>
      </c>
      <c r="D1464" s="261">
        <v>44858</v>
      </c>
      <c r="E1464" s="260">
        <v>28</v>
      </c>
      <c r="F1464" s="260" t="s">
        <v>199</v>
      </c>
      <c r="G1464" s="260">
        <v>2968000</v>
      </c>
      <c r="H1464" s="260" t="s">
        <v>318</v>
      </c>
      <c r="I1464" s="260" t="s">
        <v>319</v>
      </c>
      <c r="J1464" s="260" t="s">
        <v>320</v>
      </c>
      <c r="K1464" s="260" t="s">
        <v>320</v>
      </c>
      <c r="L1464" s="260" t="s">
        <v>263</v>
      </c>
      <c r="M1464" s="260">
        <v>700009</v>
      </c>
      <c r="N1464" s="260" t="s">
        <v>204</v>
      </c>
      <c r="O1464" s="260" t="s">
        <v>205</v>
      </c>
      <c r="P1464" s="260">
        <v>12</v>
      </c>
      <c r="Q1464" s="260">
        <v>1500</v>
      </c>
      <c r="R1464" s="260">
        <v>1520</v>
      </c>
    </row>
    <row r="1465" spans="1:18" x14ac:dyDescent="0.35">
      <c r="A1465" s="260">
        <v>95001996</v>
      </c>
      <c r="B1465" s="260" t="s">
        <v>330</v>
      </c>
      <c r="C1465" s="260" t="s">
        <v>302</v>
      </c>
      <c r="D1465" s="261">
        <v>44858</v>
      </c>
      <c r="E1465" s="260">
        <v>28</v>
      </c>
      <c r="F1465" s="260" t="s">
        <v>199</v>
      </c>
      <c r="G1465" s="260">
        <v>2968000</v>
      </c>
      <c r="H1465" s="260" t="s">
        <v>318</v>
      </c>
      <c r="I1465" s="260" t="s">
        <v>319</v>
      </c>
      <c r="J1465" s="260" t="s">
        <v>320</v>
      </c>
      <c r="K1465" s="260" t="s">
        <v>320</v>
      </c>
      <c r="L1465" s="260" t="s">
        <v>263</v>
      </c>
      <c r="M1465" s="260">
        <v>700009</v>
      </c>
      <c r="N1465" s="260" t="s">
        <v>204</v>
      </c>
      <c r="O1465" s="260" t="s">
        <v>205</v>
      </c>
      <c r="P1465" s="260">
        <v>11</v>
      </c>
      <c r="Q1465" s="260">
        <v>1500</v>
      </c>
      <c r="R1465" s="260">
        <v>1520</v>
      </c>
    </row>
    <row r="1466" spans="1:18" x14ac:dyDescent="0.35">
      <c r="A1466" s="260">
        <v>95001996</v>
      </c>
      <c r="B1466" s="260" t="s">
        <v>330</v>
      </c>
      <c r="C1466" s="260" t="s">
        <v>302</v>
      </c>
      <c r="D1466" s="261">
        <v>44858</v>
      </c>
      <c r="E1466" s="260">
        <v>28</v>
      </c>
      <c r="F1466" s="260" t="s">
        <v>199</v>
      </c>
      <c r="G1466" s="260">
        <v>2968000</v>
      </c>
      <c r="H1466" s="260" t="s">
        <v>318</v>
      </c>
      <c r="I1466" s="260" t="s">
        <v>319</v>
      </c>
      <c r="J1466" s="260" t="s">
        <v>320</v>
      </c>
      <c r="K1466" s="260" t="s">
        <v>320</v>
      </c>
      <c r="L1466" s="260" t="s">
        <v>263</v>
      </c>
      <c r="M1466" s="260">
        <v>700009</v>
      </c>
      <c r="N1466" s="260" t="s">
        <v>204</v>
      </c>
      <c r="O1466" s="260" t="s">
        <v>205</v>
      </c>
      <c r="P1466" s="260">
        <v>10</v>
      </c>
      <c r="Q1466" s="260">
        <v>1500</v>
      </c>
      <c r="R1466" s="260">
        <v>1520</v>
      </c>
    </row>
    <row r="1467" spans="1:18" x14ac:dyDescent="0.35">
      <c r="A1467" s="260">
        <v>95001997</v>
      </c>
      <c r="B1467" s="260" t="s">
        <v>330</v>
      </c>
      <c r="C1467" s="260" t="s">
        <v>302</v>
      </c>
      <c r="D1467" s="261">
        <v>44858</v>
      </c>
      <c r="E1467" s="260">
        <v>28</v>
      </c>
      <c r="F1467" s="260" t="s">
        <v>199</v>
      </c>
      <c r="G1467" s="260">
        <v>2968000</v>
      </c>
      <c r="H1467" s="260" t="s">
        <v>318</v>
      </c>
      <c r="I1467" s="260" t="s">
        <v>319</v>
      </c>
      <c r="J1467" s="260" t="s">
        <v>320</v>
      </c>
      <c r="K1467" s="260" t="s">
        <v>320</v>
      </c>
      <c r="L1467" s="260" t="s">
        <v>263</v>
      </c>
      <c r="M1467" s="260">
        <v>700009</v>
      </c>
      <c r="N1467" s="260" t="s">
        <v>204</v>
      </c>
      <c r="O1467" s="260" t="s">
        <v>205</v>
      </c>
      <c r="P1467" s="260">
        <v>31</v>
      </c>
      <c r="Q1467" s="260">
        <v>1500</v>
      </c>
      <c r="R1467" s="260">
        <v>1520</v>
      </c>
    </row>
    <row r="1468" spans="1:18" x14ac:dyDescent="0.35">
      <c r="A1468" s="260">
        <v>95001997</v>
      </c>
      <c r="B1468" s="260" t="s">
        <v>330</v>
      </c>
      <c r="C1468" s="260" t="s">
        <v>302</v>
      </c>
      <c r="D1468" s="261">
        <v>44858</v>
      </c>
      <c r="E1468" s="260">
        <v>28</v>
      </c>
      <c r="F1468" s="260" t="s">
        <v>199</v>
      </c>
      <c r="G1468" s="260">
        <v>2968000</v>
      </c>
      <c r="H1468" s="260" t="s">
        <v>318</v>
      </c>
      <c r="I1468" s="260" t="s">
        <v>319</v>
      </c>
      <c r="J1468" s="260" t="s">
        <v>320</v>
      </c>
      <c r="K1468" s="260" t="s">
        <v>320</v>
      </c>
      <c r="L1468" s="260" t="s">
        <v>263</v>
      </c>
      <c r="M1468" s="260">
        <v>700009</v>
      </c>
      <c r="N1468" s="260" t="s">
        <v>204</v>
      </c>
      <c r="O1468" s="260" t="s">
        <v>205</v>
      </c>
      <c r="P1468" s="260">
        <v>30</v>
      </c>
      <c r="Q1468" s="260">
        <v>1500</v>
      </c>
      <c r="R1468" s="260">
        <v>1520</v>
      </c>
    </row>
    <row r="1469" spans="1:18" x14ac:dyDescent="0.35">
      <c r="A1469" s="260">
        <v>95001997</v>
      </c>
      <c r="B1469" s="260" t="s">
        <v>330</v>
      </c>
      <c r="C1469" s="260" t="s">
        <v>302</v>
      </c>
      <c r="D1469" s="261">
        <v>44858</v>
      </c>
      <c r="E1469" s="260">
        <v>28</v>
      </c>
      <c r="F1469" s="260" t="s">
        <v>199</v>
      </c>
      <c r="G1469" s="260">
        <v>2968000</v>
      </c>
      <c r="H1469" s="260" t="s">
        <v>318</v>
      </c>
      <c r="I1469" s="260" t="s">
        <v>319</v>
      </c>
      <c r="J1469" s="260" t="s">
        <v>320</v>
      </c>
      <c r="K1469" s="260" t="s">
        <v>320</v>
      </c>
      <c r="L1469" s="260" t="s">
        <v>263</v>
      </c>
      <c r="M1469" s="260">
        <v>700009</v>
      </c>
      <c r="N1469" s="260" t="s">
        <v>204</v>
      </c>
      <c r="O1469" s="260" t="s">
        <v>205</v>
      </c>
      <c r="P1469" s="260">
        <v>29</v>
      </c>
      <c r="Q1469" s="260">
        <v>1500</v>
      </c>
      <c r="R1469" s="260">
        <v>1520</v>
      </c>
    </row>
    <row r="1470" spans="1:18" x14ac:dyDescent="0.35">
      <c r="A1470" s="260">
        <v>95001997</v>
      </c>
      <c r="B1470" s="260" t="s">
        <v>330</v>
      </c>
      <c r="C1470" s="260" t="s">
        <v>302</v>
      </c>
      <c r="D1470" s="261">
        <v>44858</v>
      </c>
      <c r="E1470" s="260">
        <v>28</v>
      </c>
      <c r="F1470" s="260" t="s">
        <v>199</v>
      </c>
      <c r="G1470" s="260">
        <v>2968000</v>
      </c>
      <c r="H1470" s="260" t="s">
        <v>318</v>
      </c>
      <c r="I1470" s="260" t="s">
        <v>319</v>
      </c>
      <c r="J1470" s="260" t="s">
        <v>320</v>
      </c>
      <c r="K1470" s="260" t="s">
        <v>320</v>
      </c>
      <c r="L1470" s="260" t="s">
        <v>263</v>
      </c>
      <c r="M1470" s="260">
        <v>700009</v>
      </c>
      <c r="N1470" s="260" t="s">
        <v>204</v>
      </c>
      <c r="O1470" s="260" t="s">
        <v>205</v>
      </c>
      <c r="P1470" s="260">
        <v>28</v>
      </c>
      <c r="Q1470" s="260">
        <v>1500</v>
      </c>
      <c r="R1470" s="260">
        <v>1520</v>
      </c>
    </row>
    <row r="1471" spans="1:18" x14ac:dyDescent="0.35">
      <c r="A1471" s="260">
        <v>95001997</v>
      </c>
      <c r="B1471" s="260" t="s">
        <v>330</v>
      </c>
      <c r="C1471" s="260" t="s">
        <v>302</v>
      </c>
      <c r="D1471" s="261">
        <v>44858</v>
      </c>
      <c r="E1471" s="260">
        <v>14</v>
      </c>
      <c r="F1471" s="260" t="s">
        <v>199</v>
      </c>
      <c r="G1471" s="260">
        <v>1484000</v>
      </c>
      <c r="H1471" s="260" t="s">
        <v>318</v>
      </c>
      <c r="I1471" s="260" t="s">
        <v>319</v>
      </c>
      <c r="J1471" s="260" t="s">
        <v>320</v>
      </c>
      <c r="K1471" s="260" t="s">
        <v>320</v>
      </c>
      <c r="L1471" s="260" t="s">
        <v>263</v>
      </c>
      <c r="M1471" s="260">
        <v>700009</v>
      </c>
      <c r="N1471" s="260" t="s">
        <v>204</v>
      </c>
      <c r="O1471" s="260" t="s">
        <v>205</v>
      </c>
      <c r="P1471" s="260">
        <v>27</v>
      </c>
      <c r="Q1471" s="260">
        <v>1500</v>
      </c>
      <c r="R1471" s="260">
        <v>1520</v>
      </c>
    </row>
    <row r="1472" spans="1:18" x14ac:dyDescent="0.35">
      <c r="A1472" s="260">
        <v>95001997</v>
      </c>
      <c r="B1472" s="260" t="s">
        <v>330</v>
      </c>
      <c r="C1472" s="260" t="s">
        <v>302</v>
      </c>
      <c r="D1472" s="261">
        <v>44858</v>
      </c>
      <c r="E1472" s="260">
        <v>28</v>
      </c>
      <c r="F1472" s="260" t="s">
        <v>199</v>
      </c>
      <c r="G1472" s="260">
        <v>2968000</v>
      </c>
      <c r="H1472" s="260" t="s">
        <v>318</v>
      </c>
      <c r="I1472" s="260" t="s">
        <v>319</v>
      </c>
      <c r="J1472" s="260" t="s">
        <v>320</v>
      </c>
      <c r="K1472" s="260" t="s">
        <v>320</v>
      </c>
      <c r="L1472" s="260" t="s">
        <v>263</v>
      </c>
      <c r="M1472" s="260">
        <v>700009</v>
      </c>
      <c r="N1472" s="260" t="s">
        <v>204</v>
      </c>
      <c r="O1472" s="260" t="s">
        <v>205</v>
      </c>
      <c r="P1472" s="260">
        <v>26</v>
      </c>
      <c r="Q1472" s="260">
        <v>1500</v>
      </c>
      <c r="R1472" s="260">
        <v>1520</v>
      </c>
    </row>
    <row r="1473" spans="1:18" x14ac:dyDescent="0.35">
      <c r="A1473" s="260">
        <v>95001997</v>
      </c>
      <c r="B1473" s="260" t="s">
        <v>330</v>
      </c>
      <c r="C1473" s="260" t="s">
        <v>302</v>
      </c>
      <c r="D1473" s="261">
        <v>44858</v>
      </c>
      <c r="E1473" s="260">
        <v>28</v>
      </c>
      <c r="F1473" s="260" t="s">
        <v>199</v>
      </c>
      <c r="G1473" s="260">
        <v>2968000</v>
      </c>
      <c r="H1473" s="260" t="s">
        <v>318</v>
      </c>
      <c r="I1473" s="260" t="s">
        <v>319</v>
      </c>
      <c r="J1473" s="260" t="s">
        <v>320</v>
      </c>
      <c r="K1473" s="260" t="s">
        <v>320</v>
      </c>
      <c r="L1473" s="260" t="s">
        <v>263</v>
      </c>
      <c r="M1473" s="260">
        <v>700009</v>
      </c>
      <c r="N1473" s="260" t="s">
        <v>204</v>
      </c>
      <c r="O1473" s="260" t="s">
        <v>205</v>
      </c>
      <c r="P1473" s="260">
        <v>25</v>
      </c>
      <c r="Q1473" s="260">
        <v>1500</v>
      </c>
      <c r="R1473" s="260">
        <v>1520</v>
      </c>
    </row>
    <row r="1474" spans="1:18" x14ac:dyDescent="0.35">
      <c r="A1474" s="260">
        <v>95001997</v>
      </c>
      <c r="B1474" s="260" t="s">
        <v>330</v>
      </c>
      <c r="C1474" s="260" t="s">
        <v>302</v>
      </c>
      <c r="D1474" s="261">
        <v>44858</v>
      </c>
      <c r="E1474" s="260">
        <v>28</v>
      </c>
      <c r="F1474" s="260" t="s">
        <v>199</v>
      </c>
      <c r="G1474" s="260">
        <v>2968000</v>
      </c>
      <c r="H1474" s="260" t="s">
        <v>318</v>
      </c>
      <c r="I1474" s="260" t="s">
        <v>319</v>
      </c>
      <c r="J1474" s="260" t="s">
        <v>320</v>
      </c>
      <c r="K1474" s="260" t="s">
        <v>320</v>
      </c>
      <c r="L1474" s="260" t="s">
        <v>263</v>
      </c>
      <c r="M1474" s="260">
        <v>700009</v>
      </c>
      <c r="N1474" s="260" t="s">
        <v>204</v>
      </c>
      <c r="O1474" s="260" t="s">
        <v>205</v>
      </c>
      <c r="P1474" s="260">
        <v>24</v>
      </c>
      <c r="Q1474" s="260">
        <v>1500</v>
      </c>
      <c r="R1474" s="260">
        <v>1520</v>
      </c>
    </row>
    <row r="1475" spans="1:18" x14ac:dyDescent="0.35">
      <c r="A1475" s="260">
        <v>95001997</v>
      </c>
      <c r="B1475" s="260" t="s">
        <v>330</v>
      </c>
      <c r="C1475" s="260" t="s">
        <v>302</v>
      </c>
      <c r="D1475" s="261">
        <v>44858</v>
      </c>
      <c r="E1475" s="260">
        <v>28</v>
      </c>
      <c r="F1475" s="260" t="s">
        <v>199</v>
      </c>
      <c r="G1475" s="260">
        <v>2968000</v>
      </c>
      <c r="H1475" s="260" t="s">
        <v>318</v>
      </c>
      <c r="I1475" s="260" t="s">
        <v>319</v>
      </c>
      <c r="J1475" s="260" t="s">
        <v>320</v>
      </c>
      <c r="K1475" s="260" t="s">
        <v>320</v>
      </c>
      <c r="L1475" s="260" t="s">
        <v>263</v>
      </c>
      <c r="M1475" s="260">
        <v>700009</v>
      </c>
      <c r="N1475" s="260" t="s">
        <v>204</v>
      </c>
      <c r="O1475" s="260" t="s">
        <v>205</v>
      </c>
      <c r="P1475" s="260">
        <v>23</v>
      </c>
      <c r="Q1475" s="260">
        <v>1500</v>
      </c>
      <c r="R1475" s="260">
        <v>1520</v>
      </c>
    </row>
    <row r="1476" spans="1:18" x14ac:dyDescent="0.35">
      <c r="A1476" s="260">
        <v>95001997</v>
      </c>
      <c r="B1476" s="260" t="s">
        <v>330</v>
      </c>
      <c r="C1476" s="260" t="s">
        <v>302</v>
      </c>
      <c r="D1476" s="261">
        <v>44858</v>
      </c>
      <c r="E1476" s="260">
        <v>28</v>
      </c>
      <c r="F1476" s="260" t="s">
        <v>199</v>
      </c>
      <c r="G1476" s="260">
        <v>2968000</v>
      </c>
      <c r="H1476" s="260" t="s">
        <v>318</v>
      </c>
      <c r="I1476" s="260" t="s">
        <v>319</v>
      </c>
      <c r="J1476" s="260" t="s">
        <v>320</v>
      </c>
      <c r="K1476" s="260" t="s">
        <v>320</v>
      </c>
      <c r="L1476" s="260" t="s">
        <v>263</v>
      </c>
      <c r="M1476" s="260">
        <v>700009</v>
      </c>
      <c r="N1476" s="260" t="s">
        <v>204</v>
      </c>
      <c r="O1476" s="260" t="s">
        <v>205</v>
      </c>
      <c r="P1476" s="260">
        <v>22</v>
      </c>
      <c r="Q1476" s="260">
        <v>1500</v>
      </c>
      <c r="R1476" s="260">
        <v>1520</v>
      </c>
    </row>
    <row r="1477" spans="1:18" x14ac:dyDescent="0.35">
      <c r="A1477" s="260">
        <v>95001997</v>
      </c>
      <c r="B1477" s="260" t="s">
        <v>330</v>
      </c>
      <c r="C1477" s="260" t="s">
        <v>302</v>
      </c>
      <c r="D1477" s="261">
        <v>44858</v>
      </c>
      <c r="E1477" s="260">
        <v>28</v>
      </c>
      <c r="F1477" s="260" t="s">
        <v>199</v>
      </c>
      <c r="G1477" s="260">
        <v>2968000</v>
      </c>
      <c r="H1477" s="260" t="s">
        <v>318</v>
      </c>
      <c r="I1477" s="260" t="s">
        <v>319</v>
      </c>
      <c r="J1477" s="260" t="s">
        <v>320</v>
      </c>
      <c r="K1477" s="260" t="s">
        <v>320</v>
      </c>
      <c r="L1477" s="260" t="s">
        <v>263</v>
      </c>
      <c r="M1477" s="260">
        <v>700009</v>
      </c>
      <c r="N1477" s="260" t="s">
        <v>204</v>
      </c>
      <c r="O1477" s="260" t="s">
        <v>205</v>
      </c>
      <c r="P1477" s="260">
        <v>21</v>
      </c>
      <c r="Q1477" s="260">
        <v>1500</v>
      </c>
      <c r="R1477" s="260">
        <v>1520</v>
      </c>
    </row>
    <row r="1478" spans="1:18" x14ac:dyDescent="0.35">
      <c r="A1478" s="260">
        <v>95001997</v>
      </c>
      <c r="B1478" s="260" t="s">
        <v>330</v>
      </c>
      <c r="C1478" s="260" t="s">
        <v>302</v>
      </c>
      <c r="D1478" s="261">
        <v>44858</v>
      </c>
      <c r="E1478" s="260">
        <v>28</v>
      </c>
      <c r="F1478" s="260" t="s">
        <v>199</v>
      </c>
      <c r="G1478" s="260">
        <v>2968000</v>
      </c>
      <c r="H1478" s="260" t="s">
        <v>318</v>
      </c>
      <c r="I1478" s="260" t="s">
        <v>319</v>
      </c>
      <c r="J1478" s="260" t="s">
        <v>320</v>
      </c>
      <c r="K1478" s="260" t="s">
        <v>320</v>
      </c>
      <c r="L1478" s="260" t="s">
        <v>263</v>
      </c>
      <c r="M1478" s="260">
        <v>700009</v>
      </c>
      <c r="N1478" s="260" t="s">
        <v>204</v>
      </c>
      <c r="O1478" s="260" t="s">
        <v>205</v>
      </c>
      <c r="P1478" s="260">
        <v>20</v>
      </c>
      <c r="Q1478" s="260">
        <v>1500</v>
      </c>
      <c r="R1478" s="260">
        <v>1520</v>
      </c>
    </row>
    <row r="1479" spans="1:18" x14ac:dyDescent="0.35">
      <c r="A1479" s="260">
        <v>95001997</v>
      </c>
      <c r="B1479" s="260" t="s">
        <v>330</v>
      </c>
      <c r="C1479" s="260" t="s">
        <v>302</v>
      </c>
      <c r="D1479" s="261">
        <v>44858</v>
      </c>
      <c r="E1479" s="260">
        <v>28</v>
      </c>
      <c r="F1479" s="260" t="s">
        <v>199</v>
      </c>
      <c r="G1479" s="260">
        <v>2968000</v>
      </c>
      <c r="H1479" s="260" t="s">
        <v>318</v>
      </c>
      <c r="I1479" s="260" t="s">
        <v>319</v>
      </c>
      <c r="J1479" s="260" t="s">
        <v>320</v>
      </c>
      <c r="K1479" s="260" t="s">
        <v>320</v>
      </c>
      <c r="L1479" s="260" t="s">
        <v>263</v>
      </c>
      <c r="M1479" s="260">
        <v>700009</v>
      </c>
      <c r="N1479" s="260" t="s">
        <v>204</v>
      </c>
      <c r="O1479" s="260" t="s">
        <v>205</v>
      </c>
      <c r="P1479" s="260">
        <v>10</v>
      </c>
      <c r="Q1479" s="260">
        <v>1500</v>
      </c>
      <c r="R1479" s="260">
        <v>1520</v>
      </c>
    </row>
    <row r="1480" spans="1:18" x14ac:dyDescent="0.35">
      <c r="A1480" s="260">
        <v>95001997</v>
      </c>
      <c r="B1480" s="260" t="s">
        <v>330</v>
      </c>
      <c r="C1480" s="260" t="s">
        <v>302</v>
      </c>
      <c r="D1480" s="261">
        <v>44858</v>
      </c>
      <c r="E1480" s="260">
        <v>14</v>
      </c>
      <c r="F1480" s="260" t="s">
        <v>199</v>
      </c>
      <c r="G1480" s="260">
        <v>1484000</v>
      </c>
      <c r="H1480" s="260" t="s">
        <v>318</v>
      </c>
      <c r="I1480" s="260" t="s">
        <v>319</v>
      </c>
      <c r="J1480" s="260" t="s">
        <v>320</v>
      </c>
      <c r="K1480" s="260" t="s">
        <v>320</v>
      </c>
      <c r="L1480" s="260" t="s">
        <v>263</v>
      </c>
      <c r="M1480" s="260">
        <v>700009</v>
      </c>
      <c r="N1480" s="260" t="s">
        <v>204</v>
      </c>
      <c r="O1480" s="260" t="s">
        <v>205</v>
      </c>
      <c r="P1480" s="260">
        <v>11</v>
      </c>
      <c r="Q1480" s="260">
        <v>1500</v>
      </c>
      <c r="R1480" s="260">
        <v>1520</v>
      </c>
    </row>
    <row r="1481" spans="1:18" x14ac:dyDescent="0.35">
      <c r="A1481" s="260">
        <v>95001997</v>
      </c>
      <c r="B1481" s="260" t="s">
        <v>330</v>
      </c>
      <c r="C1481" s="260" t="s">
        <v>302</v>
      </c>
      <c r="D1481" s="261">
        <v>44858</v>
      </c>
      <c r="E1481" s="260">
        <v>14</v>
      </c>
      <c r="F1481" s="260" t="s">
        <v>199</v>
      </c>
      <c r="G1481" s="260">
        <v>1484000</v>
      </c>
      <c r="H1481" s="260" t="s">
        <v>318</v>
      </c>
      <c r="I1481" s="260" t="s">
        <v>319</v>
      </c>
      <c r="J1481" s="260" t="s">
        <v>320</v>
      </c>
      <c r="K1481" s="260" t="s">
        <v>320</v>
      </c>
      <c r="L1481" s="260" t="s">
        <v>263</v>
      </c>
      <c r="M1481" s="260">
        <v>700009</v>
      </c>
      <c r="N1481" s="260" t="s">
        <v>204</v>
      </c>
      <c r="O1481" s="260" t="s">
        <v>205</v>
      </c>
      <c r="P1481" s="260">
        <v>12</v>
      </c>
      <c r="Q1481" s="260">
        <v>1500</v>
      </c>
      <c r="R1481" s="260">
        <v>1520</v>
      </c>
    </row>
    <row r="1482" spans="1:18" x14ac:dyDescent="0.35">
      <c r="A1482" s="260">
        <v>95001997</v>
      </c>
      <c r="B1482" s="260" t="s">
        <v>330</v>
      </c>
      <c r="C1482" s="260" t="s">
        <v>302</v>
      </c>
      <c r="D1482" s="261">
        <v>44858</v>
      </c>
      <c r="E1482" s="260">
        <v>28</v>
      </c>
      <c r="F1482" s="260" t="s">
        <v>199</v>
      </c>
      <c r="G1482" s="260">
        <v>2968000</v>
      </c>
      <c r="H1482" s="260" t="s">
        <v>318</v>
      </c>
      <c r="I1482" s="260" t="s">
        <v>319</v>
      </c>
      <c r="J1482" s="260" t="s">
        <v>320</v>
      </c>
      <c r="K1482" s="260" t="s">
        <v>320</v>
      </c>
      <c r="L1482" s="260" t="s">
        <v>263</v>
      </c>
      <c r="M1482" s="260">
        <v>700009</v>
      </c>
      <c r="N1482" s="260" t="s">
        <v>204</v>
      </c>
      <c r="O1482" s="260" t="s">
        <v>205</v>
      </c>
      <c r="P1482" s="260">
        <v>19</v>
      </c>
      <c r="Q1482" s="260">
        <v>1500</v>
      </c>
      <c r="R1482" s="260">
        <v>1520</v>
      </c>
    </row>
    <row r="1483" spans="1:18" x14ac:dyDescent="0.35">
      <c r="A1483" s="260">
        <v>95001997</v>
      </c>
      <c r="B1483" s="260" t="s">
        <v>330</v>
      </c>
      <c r="C1483" s="260" t="s">
        <v>302</v>
      </c>
      <c r="D1483" s="261">
        <v>44858</v>
      </c>
      <c r="E1483" s="260">
        <v>28</v>
      </c>
      <c r="F1483" s="260" t="s">
        <v>199</v>
      </c>
      <c r="G1483" s="260">
        <v>2968000</v>
      </c>
      <c r="H1483" s="260" t="s">
        <v>318</v>
      </c>
      <c r="I1483" s="260" t="s">
        <v>319</v>
      </c>
      <c r="J1483" s="260" t="s">
        <v>320</v>
      </c>
      <c r="K1483" s="260" t="s">
        <v>320</v>
      </c>
      <c r="L1483" s="260" t="s">
        <v>263</v>
      </c>
      <c r="M1483" s="260">
        <v>700009</v>
      </c>
      <c r="N1483" s="260" t="s">
        <v>204</v>
      </c>
      <c r="O1483" s="260" t="s">
        <v>205</v>
      </c>
      <c r="P1483" s="260">
        <v>13</v>
      </c>
      <c r="Q1483" s="260">
        <v>1500</v>
      </c>
      <c r="R1483" s="260">
        <v>1520</v>
      </c>
    </row>
    <row r="1484" spans="1:18" x14ac:dyDescent="0.35">
      <c r="A1484" s="260">
        <v>95001997</v>
      </c>
      <c r="B1484" s="260" t="s">
        <v>330</v>
      </c>
      <c r="C1484" s="260" t="s">
        <v>302</v>
      </c>
      <c r="D1484" s="261">
        <v>44858</v>
      </c>
      <c r="E1484" s="260">
        <v>28</v>
      </c>
      <c r="F1484" s="260" t="s">
        <v>199</v>
      </c>
      <c r="G1484" s="260">
        <v>2968000</v>
      </c>
      <c r="H1484" s="260" t="s">
        <v>318</v>
      </c>
      <c r="I1484" s="260" t="s">
        <v>319</v>
      </c>
      <c r="J1484" s="260" t="s">
        <v>320</v>
      </c>
      <c r="K1484" s="260" t="s">
        <v>320</v>
      </c>
      <c r="L1484" s="260" t="s">
        <v>263</v>
      </c>
      <c r="M1484" s="260">
        <v>700009</v>
      </c>
      <c r="N1484" s="260" t="s">
        <v>204</v>
      </c>
      <c r="O1484" s="260" t="s">
        <v>205</v>
      </c>
      <c r="P1484" s="260">
        <v>14</v>
      </c>
      <c r="Q1484" s="260">
        <v>1500</v>
      </c>
      <c r="R1484" s="260">
        <v>1520</v>
      </c>
    </row>
    <row r="1485" spans="1:18" x14ac:dyDescent="0.35">
      <c r="A1485" s="260">
        <v>95001997</v>
      </c>
      <c r="B1485" s="260" t="s">
        <v>330</v>
      </c>
      <c r="C1485" s="260" t="s">
        <v>302</v>
      </c>
      <c r="D1485" s="261">
        <v>44858</v>
      </c>
      <c r="E1485" s="260">
        <v>28</v>
      </c>
      <c r="F1485" s="260" t="s">
        <v>199</v>
      </c>
      <c r="G1485" s="260">
        <v>2968000</v>
      </c>
      <c r="H1485" s="260" t="s">
        <v>318</v>
      </c>
      <c r="I1485" s="260" t="s">
        <v>319</v>
      </c>
      <c r="J1485" s="260" t="s">
        <v>320</v>
      </c>
      <c r="K1485" s="260" t="s">
        <v>320</v>
      </c>
      <c r="L1485" s="260" t="s">
        <v>263</v>
      </c>
      <c r="M1485" s="260">
        <v>700009</v>
      </c>
      <c r="N1485" s="260" t="s">
        <v>204</v>
      </c>
      <c r="O1485" s="260" t="s">
        <v>205</v>
      </c>
      <c r="P1485" s="260">
        <v>15</v>
      </c>
      <c r="Q1485" s="260">
        <v>1500</v>
      </c>
      <c r="R1485" s="260">
        <v>1520</v>
      </c>
    </row>
    <row r="1486" spans="1:18" x14ac:dyDescent="0.35">
      <c r="A1486" s="260">
        <v>95001997</v>
      </c>
      <c r="B1486" s="260" t="s">
        <v>330</v>
      </c>
      <c r="C1486" s="260" t="s">
        <v>302</v>
      </c>
      <c r="D1486" s="261">
        <v>44858</v>
      </c>
      <c r="E1486" s="260">
        <v>28</v>
      </c>
      <c r="F1486" s="260" t="s">
        <v>199</v>
      </c>
      <c r="G1486" s="260">
        <v>2968000</v>
      </c>
      <c r="H1486" s="260" t="s">
        <v>318</v>
      </c>
      <c r="I1486" s="260" t="s">
        <v>319</v>
      </c>
      <c r="J1486" s="260" t="s">
        <v>320</v>
      </c>
      <c r="K1486" s="260" t="s">
        <v>320</v>
      </c>
      <c r="L1486" s="260" t="s">
        <v>263</v>
      </c>
      <c r="M1486" s="260">
        <v>700009</v>
      </c>
      <c r="N1486" s="260" t="s">
        <v>204</v>
      </c>
      <c r="O1486" s="260" t="s">
        <v>205</v>
      </c>
      <c r="P1486" s="260">
        <v>16</v>
      </c>
      <c r="Q1486" s="260">
        <v>1500</v>
      </c>
      <c r="R1486" s="260">
        <v>1520</v>
      </c>
    </row>
    <row r="1487" spans="1:18" x14ac:dyDescent="0.35">
      <c r="A1487" s="260">
        <v>95001997</v>
      </c>
      <c r="B1487" s="260" t="s">
        <v>330</v>
      </c>
      <c r="C1487" s="260" t="s">
        <v>302</v>
      </c>
      <c r="D1487" s="261">
        <v>44858</v>
      </c>
      <c r="E1487" s="260">
        <v>28</v>
      </c>
      <c r="F1487" s="260" t="s">
        <v>199</v>
      </c>
      <c r="G1487" s="260">
        <v>2968000</v>
      </c>
      <c r="H1487" s="260" t="s">
        <v>318</v>
      </c>
      <c r="I1487" s="260" t="s">
        <v>319</v>
      </c>
      <c r="J1487" s="260" t="s">
        <v>320</v>
      </c>
      <c r="K1487" s="260" t="s">
        <v>320</v>
      </c>
      <c r="L1487" s="260" t="s">
        <v>263</v>
      </c>
      <c r="M1487" s="260">
        <v>700009</v>
      </c>
      <c r="N1487" s="260" t="s">
        <v>204</v>
      </c>
      <c r="O1487" s="260" t="s">
        <v>205</v>
      </c>
      <c r="P1487" s="260">
        <v>17</v>
      </c>
      <c r="Q1487" s="260">
        <v>1500</v>
      </c>
      <c r="R1487" s="260">
        <v>1520</v>
      </c>
    </row>
    <row r="1488" spans="1:18" x14ac:dyDescent="0.35">
      <c r="A1488" s="260">
        <v>95001997</v>
      </c>
      <c r="B1488" s="260" t="s">
        <v>330</v>
      </c>
      <c r="C1488" s="260" t="s">
        <v>302</v>
      </c>
      <c r="D1488" s="261">
        <v>44858</v>
      </c>
      <c r="E1488" s="260">
        <v>28</v>
      </c>
      <c r="F1488" s="260" t="s">
        <v>199</v>
      </c>
      <c r="G1488" s="260">
        <v>2968000</v>
      </c>
      <c r="H1488" s="260" t="s">
        <v>318</v>
      </c>
      <c r="I1488" s="260" t="s">
        <v>319</v>
      </c>
      <c r="J1488" s="260" t="s">
        <v>320</v>
      </c>
      <c r="K1488" s="260" t="s">
        <v>320</v>
      </c>
      <c r="L1488" s="260" t="s">
        <v>263</v>
      </c>
      <c r="M1488" s="260">
        <v>700009</v>
      </c>
      <c r="N1488" s="260" t="s">
        <v>204</v>
      </c>
      <c r="O1488" s="260" t="s">
        <v>205</v>
      </c>
      <c r="P1488" s="260">
        <v>18</v>
      </c>
      <c r="Q1488" s="260">
        <v>1500</v>
      </c>
      <c r="R1488" s="260">
        <v>1520</v>
      </c>
    </row>
    <row r="1489" spans="1:18" x14ac:dyDescent="0.35">
      <c r="A1489" s="260">
        <v>95001998</v>
      </c>
      <c r="B1489" s="260" t="s">
        <v>360</v>
      </c>
      <c r="D1489" s="261">
        <v>44861</v>
      </c>
      <c r="E1489" s="260">
        <v>0.75</v>
      </c>
      <c r="F1489" s="260" t="s">
        <v>199</v>
      </c>
      <c r="G1489" s="260">
        <v>85500</v>
      </c>
      <c r="H1489" s="260" t="s">
        <v>318</v>
      </c>
      <c r="I1489" s="260" t="s">
        <v>319</v>
      </c>
      <c r="J1489" s="260" t="s">
        <v>320</v>
      </c>
      <c r="K1489" s="260" t="s">
        <v>320</v>
      </c>
      <c r="L1489" s="260" t="s">
        <v>321</v>
      </c>
      <c r="M1489" s="260">
        <v>700046</v>
      </c>
      <c r="N1489" s="260" t="s">
        <v>204</v>
      </c>
      <c r="O1489" s="260" t="s">
        <v>205</v>
      </c>
      <c r="P1489" s="260">
        <v>20</v>
      </c>
      <c r="Q1489" s="260">
        <v>1500</v>
      </c>
      <c r="R1489" s="260">
        <v>1520</v>
      </c>
    </row>
    <row r="1490" spans="1:18" x14ac:dyDescent="0.35">
      <c r="A1490" s="260">
        <v>95001998</v>
      </c>
      <c r="B1490" s="260" t="s">
        <v>360</v>
      </c>
      <c r="D1490" s="261">
        <v>44861</v>
      </c>
      <c r="E1490" s="260">
        <v>2.5</v>
      </c>
      <c r="F1490" s="260" t="s">
        <v>199</v>
      </c>
      <c r="G1490" s="260">
        <v>285000</v>
      </c>
      <c r="H1490" s="260" t="s">
        <v>318</v>
      </c>
      <c r="I1490" s="260" t="s">
        <v>319</v>
      </c>
      <c r="J1490" s="260" t="s">
        <v>320</v>
      </c>
      <c r="K1490" s="260" t="s">
        <v>320</v>
      </c>
      <c r="L1490" s="260" t="s">
        <v>263</v>
      </c>
      <c r="M1490" s="260">
        <v>700009</v>
      </c>
      <c r="N1490" s="260" t="s">
        <v>204</v>
      </c>
      <c r="O1490" s="260" t="s">
        <v>205</v>
      </c>
      <c r="P1490" s="260">
        <v>10</v>
      </c>
      <c r="Q1490" s="260">
        <v>1500</v>
      </c>
      <c r="R1490" s="260">
        <v>1520</v>
      </c>
    </row>
    <row r="1491" spans="1:18" x14ac:dyDescent="0.35">
      <c r="A1491" s="260">
        <v>95002000</v>
      </c>
      <c r="B1491" s="260" t="s">
        <v>330</v>
      </c>
      <c r="C1491" s="260" t="s">
        <v>302</v>
      </c>
      <c r="D1491" s="261">
        <v>44861</v>
      </c>
      <c r="E1491" s="260">
        <v>14</v>
      </c>
      <c r="F1491" s="260" t="s">
        <v>199</v>
      </c>
      <c r="G1491" s="260">
        <v>1484000</v>
      </c>
      <c r="H1491" s="260" t="s">
        <v>318</v>
      </c>
      <c r="I1491" s="260" t="s">
        <v>319</v>
      </c>
      <c r="J1491" s="260" t="s">
        <v>320</v>
      </c>
      <c r="K1491" s="260" t="s">
        <v>320</v>
      </c>
      <c r="L1491" s="260" t="s">
        <v>263</v>
      </c>
      <c r="M1491" s="260">
        <v>700009</v>
      </c>
      <c r="N1491" s="260" t="s">
        <v>204</v>
      </c>
      <c r="O1491" s="260" t="s">
        <v>205</v>
      </c>
      <c r="P1491" s="260">
        <v>19</v>
      </c>
      <c r="Q1491" s="260">
        <v>1500</v>
      </c>
      <c r="R1491" s="260">
        <v>1520</v>
      </c>
    </row>
    <row r="1492" spans="1:18" x14ac:dyDescent="0.35">
      <c r="A1492" s="260">
        <v>95002000</v>
      </c>
      <c r="B1492" s="260" t="s">
        <v>330</v>
      </c>
      <c r="C1492" s="260" t="s">
        <v>302</v>
      </c>
      <c r="D1492" s="261">
        <v>44861</v>
      </c>
      <c r="E1492" s="260">
        <v>28</v>
      </c>
      <c r="F1492" s="260" t="s">
        <v>199</v>
      </c>
      <c r="G1492" s="260">
        <v>2968000</v>
      </c>
      <c r="H1492" s="260" t="s">
        <v>318</v>
      </c>
      <c r="I1492" s="260" t="s">
        <v>319</v>
      </c>
      <c r="J1492" s="260" t="s">
        <v>320</v>
      </c>
      <c r="K1492" s="260" t="s">
        <v>320</v>
      </c>
      <c r="L1492" s="260" t="s">
        <v>263</v>
      </c>
      <c r="M1492" s="260">
        <v>700009</v>
      </c>
      <c r="N1492" s="260" t="s">
        <v>204</v>
      </c>
      <c r="O1492" s="260" t="s">
        <v>205</v>
      </c>
      <c r="P1492" s="260">
        <v>18</v>
      </c>
      <c r="Q1492" s="260">
        <v>1500</v>
      </c>
      <c r="R1492" s="260">
        <v>1520</v>
      </c>
    </row>
    <row r="1493" spans="1:18" x14ac:dyDescent="0.35">
      <c r="A1493" s="260">
        <v>95002000</v>
      </c>
      <c r="B1493" s="260" t="s">
        <v>330</v>
      </c>
      <c r="C1493" s="260" t="s">
        <v>302</v>
      </c>
      <c r="D1493" s="261">
        <v>44861</v>
      </c>
      <c r="E1493" s="260">
        <v>28</v>
      </c>
      <c r="F1493" s="260" t="s">
        <v>199</v>
      </c>
      <c r="G1493" s="260">
        <v>2968000</v>
      </c>
      <c r="H1493" s="260" t="s">
        <v>318</v>
      </c>
      <c r="I1493" s="260" t="s">
        <v>319</v>
      </c>
      <c r="J1493" s="260" t="s">
        <v>320</v>
      </c>
      <c r="K1493" s="260" t="s">
        <v>320</v>
      </c>
      <c r="L1493" s="260" t="s">
        <v>263</v>
      </c>
      <c r="M1493" s="260">
        <v>700009</v>
      </c>
      <c r="N1493" s="260" t="s">
        <v>204</v>
      </c>
      <c r="O1493" s="260" t="s">
        <v>205</v>
      </c>
      <c r="P1493" s="260">
        <v>17</v>
      </c>
      <c r="Q1493" s="260">
        <v>1500</v>
      </c>
      <c r="R1493" s="260">
        <v>1520</v>
      </c>
    </row>
    <row r="1494" spans="1:18" x14ac:dyDescent="0.35">
      <c r="A1494" s="260">
        <v>95002000</v>
      </c>
      <c r="B1494" s="260" t="s">
        <v>330</v>
      </c>
      <c r="C1494" s="260" t="s">
        <v>302</v>
      </c>
      <c r="D1494" s="261">
        <v>44861</v>
      </c>
      <c r="E1494" s="260">
        <v>28</v>
      </c>
      <c r="F1494" s="260" t="s">
        <v>199</v>
      </c>
      <c r="G1494" s="260">
        <v>2968000</v>
      </c>
      <c r="H1494" s="260" t="s">
        <v>318</v>
      </c>
      <c r="I1494" s="260" t="s">
        <v>319</v>
      </c>
      <c r="J1494" s="260" t="s">
        <v>320</v>
      </c>
      <c r="K1494" s="260" t="s">
        <v>320</v>
      </c>
      <c r="L1494" s="260" t="s">
        <v>263</v>
      </c>
      <c r="M1494" s="260">
        <v>700009</v>
      </c>
      <c r="N1494" s="260" t="s">
        <v>204</v>
      </c>
      <c r="O1494" s="260" t="s">
        <v>205</v>
      </c>
      <c r="P1494" s="260">
        <v>16</v>
      </c>
      <c r="Q1494" s="260">
        <v>1500</v>
      </c>
      <c r="R1494" s="260">
        <v>1520</v>
      </c>
    </row>
    <row r="1495" spans="1:18" x14ac:dyDescent="0.35">
      <c r="A1495" s="260">
        <v>95002000</v>
      </c>
      <c r="B1495" s="260" t="s">
        <v>330</v>
      </c>
      <c r="C1495" s="260" t="s">
        <v>302</v>
      </c>
      <c r="D1495" s="261">
        <v>44861</v>
      </c>
      <c r="E1495" s="260">
        <v>28</v>
      </c>
      <c r="F1495" s="260" t="s">
        <v>199</v>
      </c>
      <c r="G1495" s="260">
        <v>2968000</v>
      </c>
      <c r="H1495" s="260" t="s">
        <v>318</v>
      </c>
      <c r="I1495" s="260" t="s">
        <v>319</v>
      </c>
      <c r="J1495" s="260" t="s">
        <v>320</v>
      </c>
      <c r="K1495" s="260" t="s">
        <v>320</v>
      </c>
      <c r="L1495" s="260" t="s">
        <v>263</v>
      </c>
      <c r="M1495" s="260">
        <v>700009</v>
      </c>
      <c r="N1495" s="260" t="s">
        <v>204</v>
      </c>
      <c r="O1495" s="260" t="s">
        <v>205</v>
      </c>
      <c r="P1495" s="260">
        <v>15</v>
      </c>
      <c r="Q1495" s="260">
        <v>1500</v>
      </c>
      <c r="R1495" s="260">
        <v>1520</v>
      </c>
    </row>
    <row r="1496" spans="1:18" x14ac:dyDescent="0.35">
      <c r="A1496" s="260">
        <v>95002000</v>
      </c>
      <c r="B1496" s="260" t="s">
        <v>330</v>
      </c>
      <c r="C1496" s="260" t="s">
        <v>302</v>
      </c>
      <c r="D1496" s="261">
        <v>44861</v>
      </c>
      <c r="E1496" s="260">
        <v>28</v>
      </c>
      <c r="F1496" s="260" t="s">
        <v>199</v>
      </c>
      <c r="G1496" s="260">
        <v>2968000</v>
      </c>
      <c r="H1496" s="260" t="s">
        <v>318</v>
      </c>
      <c r="I1496" s="260" t="s">
        <v>319</v>
      </c>
      <c r="J1496" s="260" t="s">
        <v>320</v>
      </c>
      <c r="K1496" s="260" t="s">
        <v>320</v>
      </c>
      <c r="L1496" s="260" t="s">
        <v>263</v>
      </c>
      <c r="M1496" s="260">
        <v>700009</v>
      </c>
      <c r="N1496" s="260" t="s">
        <v>204</v>
      </c>
      <c r="O1496" s="260" t="s">
        <v>205</v>
      </c>
      <c r="P1496" s="260">
        <v>14</v>
      </c>
      <c r="Q1496" s="260">
        <v>1500</v>
      </c>
      <c r="R1496" s="260">
        <v>1520</v>
      </c>
    </row>
    <row r="1497" spans="1:18" x14ac:dyDescent="0.35">
      <c r="A1497" s="260">
        <v>95002000</v>
      </c>
      <c r="B1497" s="260" t="s">
        <v>330</v>
      </c>
      <c r="C1497" s="260" t="s">
        <v>302</v>
      </c>
      <c r="D1497" s="261">
        <v>44861</v>
      </c>
      <c r="E1497" s="260">
        <v>28</v>
      </c>
      <c r="F1497" s="260" t="s">
        <v>199</v>
      </c>
      <c r="G1497" s="260">
        <v>2968000</v>
      </c>
      <c r="H1497" s="260" t="s">
        <v>318</v>
      </c>
      <c r="I1497" s="260" t="s">
        <v>319</v>
      </c>
      <c r="J1497" s="260" t="s">
        <v>320</v>
      </c>
      <c r="K1497" s="260" t="s">
        <v>320</v>
      </c>
      <c r="L1497" s="260" t="s">
        <v>263</v>
      </c>
      <c r="M1497" s="260">
        <v>700009</v>
      </c>
      <c r="N1497" s="260" t="s">
        <v>204</v>
      </c>
      <c r="O1497" s="260" t="s">
        <v>205</v>
      </c>
      <c r="P1497" s="260">
        <v>13</v>
      </c>
      <c r="Q1497" s="260">
        <v>1500</v>
      </c>
      <c r="R1497" s="260">
        <v>1520</v>
      </c>
    </row>
    <row r="1498" spans="1:18" x14ac:dyDescent="0.35">
      <c r="A1498" s="260">
        <v>95002000</v>
      </c>
      <c r="B1498" s="260" t="s">
        <v>330</v>
      </c>
      <c r="C1498" s="260" t="s">
        <v>302</v>
      </c>
      <c r="D1498" s="261">
        <v>44861</v>
      </c>
      <c r="E1498" s="260">
        <v>28</v>
      </c>
      <c r="F1498" s="260" t="s">
        <v>199</v>
      </c>
      <c r="G1498" s="260">
        <v>2968000</v>
      </c>
      <c r="H1498" s="260" t="s">
        <v>318</v>
      </c>
      <c r="I1498" s="260" t="s">
        <v>319</v>
      </c>
      <c r="J1498" s="260" t="s">
        <v>320</v>
      </c>
      <c r="K1498" s="260" t="s">
        <v>320</v>
      </c>
      <c r="L1498" s="260" t="s">
        <v>263</v>
      </c>
      <c r="M1498" s="260">
        <v>700009</v>
      </c>
      <c r="N1498" s="260" t="s">
        <v>204</v>
      </c>
      <c r="O1498" s="260" t="s">
        <v>205</v>
      </c>
      <c r="P1498" s="260">
        <v>12</v>
      </c>
      <c r="Q1498" s="260">
        <v>1500</v>
      </c>
      <c r="R1498" s="260">
        <v>1520</v>
      </c>
    </row>
    <row r="1499" spans="1:18" x14ac:dyDescent="0.35">
      <c r="A1499" s="260">
        <v>95002000</v>
      </c>
      <c r="B1499" s="260" t="s">
        <v>330</v>
      </c>
      <c r="C1499" s="260" t="s">
        <v>302</v>
      </c>
      <c r="D1499" s="261">
        <v>44861</v>
      </c>
      <c r="E1499" s="260">
        <v>14</v>
      </c>
      <c r="F1499" s="260" t="s">
        <v>199</v>
      </c>
      <c r="G1499" s="260">
        <v>1484000</v>
      </c>
      <c r="H1499" s="260" t="s">
        <v>318</v>
      </c>
      <c r="I1499" s="260" t="s">
        <v>319</v>
      </c>
      <c r="J1499" s="260" t="s">
        <v>320</v>
      </c>
      <c r="K1499" s="260" t="s">
        <v>320</v>
      </c>
      <c r="L1499" s="260" t="s">
        <v>263</v>
      </c>
      <c r="M1499" s="260">
        <v>700009</v>
      </c>
      <c r="N1499" s="260" t="s">
        <v>204</v>
      </c>
      <c r="O1499" s="260" t="s">
        <v>205</v>
      </c>
      <c r="P1499" s="260">
        <v>11</v>
      </c>
      <c r="Q1499" s="260">
        <v>1500</v>
      </c>
      <c r="R1499" s="260">
        <v>1520</v>
      </c>
    </row>
    <row r="1500" spans="1:18" x14ac:dyDescent="0.35">
      <c r="A1500" s="260">
        <v>95002000</v>
      </c>
      <c r="B1500" s="260" t="s">
        <v>330</v>
      </c>
      <c r="C1500" s="260" t="s">
        <v>302</v>
      </c>
      <c r="D1500" s="261">
        <v>44861</v>
      </c>
      <c r="E1500" s="260">
        <v>28</v>
      </c>
      <c r="F1500" s="260" t="s">
        <v>199</v>
      </c>
      <c r="G1500" s="260">
        <v>2968000</v>
      </c>
      <c r="H1500" s="260" t="s">
        <v>318</v>
      </c>
      <c r="I1500" s="260" t="s">
        <v>319</v>
      </c>
      <c r="J1500" s="260" t="s">
        <v>320</v>
      </c>
      <c r="K1500" s="260" t="s">
        <v>320</v>
      </c>
      <c r="L1500" s="260" t="s">
        <v>263</v>
      </c>
      <c r="M1500" s="260">
        <v>700009</v>
      </c>
      <c r="N1500" s="260" t="s">
        <v>204</v>
      </c>
      <c r="O1500" s="260" t="s">
        <v>205</v>
      </c>
      <c r="P1500" s="260">
        <v>10</v>
      </c>
      <c r="Q1500" s="260">
        <v>1500</v>
      </c>
      <c r="R1500" s="260">
        <v>1520</v>
      </c>
    </row>
    <row r="1501" spans="1:18" x14ac:dyDescent="0.35">
      <c r="A1501" s="260">
        <v>95002000</v>
      </c>
      <c r="B1501" s="260" t="s">
        <v>330</v>
      </c>
      <c r="C1501" s="260" t="s">
        <v>302</v>
      </c>
      <c r="D1501" s="261">
        <v>44861</v>
      </c>
      <c r="E1501" s="260">
        <v>28</v>
      </c>
      <c r="F1501" s="260" t="s">
        <v>199</v>
      </c>
      <c r="G1501" s="260">
        <v>2968000</v>
      </c>
      <c r="H1501" s="260" t="s">
        <v>318</v>
      </c>
      <c r="I1501" s="260" t="s">
        <v>319</v>
      </c>
      <c r="J1501" s="260" t="s">
        <v>320</v>
      </c>
      <c r="K1501" s="260" t="s">
        <v>320</v>
      </c>
      <c r="L1501" s="260" t="s">
        <v>263</v>
      </c>
      <c r="M1501" s="260">
        <v>700009</v>
      </c>
      <c r="N1501" s="260" t="s">
        <v>204</v>
      </c>
      <c r="O1501" s="260" t="s">
        <v>205</v>
      </c>
      <c r="P1501" s="260">
        <v>20</v>
      </c>
      <c r="Q1501" s="260">
        <v>1500</v>
      </c>
      <c r="R1501" s="260">
        <v>1520</v>
      </c>
    </row>
    <row r="1502" spans="1:18" x14ac:dyDescent="0.35">
      <c r="A1502" s="260">
        <v>95002000</v>
      </c>
      <c r="B1502" s="260" t="s">
        <v>330</v>
      </c>
      <c r="C1502" s="260" t="s">
        <v>302</v>
      </c>
      <c r="D1502" s="261">
        <v>44861</v>
      </c>
      <c r="E1502" s="260">
        <v>28</v>
      </c>
      <c r="F1502" s="260" t="s">
        <v>199</v>
      </c>
      <c r="G1502" s="260">
        <v>2968000</v>
      </c>
      <c r="H1502" s="260" t="s">
        <v>318</v>
      </c>
      <c r="I1502" s="260" t="s">
        <v>319</v>
      </c>
      <c r="J1502" s="260" t="s">
        <v>320</v>
      </c>
      <c r="K1502" s="260" t="s">
        <v>320</v>
      </c>
      <c r="L1502" s="260" t="s">
        <v>263</v>
      </c>
      <c r="M1502" s="260">
        <v>700009</v>
      </c>
      <c r="N1502" s="260" t="s">
        <v>204</v>
      </c>
      <c r="O1502" s="260" t="s">
        <v>205</v>
      </c>
      <c r="P1502" s="260">
        <v>21</v>
      </c>
      <c r="Q1502" s="260">
        <v>1500</v>
      </c>
      <c r="R1502" s="260">
        <v>1520</v>
      </c>
    </row>
    <row r="1503" spans="1:18" x14ac:dyDescent="0.35">
      <c r="A1503" s="260">
        <v>95002000</v>
      </c>
      <c r="B1503" s="260" t="s">
        <v>330</v>
      </c>
      <c r="C1503" s="260" t="s">
        <v>302</v>
      </c>
      <c r="D1503" s="261">
        <v>44861</v>
      </c>
      <c r="E1503" s="260">
        <v>28</v>
      </c>
      <c r="F1503" s="260" t="s">
        <v>199</v>
      </c>
      <c r="G1503" s="260">
        <v>2968000</v>
      </c>
      <c r="H1503" s="260" t="s">
        <v>318</v>
      </c>
      <c r="I1503" s="260" t="s">
        <v>319</v>
      </c>
      <c r="J1503" s="260" t="s">
        <v>320</v>
      </c>
      <c r="K1503" s="260" t="s">
        <v>320</v>
      </c>
      <c r="L1503" s="260" t="s">
        <v>263</v>
      </c>
      <c r="M1503" s="260">
        <v>700009</v>
      </c>
      <c r="N1503" s="260" t="s">
        <v>204</v>
      </c>
      <c r="O1503" s="260" t="s">
        <v>205</v>
      </c>
      <c r="P1503" s="260">
        <v>22</v>
      </c>
      <c r="Q1503" s="260">
        <v>1500</v>
      </c>
      <c r="R1503" s="260">
        <v>1520</v>
      </c>
    </row>
    <row r="1504" spans="1:18" x14ac:dyDescent="0.35">
      <c r="A1504" s="260">
        <v>95002000</v>
      </c>
      <c r="B1504" s="260" t="s">
        <v>330</v>
      </c>
      <c r="C1504" s="260" t="s">
        <v>302</v>
      </c>
      <c r="D1504" s="261">
        <v>44861</v>
      </c>
      <c r="E1504" s="260">
        <v>28</v>
      </c>
      <c r="F1504" s="260" t="s">
        <v>199</v>
      </c>
      <c r="G1504" s="260">
        <v>2968000</v>
      </c>
      <c r="H1504" s="260" t="s">
        <v>318</v>
      </c>
      <c r="I1504" s="260" t="s">
        <v>319</v>
      </c>
      <c r="J1504" s="260" t="s">
        <v>320</v>
      </c>
      <c r="K1504" s="260" t="s">
        <v>320</v>
      </c>
      <c r="L1504" s="260" t="s">
        <v>263</v>
      </c>
      <c r="M1504" s="260">
        <v>700009</v>
      </c>
      <c r="N1504" s="260" t="s">
        <v>204</v>
      </c>
      <c r="O1504" s="260" t="s">
        <v>205</v>
      </c>
      <c r="P1504" s="260">
        <v>23</v>
      </c>
      <c r="Q1504" s="260">
        <v>1500</v>
      </c>
      <c r="R1504" s="260">
        <v>1520</v>
      </c>
    </row>
    <row r="1505" spans="1:18" x14ac:dyDescent="0.35">
      <c r="A1505" s="260">
        <v>95002000</v>
      </c>
      <c r="B1505" s="260" t="s">
        <v>330</v>
      </c>
      <c r="C1505" s="260" t="s">
        <v>302</v>
      </c>
      <c r="D1505" s="261">
        <v>44861</v>
      </c>
      <c r="E1505" s="260">
        <v>28</v>
      </c>
      <c r="F1505" s="260" t="s">
        <v>199</v>
      </c>
      <c r="G1505" s="260">
        <v>2968000</v>
      </c>
      <c r="H1505" s="260" t="s">
        <v>318</v>
      </c>
      <c r="I1505" s="260" t="s">
        <v>319</v>
      </c>
      <c r="J1505" s="260" t="s">
        <v>320</v>
      </c>
      <c r="K1505" s="260" t="s">
        <v>320</v>
      </c>
      <c r="L1505" s="260" t="s">
        <v>263</v>
      </c>
      <c r="M1505" s="260">
        <v>700009</v>
      </c>
      <c r="N1505" s="260" t="s">
        <v>204</v>
      </c>
      <c r="O1505" s="260" t="s">
        <v>205</v>
      </c>
      <c r="P1505" s="260">
        <v>24</v>
      </c>
      <c r="Q1505" s="260">
        <v>1500</v>
      </c>
      <c r="R1505" s="260">
        <v>1520</v>
      </c>
    </row>
    <row r="1506" spans="1:18" x14ac:dyDescent="0.35">
      <c r="A1506" s="260">
        <v>95002000</v>
      </c>
      <c r="B1506" s="260" t="s">
        <v>330</v>
      </c>
      <c r="C1506" s="260" t="s">
        <v>302</v>
      </c>
      <c r="D1506" s="261">
        <v>44861</v>
      </c>
      <c r="E1506" s="260">
        <v>28</v>
      </c>
      <c r="F1506" s="260" t="s">
        <v>199</v>
      </c>
      <c r="G1506" s="260">
        <v>2968000</v>
      </c>
      <c r="H1506" s="260" t="s">
        <v>318</v>
      </c>
      <c r="I1506" s="260" t="s">
        <v>319</v>
      </c>
      <c r="J1506" s="260" t="s">
        <v>320</v>
      </c>
      <c r="K1506" s="260" t="s">
        <v>320</v>
      </c>
      <c r="L1506" s="260" t="s">
        <v>263</v>
      </c>
      <c r="M1506" s="260">
        <v>700009</v>
      </c>
      <c r="N1506" s="260" t="s">
        <v>204</v>
      </c>
      <c r="O1506" s="260" t="s">
        <v>205</v>
      </c>
      <c r="P1506" s="260">
        <v>25</v>
      </c>
      <c r="Q1506" s="260">
        <v>1500</v>
      </c>
      <c r="R1506" s="260">
        <v>1520</v>
      </c>
    </row>
    <row r="1507" spans="1:18" x14ac:dyDescent="0.35">
      <c r="A1507" s="260">
        <v>95002000</v>
      </c>
      <c r="B1507" s="260" t="s">
        <v>330</v>
      </c>
      <c r="C1507" s="260" t="s">
        <v>302</v>
      </c>
      <c r="D1507" s="261">
        <v>44861</v>
      </c>
      <c r="E1507" s="260">
        <v>28</v>
      </c>
      <c r="F1507" s="260" t="s">
        <v>199</v>
      </c>
      <c r="G1507" s="260">
        <v>2968000</v>
      </c>
      <c r="H1507" s="260" t="s">
        <v>318</v>
      </c>
      <c r="I1507" s="260" t="s">
        <v>319</v>
      </c>
      <c r="J1507" s="260" t="s">
        <v>320</v>
      </c>
      <c r="K1507" s="260" t="s">
        <v>320</v>
      </c>
      <c r="L1507" s="260" t="s">
        <v>263</v>
      </c>
      <c r="M1507" s="260">
        <v>700009</v>
      </c>
      <c r="N1507" s="260" t="s">
        <v>204</v>
      </c>
      <c r="O1507" s="260" t="s">
        <v>205</v>
      </c>
      <c r="P1507" s="260">
        <v>26</v>
      </c>
      <c r="Q1507" s="260">
        <v>1500</v>
      </c>
      <c r="R1507" s="260">
        <v>1520</v>
      </c>
    </row>
    <row r="1508" spans="1:18" x14ac:dyDescent="0.35">
      <c r="A1508" s="260">
        <v>95002000</v>
      </c>
      <c r="B1508" s="260" t="s">
        <v>330</v>
      </c>
      <c r="C1508" s="260" t="s">
        <v>302</v>
      </c>
      <c r="D1508" s="261">
        <v>44861</v>
      </c>
      <c r="E1508" s="260">
        <v>14</v>
      </c>
      <c r="F1508" s="260" t="s">
        <v>199</v>
      </c>
      <c r="G1508" s="260">
        <v>1484000</v>
      </c>
      <c r="H1508" s="260" t="s">
        <v>318</v>
      </c>
      <c r="I1508" s="260" t="s">
        <v>319</v>
      </c>
      <c r="J1508" s="260" t="s">
        <v>320</v>
      </c>
      <c r="K1508" s="260" t="s">
        <v>320</v>
      </c>
      <c r="L1508" s="260" t="s">
        <v>263</v>
      </c>
      <c r="M1508" s="260">
        <v>700009</v>
      </c>
      <c r="N1508" s="260" t="s">
        <v>204</v>
      </c>
      <c r="O1508" s="260" t="s">
        <v>205</v>
      </c>
      <c r="P1508" s="260">
        <v>27</v>
      </c>
      <c r="Q1508" s="260">
        <v>1500</v>
      </c>
      <c r="R1508" s="260">
        <v>1520</v>
      </c>
    </row>
    <row r="1509" spans="1:18" x14ac:dyDescent="0.35">
      <c r="A1509" s="260">
        <v>95002000</v>
      </c>
      <c r="B1509" s="260" t="s">
        <v>330</v>
      </c>
      <c r="C1509" s="260" t="s">
        <v>302</v>
      </c>
      <c r="D1509" s="261">
        <v>44861</v>
      </c>
      <c r="E1509" s="260">
        <v>14</v>
      </c>
      <c r="F1509" s="260" t="s">
        <v>199</v>
      </c>
      <c r="G1509" s="260">
        <v>1484000</v>
      </c>
      <c r="H1509" s="260" t="s">
        <v>318</v>
      </c>
      <c r="I1509" s="260" t="s">
        <v>319</v>
      </c>
      <c r="J1509" s="260" t="s">
        <v>320</v>
      </c>
      <c r="K1509" s="260" t="s">
        <v>320</v>
      </c>
      <c r="L1509" s="260" t="s">
        <v>263</v>
      </c>
      <c r="M1509" s="260">
        <v>700009</v>
      </c>
      <c r="N1509" s="260" t="s">
        <v>204</v>
      </c>
      <c r="O1509" s="260" t="s">
        <v>205</v>
      </c>
      <c r="P1509" s="260">
        <v>28</v>
      </c>
      <c r="Q1509" s="260">
        <v>1500</v>
      </c>
      <c r="R1509" s="260">
        <v>1520</v>
      </c>
    </row>
    <row r="1510" spans="1:18" x14ac:dyDescent="0.35">
      <c r="A1510" s="260">
        <v>95002000</v>
      </c>
      <c r="B1510" s="260" t="s">
        <v>330</v>
      </c>
      <c r="C1510" s="260" t="s">
        <v>302</v>
      </c>
      <c r="D1510" s="261">
        <v>44861</v>
      </c>
      <c r="E1510" s="260">
        <v>28</v>
      </c>
      <c r="F1510" s="260" t="s">
        <v>199</v>
      </c>
      <c r="G1510" s="260">
        <v>2968000</v>
      </c>
      <c r="H1510" s="260" t="s">
        <v>318</v>
      </c>
      <c r="I1510" s="260" t="s">
        <v>319</v>
      </c>
      <c r="J1510" s="260" t="s">
        <v>320</v>
      </c>
      <c r="K1510" s="260" t="s">
        <v>320</v>
      </c>
      <c r="L1510" s="260" t="s">
        <v>263</v>
      </c>
      <c r="M1510" s="260">
        <v>700009</v>
      </c>
      <c r="N1510" s="260" t="s">
        <v>204</v>
      </c>
      <c r="O1510" s="260" t="s">
        <v>205</v>
      </c>
      <c r="P1510" s="260">
        <v>29</v>
      </c>
      <c r="Q1510" s="260">
        <v>1500</v>
      </c>
      <c r="R1510" s="260">
        <v>1520</v>
      </c>
    </row>
    <row r="1511" spans="1:18" x14ac:dyDescent="0.35">
      <c r="A1511" s="260">
        <v>95002001</v>
      </c>
      <c r="B1511" s="260" t="s">
        <v>330</v>
      </c>
      <c r="C1511" s="260" t="s">
        <v>302</v>
      </c>
      <c r="D1511" s="261">
        <v>44861</v>
      </c>
      <c r="E1511" s="260">
        <v>28</v>
      </c>
      <c r="F1511" s="260" t="s">
        <v>199</v>
      </c>
      <c r="G1511" s="260">
        <v>2968000</v>
      </c>
      <c r="H1511" s="260" t="s">
        <v>318</v>
      </c>
      <c r="I1511" s="260" t="s">
        <v>319</v>
      </c>
      <c r="J1511" s="260" t="s">
        <v>320</v>
      </c>
      <c r="K1511" s="260" t="s">
        <v>320</v>
      </c>
      <c r="L1511" s="260" t="s">
        <v>263</v>
      </c>
      <c r="M1511" s="260">
        <v>700009</v>
      </c>
      <c r="N1511" s="260" t="s">
        <v>204</v>
      </c>
      <c r="O1511" s="260" t="s">
        <v>205</v>
      </c>
      <c r="P1511" s="260">
        <v>10</v>
      </c>
      <c r="Q1511" s="260">
        <v>1500</v>
      </c>
      <c r="R1511" s="260">
        <v>1520</v>
      </c>
    </row>
    <row r="1512" spans="1:18" x14ac:dyDescent="0.35">
      <c r="A1512" s="260">
        <v>95002006</v>
      </c>
      <c r="B1512" s="260" t="s">
        <v>330</v>
      </c>
      <c r="C1512" s="260" t="s">
        <v>302</v>
      </c>
      <c r="D1512" s="261">
        <v>44861</v>
      </c>
      <c r="E1512" s="260">
        <v>28</v>
      </c>
      <c r="F1512" s="260" t="s">
        <v>199</v>
      </c>
      <c r="G1512" s="260">
        <v>2968000</v>
      </c>
      <c r="H1512" s="260" t="s">
        <v>318</v>
      </c>
      <c r="I1512" s="260" t="s">
        <v>319</v>
      </c>
      <c r="J1512" s="260" t="s">
        <v>320</v>
      </c>
      <c r="K1512" s="260" t="s">
        <v>320</v>
      </c>
      <c r="L1512" s="260" t="s">
        <v>263</v>
      </c>
      <c r="M1512" s="260">
        <v>700009</v>
      </c>
      <c r="N1512" s="260" t="s">
        <v>204</v>
      </c>
      <c r="O1512" s="260" t="s">
        <v>205</v>
      </c>
      <c r="P1512" s="260">
        <v>13</v>
      </c>
      <c r="Q1512" s="260">
        <v>1500</v>
      </c>
      <c r="R1512" s="260">
        <v>1520</v>
      </c>
    </row>
    <row r="1513" spans="1:18" x14ac:dyDescent="0.35">
      <c r="A1513" s="260">
        <v>95002006</v>
      </c>
      <c r="B1513" s="260" t="s">
        <v>330</v>
      </c>
      <c r="C1513" s="260" t="s">
        <v>302</v>
      </c>
      <c r="D1513" s="261">
        <v>44861</v>
      </c>
      <c r="E1513" s="260">
        <v>28</v>
      </c>
      <c r="F1513" s="260" t="s">
        <v>199</v>
      </c>
      <c r="G1513" s="260">
        <v>2968000</v>
      </c>
      <c r="H1513" s="260" t="s">
        <v>318</v>
      </c>
      <c r="I1513" s="260" t="s">
        <v>319</v>
      </c>
      <c r="J1513" s="260" t="s">
        <v>320</v>
      </c>
      <c r="K1513" s="260" t="s">
        <v>320</v>
      </c>
      <c r="L1513" s="260" t="s">
        <v>263</v>
      </c>
      <c r="M1513" s="260">
        <v>700009</v>
      </c>
      <c r="N1513" s="260" t="s">
        <v>204</v>
      </c>
      <c r="O1513" s="260" t="s">
        <v>205</v>
      </c>
      <c r="P1513" s="260">
        <v>12</v>
      </c>
      <c r="Q1513" s="260">
        <v>1500</v>
      </c>
      <c r="R1513" s="260">
        <v>1520</v>
      </c>
    </row>
    <row r="1514" spans="1:18" x14ac:dyDescent="0.35">
      <c r="A1514" s="260">
        <v>95002006</v>
      </c>
      <c r="B1514" s="260" t="s">
        <v>330</v>
      </c>
      <c r="C1514" s="260" t="s">
        <v>302</v>
      </c>
      <c r="D1514" s="261">
        <v>44861</v>
      </c>
      <c r="E1514" s="260">
        <v>28</v>
      </c>
      <c r="F1514" s="260" t="s">
        <v>199</v>
      </c>
      <c r="G1514" s="260">
        <v>2968000</v>
      </c>
      <c r="H1514" s="260" t="s">
        <v>318</v>
      </c>
      <c r="I1514" s="260" t="s">
        <v>319</v>
      </c>
      <c r="J1514" s="260" t="s">
        <v>320</v>
      </c>
      <c r="K1514" s="260" t="s">
        <v>320</v>
      </c>
      <c r="L1514" s="260" t="s">
        <v>263</v>
      </c>
      <c r="M1514" s="260">
        <v>700009</v>
      </c>
      <c r="N1514" s="260" t="s">
        <v>204</v>
      </c>
      <c r="O1514" s="260" t="s">
        <v>205</v>
      </c>
      <c r="P1514" s="260">
        <v>11</v>
      </c>
      <c r="Q1514" s="260">
        <v>1500</v>
      </c>
      <c r="R1514" s="260">
        <v>1520</v>
      </c>
    </row>
    <row r="1515" spans="1:18" x14ac:dyDescent="0.35">
      <c r="A1515" s="260">
        <v>95002006</v>
      </c>
      <c r="B1515" s="260" t="s">
        <v>330</v>
      </c>
      <c r="C1515" s="260" t="s">
        <v>302</v>
      </c>
      <c r="D1515" s="261">
        <v>44861</v>
      </c>
      <c r="E1515" s="260">
        <v>28</v>
      </c>
      <c r="F1515" s="260" t="s">
        <v>199</v>
      </c>
      <c r="G1515" s="260">
        <v>2968000</v>
      </c>
      <c r="H1515" s="260" t="s">
        <v>318</v>
      </c>
      <c r="I1515" s="260" t="s">
        <v>319</v>
      </c>
      <c r="J1515" s="260" t="s">
        <v>320</v>
      </c>
      <c r="K1515" s="260" t="s">
        <v>320</v>
      </c>
      <c r="L1515" s="260" t="s">
        <v>263</v>
      </c>
      <c r="M1515" s="260">
        <v>700009</v>
      </c>
      <c r="N1515" s="260" t="s">
        <v>204</v>
      </c>
      <c r="O1515" s="260" t="s">
        <v>205</v>
      </c>
      <c r="P1515" s="260">
        <v>10</v>
      </c>
      <c r="Q1515" s="260">
        <v>1500</v>
      </c>
      <c r="R1515" s="260">
        <v>1520</v>
      </c>
    </row>
    <row r="1516" spans="1:18" x14ac:dyDescent="0.35">
      <c r="A1516" s="260">
        <v>95002007</v>
      </c>
      <c r="B1516" s="260" t="s">
        <v>330</v>
      </c>
      <c r="C1516" s="260" t="s">
        <v>302</v>
      </c>
      <c r="D1516" s="261">
        <v>44861</v>
      </c>
      <c r="E1516" s="260">
        <v>28</v>
      </c>
      <c r="F1516" s="260" t="s">
        <v>199</v>
      </c>
      <c r="G1516" s="260">
        <v>2968000</v>
      </c>
      <c r="H1516" s="260" t="s">
        <v>318</v>
      </c>
      <c r="I1516" s="260" t="s">
        <v>319</v>
      </c>
      <c r="J1516" s="260" t="s">
        <v>320</v>
      </c>
      <c r="K1516" s="260" t="s">
        <v>320</v>
      </c>
      <c r="L1516" s="260" t="s">
        <v>263</v>
      </c>
      <c r="M1516" s="260">
        <v>700009</v>
      </c>
      <c r="N1516" s="260" t="s">
        <v>204</v>
      </c>
      <c r="O1516" s="260" t="s">
        <v>205</v>
      </c>
      <c r="P1516" s="260">
        <v>10</v>
      </c>
      <c r="Q1516" s="260">
        <v>1500</v>
      </c>
      <c r="R1516" s="260">
        <v>1520</v>
      </c>
    </row>
    <row r="1517" spans="1:18" x14ac:dyDescent="0.35">
      <c r="A1517" s="260">
        <v>95002008</v>
      </c>
      <c r="B1517" s="260" t="s">
        <v>344</v>
      </c>
      <c r="C1517" s="260" t="s">
        <v>345</v>
      </c>
      <c r="D1517" s="261">
        <v>44862</v>
      </c>
      <c r="E1517" s="260">
        <v>2.9750000000000001</v>
      </c>
      <c r="F1517" s="260" t="s">
        <v>199</v>
      </c>
      <c r="G1517" s="260">
        <v>348075</v>
      </c>
      <c r="H1517" s="260" t="s">
        <v>318</v>
      </c>
      <c r="I1517" s="260" t="s">
        <v>319</v>
      </c>
      <c r="J1517" s="260" t="s">
        <v>320</v>
      </c>
      <c r="K1517" s="260" t="s">
        <v>320</v>
      </c>
      <c r="L1517" s="260" t="s">
        <v>321</v>
      </c>
      <c r="M1517" s="260">
        <v>700046</v>
      </c>
      <c r="N1517" s="260" t="s">
        <v>204</v>
      </c>
      <c r="O1517" s="260" t="s">
        <v>205</v>
      </c>
      <c r="P1517" s="260">
        <v>20</v>
      </c>
      <c r="Q1517" s="260">
        <v>1500</v>
      </c>
      <c r="R1517" s="260">
        <v>1521</v>
      </c>
    </row>
    <row r="1518" spans="1:18" x14ac:dyDescent="0.35">
      <c r="A1518" s="260">
        <v>95002008</v>
      </c>
      <c r="B1518" s="260" t="s">
        <v>344</v>
      </c>
      <c r="C1518" s="260" t="s">
        <v>345</v>
      </c>
      <c r="D1518" s="261">
        <v>44862</v>
      </c>
      <c r="E1518" s="260">
        <v>9</v>
      </c>
      <c r="F1518" s="260" t="s">
        <v>199</v>
      </c>
      <c r="G1518" s="260">
        <v>1044000</v>
      </c>
      <c r="H1518" s="260" t="s">
        <v>318</v>
      </c>
      <c r="I1518" s="260" t="s">
        <v>319</v>
      </c>
      <c r="J1518" s="260" t="s">
        <v>320</v>
      </c>
      <c r="K1518" s="260" t="s">
        <v>320</v>
      </c>
      <c r="L1518" s="260" t="s">
        <v>263</v>
      </c>
      <c r="M1518" s="260">
        <v>700009</v>
      </c>
      <c r="N1518" s="260" t="s">
        <v>204</v>
      </c>
      <c r="O1518" s="260" t="s">
        <v>205</v>
      </c>
      <c r="P1518" s="260">
        <v>10</v>
      </c>
      <c r="Q1518" s="260">
        <v>1500</v>
      </c>
      <c r="R1518" s="260">
        <v>1521</v>
      </c>
    </row>
    <row r="1519" spans="1:18" x14ac:dyDescent="0.35">
      <c r="A1519" s="260">
        <v>95002009</v>
      </c>
      <c r="B1519" s="260" t="s">
        <v>322</v>
      </c>
      <c r="D1519" s="261">
        <v>44865</v>
      </c>
      <c r="E1519" s="260">
        <v>2.5</v>
      </c>
      <c r="F1519" s="260" t="s">
        <v>199</v>
      </c>
      <c r="G1519" s="260">
        <v>285000</v>
      </c>
      <c r="H1519" s="260" t="s">
        <v>318</v>
      </c>
      <c r="I1519" s="260" t="s">
        <v>319</v>
      </c>
      <c r="J1519" s="260" t="s">
        <v>320</v>
      </c>
      <c r="K1519" s="260" t="s">
        <v>320</v>
      </c>
      <c r="L1519" s="260" t="s">
        <v>321</v>
      </c>
      <c r="M1519" s="260">
        <v>700046</v>
      </c>
      <c r="N1519" s="260" t="s">
        <v>204</v>
      </c>
      <c r="O1519" s="260" t="s">
        <v>205</v>
      </c>
      <c r="P1519" s="260">
        <v>10</v>
      </c>
      <c r="Q1519" s="260">
        <v>1500</v>
      </c>
      <c r="R1519" s="260">
        <v>1520</v>
      </c>
    </row>
    <row r="1520" spans="1:18" x14ac:dyDescent="0.35">
      <c r="A1520" s="260">
        <v>95002010</v>
      </c>
      <c r="B1520" s="260" t="s">
        <v>366</v>
      </c>
      <c r="C1520" s="260" t="s">
        <v>198</v>
      </c>
      <c r="D1520" s="261">
        <v>44866</v>
      </c>
      <c r="E1520" s="260">
        <v>500</v>
      </c>
      <c r="F1520" s="260" t="s">
        <v>199</v>
      </c>
      <c r="G1520" s="260">
        <v>439500</v>
      </c>
      <c r="H1520" s="260" t="s">
        <v>323</v>
      </c>
      <c r="I1520" s="260" t="s">
        <v>319</v>
      </c>
      <c r="J1520" s="260" t="s">
        <v>320</v>
      </c>
      <c r="K1520" s="260" t="s">
        <v>320</v>
      </c>
      <c r="L1520" s="260" t="s">
        <v>263</v>
      </c>
      <c r="M1520" s="260">
        <v>700009</v>
      </c>
      <c r="N1520" s="260" t="s">
        <v>204</v>
      </c>
      <c r="O1520" s="260" t="s">
        <v>205</v>
      </c>
      <c r="P1520" s="260">
        <v>10</v>
      </c>
      <c r="Q1520" s="260">
        <v>1500</v>
      </c>
      <c r="R1520" s="260">
        <v>1510</v>
      </c>
    </row>
    <row r="1521" spans="1:18" x14ac:dyDescent="0.35">
      <c r="A1521" s="260">
        <v>95002011</v>
      </c>
      <c r="B1521" s="260" t="s">
        <v>366</v>
      </c>
      <c r="C1521" s="260" t="s">
        <v>198</v>
      </c>
      <c r="D1521" s="261">
        <v>44866</v>
      </c>
      <c r="E1521" s="260">
        <v>500</v>
      </c>
      <c r="F1521" s="260" t="s">
        <v>199</v>
      </c>
      <c r="G1521" s="260">
        <v>439500</v>
      </c>
      <c r="H1521" s="260" t="s">
        <v>323</v>
      </c>
      <c r="I1521" s="260" t="s">
        <v>319</v>
      </c>
      <c r="J1521" s="260" t="s">
        <v>320</v>
      </c>
      <c r="K1521" s="260" t="s">
        <v>320</v>
      </c>
      <c r="L1521" s="260" t="s">
        <v>263</v>
      </c>
      <c r="M1521" s="260">
        <v>700009</v>
      </c>
      <c r="N1521" s="260" t="s">
        <v>204</v>
      </c>
      <c r="O1521" s="260" t="s">
        <v>205</v>
      </c>
      <c r="P1521" s="260">
        <v>10</v>
      </c>
      <c r="Q1521" s="260">
        <v>1500</v>
      </c>
      <c r="R1521" s="260">
        <v>1510</v>
      </c>
    </row>
    <row r="1522" spans="1:18" x14ac:dyDescent="0.35">
      <c r="A1522" s="260">
        <v>95002012</v>
      </c>
      <c r="B1522" s="260" t="s">
        <v>366</v>
      </c>
      <c r="C1522" s="260" t="s">
        <v>198</v>
      </c>
      <c r="D1522" s="261">
        <v>44866</v>
      </c>
      <c r="E1522" s="260">
        <v>500</v>
      </c>
      <c r="F1522" s="260" t="s">
        <v>199</v>
      </c>
      <c r="G1522" s="260">
        <v>439500</v>
      </c>
      <c r="H1522" s="260" t="s">
        <v>323</v>
      </c>
      <c r="I1522" s="260" t="s">
        <v>319</v>
      </c>
      <c r="J1522" s="260" t="s">
        <v>320</v>
      </c>
      <c r="K1522" s="260" t="s">
        <v>320</v>
      </c>
      <c r="L1522" s="260" t="s">
        <v>263</v>
      </c>
      <c r="M1522" s="260">
        <v>700009</v>
      </c>
      <c r="N1522" s="260" t="s">
        <v>204</v>
      </c>
      <c r="O1522" s="260" t="s">
        <v>205</v>
      </c>
      <c r="P1522" s="260">
        <v>10</v>
      </c>
      <c r="Q1522" s="260">
        <v>1500</v>
      </c>
      <c r="R1522" s="260">
        <v>1510</v>
      </c>
    </row>
    <row r="1523" spans="1:18" x14ac:dyDescent="0.35">
      <c r="A1523" s="260">
        <v>95002013</v>
      </c>
      <c r="B1523" s="260" t="s">
        <v>366</v>
      </c>
      <c r="C1523" s="260" t="s">
        <v>198</v>
      </c>
      <c r="D1523" s="261">
        <v>44866</v>
      </c>
      <c r="E1523" s="260">
        <v>500</v>
      </c>
      <c r="F1523" s="260" t="s">
        <v>199</v>
      </c>
      <c r="G1523" s="260">
        <v>439500</v>
      </c>
      <c r="H1523" s="260" t="s">
        <v>323</v>
      </c>
      <c r="I1523" s="260" t="s">
        <v>319</v>
      </c>
      <c r="J1523" s="260" t="s">
        <v>320</v>
      </c>
      <c r="K1523" s="260" t="s">
        <v>320</v>
      </c>
      <c r="L1523" s="260" t="s">
        <v>263</v>
      </c>
      <c r="M1523" s="260">
        <v>700009</v>
      </c>
      <c r="N1523" s="260" t="s">
        <v>204</v>
      </c>
      <c r="O1523" s="260" t="s">
        <v>205</v>
      </c>
      <c r="P1523" s="260">
        <v>10</v>
      </c>
      <c r="Q1523" s="260">
        <v>1500</v>
      </c>
      <c r="R1523" s="260">
        <v>1510</v>
      </c>
    </row>
    <row r="1524" spans="1:18" x14ac:dyDescent="0.35">
      <c r="A1524" s="260">
        <v>95002014</v>
      </c>
      <c r="B1524" s="260" t="s">
        <v>322</v>
      </c>
      <c r="D1524" s="261">
        <v>44874</v>
      </c>
      <c r="E1524" s="260">
        <v>5.25</v>
      </c>
      <c r="F1524" s="260" t="s">
        <v>199</v>
      </c>
      <c r="G1524" s="260">
        <v>598500</v>
      </c>
      <c r="H1524" s="260" t="s">
        <v>318</v>
      </c>
      <c r="I1524" s="260" t="s">
        <v>319</v>
      </c>
      <c r="J1524" s="260" t="s">
        <v>320</v>
      </c>
      <c r="K1524" s="260" t="s">
        <v>320</v>
      </c>
      <c r="L1524" s="260" t="s">
        <v>321</v>
      </c>
      <c r="M1524" s="260">
        <v>700046</v>
      </c>
      <c r="N1524" s="260" t="s">
        <v>204</v>
      </c>
      <c r="O1524" s="260" t="s">
        <v>205</v>
      </c>
      <c r="P1524" s="260">
        <v>10</v>
      </c>
      <c r="Q1524" s="260">
        <v>1500</v>
      </c>
      <c r="R1524" s="260">
        <v>1520</v>
      </c>
    </row>
    <row r="1525" spans="1:18" x14ac:dyDescent="0.35">
      <c r="A1525" s="260">
        <v>95002015</v>
      </c>
      <c r="B1525" s="260" t="s">
        <v>322</v>
      </c>
      <c r="D1525" s="261">
        <v>44874</v>
      </c>
      <c r="E1525" s="260">
        <v>7.5</v>
      </c>
      <c r="F1525" s="260" t="s">
        <v>199</v>
      </c>
      <c r="G1525" s="260">
        <v>855000</v>
      </c>
      <c r="H1525" s="260" t="s">
        <v>318</v>
      </c>
      <c r="I1525" s="260" t="s">
        <v>319</v>
      </c>
      <c r="J1525" s="260" t="s">
        <v>320</v>
      </c>
      <c r="K1525" s="260" t="s">
        <v>320</v>
      </c>
      <c r="L1525" s="260" t="s">
        <v>321</v>
      </c>
      <c r="M1525" s="260">
        <v>700046</v>
      </c>
      <c r="N1525" s="260" t="s">
        <v>204</v>
      </c>
      <c r="O1525" s="260" t="s">
        <v>205</v>
      </c>
      <c r="P1525" s="260">
        <v>10</v>
      </c>
      <c r="Q1525" s="260">
        <v>1500</v>
      </c>
      <c r="R1525" s="260">
        <v>1520</v>
      </c>
    </row>
    <row r="1526" spans="1:18" x14ac:dyDescent="0.35">
      <c r="A1526" s="260">
        <v>95002016</v>
      </c>
      <c r="B1526" s="260" t="s">
        <v>344</v>
      </c>
      <c r="C1526" s="260" t="s">
        <v>345</v>
      </c>
      <c r="D1526" s="261">
        <v>44874</v>
      </c>
      <c r="E1526" s="260">
        <v>6</v>
      </c>
      <c r="F1526" s="260" t="s">
        <v>199</v>
      </c>
      <c r="G1526" s="260">
        <v>684000</v>
      </c>
      <c r="H1526" s="260" t="s">
        <v>318</v>
      </c>
      <c r="I1526" s="260" t="s">
        <v>319</v>
      </c>
      <c r="J1526" s="260" t="s">
        <v>320</v>
      </c>
      <c r="K1526" s="260" t="s">
        <v>320</v>
      </c>
      <c r="L1526" s="260" t="s">
        <v>263</v>
      </c>
      <c r="M1526" s="260">
        <v>700009</v>
      </c>
      <c r="N1526" s="260" t="s">
        <v>204</v>
      </c>
      <c r="O1526" s="260" t="s">
        <v>205</v>
      </c>
      <c r="P1526" s="260">
        <v>10</v>
      </c>
      <c r="Q1526" s="260">
        <v>1500</v>
      </c>
      <c r="R1526" s="260">
        <v>1520</v>
      </c>
    </row>
    <row r="1527" spans="1:18" x14ac:dyDescent="0.35">
      <c r="A1527" s="260">
        <v>95002016</v>
      </c>
      <c r="B1527" s="260" t="s">
        <v>344</v>
      </c>
      <c r="C1527" s="260" t="s">
        <v>345</v>
      </c>
      <c r="D1527" s="261">
        <v>44874</v>
      </c>
      <c r="E1527" s="260">
        <v>6</v>
      </c>
      <c r="F1527" s="260" t="s">
        <v>199</v>
      </c>
      <c r="G1527" s="260">
        <v>684000</v>
      </c>
      <c r="H1527" s="260" t="s">
        <v>318</v>
      </c>
      <c r="I1527" s="260" t="s">
        <v>319</v>
      </c>
      <c r="J1527" s="260" t="s">
        <v>320</v>
      </c>
      <c r="K1527" s="260" t="s">
        <v>320</v>
      </c>
      <c r="L1527" s="260" t="s">
        <v>321</v>
      </c>
      <c r="M1527" s="260">
        <v>700046</v>
      </c>
      <c r="N1527" s="260" t="s">
        <v>204</v>
      </c>
      <c r="O1527" s="260" t="s">
        <v>205</v>
      </c>
      <c r="P1527" s="260">
        <v>20</v>
      </c>
      <c r="Q1527" s="260">
        <v>1500</v>
      </c>
      <c r="R1527" s="260">
        <v>1520</v>
      </c>
    </row>
    <row r="1528" spans="1:18" x14ac:dyDescent="0.35">
      <c r="A1528" s="260">
        <v>95002017</v>
      </c>
      <c r="B1528" s="260" t="s">
        <v>360</v>
      </c>
      <c r="D1528" s="261">
        <v>44874</v>
      </c>
      <c r="E1528" s="260">
        <v>1.25</v>
      </c>
      <c r="F1528" s="260" t="s">
        <v>199</v>
      </c>
      <c r="G1528" s="260">
        <v>142500</v>
      </c>
      <c r="H1528" s="260" t="s">
        <v>318</v>
      </c>
      <c r="I1528" s="260" t="s">
        <v>319</v>
      </c>
      <c r="J1528" s="260" t="s">
        <v>320</v>
      </c>
      <c r="K1528" s="260" t="s">
        <v>320</v>
      </c>
      <c r="L1528" s="260" t="s">
        <v>321</v>
      </c>
      <c r="M1528" s="260">
        <v>700046</v>
      </c>
      <c r="N1528" s="260" t="s">
        <v>204</v>
      </c>
      <c r="O1528" s="260" t="s">
        <v>205</v>
      </c>
      <c r="P1528" s="260">
        <v>20</v>
      </c>
      <c r="Q1528" s="260">
        <v>1500</v>
      </c>
      <c r="R1528" s="260">
        <v>1520</v>
      </c>
    </row>
    <row r="1529" spans="1:18" x14ac:dyDescent="0.35">
      <c r="A1529" s="260">
        <v>95002017</v>
      </c>
      <c r="B1529" s="260" t="s">
        <v>360</v>
      </c>
      <c r="D1529" s="261">
        <v>44874</v>
      </c>
      <c r="E1529" s="260">
        <v>3.75</v>
      </c>
      <c r="F1529" s="260" t="s">
        <v>199</v>
      </c>
      <c r="G1529" s="260">
        <v>427500</v>
      </c>
      <c r="H1529" s="260" t="s">
        <v>318</v>
      </c>
      <c r="I1529" s="260" t="s">
        <v>319</v>
      </c>
      <c r="J1529" s="260" t="s">
        <v>320</v>
      </c>
      <c r="K1529" s="260" t="s">
        <v>320</v>
      </c>
      <c r="L1529" s="260" t="s">
        <v>263</v>
      </c>
      <c r="M1529" s="260">
        <v>700009</v>
      </c>
      <c r="N1529" s="260" t="s">
        <v>204</v>
      </c>
      <c r="O1529" s="260" t="s">
        <v>205</v>
      </c>
      <c r="P1529" s="260">
        <v>10</v>
      </c>
      <c r="Q1529" s="260">
        <v>1500</v>
      </c>
      <c r="R1529" s="260">
        <v>1520</v>
      </c>
    </row>
    <row r="1530" spans="1:18" x14ac:dyDescent="0.35">
      <c r="A1530" s="260">
        <v>95002018</v>
      </c>
      <c r="B1530" s="260" t="s">
        <v>367</v>
      </c>
      <c r="D1530" s="261">
        <v>44880</v>
      </c>
      <c r="E1530" s="260">
        <v>6</v>
      </c>
      <c r="F1530" s="260" t="s">
        <v>199</v>
      </c>
      <c r="G1530" s="260">
        <v>684000</v>
      </c>
      <c r="H1530" s="260" t="s">
        <v>318</v>
      </c>
      <c r="I1530" s="260" t="s">
        <v>319</v>
      </c>
      <c r="J1530" s="260" t="s">
        <v>320</v>
      </c>
      <c r="K1530" s="260" t="s">
        <v>320</v>
      </c>
      <c r="L1530" s="260" t="s">
        <v>321</v>
      </c>
      <c r="M1530" s="260">
        <v>700046</v>
      </c>
      <c r="N1530" s="260" t="s">
        <v>204</v>
      </c>
      <c r="O1530" s="260" t="s">
        <v>205</v>
      </c>
      <c r="P1530" s="260">
        <v>10</v>
      </c>
      <c r="Q1530" s="260">
        <v>1500</v>
      </c>
      <c r="R1530" s="260">
        <v>1520</v>
      </c>
    </row>
    <row r="1531" spans="1:18" x14ac:dyDescent="0.35">
      <c r="A1531" s="260">
        <v>95002019</v>
      </c>
      <c r="B1531" s="260" t="s">
        <v>368</v>
      </c>
      <c r="C1531" s="260" t="s">
        <v>198</v>
      </c>
      <c r="D1531" s="261">
        <v>44881</v>
      </c>
      <c r="E1531" s="260">
        <v>400</v>
      </c>
      <c r="F1531" s="260" t="s">
        <v>199</v>
      </c>
      <c r="G1531" s="260">
        <v>45600000</v>
      </c>
      <c r="H1531" s="260" t="s">
        <v>318</v>
      </c>
      <c r="I1531" s="260" t="s">
        <v>319</v>
      </c>
      <c r="J1531" s="260" t="s">
        <v>320</v>
      </c>
      <c r="K1531" s="260" t="s">
        <v>320</v>
      </c>
      <c r="L1531" s="260" t="s">
        <v>263</v>
      </c>
      <c r="M1531" s="260">
        <v>700009</v>
      </c>
      <c r="N1531" s="260" t="s">
        <v>204</v>
      </c>
      <c r="O1531" s="260" t="s">
        <v>205</v>
      </c>
      <c r="P1531" s="260">
        <v>10</v>
      </c>
      <c r="Q1531" s="260">
        <v>1500</v>
      </c>
      <c r="R1531" s="260">
        <v>1521</v>
      </c>
    </row>
    <row r="1532" spans="1:18" x14ac:dyDescent="0.35">
      <c r="A1532" s="260">
        <v>95002020</v>
      </c>
      <c r="B1532" s="260" t="s">
        <v>330</v>
      </c>
      <c r="C1532" s="260" t="s">
        <v>302</v>
      </c>
      <c r="D1532" s="261">
        <v>44881</v>
      </c>
      <c r="E1532" s="260">
        <v>238</v>
      </c>
      <c r="F1532" s="260" t="s">
        <v>199</v>
      </c>
      <c r="G1532" s="260">
        <v>25228000</v>
      </c>
      <c r="H1532" s="260" t="s">
        <v>318</v>
      </c>
      <c r="I1532" s="260" t="s">
        <v>319</v>
      </c>
      <c r="J1532" s="260" t="s">
        <v>320</v>
      </c>
      <c r="K1532" s="260" t="s">
        <v>320</v>
      </c>
      <c r="L1532" s="260" t="s">
        <v>263</v>
      </c>
      <c r="M1532" s="260">
        <v>700009</v>
      </c>
      <c r="N1532" s="260" t="s">
        <v>204</v>
      </c>
      <c r="O1532" s="260" t="s">
        <v>205</v>
      </c>
      <c r="P1532" s="260">
        <v>10</v>
      </c>
      <c r="Q1532" s="260">
        <v>1500</v>
      </c>
      <c r="R1532" s="260">
        <v>1521</v>
      </c>
    </row>
    <row r="1533" spans="1:18" x14ac:dyDescent="0.35">
      <c r="A1533" s="260">
        <v>95002021</v>
      </c>
      <c r="B1533" s="260" t="s">
        <v>330</v>
      </c>
      <c r="C1533" s="260" t="s">
        <v>302</v>
      </c>
      <c r="D1533" s="261">
        <v>44881</v>
      </c>
      <c r="E1533" s="260">
        <v>390</v>
      </c>
      <c r="F1533" s="260" t="s">
        <v>199</v>
      </c>
      <c r="G1533" s="260">
        <v>41340000</v>
      </c>
      <c r="H1533" s="260" t="s">
        <v>318</v>
      </c>
      <c r="I1533" s="260" t="s">
        <v>319</v>
      </c>
      <c r="J1533" s="260" t="s">
        <v>320</v>
      </c>
      <c r="K1533" s="260" t="s">
        <v>320</v>
      </c>
      <c r="L1533" s="260" t="s">
        <v>263</v>
      </c>
      <c r="M1533" s="260">
        <v>700009</v>
      </c>
      <c r="N1533" s="260" t="s">
        <v>204</v>
      </c>
      <c r="O1533" s="260" t="s">
        <v>205</v>
      </c>
      <c r="P1533" s="260">
        <v>10</v>
      </c>
      <c r="Q1533" s="260">
        <v>1500</v>
      </c>
      <c r="R1533" s="260">
        <v>1521</v>
      </c>
    </row>
    <row r="1534" spans="1:18" x14ac:dyDescent="0.35">
      <c r="A1534" s="260">
        <v>95002022</v>
      </c>
      <c r="B1534" s="260" t="s">
        <v>330</v>
      </c>
      <c r="C1534" s="260" t="s">
        <v>302</v>
      </c>
      <c r="D1534" s="261">
        <v>44881</v>
      </c>
      <c r="E1534" s="260">
        <v>84</v>
      </c>
      <c r="F1534" s="260" t="s">
        <v>199</v>
      </c>
      <c r="G1534" s="260">
        <v>8904000</v>
      </c>
      <c r="H1534" s="260" t="s">
        <v>318</v>
      </c>
      <c r="I1534" s="260" t="s">
        <v>319</v>
      </c>
      <c r="J1534" s="260" t="s">
        <v>320</v>
      </c>
      <c r="K1534" s="260" t="s">
        <v>320</v>
      </c>
      <c r="L1534" s="260" t="s">
        <v>263</v>
      </c>
      <c r="M1534" s="260">
        <v>700009</v>
      </c>
      <c r="N1534" s="260" t="s">
        <v>204</v>
      </c>
      <c r="O1534" s="260" t="s">
        <v>205</v>
      </c>
      <c r="P1534" s="260">
        <v>10</v>
      </c>
      <c r="Q1534" s="260">
        <v>1500</v>
      </c>
      <c r="R1534" s="260">
        <v>1521</v>
      </c>
    </row>
    <row r="1535" spans="1:18" x14ac:dyDescent="0.35">
      <c r="A1535" s="260">
        <v>95002023</v>
      </c>
      <c r="B1535" s="260" t="s">
        <v>369</v>
      </c>
      <c r="D1535" s="261">
        <v>44881</v>
      </c>
      <c r="E1535" s="260">
        <v>6</v>
      </c>
      <c r="F1535" s="260" t="s">
        <v>199</v>
      </c>
      <c r="G1535" s="260">
        <v>684000</v>
      </c>
      <c r="H1535" s="260" t="s">
        <v>318</v>
      </c>
      <c r="I1535" s="260" t="s">
        <v>319</v>
      </c>
      <c r="J1535" s="260" t="s">
        <v>320</v>
      </c>
      <c r="K1535" s="260" t="s">
        <v>320</v>
      </c>
      <c r="L1535" s="260" t="s">
        <v>263</v>
      </c>
      <c r="M1535" s="260">
        <v>700009</v>
      </c>
      <c r="N1535" s="260" t="s">
        <v>204</v>
      </c>
      <c r="O1535" s="260" t="s">
        <v>205</v>
      </c>
      <c r="P1535" s="260">
        <v>10</v>
      </c>
      <c r="Q1535" s="260">
        <v>1500</v>
      </c>
      <c r="R1535" s="260">
        <v>1521</v>
      </c>
    </row>
    <row r="1536" spans="1:18" x14ac:dyDescent="0.35">
      <c r="A1536" s="260">
        <v>95002024</v>
      </c>
      <c r="B1536" s="260" t="s">
        <v>368</v>
      </c>
      <c r="C1536" s="260" t="s">
        <v>198</v>
      </c>
      <c r="D1536" s="261">
        <v>44881</v>
      </c>
      <c r="E1536" s="260">
        <v>150</v>
      </c>
      <c r="F1536" s="260" t="s">
        <v>199</v>
      </c>
      <c r="G1536" s="260">
        <v>17100000</v>
      </c>
      <c r="H1536" s="260" t="s">
        <v>318</v>
      </c>
      <c r="I1536" s="260" t="s">
        <v>319</v>
      </c>
      <c r="J1536" s="260" t="s">
        <v>320</v>
      </c>
      <c r="K1536" s="260" t="s">
        <v>320</v>
      </c>
      <c r="L1536" s="260" t="s">
        <v>263</v>
      </c>
      <c r="M1536" s="260">
        <v>700009</v>
      </c>
      <c r="N1536" s="260" t="s">
        <v>204</v>
      </c>
      <c r="O1536" s="260" t="s">
        <v>205</v>
      </c>
      <c r="P1536" s="260">
        <v>10</v>
      </c>
      <c r="Q1536" s="260">
        <v>1500</v>
      </c>
      <c r="R1536" s="260">
        <v>1521</v>
      </c>
    </row>
    <row r="1537" spans="1:18" x14ac:dyDescent="0.35">
      <c r="A1537" s="260">
        <v>95002025</v>
      </c>
      <c r="B1537" s="260" t="s">
        <v>322</v>
      </c>
      <c r="D1537" s="261">
        <v>44881</v>
      </c>
      <c r="E1537" s="260">
        <v>2.5</v>
      </c>
      <c r="F1537" s="260" t="s">
        <v>199</v>
      </c>
      <c r="G1537" s="260">
        <v>285000</v>
      </c>
      <c r="H1537" s="260" t="s">
        <v>318</v>
      </c>
      <c r="I1537" s="260" t="s">
        <v>319</v>
      </c>
      <c r="J1537" s="260" t="s">
        <v>320</v>
      </c>
      <c r="K1537" s="260" t="s">
        <v>320</v>
      </c>
      <c r="L1537" s="260" t="s">
        <v>321</v>
      </c>
      <c r="M1537" s="260">
        <v>700046</v>
      </c>
      <c r="N1537" s="260" t="s">
        <v>204</v>
      </c>
      <c r="O1537" s="260" t="s">
        <v>205</v>
      </c>
      <c r="P1537" s="260">
        <v>10</v>
      </c>
      <c r="Q1537" s="260">
        <v>1500</v>
      </c>
      <c r="R1537" s="260">
        <v>1520</v>
      </c>
    </row>
    <row r="1538" spans="1:18" x14ac:dyDescent="0.35">
      <c r="A1538" s="260">
        <v>95002026</v>
      </c>
      <c r="B1538" s="260" t="s">
        <v>322</v>
      </c>
      <c r="D1538" s="261">
        <v>44881</v>
      </c>
      <c r="E1538" s="260">
        <v>2.5</v>
      </c>
      <c r="F1538" s="260" t="s">
        <v>199</v>
      </c>
      <c r="G1538" s="260">
        <v>285000</v>
      </c>
      <c r="H1538" s="260" t="s">
        <v>318</v>
      </c>
      <c r="I1538" s="260" t="s">
        <v>319</v>
      </c>
      <c r="J1538" s="260" t="s">
        <v>320</v>
      </c>
      <c r="K1538" s="260" t="s">
        <v>320</v>
      </c>
      <c r="L1538" s="260" t="s">
        <v>321</v>
      </c>
      <c r="M1538" s="260">
        <v>700046</v>
      </c>
      <c r="N1538" s="260" t="s">
        <v>204</v>
      </c>
      <c r="O1538" s="260" t="s">
        <v>205</v>
      </c>
      <c r="P1538" s="260">
        <v>10</v>
      </c>
      <c r="Q1538" s="260">
        <v>1500</v>
      </c>
      <c r="R1538" s="260">
        <v>1520</v>
      </c>
    </row>
    <row r="1539" spans="1:18" x14ac:dyDescent="0.35">
      <c r="A1539" s="260">
        <v>95002027</v>
      </c>
      <c r="B1539" s="260" t="s">
        <v>368</v>
      </c>
      <c r="C1539" s="260" t="s">
        <v>198</v>
      </c>
      <c r="D1539" s="261">
        <v>44888</v>
      </c>
      <c r="E1539" s="260">
        <v>178.26599999999999</v>
      </c>
      <c r="F1539" s="260" t="s">
        <v>199</v>
      </c>
      <c r="G1539" s="260">
        <v>20322324</v>
      </c>
      <c r="H1539" s="260" t="s">
        <v>318</v>
      </c>
      <c r="I1539" s="260" t="s">
        <v>319</v>
      </c>
      <c r="J1539" s="260" t="s">
        <v>320</v>
      </c>
      <c r="K1539" s="260" t="s">
        <v>320</v>
      </c>
      <c r="L1539" s="260" t="s">
        <v>263</v>
      </c>
      <c r="M1539" s="260">
        <v>700009</v>
      </c>
      <c r="N1539" s="260" t="s">
        <v>204</v>
      </c>
      <c r="O1539" s="260" t="s">
        <v>205</v>
      </c>
      <c r="P1539" s="260">
        <v>11</v>
      </c>
      <c r="Q1539" s="260">
        <v>1500</v>
      </c>
      <c r="R1539" s="260">
        <v>1521</v>
      </c>
    </row>
    <row r="1540" spans="1:18" x14ac:dyDescent="0.35">
      <c r="A1540" s="260">
        <v>95002027</v>
      </c>
      <c r="B1540" s="260" t="s">
        <v>368</v>
      </c>
      <c r="C1540" s="260" t="s">
        <v>198</v>
      </c>
      <c r="D1540" s="261">
        <v>44888</v>
      </c>
      <c r="E1540" s="260">
        <v>31.734000000000002</v>
      </c>
      <c r="F1540" s="260" t="s">
        <v>199</v>
      </c>
      <c r="G1540" s="260">
        <v>3617676</v>
      </c>
      <c r="H1540" s="260" t="s">
        <v>318</v>
      </c>
      <c r="I1540" s="260" t="s">
        <v>319</v>
      </c>
      <c r="J1540" s="260" t="s">
        <v>320</v>
      </c>
      <c r="K1540" s="260" t="s">
        <v>320</v>
      </c>
      <c r="L1540" s="260" t="s">
        <v>263</v>
      </c>
      <c r="M1540" s="260">
        <v>700009</v>
      </c>
      <c r="N1540" s="260" t="s">
        <v>204</v>
      </c>
      <c r="O1540" s="260" t="s">
        <v>205</v>
      </c>
      <c r="P1540" s="260">
        <v>10</v>
      </c>
      <c r="Q1540" s="260">
        <v>1500</v>
      </c>
      <c r="R1540" s="260">
        <v>1521</v>
      </c>
    </row>
    <row r="1541" spans="1:18" x14ac:dyDescent="0.35">
      <c r="A1541" s="260">
        <v>95002030</v>
      </c>
      <c r="B1541" s="260" t="s">
        <v>367</v>
      </c>
      <c r="D1541" s="261">
        <v>44890</v>
      </c>
      <c r="E1541" s="260">
        <v>0.5</v>
      </c>
      <c r="F1541" s="260" t="s">
        <v>199</v>
      </c>
      <c r="G1541" s="260">
        <v>57000</v>
      </c>
      <c r="H1541" s="260" t="s">
        <v>318</v>
      </c>
      <c r="I1541" s="260" t="s">
        <v>319</v>
      </c>
      <c r="J1541" s="260" t="s">
        <v>320</v>
      </c>
      <c r="K1541" s="260" t="s">
        <v>320</v>
      </c>
      <c r="L1541" s="260" t="s">
        <v>321</v>
      </c>
      <c r="M1541" s="260">
        <v>700046</v>
      </c>
      <c r="N1541" s="260" t="s">
        <v>204</v>
      </c>
      <c r="O1541" s="260" t="s">
        <v>205</v>
      </c>
      <c r="P1541" s="260">
        <v>20</v>
      </c>
      <c r="Q1541" s="260">
        <v>1500</v>
      </c>
      <c r="R1541" s="260">
        <v>1520</v>
      </c>
    </row>
    <row r="1542" spans="1:18" x14ac:dyDescent="0.35">
      <c r="A1542" s="260">
        <v>95002030</v>
      </c>
      <c r="B1542" s="260" t="s">
        <v>367</v>
      </c>
      <c r="D1542" s="261">
        <v>44890</v>
      </c>
      <c r="E1542" s="260">
        <v>6</v>
      </c>
      <c r="F1542" s="260" t="s">
        <v>199</v>
      </c>
      <c r="G1542" s="260">
        <v>684000</v>
      </c>
      <c r="H1542" s="260" t="s">
        <v>318</v>
      </c>
      <c r="I1542" s="260" t="s">
        <v>319</v>
      </c>
      <c r="J1542" s="260" t="s">
        <v>320</v>
      </c>
      <c r="K1542" s="260" t="s">
        <v>320</v>
      </c>
      <c r="L1542" s="260" t="s">
        <v>263</v>
      </c>
      <c r="M1542" s="260">
        <v>700009</v>
      </c>
      <c r="N1542" s="260" t="s">
        <v>204</v>
      </c>
      <c r="O1542" s="260" t="s">
        <v>205</v>
      </c>
      <c r="P1542" s="260">
        <v>10</v>
      </c>
      <c r="Q1542" s="260">
        <v>1500</v>
      </c>
      <c r="R1542" s="260">
        <v>1520</v>
      </c>
    </row>
    <row r="1543" spans="1:18" x14ac:dyDescent="0.35">
      <c r="A1543" s="260">
        <v>95002031</v>
      </c>
      <c r="B1543" s="260" t="s">
        <v>355</v>
      </c>
      <c r="C1543" s="260" t="s">
        <v>356</v>
      </c>
      <c r="D1543" s="261">
        <v>44880</v>
      </c>
      <c r="E1543" s="260">
        <v>3516</v>
      </c>
      <c r="F1543" s="260" t="s">
        <v>199</v>
      </c>
      <c r="G1543" s="260">
        <v>2812800</v>
      </c>
      <c r="H1543" s="260" t="s">
        <v>323</v>
      </c>
      <c r="I1543" s="260" t="s">
        <v>319</v>
      </c>
      <c r="J1543" s="260" t="s">
        <v>320</v>
      </c>
      <c r="K1543" s="260" t="s">
        <v>320</v>
      </c>
      <c r="L1543" s="260" t="s">
        <v>365</v>
      </c>
      <c r="M1543" s="260">
        <v>100002</v>
      </c>
      <c r="N1543" s="260" t="s">
        <v>204</v>
      </c>
      <c r="O1543" s="260" t="s">
        <v>205</v>
      </c>
      <c r="P1543" s="260">
        <v>10</v>
      </c>
      <c r="Q1543" s="260">
        <v>1500</v>
      </c>
      <c r="R1543" s="260">
        <v>1510</v>
      </c>
    </row>
    <row r="1544" spans="1:18" x14ac:dyDescent="0.35">
      <c r="A1544" s="260">
        <v>95002032</v>
      </c>
      <c r="B1544" s="260" t="s">
        <v>355</v>
      </c>
      <c r="C1544" s="260" t="s">
        <v>356</v>
      </c>
      <c r="D1544" s="261">
        <v>44880</v>
      </c>
      <c r="E1544" s="260">
        <v>4276</v>
      </c>
      <c r="F1544" s="260" t="s">
        <v>199</v>
      </c>
      <c r="G1544" s="260">
        <v>3420800</v>
      </c>
      <c r="H1544" s="260" t="s">
        <v>323</v>
      </c>
      <c r="I1544" s="260" t="s">
        <v>319</v>
      </c>
      <c r="J1544" s="260" t="s">
        <v>320</v>
      </c>
      <c r="K1544" s="260" t="s">
        <v>320</v>
      </c>
      <c r="L1544" s="260" t="s">
        <v>365</v>
      </c>
      <c r="M1544" s="260">
        <v>100002</v>
      </c>
      <c r="N1544" s="260" t="s">
        <v>204</v>
      </c>
      <c r="O1544" s="260" t="s">
        <v>205</v>
      </c>
      <c r="P1544" s="260">
        <v>10</v>
      </c>
      <c r="Q1544" s="260">
        <v>1500</v>
      </c>
      <c r="R1544" s="260">
        <v>1510</v>
      </c>
    </row>
    <row r="1545" spans="1:18" x14ac:dyDescent="0.35">
      <c r="A1545" s="260">
        <v>95002037</v>
      </c>
      <c r="B1545" s="260" t="s">
        <v>336</v>
      </c>
      <c r="D1545" s="261">
        <v>44917</v>
      </c>
      <c r="E1545" s="260">
        <v>30</v>
      </c>
      <c r="F1545" s="260" t="s">
        <v>199</v>
      </c>
      <c r="G1545" s="260">
        <v>3420000</v>
      </c>
      <c r="H1545" s="260" t="s">
        <v>318</v>
      </c>
      <c r="I1545" s="260" t="s">
        <v>319</v>
      </c>
      <c r="J1545" s="260" t="s">
        <v>320</v>
      </c>
      <c r="K1545" s="260" t="s">
        <v>320</v>
      </c>
      <c r="L1545" s="260" t="s">
        <v>263</v>
      </c>
      <c r="M1545" s="260">
        <v>700009</v>
      </c>
      <c r="N1545" s="260" t="s">
        <v>204</v>
      </c>
      <c r="O1545" s="260" t="s">
        <v>205</v>
      </c>
      <c r="P1545" s="260">
        <v>10</v>
      </c>
      <c r="Q1545" s="260">
        <v>1500</v>
      </c>
      <c r="R1545" s="260">
        <v>1521</v>
      </c>
    </row>
    <row r="1546" spans="1:18" x14ac:dyDescent="0.35">
      <c r="A1546" s="260">
        <v>95002038</v>
      </c>
      <c r="B1546" s="260" t="s">
        <v>327</v>
      </c>
      <c r="D1546" s="261">
        <v>44917</v>
      </c>
      <c r="E1546" s="260">
        <v>50</v>
      </c>
      <c r="F1546" s="260" t="s">
        <v>199</v>
      </c>
      <c r="G1546" s="260">
        <v>5200000</v>
      </c>
      <c r="H1546" s="260" t="s">
        <v>318</v>
      </c>
      <c r="I1546" s="260" t="s">
        <v>319</v>
      </c>
      <c r="J1546" s="260" t="s">
        <v>320</v>
      </c>
      <c r="K1546" s="260" t="s">
        <v>320</v>
      </c>
      <c r="L1546" s="260" t="s">
        <v>321</v>
      </c>
      <c r="M1546" s="260">
        <v>700046</v>
      </c>
      <c r="N1546" s="260" t="s">
        <v>204</v>
      </c>
      <c r="O1546" s="260" t="s">
        <v>205</v>
      </c>
      <c r="P1546" s="260">
        <v>10</v>
      </c>
      <c r="Q1546" s="260">
        <v>1500</v>
      </c>
      <c r="R1546" s="260">
        <v>1520</v>
      </c>
    </row>
    <row r="1547" spans="1:18" x14ac:dyDescent="0.35">
      <c r="A1547" s="260">
        <v>95002039</v>
      </c>
      <c r="B1547" s="260" t="s">
        <v>327</v>
      </c>
      <c r="D1547" s="261">
        <v>44917</v>
      </c>
      <c r="E1547" s="260">
        <v>80</v>
      </c>
      <c r="F1547" s="260" t="s">
        <v>199</v>
      </c>
      <c r="G1547" s="260">
        <v>8320000</v>
      </c>
      <c r="H1547" s="260" t="s">
        <v>318</v>
      </c>
      <c r="I1547" s="260" t="s">
        <v>319</v>
      </c>
      <c r="J1547" s="260" t="s">
        <v>320</v>
      </c>
      <c r="K1547" s="260" t="s">
        <v>320</v>
      </c>
      <c r="L1547" s="260" t="s">
        <v>263</v>
      </c>
      <c r="M1547" s="260">
        <v>700009</v>
      </c>
      <c r="N1547" s="260" t="s">
        <v>204</v>
      </c>
      <c r="O1547" s="260" t="s">
        <v>205</v>
      </c>
      <c r="P1547" s="260">
        <v>10</v>
      </c>
      <c r="Q1547" s="260">
        <v>1500</v>
      </c>
      <c r="R1547" s="260">
        <v>1521</v>
      </c>
    </row>
    <row r="1548" spans="1:18" x14ac:dyDescent="0.35">
      <c r="A1548" s="260">
        <v>95002040</v>
      </c>
      <c r="B1548" s="260" t="s">
        <v>336</v>
      </c>
      <c r="D1548" s="261">
        <v>44918</v>
      </c>
      <c r="E1548" s="260">
        <v>30</v>
      </c>
      <c r="F1548" s="260" t="s">
        <v>199</v>
      </c>
      <c r="G1548" s="260">
        <v>3420000</v>
      </c>
      <c r="H1548" s="260" t="s">
        <v>318</v>
      </c>
      <c r="I1548" s="260" t="s">
        <v>319</v>
      </c>
      <c r="J1548" s="260" t="s">
        <v>320</v>
      </c>
      <c r="K1548" s="260" t="s">
        <v>320</v>
      </c>
      <c r="L1548" s="260" t="s">
        <v>263</v>
      </c>
      <c r="M1548" s="260">
        <v>700009</v>
      </c>
      <c r="N1548" s="260" t="s">
        <v>204</v>
      </c>
      <c r="O1548" s="260" t="s">
        <v>205</v>
      </c>
      <c r="P1548" s="260">
        <v>10</v>
      </c>
      <c r="Q1548" s="260">
        <v>1500</v>
      </c>
      <c r="R1548" s="260">
        <v>1521</v>
      </c>
    </row>
    <row r="1549" spans="1:18" x14ac:dyDescent="0.35">
      <c r="A1549" s="260">
        <v>95002041</v>
      </c>
      <c r="B1549" s="260" t="s">
        <v>359</v>
      </c>
      <c r="D1549" s="261">
        <v>44926</v>
      </c>
      <c r="E1549" s="260">
        <v>11</v>
      </c>
      <c r="F1549" s="260" t="s">
        <v>199</v>
      </c>
      <c r="G1549" s="260">
        <v>990000</v>
      </c>
      <c r="H1549" s="260" t="s">
        <v>318</v>
      </c>
      <c r="I1549" s="260" t="s">
        <v>319</v>
      </c>
      <c r="J1549" s="260" t="s">
        <v>320</v>
      </c>
      <c r="K1549" s="260" t="s">
        <v>320</v>
      </c>
      <c r="L1549" s="260" t="s">
        <v>370</v>
      </c>
      <c r="M1549" s="260">
        <v>700000</v>
      </c>
      <c r="N1549" s="260" t="s">
        <v>204</v>
      </c>
      <c r="O1549" s="260" t="s">
        <v>205</v>
      </c>
      <c r="P1549" s="260">
        <v>10</v>
      </c>
      <c r="Q1549" s="260">
        <v>1500</v>
      </c>
      <c r="R1549" s="260">
        <v>1523</v>
      </c>
    </row>
    <row r="1550" spans="1:18" x14ac:dyDescent="0.35">
      <c r="A1550" s="260">
        <v>96000151</v>
      </c>
      <c r="B1550" s="260" t="s">
        <v>371</v>
      </c>
      <c r="C1550" s="260" t="s">
        <v>198</v>
      </c>
      <c r="D1550" s="261">
        <v>44677</v>
      </c>
      <c r="E1550" s="265">
        <v>256</v>
      </c>
      <c r="F1550" s="260" t="s">
        <v>238</v>
      </c>
      <c r="G1550" s="260">
        <v>247296</v>
      </c>
      <c r="H1550" s="260" t="s">
        <v>323</v>
      </c>
      <c r="I1550" s="260" t="s">
        <v>372</v>
      </c>
      <c r="J1550" s="260" t="s">
        <v>373</v>
      </c>
      <c r="K1550" s="260" t="s">
        <v>373</v>
      </c>
      <c r="L1550" s="260" t="s">
        <v>370</v>
      </c>
      <c r="M1550" s="260">
        <v>700000</v>
      </c>
      <c r="N1550" s="260" t="s">
        <v>204</v>
      </c>
      <c r="O1550" s="260" t="s">
        <v>205</v>
      </c>
      <c r="P1550" s="260">
        <v>10</v>
      </c>
      <c r="Q1550" s="260">
        <v>1600</v>
      </c>
      <c r="R1550" s="260">
        <v>1622</v>
      </c>
    </row>
    <row r="1551" spans="1:18" x14ac:dyDescent="0.35">
      <c r="A1551" s="260">
        <v>96000152</v>
      </c>
      <c r="B1551" s="260" t="s">
        <v>374</v>
      </c>
      <c r="C1551" s="260" t="s">
        <v>198</v>
      </c>
      <c r="D1551" s="261">
        <v>44677</v>
      </c>
      <c r="E1551" s="265">
        <v>36</v>
      </c>
      <c r="F1551" s="260" t="s">
        <v>238</v>
      </c>
      <c r="G1551" s="260">
        <v>34776</v>
      </c>
      <c r="H1551" s="260" t="s">
        <v>323</v>
      </c>
      <c r="I1551" s="260" t="s">
        <v>372</v>
      </c>
      <c r="J1551" s="260" t="s">
        <v>373</v>
      </c>
      <c r="K1551" s="260" t="s">
        <v>373</v>
      </c>
      <c r="L1551" s="260" t="s">
        <v>370</v>
      </c>
      <c r="M1551" s="260">
        <v>700000</v>
      </c>
      <c r="N1551" s="260" t="s">
        <v>204</v>
      </c>
      <c r="O1551" s="260" t="s">
        <v>205</v>
      </c>
      <c r="P1551" s="260">
        <v>10</v>
      </c>
      <c r="Q1551" s="260">
        <v>1600</v>
      </c>
      <c r="R1551" s="260">
        <v>1622</v>
      </c>
    </row>
    <row r="1552" spans="1:18" x14ac:dyDescent="0.35">
      <c r="A1552" s="260">
        <v>96000153</v>
      </c>
      <c r="B1552" s="260" t="s">
        <v>375</v>
      </c>
      <c r="C1552" s="260" t="s">
        <v>198</v>
      </c>
      <c r="D1552" s="261">
        <v>44677</v>
      </c>
      <c r="E1552" s="265">
        <v>2509.7350000000001</v>
      </c>
      <c r="F1552" s="260" t="s">
        <v>199</v>
      </c>
      <c r="G1552" s="260">
        <v>2258761.5</v>
      </c>
      <c r="H1552" s="260" t="s">
        <v>323</v>
      </c>
      <c r="I1552" s="260" t="s">
        <v>372</v>
      </c>
      <c r="J1552" s="260" t="s">
        <v>373</v>
      </c>
      <c r="K1552" s="260" t="s">
        <v>373</v>
      </c>
      <c r="L1552" s="260" t="s">
        <v>376</v>
      </c>
      <c r="M1552" s="260">
        <v>100016</v>
      </c>
      <c r="N1552" s="260" t="s">
        <v>204</v>
      </c>
      <c r="O1552" s="260" t="s">
        <v>205</v>
      </c>
      <c r="P1552" s="260">
        <v>10</v>
      </c>
      <c r="Q1552" s="260">
        <v>1600</v>
      </c>
      <c r="R1552" s="260">
        <v>1620</v>
      </c>
    </row>
    <row r="1553" spans="1:18" x14ac:dyDescent="0.35">
      <c r="A1553" s="260">
        <v>96000154</v>
      </c>
      <c r="B1553" s="260" t="s">
        <v>377</v>
      </c>
      <c r="C1553" s="260" t="s">
        <v>198</v>
      </c>
      <c r="D1553" s="261">
        <v>44747</v>
      </c>
      <c r="E1553" s="265">
        <v>3.5</v>
      </c>
      <c r="F1553" s="260" t="s">
        <v>238</v>
      </c>
      <c r="G1553" s="260">
        <v>3381</v>
      </c>
      <c r="H1553" s="260" t="s">
        <v>323</v>
      </c>
      <c r="I1553" s="260" t="s">
        <v>372</v>
      </c>
      <c r="J1553" s="260" t="s">
        <v>373</v>
      </c>
      <c r="K1553" s="260" t="s">
        <v>373</v>
      </c>
      <c r="L1553" s="260" t="s">
        <v>370</v>
      </c>
      <c r="M1553" s="260">
        <v>700000</v>
      </c>
      <c r="N1553" s="260" t="s">
        <v>204</v>
      </c>
      <c r="O1553" s="260" t="s">
        <v>205</v>
      </c>
      <c r="P1553" s="260">
        <v>10</v>
      </c>
      <c r="Q1553" s="260">
        <v>1600</v>
      </c>
      <c r="R1553" s="260">
        <v>1622</v>
      </c>
    </row>
    <row r="1554" spans="1:18" x14ac:dyDescent="0.35">
      <c r="A1554" s="260">
        <v>96000155</v>
      </c>
      <c r="B1554" s="260" t="s">
        <v>378</v>
      </c>
      <c r="C1554" s="260" t="s">
        <v>198</v>
      </c>
      <c r="D1554" s="261">
        <v>44730</v>
      </c>
      <c r="E1554" s="265">
        <v>40</v>
      </c>
      <c r="F1554" s="260" t="s">
        <v>238</v>
      </c>
      <c r="G1554" s="260">
        <v>38640</v>
      </c>
      <c r="H1554" s="260" t="s">
        <v>323</v>
      </c>
      <c r="I1554" s="260" t="s">
        <v>372</v>
      </c>
      <c r="J1554" s="260" t="s">
        <v>373</v>
      </c>
      <c r="K1554" s="260" t="s">
        <v>373</v>
      </c>
      <c r="L1554" s="260" t="s">
        <v>370</v>
      </c>
      <c r="M1554" s="260">
        <v>700000</v>
      </c>
      <c r="N1554" s="260" t="s">
        <v>204</v>
      </c>
      <c r="O1554" s="260" t="s">
        <v>205</v>
      </c>
      <c r="P1554" s="260">
        <v>10</v>
      </c>
      <c r="Q1554" s="260">
        <v>1600</v>
      </c>
      <c r="R1554" s="260">
        <v>1622</v>
      </c>
    </row>
    <row r="1555" spans="1:18" x14ac:dyDescent="0.35">
      <c r="A1555" s="260">
        <v>96000156</v>
      </c>
      <c r="B1555" s="260" t="s">
        <v>375</v>
      </c>
      <c r="C1555" s="260" t="s">
        <v>198</v>
      </c>
      <c r="D1555" s="261">
        <v>44757</v>
      </c>
      <c r="E1555" s="265">
        <v>2080.4169999999999</v>
      </c>
      <c r="F1555" s="260" t="s">
        <v>199</v>
      </c>
      <c r="G1555" s="260">
        <v>1872375.3</v>
      </c>
      <c r="H1555" s="260" t="s">
        <v>323</v>
      </c>
      <c r="I1555" s="260" t="s">
        <v>372</v>
      </c>
      <c r="J1555" s="260" t="s">
        <v>373</v>
      </c>
      <c r="K1555" s="260" t="s">
        <v>373</v>
      </c>
      <c r="L1555" s="260" t="s">
        <v>376</v>
      </c>
      <c r="M1555" s="260">
        <v>100016</v>
      </c>
      <c r="N1555" s="260" t="s">
        <v>204</v>
      </c>
      <c r="O1555" s="260" t="s">
        <v>205</v>
      </c>
      <c r="P1555" s="260">
        <v>10</v>
      </c>
      <c r="Q1555" s="260">
        <v>1600</v>
      </c>
      <c r="R1555" s="260">
        <v>1620</v>
      </c>
    </row>
    <row r="1556" spans="1:18" x14ac:dyDescent="0.35">
      <c r="A1556" s="260">
        <v>96000157</v>
      </c>
      <c r="B1556" s="260" t="s">
        <v>379</v>
      </c>
      <c r="C1556" s="260" t="s">
        <v>198</v>
      </c>
      <c r="D1556" s="261">
        <v>44771</v>
      </c>
      <c r="E1556" s="265">
        <v>15.75</v>
      </c>
      <c r="F1556" s="260" t="s">
        <v>238</v>
      </c>
      <c r="G1556" s="260">
        <v>15214.5</v>
      </c>
      <c r="H1556" s="260" t="s">
        <v>323</v>
      </c>
      <c r="I1556" s="260" t="s">
        <v>372</v>
      </c>
      <c r="J1556" s="260" t="s">
        <v>373</v>
      </c>
      <c r="K1556" s="260" t="s">
        <v>373</v>
      </c>
      <c r="L1556" s="260" t="s">
        <v>370</v>
      </c>
      <c r="M1556" s="260">
        <v>700000</v>
      </c>
      <c r="N1556" s="260" t="s">
        <v>204</v>
      </c>
      <c r="O1556" s="260" t="s">
        <v>205</v>
      </c>
      <c r="P1556" s="260">
        <v>10</v>
      </c>
      <c r="Q1556" s="260">
        <v>1600</v>
      </c>
      <c r="R1556" s="260">
        <v>1622</v>
      </c>
    </row>
    <row r="1557" spans="1:18" x14ac:dyDescent="0.35">
      <c r="A1557" s="260">
        <v>96000158</v>
      </c>
      <c r="B1557" s="260" t="s">
        <v>375</v>
      </c>
      <c r="C1557" s="260" t="s">
        <v>198</v>
      </c>
      <c r="D1557" s="261">
        <v>44771</v>
      </c>
      <c r="E1557" s="265">
        <v>1222.222</v>
      </c>
      <c r="F1557" s="260" t="s">
        <v>199</v>
      </c>
      <c r="G1557" s="260">
        <v>1099999.8</v>
      </c>
      <c r="H1557" s="260" t="s">
        <v>323</v>
      </c>
      <c r="I1557" s="260" t="s">
        <v>372</v>
      </c>
      <c r="J1557" s="260" t="s">
        <v>373</v>
      </c>
      <c r="K1557" s="260" t="s">
        <v>373</v>
      </c>
      <c r="L1557" s="260" t="s">
        <v>376</v>
      </c>
      <c r="M1557" s="260">
        <v>100016</v>
      </c>
      <c r="N1557" s="260" t="s">
        <v>204</v>
      </c>
      <c r="O1557" s="260" t="s">
        <v>205</v>
      </c>
      <c r="P1557" s="260">
        <v>10</v>
      </c>
      <c r="Q1557" s="260">
        <v>1600</v>
      </c>
      <c r="R1557" s="260">
        <v>1620</v>
      </c>
    </row>
    <row r="1558" spans="1:18" x14ac:dyDescent="0.35">
      <c r="A1558" s="260">
        <v>96000159</v>
      </c>
      <c r="B1558" s="260" t="s">
        <v>375</v>
      </c>
      <c r="C1558" s="260" t="s">
        <v>198</v>
      </c>
      <c r="D1558" s="261">
        <v>44771</v>
      </c>
      <c r="E1558" s="265">
        <v>1104.377</v>
      </c>
      <c r="F1558" s="260" t="s">
        <v>199</v>
      </c>
      <c r="G1558" s="260">
        <v>993939.3</v>
      </c>
      <c r="H1558" s="260" t="s">
        <v>323</v>
      </c>
      <c r="I1558" s="260" t="s">
        <v>372</v>
      </c>
      <c r="J1558" s="260" t="s">
        <v>373</v>
      </c>
      <c r="K1558" s="260" t="s">
        <v>373</v>
      </c>
      <c r="L1558" s="260" t="s">
        <v>376</v>
      </c>
      <c r="M1558" s="260">
        <v>100016</v>
      </c>
      <c r="N1558" s="260" t="s">
        <v>204</v>
      </c>
      <c r="O1558" s="260" t="s">
        <v>205</v>
      </c>
      <c r="P1558" s="260">
        <v>10</v>
      </c>
      <c r="Q1558" s="260">
        <v>1600</v>
      </c>
      <c r="R1558" s="260">
        <v>1620</v>
      </c>
    </row>
    <row r="1559" spans="1:18" x14ac:dyDescent="0.35">
      <c r="A1559" s="260">
        <v>96000160</v>
      </c>
      <c r="B1559" s="260" t="s">
        <v>375</v>
      </c>
      <c r="C1559" s="260" t="s">
        <v>198</v>
      </c>
      <c r="D1559" s="261">
        <v>44789</v>
      </c>
      <c r="E1559" s="265">
        <v>555.55600000000004</v>
      </c>
      <c r="F1559" s="260" t="s">
        <v>199</v>
      </c>
      <c r="G1559" s="260">
        <v>500000.4</v>
      </c>
      <c r="H1559" s="260" t="s">
        <v>323</v>
      </c>
      <c r="I1559" s="260" t="s">
        <v>372</v>
      </c>
      <c r="J1559" s="260" t="s">
        <v>373</v>
      </c>
      <c r="K1559" s="260" t="s">
        <v>373</v>
      </c>
      <c r="L1559" s="260" t="s">
        <v>376</v>
      </c>
      <c r="M1559" s="260">
        <v>100016</v>
      </c>
      <c r="N1559" s="260" t="s">
        <v>204</v>
      </c>
      <c r="O1559" s="260" t="s">
        <v>205</v>
      </c>
      <c r="P1559" s="260">
        <v>10</v>
      </c>
      <c r="Q1559" s="260">
        <v>1600</v>
      </c>
      <c r="R1559" s="260">
        <v>1620</v>
      </c>
    </row>
    <row r="1560" spans="1:18" x14ac:dyDescent="0.35">
      <c r="A1560" s="260">
        <v>96000161</v>
      </c>
      <c r="B1560" s="260" t="s">
        <v>375</v>
      </c>
      <c r="C1560" s="260" t="s">
        <v>198</v>
      </c>
      <c r="D1560" s="261">
        <v>44804</v>
      </c>
      <c r="E1560" s="265">
        <v>1062.8019999999999</v>
      </c>
      <c r="F1560" s="260" t="s">
        <v>199</v>
      </c>
      <c r="G1560" s="260">
        <v>956521.8</v>
      </c>
      <c r="H1560" s="260" t="s">
        <v>323</v>
      </c>
      <c r="I1560" s="260" t="s">
        <v>372</v>
      </c>
      <c r="J1560" s="260" t="s">
        <v>373</v>
      </c>
      <c r="K1560" s="260" t="s">
        <v>373</v>
      </c>
      <c r="L1560" s="260" t="s">
        <v>376</v>
      </c>
      <c r="M1560" s="260">
        <v>100016</v>
      </c>
      <c r="N1560" s="260" t="s">
        <v>204</v>
      </c>
      <c r="O1560" s="260" t="s">
        <v>205</v>
      </c>
      <c r="P1560" s="260">
        <v>10</v>
      </c>
      <c r="Q1560" s="260">
        <v>1600</v>
      </c>
      <c r="R1560" s="260">
        <v>1620</v>
      </c>
    </row>
    <row r="1561" spans="1:18" x14ac:dyDescent="0.35">
      <c r="A1561" s="260">
        <v>96000162</v>
      </c>
      <c r="B1561" s="260" t="s">
        <v>375</v>
      </c>
      <c r="C1561" s="260" t="s">
        <v>198</v>
      </c>
      <c r="D1561" s="261">
        <v>44804</v>
      </c>
      <c r="E1561" s="265">
        <v>888.88900000000001</v>
      </c>
      <c r="F1561" s="260" t="s">
        <v>199</v>
      </c>
      <c r="G1561" s="260">
        <v>800000.1</v>
      </c>
      <c r="H1561" s="260" t="s">
        <v>323</v>
      </c>
      <c r="I1561" s="260" t="s">
        <v>372</v>
      </c>
      <c r="J1561" s="260" t="s">
        <v>373</v>
      </c>
      <c r="K1561" s="260" t="s">
        <v>373</v>
      </c>
      <c r="L1561" s="260" t="s">
        <v>376</v>
      </c>
      <c r="M1561" s="260">
        <v>100016</v>
      </c>
      <c r="N1561" s="260" t="s">
        <v>204</v>
      </c>
      <c r="O1561" s="260" t="s">
        <v>205</v>
      </c>
      <c r="P1561" s="260">
        <v>10</v>
      </c>
      <c r="Q1561" s="260">
        <v>1600</v>
      </c>
      <c r="R1561" s="260">
        <v>1620</v>
      </c>
    </row>
    <row r="1562" spans="1:18" x14ac:dyDescent="0.35">
      <c r="A1562" s="260">
        <v>96000163</v>
      </c>
      <c r="B1562" s="260" t="s">
        <v>380</v>
      </c>
      <c r="C1562" s="260" t="s">
        <v>198</v>
      </c>
      <c r="D1562" s="261">
        <v>44785</v>
      </c>
      <c r="E1562" s="265">
        <v>5000</v>
      </c>
      <c r="F1562" s="260" t="s">
        <v>199</v>
      </c>
      <c r="G1562" s="260">
        <v>3750000</v>
      </c>
      <c r="H1562" s="260" t="s">
        <v>323</v>
      </c>
      <c r="I1562" s="260" t="s">
        <v>372</v>
      </c>
      <c r="J1562" s="260" t="s">
        <v>373</v>
      </c>
      <c r="K1562" s="260" t="s">
        <v>373</v>
      </c>
      <c r="L1562" s="260" t="s">
        <v>370</v>
      </c>
      <c r="M1562" s="260">
        <v>700000</v>
      </c>
      <c r="N1562" s="260" t="s">
        <v>204</v>
      </c>
      <c r="O1562" s="260" t="s">
        <v>205</v>
      </c>
      <c r="P1562" s="260">
        <v>10</v>
      </c>
      <c r="Q1562" s="260">
        <v>1600</v>
      </c>
      <c r="R1562" s="260">
        <v>1622</v>
      </c>
    </row>
    <row r="1563" spans="1:18" x14ac:dyDescent="0.35">
      <c r="A1563" s="260">
        <v>96000164</v>
      </c>
      <c r="B1563" s="260" t="s">
        <v>381</v>
      </c>
      <c r="C1563" s="260" t="s">
        <v>198</v>
      </c>
      <c r="D1563" s="261">
        <v>44804</v>
      </c>
      <c r="E1563" s="265">
        <v>4.0599999999999996</v>
      </c>
      <c r="F1563" s="260" t="s">
        <v>199</v>
      </c>
      <c r="G1563" s="260">
        <v>3921.96</v>
      </c>
      <c r="H1563" s="260" t="s">
        <v>323</v>
      </c>
      <c r="I1563" s="260" t="s">
        <v>372</v>
      </c>
      <c r="J1563" s="260" t="s">
        <v>373</v>
      </c>
      <c r="K1563" s="260" t="s">
        <v>373</v>
      </c>
      <c r="L1563" s="260" t="s">
        <v>370</v>
      </c>
      <c r="M1563" s="260">
        <v>700000</v>
      </c>
      <c r="N1563" s="260" t="s">
        <v>204</v>
      </c>
      <c r="O1563" s="260" t="s">
        <v>205</v>
      </c>
      <c r="P1563" s="260">
        <v>10</v>
      </c>
      <c r="Q1563" s="260">
        <v>1600</v>
      </c>
      <c r="R1563" s="260">
        <v>1622</v>
      </c>
    </row>
    <row r="1564" spans="1:18" x14ac:dyDescent="0.35">
      <c r="A1564" s="260">
        <v>96000165</v>
      </c>
      <c r="B1564" s="260" t="s">
        <v>375</v>
      </c>
      <c r="C1564" s="260" t="s">
        <v>198</v>
      </c>
      <c r="D1564" s="261">
        <v>44851</v>
      </c>
      <c r="E1564" s="265">
        <v>1700</v>
      </c>
      <c r="F1564" s="260" t="s">
        <v>199</v>
      </c>
      <c r="G1564" s="260">
        <v>1555500</v>
      </c>
      <c r="H1564" s="260" t="s">
        <v>323</v>
      </c>
      <c r="I1564" s="260" t="s">
        <v>372</v>
      </c>
      <c r="J1564" s="260" t="s">
        <v>373</v>
      </c>
      <c r="K1564" s="260" t="s">
        <v>373</v>
      </c>
      <c r="L1564" s="260" t="s">
        <v>376</v>
      </c>
      <c r="M1564" s="260">
        <v>100016</v>
      </c>
      <c r="N1564" s="260" t="s">
        <v>204</v>
      </c>
      <c r="O1564" s="260" t="s">
        <v>205</v>
      </c>
      <c r="P1564" s="260">
        <v>10</v>
      </c>
      <c r="Q1564" s="260">
        <v>1600</v>
      </c>
      <c r="R1564" s="260">
        <v>1620</v>
      </c>
    </row>
    <row r="1565" spans="1:18" x14ac:dyDescent="0.35">
      <c r="A1565" s="260">
        <v>96000166</v>
      </c>
      <c r="B1565" s="260" t="s">
        <v>375</v>
      </c>
      <c r="C1565" s="260" t="s">
        <v>198</v>
      </c>
      <c r="D1565" s="261">
        <v>44846</v>
      </c>
      <c r="E1565" s="265">
        <v>444.44400000000002</v>
      </c>
      <c r="F1565" s="260" t="s">
        <v>199</v>
      </c>
      <c r="G1565" s="260">
        <v>399999.6</v>
      </c>
      <c r="H1565" s="260" t="s">
        <v>323</v>
      </c>
      <c r="I1565" s="260" t="s">
        <v>372</v>
      </c>
      <c r="J1565" s="260" t="s">
        <v>373</v>
      </c>
      <c r="K1565" s="260" t="s">
        <v>373</v>
      </c>
      <c r="L1565" s="260" t="s">
        <v>376</v>
      </c>
      <c r="M1565" s="260">
        <v>100016</v>
      </c>
      <c r="N1565" s="260" t="s">
        <v>204</v>
      </c>
      <c r="O1565" s="260" t="s">
        <v>205</v>
      </c>
      <c r="P1565" s="260">
        <v>10</v>
      </c>
      <c r="Q1565" s="260">
        <v>1600</v>
      </c>
      <c r="R1565" s="260">
        <v>1620</v>
      </c>
    </row>
    <row r="1566" spans="1:18" x14ac:dyDescent="0.35">
      <c r="A1566" s="260">
        <v>96000167</v>
      </c>
      <c r="B1566" s="260" t="s">
        <v>375</v>
      </c>
      <c r="C1566" s="260" t="s">
        <v>198</v>
      </c>
      <c r="D1566" s="261">
        <v>44848</v>
      </c>
      <c r="E1566" s="265">
        <v>1937.7</v>
      </c>
      <c r="F1566" s="260" t="s">
        <v>199</v>
      </c>
      <c r="G1566" s="260">
        <v>1772995.5</v>
      </c>
      <c r="H1566" s="260" t="s">
        <v>323</v>
      </c>
      <c r="I1566" s="260" t="s">
        <v>372</v>
      </c>
      <c r="J1566" s="260" t="s">
        <v>373</v>
      </c>
      <c r="K1566" s="260" t="s">
        <v>373</v>
      </c>
      <c r="L1566" s="260" t="s">
        <v>376</v>
      </c>
      <c r="M1566" s="260">
        <v>100016</v>
      </c>
      <c r="N1566" s="260" t="s">
        <v>204</v>
      </c>
      <c r="O1566" s="260" t="s">
        <v>205</v>
      </c>
      <c r="P1566" s="260">
        <v>10</v>
      </c>
      <c r="Q1566" s="260">
        <v>1600</v>
      </c>
      <c r="R1566" s="260">
        <v>1620</v>
      </c>
    </row>
    <row r="1567" spans="1:18" x14ac:dyDescent="0.35">
      <c r="A1567" s="260">
        <v>96000168</v>
      </c>
      <c r="B1567" s="260" t="s">
        <v>375</v>
      </c>
      <c r="C1567" s="260" t="s">
        <v>198</v>
      </c>
      <c r="D1567" s="261">
        <v>44846</v>
      </c>
      <c r="E1567" s="265">
        <v>3300</v>
      </c>
      <c r="F1567" s="260" t="s">
        <v>199</v>
      </c>
      <c r="G1567" s="260">
        <v>2970000</v>
      </c>
      <c r="H1567" s="260" t="s">
        <v>323</v>
      </c>
      <c r="I1567" s="260" t="s">
        <v>372</v>
      </c>
      <c r="J1567" s="260" t="s">
        <v>373</v>
      </c>
      <c r="K1567" s="260" t="s">
        <v>373</v>
      </c>
      <c r="L1567" s="260" t="s">
        <v>376</v>
      </c>
      <c r="M1567" s="260">
        <v>100016</v>
      </c>
      <c r="N1567" s="260" t="s">
        <v>204</v>
      </c>
      <c r="O1567" s="260" t="s">
        <v>205</v>
      </c>
      <c r="P1567" s="260">
        <v>10</v>
      </c>
      <c r="Q1567" s="260">
        <v>1600</v>
      </c>
      <c r="R1567" s="260">
        <v>1620</v>
      </c>
    </row>
    <row r="1568" spans="1:18" x14ac:dyDescent="0.35">
      <c r="A1568" s="260">
        <v>96000169</v>
      </c>
      <c r="B1568" s="260" t="s">
        <v>382</v>
      </c>
      <c r="C1568" s="260" t="s">
        <v>198</v>
      </c>
      <c r="D1568" s="261">
        <v>44851</v>
      </c>
      <c r="E1568" s="265">
        <v>269.04000000000002</v>
      </c>
      <c r="F1568" s="260" t="s">
        <v>199</v>
      </c>
      <c r="G1568" s="260">
        <v>255588</v>
      </c>
      <c r="H1568" s="260" t="s">
        <v>323</v>
      </c>
      <c r="I1568" s="260" t="s">
        <v>372</v>
      </c>
      <c r="J1568" s="260" t="s">
        <v>373</v>
      </c>
      <c r="K1568" s="260" t="s">
        <v>373</v>
      </c>
      <c r="L1568" s="260" t="s">
        <v>383</v>
      </c>
      <c r="M1568" s="260">
        <v>100048</v>
      </c>
      <c r="N1568" s="260" t="s">
        <v>204</v>
      </c>
      <c r="O1568" s="260" t="s">
        <v>205</v>
      </c>
      <c r="P1568" s="260">
        <v>10</v>
      </c>
      <c r="Q1568" s="260">
        <v>1600</v>
      </c>
      <c r="R1568" s="260">
        <v>1620</v>
      </c>
    </row>
    <row r="1569" spans="1:18" x14ac:dyDescent="0.35">
      <c r="A1569" s="260">
        <v>96000170</v>
      </c>
      <c r="B1569" s="260" t="s">
        <v>382</v>
      </c>
      <c r="C1569" s="260" t="s">
        <v>198</v>
      </c>
      <c r="D1569" s="261">
        <v>44848</v>
      </c>
      <c r="E1569" s="265">
        <v>100</v>
      </c>
      <c r="F1569" s="260" t="s">
        <v>199</v>
      </c>
      <c r="G1569" s="260">
        <v>112000</v>
      </c>
      <c r="H1569" s="260" t="s">
        <v>323</v>
      </c>
      <c r="I1569" s="260" t="s">
        <v>372</v>
      </c>
      <c r="J1569" s="260" t="s">
        <v>373</v>
      </c>
      <c r="K1569" s="260" t="s">
        <v>373</v>
      </c>
      <c r="L1569" s="260" t="s">
        <v>384</v>
      </c>
      <c r="M1569" s="260">
        <v>100016</v>
      </c>
      <c r="N1569" s="260" t="s">
        <v>204</v>
      </c>
      <c r="O1569" s="260" t="s">
        <v>205</v>
      </c>
      <c r="P1569" s="260">
        <v>10</v>
      </c>
      <c r="Q1569" s="260">
        <v>1600</v>
      </c>
      <c r="R1569" s="260">
        <v>1620</v>
      </c>
    </row>
    <row r="1570" spans="1:18" x14ac:dyDescent="0.35">
      <c r="A1570" s="260">
        <v>96000171</v>
      </c>
      <c r="B1570" s="260" t="s">
        <v>382</v>
      </c>
      <c r="C1570" s="260" t="s">
        <v>198</v>
      </c>
      <c r="D1570" s="261">
        <v>44851</v>
      </c>
      <c r="E1570" s="265">
        <v>125.82</v>
      </c>
      <c r="F1570" s="260" t="s">
        <v>199</v>
      </c>
      <c r="G1570" s="260">
        <v>119529</v>
      </c>
      <c r="H1570" s="260" t="s">
        <v>323</v>
      </c>
      <c r="I1570" s="260" t="s">
        <v>372</v>
      </c>
      <c r="J1570" s="260" t="s">
        <v>373</v>
      </c>
      <c r="K1570" s="260" t="s">
        <v>373</v>
      </c>
      <c r="L1570" s="260" t="s">
        <v>383</v>
      </c>
      <c r="M1570" s="260">
        <v>100048</v>
      </c>
      <c r="N1570" s="260" t="s">
        <v>204</v>
      </c>
      <c r="O1570" s="260" t="s">
        <v>205</v>
      </c>
      <c r="P1570" s="260">
        <v>10</v>
      </c>
      <c r="Q1570" s="260">
        <v>1600</v>
      </c>
      <c r="R1570" s="260">
        <v>1620</v>
      </c>
    </row>
    <row r="1571" spans="1:18" x14ac:dyDescent="0.35">
      <c r="A1571" s="260">
        <v>96000172</v>
      </c>
      <c r="B1571" s="260" t="s">
        <v>375</v>
      </c>
      <c r="C1571" s="260" t="s">
        <v>198</v>
      </c>
      <c r="D1571" s="261">
        <v>44846</v>
      </c>
      <c r="E1571" s="265">
        <v>31.558</v>
      </c>
      <c r="F1571" s="260" t="s">
        <v>199</v>
      </c>
      <c r="G1571" s="260">
        <v>28402.2</v>
      </c>
      <c r="H1571" s="260" t="s">
        <v>323</v>
      </c>
      <c r="I1571" s="260" t="s">
        <v>372</v>
      </c>
      <c r="J1571" s="260" t="s">
        <v>373</v>
      </c>
      <c r="K1571" s="260" t="s">
        <v>373</v>
      </c>
      <c r="L1571" s="260" t="s">
        <v>376</v>
      </c>
      <c r="M1571" s="260">
        <v>100016</v>
      </c>
      <c r="N1571" s="260" t="s">
        <v>204</v>
      </c>
      <c r="O1571" s="260" t="s">
        <v>205</v>
      </c>
      <c r="P1571" s="260">
        <v>10</v>
      </c>
      <c r="Q1571" s="260">
        <v>1600</v>
      </c>
      <c r="R1571" s="260">
        <v>1620</v>
      </c>
    </row>
    <row r="1572" spans="1:18" x14ac:dyDescent="0.35">
      <c r="A1572" s="260">
        <v>96000172</v>
      </c>
      <c r="B1572" s="260" t="s">
        <v>375</v>
      </c>
      <c r="C1572" s="260" t="s">
        <v>198</v>
      </c>
      <c r="D1572" s="261">
        <v>44846</v>
      </c>
      <c r="E1572" s="265">
        <v>0</v>
      </c>
      <c r="G1572" s="260">
        <v>0</v>
      </c>
      <c r="H1572" s="260" t="s">
        <v>323</v>
      </c>
      <c r="I1572" s="260" t="s">
        <v>372</v>
      </c>
      <c r="J1572" s="260" t="s">
        <v>373</v>
      </c>
      <c r="K1572" s="260" t="s">
        <v>373</v>
      </c>
      <c r="N1572" s="260" t="s">
        <v>385</v>
      </c>
      <c r="O1572" s="260" t="s">
        <v>205</v>
      </c>
      <c r="P1572" s="260">
        <v>11</v>
      </c>
      <c r="Q1572" s="260">
        <v>1600</v>
      </c>
      <c r="R1572" s="260">
        <v>1620</v>
      </c>
    </row>
    <row r="1573" spans="1:18" x14ac:dyDescent="0.35">
      <c r="A1573" s="260">
        <v>96000173</v>
      </c>
      <c r="B1573" s="260" t="s">
        <v>386</v>
      </c>
      <c r="C1573" s="260" t="s">
        <v>198</v>
      </c>
      <c r="D1573" s="261">
        <v>44895</v>
      </c>
      <c r="E1573" s="265">
        <v>100</v>
      </c>
      <c r="F1573" s="260" t="s">
        <v>199</v>
      </c>
      <c r="G1573" s="260">
        <v>83351</v>
      </c>
      <c r="H1573" s="260" t="s">
        <v>323</v>
      </c>
      <c r="I1573" s="260" t="s">
        <v>372</v>
      </c>
      <c r="J1573" s="260" t="s">
        <v>373</v>
      </c>
      <c r="K1573" s="260" t="s">
        <v>373</v>
      </c>
      <c r="L1573" s="260" t="s">
        <v>387</v>
      </c>
      <c r="M1573" s="260">
        <v>700186</v>
      </c>
      <c r="N1573" s="260" t="s">
        <v>204</v>
      </c>
      <c r="O1573" s="260" t="s">
        <v>205</v>
      </c>
      <c r="P1573" s="260">
        <v>10</v>
      </c>
      <c r="Q1573" s="260">
        <v>1600</v>
      </c>
      <c r="R1573" s="260">
        <v>1623</v>
      </c>
    </row>
    <row r="1574" spans="1:18" x14ac:dyDescent="0.35">
      <c r="A1574" s="260">
        <v>96000174</v>
      </c>
      <c r="B1574" s="260" t="s">
        <v>386</v>
      </c>
      <c r="C1574" s="260" t="s">
        <v>198</v>
      </c>
      <c r="D1574" s="261">
        <v>44895</v>
      </c>
      <c r="E1574" s="265">
        <v>42.85</v>
      </c>
      <c r="F1574" s="260" t="s">
        <v>199</v>
      </c>
      <c r="G1574" s="260">
        <v>35715.9</v>
      </c>
      <c r="H1574" s="260" t="s">
        <v>323</v>
      </c>
      <c r="I1574" s="260" t="s">
        <v>372</v>
      </c>
      <c r="J1574" s="260" t="s">
        <v>373</v>
      </c>
      <c r="K1574" s="260" t="s">
        <v>373</v>
      </c>
      <c r="L1574" s="260" t="s">
        <v>387</v>
      </c>
      <c r="M1574" s="260">
        <v>700186</v>
      </c>
      <c r="N1574" s="260" t="s">
        <v>204</v>
      </c>
      <c r="O1574" s="260" t="s">
        <v>205</v>
      </c>
      <c r="P1574" s="260">
        <v>10</v>
      </c>
      <c r="Q1574" s="260">
        <v>1600</v>
      </c>
      <c r="R1574" s="260">
        <v>1623</v>
      </c>
    </row>
    <row r="1575" spans="1:18" x14ac:dyDescent="0.35">
      <c r="A1575" s="260">
        <v>96000175</v>
      </c>
      <c r="B1575" s="260" t="s">
        <v>386</v>
      </c>
      <c r="C1575" s="260" t="s">
        <v>198</v>
      </c>
      <c r="D1575" s="261">
        <v>44873</v>
      </c>
      <c r="E1575" s="265">
        <v>71.84</v>
      </c>
      <c r="F1575" s="260" t="s">
        <v>199</v>
      </c>
      <c r="G1575" s="260">
        <v>59879.360000000001</v>
      </c>
      <c r="H1575" s="260" t="s">
        <v>323</v>
      </c>
      <c r="I1575" s="260" t="s">
        <v>372</v>
      </c>
      <c r="J1575" s="260" t="s">
        <v>373</v>
      </c>
      <c r="K1575" s="260" t="s">
        <v>373</v>
      </c>
      <c r="L1575" s="260" t="s">
        <v>387</v>
      </c>
      <c r="M1575" s="260">
        <v>700186</v>
      </c>
      <c r="N1575" s="260" t="s">
        <v>204</v>
      </c>
      <c r="O1575" s="260" t="s">
        <v>205</v>
      </c>
      <c r="P1575" s="260">
        <v>10</v>
      </c>
      <c r="Q1575" s="260">
        <v>1600</v>
      </c>
      <c r="R1575" s="260">
        <v>1623</v>
      </c>
    </row>
    <row r="1576" spans="1:18" x14ac:dyDescent="0.35">
      <c r="A1576" s="260">
        <v>96000176</v>
      </c>
      <c r="B1576" s="260" t="s">
        <v>386</v>
      </c>
      <c r="C1576" s="260" t="s">
        <v>198</v>
      </c>
      <c r="D1576" s="261">
        <v>44873</v>
      </c>
      <c r="E1576" s="265">
        <v>43</v>
      </c>
      <c r="F1576" s="260" t="s">
        <v>199</v>
      </c>
      <c r="G1576" s="260">
        <v>35840.93</v>
      </c>
      <c r="H1576" s="260" t="s">
        <v>323</v>
      </c>
      <c r="I1576" s="260" t="s">
        <v>372</v>
      </c>
      <c r="J1576" s="260" t="s">
        <v>373</v>
      </c>
      <c r="K1576" s="260" t="s">
        <v>373</v>
      </c>
      <c r="L1576" s="260" t="s">
        <v>387</v>
      </c>
      <c r="M1576" s="260">
        <v>700186</v>
      </c>
      <c r="N1576" s="260" t="s">
        <v>204</v>
      </c>
      <c r="O1576" s="260" t="s">
        <v>205</v>
      </c>
      <c r="P1576" s="260">
        <v>10</v>
      </c>
      <c r="Q1576" s="260">
        <v>1600</v>
      </c>
      <c r="R1576" s="260">
        <v>1623</v>
      </c>
    </row>
    <row r="1577" spans="1:18" x14ac:dyDescent="0.35">
      <c r="A1577" s="260">
        <v>96000177</v>
      </c>
      <c r="B1577" s="260" t="s">
        <v>386</v>
      </c>
      <c r="C1577" s="260" t="s">
        <v>198</v>
      </c>
      <c r="D1577" s="261">
        <v>44873</v>
      </c>
      <c r="E1577" s="265">
        <v>150</v>
      </c>
      <c r="F1577" s="260" t="s">
        <v>199</v>
      </c>
      <c r="G1577" s="260">
        <v>113700</v>
      </c>
      <c r="H1577" s="260" t="s">
        <v>323</v>
      </c>
      <c r="I1577" s="260" t="s">
        <v>372</v>
      </c>
      <c r="J1577" s="260" t="s">
        <v>373</v>
      </c>
      <c r="K1577" s="260" t="s">
        <v>373</v>
      </c>
      <c r="L1577" s="260" t="s">
        <v>387</v>
      </c>
      <c r="M1577" s="260">
        <v>700186</v>
      </c>
      <c r="N1577" s="260" t="s">
        <v>204</v>
      </c>
      <c r="O1577" s="260" t="s">
        <v>205</v>
      </c>
      <c r="P1577" s="260">
        <v>10</v>
      </c>
      <c r="Q1577" s="260">
        <v>1600</v>
      </c>
      <c r="R1577" s="260">
        <v>1623</v>
      </c>
    </row>
    <row r="1578" spans="1:18" x14ac:dyDescent="0.35">
      <c r="A1578" s="260">
        <v>96000178</v>
      </c>
      <c r="B1578" s="260" t="s">
        <v>386</v>
      </c>
      <c r="C1578" s="260" t="s">
        <v>198</v>
      </c>
      <c r="D1578" s="261">
        <v>44895</v>
      </c>
      <c r="E1578" s="265">
        <v>105.86</v>
      </c>
      <c r="F1578" s="260" t="s">
        <v>199</v>
      </c>
      <c r="G1578" s="260">
        <v>88235.37</v>
      </c>
      <c r="H1578" s="260" t="s">
        <v>323</v>
      </c>
      <c r="I1578" s="260" t="s">
        <v>372</v>
      </c>
      <c r="J1578" s="260" t="s">
        <v>373</v>
      </c>
      <c r="K1578" s="260" t="s">
        <v>373</v>
      </c>
      <c r="L1578" s="260" t="s">
        <v>387</v>
      </c>
      <c r="M1578" s="260">
        <v>700186</v>
      </c>
      <c r="N1578" s="260" t="s">
        <v>204</v>
      </c>
      <c r="O1578" s="260" t="s">
        <v>205</v>
      </c>
      <c r="P1578" s="260">
        <v>10</v>
      </c>
      <c r="Q1578" s="260">
        <v>1600</v>
      </c>
      <c r="R1578" s="260">
        <v>1623</v>
      </c>
    </row>
    <row r="1579" spans="1:18" x14ac:dyDescent="0.35">
      <c r="A1579" s="260">
        <v>96000179</v>
      </c>
      <c r="B1579" s="260" t="s">
        <v>386</v>
      </c>
      <c r="C1579" s="260" t="s">
        <v>198</v>
      </c>
      <c r="D1579" s="261">
        <v>44873</v>
      </c>
      <c r="E1579" s="265">
        <v>309.05</v>
      </c>
      <c r="F1579" s="260" t="s">
        <v>199</v>
      </c>
      <c r="G1579" s="260">
        <v>234259.9</v>
      </c>
      <c r="H1579" s="260" t="s">
        <v>323</v>
      </c>
      <c r="I1579" s="260" t="s">
        <v>372</v>
      </c>
      <c r="J1579" s="260" t="s">
        <v>373</v>
      </c>
      <c r="K1579" s="260" t="s">
        <v>373</v>
      </c>
      <c r="L1579" s="260" t="s">
        <v>387</v>
      </c>
      <c r="M1579" s="260">
        <v>700186</v>
      </c>
      <c r="N1579" s="260" t="s">
        <v>204</v>
      </c>
      <c r="O1579" s="260" t="s">
        <v>205</v>
      </c>
      <c r="P1579" s="260">
        <v>10</v>
      </c>
      <c r="Q1579" s="260">
        <v>1600</v>
      </c>
      <c r="R1579" s="260">
        <v>1623</v>
      </c>
    </row>
    <row r="1580" spans="1:18" x14ac:dyDescent="0.35">
      <c r="A1580" s="260">
        <v>96000180</v>
      </c>
      <c r="B1580" s="260" t="s">
        <v>380</v>
      </c>
      <c r="C1580" s="260" t="s">
        <v>198</v>
      </c>
      <c r="D1580" s="261">
        <v>44917</v>
      </c>
      <c r="E1580" s="265">
        <v>-2500</v>
      </c>
      <c r="F1580" s="260" t="s">
        <v>199</v>
      </c>
      <c r="G1580" s="260">
        <v>-1875000</v>
      </c>
      <c r="H1580" s="260" t="s">
        <v>323</v>
      </c>
      <c r="I1580" s="260" t="s">
        <v>372</v>
      </c>
      <c r="J1580" s="260" t="s">
        <v>373</v>
      </c>
      <c r="K1580" s="260" t="s">
        <v>373</v>
      </c>
      <c r="L1580" s="260" t="s">
        <v>370</v>
      </c>
      <c r="M1580" s="260">
        <v>700000</v>
      </c>
      <c r="N1580" s="260" t="s">
        <v>204</v>
      </c>
      <c r="O1580" s="260" t="s">
        <v>205</v>
      </c>
      <c r="P1580" s="260">
        <v>10</v>
      </c>
      <c r="Q1580" s="260">
        <v>1600</v>
      </c>
      <c r="R1580" s="260">
        <v>1622</v>
      </c>
    </row>
    <row r="1581" spans="1:18" x14ac:dyDescent="0.35">
      <c r="A1581" s="260">
        <v>96000181</v>
      </c>
      <c r="B1581" s="260" t="s">
        <v>382</v>
      </c>
      <c r="C1581" s="260" t="s">
        <v>198</v>
      </c>
      <c r="D1581" s="261">
        <v>44918</v>
      </c>
      <c r="E1581" s="265">
        <v>5.14</v>
      </c>
      <c r="F1581" s="260" t="s">
        <v>199</v>
      </c>
      <c r="G1581" s="260">
        <v>4883</v>
      </c>
      <c r="H1581" s="260" t="s">
        <v>323</v>
      </c>
      <c r="I1581" s="260" t="s">
        <v>372</v>
      </c>
      <c r="J1581" s="260" t="s">
        <v>373</v>
      </c>
      <c r="K1581" s="260" t="s">
        <v>373</v>
      </c>
      <c r="L1581" s="260" t="s">
        <v>383</v>
      </c>
      <c r="M1581" s="260">
        <v>100048</v>
      </c>
      <c r="N1581" s="260" t="s">
        <v>204</v>
      </c>
      <c r="O1581" s="260" t="s">
        <v>205</v>
      </c>
      <c r="P1581" s="260">
        <v>10</v>
      </c>
      <c r="Q1581" s="260">
        <v>1600</v>
      </c>
      <c r="R1581" s="260">
        <v>1620</v>
      </c>
    </row>
    <row r="1582" spans="1:18" x14ac:dyDescent="0.35">
      <c r="A1582" s="260">
        <v>96000182</v>
      </c>
      <c r="B1582" s="260" t="s">
        <v>388</v>
      </c>
      <c r="C1582" s="260" t="s">
        <v>302</v>
      </c>
      <c r="D1582" s="261">
        <v>44918</v>
      </c>
      <c r="E1582" s="265">
        <v>5000</v>
      </c>
      <c r="F1582" s="260" t="s">
        <v>199</v>
      </c>
      <c r="G1582" s="260">
        <v>0</v>
      </c>
      <c r="H1582" s="260" t="s">
        <v>323</v>
      </c>
      <c r="I1582" s="260" t="s">
        <v>372</v>
      </c>
      <c r="J1582" s="260" t="s">
        <v>373</v>
      </c>
      <c r="K1582" s="260" t="s">
        <v>373</v>
      </c>
      <c r="L1582" s="260" t="s">
        <v>370</v>
      </c>
      <c r="M1582" s="260">
        <v>700000</v>
      </c>
      <c r="N1582" s="260" t="s">
        <v>204</v>
      </c>
      <c r="O1582" s="260" t="s">
        <v>205</v>
      </c>
      <c r="P1582" s="260">
        <v>10</v>
      </c>
      <c r="Q1582" s="260">
        <v>1600</v>
      </c>
      <c r="R1582" s="260">
        <v>1622</v>
      </c>
    </row>
    <row r="1583" spans="1:18" x14ac:dyDescent="0.35">
      <c r="A1583" s="260">
        <v>96000183</v>
      </c>
      <c r="B1583" s="260" t="s">
        <v>375</v>
      </c>
      <c r="C1583" s="260" t="s">
        <v>198</v>
      </c>
      <c r="D1583" s="261">
        <v>44912</v>
      </c>
      <c r="E1583" s="265">
        <v>9.48</v>
      </c>
      <c r="F1583" s="260" t="s">
        <v>199</v>
      </c>
      <c r="G1583" s="260">
        <v>8532</v>
      </c>
      <c r="H1583" s="260" t="s">
        <v>323</v>
      </c>
      <c r="I1583" s="260" t="s">
        <v>372</v>
      </c>
      <c r="J1583" s="260" t="s">
        <v>373</v>
      </c>
      <c r="K1583" s="260" t="s">
        <v>373</v>
      </c>
      <c r="L1583" s="260" t="s">
        <v>376</v>
      </c>
      <c r="M1583" s="260">
        <v>100016</v>
      </c>
      <c r="N1583" s="260" t="s">
        <v>204</v>
      </c>
      <c r="O1583" s="260" t="s">
        <v>205</v>
      </c>
      <c r="P1583" s="260">
        <v>10</v>
      </c>
      <c r="Q1583" s="260">
        <v>1600</v>
      </c>
      <c r="R1583" s="260">
        <v>1620</v>
      </c>
    </row>
  </sheetData>
  <autoFilter ref="D1:R1583" xr:uid="{00000000-0001-0000-0000-000000000000}"/>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9A4AB-87E9-4ABA-B11B-91D36CED7916}">
  <dimension ref="A1:T77"/>
  <sheetViews>
    <sheetView showGridLines="0" zoomScale="85" zoomScaleNormal="85" workbookViewId="0">
      <selection activeCell="G8" sqref="G8:G19"/>
    </sheetView>
  </sheetViews>
  <sheetFormatPr defaultColWidth="9.26953125" defaultRowHeight="13.5" customHeight="1" outlineLevelRow="1" x14ac:dyDescent="0.25"/>
  <cols>
    <col min="1" max="1" width="1.7265625" style="2" customWidth="1"/>
    <col min="2" max="2" width="2.7265625" style="2" customWidth="1"/>
    <col min="3" max="3" width="2" style="2" customWidth="1"/>
    <col min="4" max="4" width="37.26953125" style="2" bestFit="1" customWidth="1"/>
    <col min="5" max="5" width="29.81640625" style="2" bestFit="1" customWidth="1"/>
    <col min="6" max="6" width="18.1796875" style="2" customWidth="1"/>
    <col min="7" max="10" width="14.1796875" style="2" customWidth="1"/>
    <col min="11" max="11" width="16.26953125" style="2" bestFit="1" customWidth="1"/>
    <col min="12" max="13" width="14.1796875" style="2" customWidth="1"/>
    <col min="14" max="14" width="9.26953125" style="2"/>
    <col min="15" max="15" width="14.26953125" style="2" customWidth="1"/>
    <col min="16" max="16" width="11.26953125" style="2" customWidth="1"/>
    <col min="17" max="17" width="26.7265625" style="2" customWidth="1"/>
    <col min="18" max="18" width="29.453125" style="2" bestFit="1" customWidth="1"/>
    <col min="19" max="19" width="11.7265625" style="2" customWidth="1"/>
    <col min="20" max="16384" width="9.26953125" style="2"/>
  </cols>
  <sheetData>
    <row r="1" spans="1:18" s="7" customFormat="1" ht="13.5" customHeight="1" x14ac:dyDescent="0.25">
      <c r="A1" s="5"/>
      <c r="B1" s="5"/>
      <c r="C1" s="5"/>
      <c r="D1" s="6"/>
      <c r="E1" s="25"/>
    </row>
    <row r="2" spans="1:18" s="7" customFormat="1" ht="13.5" customHeight="1" x14ac:dyDescent="0.25">
      <c r="A2" s="5"/>
      <c r="B2" s="5"/>
      <c r="C2" s="5"/>
      <c r="D2" s="6"/>
      <c r="E2" s="26" t="str">
        <f>Title</f>
        <v>OCP Africa - Mali P205</v>
      </c>
    </row>
    <row r="3" spans="1:18" s="7" customFormat="1" ht="13.5" customHeight="1" x14ac:dyDescent="0.25">
      <c r="A3" s="5"/>
      <c r="B3" s="5"/>
      <c r="C3" s="5"/>
      <c r="D3" s="6"/>
      <c r="E3" s="27" t="str">
        <f ca="1">MID(CELL("filename",E3),FIND("]",CELL("filename",E3))+1,256)</f>
        <v>RAR_OCP</v>
      </c>
    </row>
    <row r="4" spans="1:18" s="7" customFormat="1" ht="13.5" customHeight="1" x14ac:dyDescent="0.25">
      <c r="A4" s="5"/>
      <c r="B4" s="5"/>
      <c r="C4" s="5"/>
      <c r="D4" s="6"/>
      <c r="E4" s="27"/>
    </row>
    <row r="5" spans="1:18" s="11" customFormat="1" ht="13.5" customHeight="1" x14ac:dyDescent="0.3">
      <c r="A5" s="8"/>
      <c r="B5" s="8"/>
      <c r="C5" s="8"/>
      <c r="D5" s="9"/>
      <c r="E5" s="10"/>
    </row>
    <row r="6" spans="1:18" ht="13.5" customHeight="1" x14ac:dyDescent="0.25">
      <c r="B6" s="7"/>
      <c r="C6" s="7"/>
      <c r="D6" s="7"/>
      <c r="E6" s="59" t="s">
        <v>76</v>
      </c>
      <c r="F6" s="7"/>
      <c r="G6" s="7"/>
      <c r="H6" s="7"/>
      <c r="I6" s="7"/>
      <c r="J6" s="7"/>
      <c r="K6" s="7"/>
      <c r="L6" s="7"/>
      <c r="M6" s="7"/>
      <c r="N6" s="7"/>
    </row>
    <row r="7" spans="1:18" ht="13.5" customHeight="1" x14ac:dyDescent="0.35">
      <c r="B7" s="51"/>
      <c r="C7" s="7"/>
      <c r="D7" s="52"/>
      <c r="E7" s="7"/>
      <c r="F7" s="7"/>
      <c r="G7" s="7" t="s">
        <v>77</v>
      </c>
      <c r="H7" s="7"/>
      <c r="I7" s="7" t="s">
        <v>78</v>
      </c>
      <c r="J7" s="7"/>
      <c r="K7" s="7"/>
      <c r="L7" s="7"/>
      <c r="M7" s="7"/>
      <c r="N7" s="7"/>
    </row>
    <row r="8" spans="1:18" ht="13.5" customHeight="1" x14ac:dyDescent="0.35">
      <c r="B8" s="7"/>
      <c r="C8" s="7"/>
      <c r="D8" s="7"/>
      <c r="E8" s="72" t="s">
        <v>79</v>
      </c>
      <c r="F8" s="72"/>
      <c r="G8" s="78">
        <v>31.05</v>
      </c>
      <c r="H8" s="78"/>
      <c r="I8" s="78">
        <v>31.05</v>
      </c>
      <c r="J8" s="72"/>
      <c r="K8" s="72"/>
      <c r="L8" s="72"/>
      <c r="M8" s="7"/>
      <c r="N8" s="7"/>
    </row>
    <row r="9" spans="1:18" ht="13.5" customHeight="1" x14ac:dyDescent="0.35">
      <c r="B9" s="7"/>
      <c r="C9" s="7"/>
      <c r="D9" s="35"/>
      <c r="E9" s="72" t="s">
        <v>80</v>
      </c>
      <c r="F9" s="73"/>
      <c r="G9" s="78">
        <v>184</v>
      </c>
      <c r="H9" s="78"/>
      <c r="I9" s="78">
        <v>184</v>
      </c>
      <c r="J9" s="73"/>
      <c r="K9" s="73"/>
      <c r="L9" s="74"/>
      <c r="M9" s="57"/>
      <c r="N9" s="57"/>
      <c r="O9" s="57"/>
      <c r="P9" s="58"/>
      <c r="Q9" s="57"/>
      <c r="R9" s="57"/>
    </row>
    <row r="10" spans="1:18" ht="13.5" customHeight="1" x14ac:dyDescent="0.35">
      <c r="B10" s="7"/>
      <c r="C10" s="7"/>
      <c r="D10" s="36"/>
      <c r="E10" s="73" t="s">
        <v>64</v>
      </c>
      <c r="G10" s="78">
        <v>44.895833333333336</v>
      </c>
      <c r="H10" s="78"/>
      <c r="I10" s="78">
        <v>36.042162698412703</v>
      </c>
      <c r="J10" s="73"/>
      <c r="K10" s="73"/>
      <c r="L10" s="74"/>
      <c r="M10" s="57"/>
      <c r="N10" s="57"/>
      <c r="O10" s="57"/>
      <c r="P10" s="58"/>
      <c r="Q10" s="57"/>
      <c r="R10" s="57"/>
    </row>
    <row r="11" spans="1:18" ht="13.5" customHeight="1" x14ac:dyDescent="0.35">
      <c r="B11" s="7"/>
      <c r="C11" s="7"/>
      <c r="D11" s="7"/>
      <c r="E11" s="104" t="s">
        <v>63</v>
      </c>
      <c r="G11" s="78">
        <v>51.857142857142854</v>
      </c>
      <c r="H11" s="78"/>
      <c r="I11" s="78"/>
      <c r="J11" s="73"/>
      <c r="K11" s="73"/>
      <c r="L11" s="74"/>
      <c r="M11" s="57"/>
      <c r="N11" s="57"/>
      <c r="O11" s="57"/>
      <c r="P11" s="58"/>
      <c r="Q11" s="57"/>
      <c r="R11" s="57"/>
    </row>
    <row r="12" spans="1:18" ht="13.5" customHeight="1" x14ac:dyDescent="0.35">
      <c r="B12" s="7"/>
      <c r="C12" s="7"/>
      <c r="D12" s="35"/>
      <c r="E12" s="73" t="s">
        <v>81</v>
      </c>
      <c r="G12" s="78">
        <v>53.5</v>
      </c>
      <c r="H12" s="78"/>
      <c r="I12" s="78"/>
      <c r="J12" s="73"/>
      <c r="K12" s="73"/>
      <c r="L12" s="74"/>
      <c r="M12" s="57"/>
      <c r="N12" s="57"/>
      <c r="O12" s="57"/>
      <c r="P12" s="58"/>
      <c r="Q12" s="57"/>
      <c r="R12" s="57"/>
    </row>
    <row r="13" spans="1:18" ht="13.5" customHeight="1" outlineLevel="1" x14ac:dyDescent="0.35">
      <c r="B13" s="7"/>
      <c r="C13" s="7"/>
      <c r="D13" s="7"/>
      <c r="E13" s="104" t="s">
        <v>60</v>
      </c>
      <c r="G13" s="78">
        <v>22.75</v>
      </c>
      <c r="H13" s="78"/>
      <c r="I13" s="78"/>
      <c r="J13" s="73"/>
      <c r="K13" s="73"/>
      <c r="L13" s="74"/>
      <c r="M13" s="57"/>
      <c r="N13" s="57"/>
      <c r="O13" s="57"/>
      <c r="P13" s="58"/>
      <c r="Q13" s="57"/>
      <c r="R13" s="57"/>
    </row>
    <row r="14" spans="1:18" ht="13.5" customHeight="1" outlineLevel="1" x14ac:dyDescent="0.25">
      <c r="B14" s="7"/>
      <c r="C14" s="7"/>
      <c r="D14" s="7"/>
      <c r="E14" t="s">
        <v>82</v>
      </c>
      <c r="G14" s="79">
        <v>22.5</v>
      </c>
      <c r="H14" s="79"/>
      <c r="I14" s="79"/>
      <c r="J14"/>
      <c r="K14"/>
      <c r="L14" s="53"/>
      <c r="M14" s="53"/>
      <c r="N14" s="7"/>
    </row>
    <row r="15" spans="1:18" ht="13.5" customHeight="1" outlineLevel="1" x14ac:dyDescent="0.25">
      <c r="B15" s="7"/>
      <c r="C15" s="7"/>
      <c r="D15" s="7"/>
      <c r="E15" s="105" t="s">
        <v>57</v>
      </c>
      <c r="G15" s="79">
        <v>20.75</v>
      </c>
      <c r="H15" s="79"/>
      <c r="I15" s="79"/>
      <c r="J15"/>
      <c r="K15"/>
      <c r="L15" s="53"/>
      <c r="M15" s="53"/>
      <c r="N15" s="7"/>
    </row>
    <row r="16" spans="1:18" ht="13.5" customHeight="1" outlineLevel="1" x14ac:dyDescent="0.25">
      <c r="B16" s="7"/>
      <c r="C16" s="7"/>
      <c r="D16" s="7"/>
      <c r="E16" t="s">
        <v>83</v>
      </c>
      <c r="F16" t="s">
        <v>84</v>
      </c>
      <c r="G16" s="79">
        <v>39.125</v>
      </c>
      <c r="H16" s="79"/>
      <c r="I16" s="79">
        <v>39.125</v>
      </c>
      <c r="J16"/>
      <c r="K16"/>
      <c r="L16" s="53"/>
      <c r="M16" s="53"/>
      <c r="N16" s="7"/>
    </row>
    <row r="17" spans="2:14" ht="13.5" customHeight="1" outlineLevel="1" x14ac:dyDescent="0.25">
      <c r="B17" s="7"/>
      <c r="C17" s="7"/>
      <c r="D17" s="7"/>
      <c r="E17" s="53" t="s">
        <v>65</v>
      </c>
      <c r="F17" s="76" t="s">
        <v>65</v>
      </c>
      <c r="G17" s="80">
        <v>82.40625</v>
      </c>
      <c r="H17" s="80"/>
      <c r="I17" s="80">
        <v>82.40625</v>
      </c>
      <c r="J17" s="53"/>
      <c r="K17" s="53"/>
      <c r="L17" s="53"/>
      <c r="M17" s="53"/>
      <c r="N17" s="7"/>
    </row>
    <row r="18" spans="2:14" ht="13.5" customHeight="1" outlineLevel="1" x14ac:dyDescent="0.25">
      <c r="B18" s="7"/>
      <c r="C18" s="7"/>
      <c r="D18" s="7"/>
      <c r="E18" s="53" t="s">
        <v>85</v>
      </c>
      <c r="F18" s="53" t="s">
        <v>85</v>
      </c>
      <c r="G18" s="80">
        <v>143.3125</v>
      </c>
      <c r="H18" s="80"/>
      <c r="I18" s="80">
        <v>143.3125</v>
      </c>
      <c r="J18" s="53"/>
      <c r="K18" s="53"/>
      <c r="L18" s="53"/>
      <c r="M18" s="53"/>
      <c r="N18" s="7"/>
    </row>
    <row r="19" spans="2:14" ht="13.5" customHeight="1" outlineLevel="1" x14ac:dyDescent="0.25">
      <c r="B19" s="7"/>
      <c r="C19" s="7"/>
      <c r="D19" s="7"/>
      <c r="E19" s="53" t="s">
        <v>61</v>
      </c>
      <c r="F19" s="53"/>
      <c r="G19" s="80">
        <v>60.765625</v>
      </c>
      <c r="H19" s="80"/>
      <c r="J19" s="53"/>
      <c r="K19" s="53"/>
      <c r="L19" s="53"/>
      <c r="M19" s="53"/>
      <c r="N19" s="7"/>
    </row>
    <row r="20" spans="2:14" ht="13.5" customHeight="1" outlineLevel="1" x14ac:dyDescent="0.25">
      <c r="B20" s="7"/>
      <c r="C20" s="7"/>
      <c r="D20" s="7"/>
      <c r="E20" s="53"/>
      <c r="F20" s="53"/>
      <c r="G20" s="77"/>
      <c r="H20" s="75"/>
      <c r="I20" s="75"/>
      <c r="J20" s="53"/>
      <c r="K20" s="53"/>
      <c r="L20" s="53"/>
      <c r="M20" s="53"/>
      <c r="N20" s="7"/>
    </row>
    <row r="21" spans="2:14" ht="13.5" customHeight="1" outlineLevel="1" x14ac:dyDescent="0.25">
      <c r="B21" s="7"/>
      <c r="C21" s="7"/>
      <c r="D21" s="7"/>
      <c r="E21" s="7"/>
      <c r="F21" s="7"/>
      <c r="G21" s="7"/>
      <c r="H21" s="7"/>
      <c r="I21" s="7"/>
      <c r="J21" s="7"/>
      <c r="K21" s="7"/>
      <c r="L21" s="7"/>
      <c r="M21" s="7"/>
      <c r="N21" s="7"/>
    </row>
    <row r="22" spans="2:14" ht="13.5" customHeight="1" outlineLevel="1" x14ac:dyDescent="0.25">
      <c r="B22" s="7"/>
      <c r="C22" s="7"/>
      <c r="D22" s="7"/>
      <c r="E22" s="7"/>
      <c r="F22" s="59"/>
      <c r="G22" s="7"/>
      <c r="H22" s="7"/>
      <c r="I22" s="7"/>
      <c r="J22" s="7"/>
      <c r="K22" s="7"/>
      <c r="L22" s="7"/>
      <c r="M22" s="7"/>
      <c r="N22" s="7"/>
    </row>
    <row r="23" spans="2:14" ht="13.5" customHeight="1" outlineLevel="1" x14ac:dyDescent="0.25">
      <c r="B23" s="7"/>
      <c r="C23" s="7"/>
      <c r="D23" s="7"/>
      <c r="E23" s="7"/>
      <c r="F23" s="7"/>
      <c r="G23" s="7"/>
      <c r="H23" s="7"/>
      <c r="I23" s="7"/>
      <c r="J23" s="7"/>
      <c r="K23" s="7"/>
      <c r="L23" s="7"/>
      <c r="M23" s="7"/>
      <c r="N23" s="7"/>
    </row>
    <row r="24" spans="2:14" ht="13.5" customHeight="1" outlineLevel="1" x14ac:dyDescent="0.35">
      <c r="B24" s="51"/>
      <c r="C24" s="7"/>
      <c r="D24" s="52"/>
      <c r="E24" s="7"/>
      <c r="F24" s="7"/>
      <c r="G24" s="7"/>
      <c r="H24" s="7"/>
      <c r="I24" s="7"/>
      <c r="J24" s="7"/>
      <c r="K24" s="7"/>
      <c r="L24" s="7"/>
      <c r="M24" s="7"/>
      <c r="N24" s="7"/>
    </row>
    <row r="25" spans="2:14" ht="13.5" customHeight="1" outlineLevel="1" x14ac:dyDescent="0.25">
      <c r="B25" s="7"/>
      <c r="C25" s="7"/>
      <c r="D25" s="7"/>
      <c r="E25" s="7"/>
      <c r="F25" s="7"/>
      <c r="G25" s="7"/>
      <c r="H25" s="7"/>
      <c r="I25" s="7"/>
      <c r="J25" s="7"/>
      <c r="K25" s="7"/>
      <c r="L25" s="7"/>
      <c r="M25" s="7"/>
      <c r="N25" s="7"/>
    </row>
    <row r="26" spans="2:14" ht="13.5" customHeight="1" outlineLevel="1" x14ac:dyDescent="0.25">
      <c r="B26" s="7"/>
      <c r="C26" s="7"/>
      <c r="D26" s="7"/>
      <c r="E26" s="7"/>
      <c r="F26" s="7"/>
      <c r="G26" s="7"/>
      <c r="H26" s="7"/>
      <c r="I26" s="7"/>
      <c r="J26" s="7"/>
      <c r="K26" s="7"/>
      <c r="L26" s="7"/>
      <c r="M26" s="7"/>
      <c r="N26" s="7"/>
    </row>
    <row r="27" spans="2:14" ht="13.5" customHeight="1" outlineLevel="1" x14ac:dyDescent="0.25">
      <c r="B27" s="7"/>
      <c r="C27" s="7"/>
      <c r="D27" s="7"/>
      <c r="E27" s="7"/>
      <c r="F27" s="7"/>
      <c r="G27" s="7"/>
      <c r="H27" s="7"/>
      <c r="I27" s="7"/>
      <c r="J27" s="7"/>
      <c r="K27" s="7"/>
      <c r="L27" s="7"/>
      <c r="M27" s="7"/>
      <c r="N27" s="7"/>
    </row>
    <row r="28" spans="2:14" ht="13.5" customHeight="1" outlineLevel="1" x14ac:dyDescent="0.25">
      <c r="B28" s="7"/>
      <c r="C28" s="7"/>
      <c r="D28" s="7"/>
      <c r="E28" s="7"/>
      <c r="F28" s="7"/>
      <c r="G28" s="7"/>
      <c r="H28" s="7"/>
      <c r="I28" s="7"/>
      <c r="J28" s="7"/>
      <c r="K28" s="7"/>
      <c r="L28" s="7"/>
      <c r="M28" s="7"/>
      <c r="N28" s="7"/>
    </row>
    <row r="29" spans="2:14" ht="13.5" customHeight="1" outlineLevel="1" x14ac:dyDescent="0.25">
      <c r="B29" s="7"/>
      <c r="C29" s="7"/>
      <c r="D29" s="7"/>
      <c r="E29" s="7"/>
      <c r="F29" s="7"/>
      <c r="G29" s="7"/>
      <c r="H29" s="7"/>
      <c r="I29" s="7"/>
      <c r="J29" s="7"/>
      <c r="K29" s="7"/>
      <c r="L29" s="7"/>
      <c r="M29" s="7"/>
      <c r="N29" s="7"/>
    </row>
    <row r="30" spans="2:14" ht="13.5" customHeight="1" outlineLevel="1" x14ac:dyDescent="0.25">
      <c r="B30" s="7"/>
      <c r="C30" s="7"/>
      <c r="D30" s="7"/>
      <c r="E30" s="7"/>
      <c r="F30" s="7"/>
      <c r="G30" s="7"/>
      <c r="H30" s="7"/>
      <c r="I30" s="7"/>
      <c r="J30" s="7"/>
      <c r="K30" s="7"/>
      <c r="L30" s="7"/>
      <c r="M30" s="7"/>
      <c r="N30" s="7"/>
    </row>
    <row r="31" spans="2:14" ht="13.5" customHeight="1" outlineLevel="1" x14ac:dyDescent="0.25">
      <c r="B31" s="7"/>
      <c r="C31" s="7"/>
      <c r="D31" s="7"/>
      <c r="E31" s="7"/>
      <c r="F31" s="7"/>
      <c r="G31" s="7"/>
      <c r="H31" s="7"/>
      <c r="I31" s="7"/>
      <c r="J31" s="7"/>
      <c r="K31" s="7"/>
      <c r="L31" s="7"/>
      <c r="M31" s="7"/>
      <c r="N31" s="7"/>
    </row>
    <row r="32" spans="2:14" ht="13.5" customHeight="1" x14ac:dyDescent="0.25">
      <c r="B32" s="7"/>
      <c r="C32" s="7"/>
      <c r="D32" s="7"/>
      <c r="E32" s="7"/>
      <c r="F32" s="7"/>
      <c r="G32" s="7"/>
      <c r="H32" s="7"/>
      <c r="I32" s="7"/>
      <c r="J32" s="7"/>
      <c r="K32" s="7"/>
      <c r="L32" s="7"/>
      <c r="M32" s="7"/>
      <c r="N32" s="7"/>
    </row>
    <row r="33" spans="2:14" ht="13.5" customHeight="1" x14ac:dyDescent="0.25">
      <c r="B33" s="7"/>
      <c r="C33" s="7"/>
      <c r="D33" s="7"/>
      <c r="E33" s="7"/>
      <c r="F33" s="7"/>
      <c r="G33" s="7"/>
      <c r="H33" s="7"/>
      <c r="I33" s="7"/>
      <c r="J33" s="7"/>
      <c r="K33" s="7"/>
      <c r="L33" s="7"/>
      <c r="M33" s="7"/>
      <c r="N33" s="7"/>
    </row>
    <row r="63" spans="20:20" ht="13.5" customHeight="1" x14ac:dyDescent="0.25">
      <c r="T63" s="7"/>
    </row>
    <row r="64" spans="20:20" ht="13.5" customHeight="1" x14ac:dyDescent="0.25">
      <c r="T64" s="7"/>
    </row>
    <row r="65" spans="20:20" ht="13.5" customHeight="1" x14ac:dyDescent="0.25">
      <c r="T65" s="7"/>
    </row>
    <row r="66" spans="20:20" ht="13.5" customHeight="1" x14ac:dyDescent="0.25">
      <c r="T66" s="7"/>
    </row>
    <row r="67" spans="20:20" ht="13.5" customHeight="1" x14ac:dyDescent="0.25">
      <c r="T67" s="7"/>
    </row>
    <row r="68" spans="20:20" ht="13.5" customHeight="1" x14ac:dyDescent="0.25">
      <c r="T68" s="7"/>
    </row>
    <row r="69" spans="20:20" ht="13.5" customHeight="1" x14ac:dyDescent="0.25">
      <c r="T69" s="7"/>
    </row>
    <row r="70" spans="20:20" ht="13.5" customHeight="1" x14ac:dyDescent="0.25">
      <c r="T70" s="7"/>
    </row>
    <row r="71" spans="20:20" ht="13.5" customHeight="1" x14ac:dyDescent="0.25">
      <c r="T71" s="7"/>
    </row>
    <row r="72" spans="20:20" ht="13.5" customHeight="1" x14ac:dyDescent="0.25">
      <c r="T72" s="7"/>
    </row>
    <row r="73" spans="20:20" ht="13.5" customHeight="1" x14ac:dyDescent="0.25">
      <c r="T73" s="7"/>
    </row>
    <row r="74" spans="20:20" ht="13.5" customHeight="1" x14ac:dyDescent="0.25">
      <c r="T74" s="7"/>
    </row>
    <row r="75" spans="20:20" ht="13.5" customHeight="1" x14ac:dyDescent="0.25">
      <c r="T75" s="7"/>
    </row>
    <row r="76" spans="20:20" ht="13.5" customHeight="1" x14ac:dyDescent="0.25">
      <c r="T76" s="7"/>
    </row>
    <row r="77" spans="20:20" ht="13.5" customHeight="1" x14ac:dyDescent="0.25">
      <c r="T77" s="7"/>
    </row>
  </sheetData>
  <pageMargins left="0.75" right="0.75" top="1" bottom="1" header="0.5" footer="0.5"/>
  <pageSetup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A07A8-3AB4-4D44-9859-D9DDEABA4112}">
  <dimension ref="A1:T77"/>
  <sheetViews>
    <sheetView showGridLines="0" zoomScale="115" zoomScaleNormal="115" workbookViewId="0">
      <selection activeCell="P18" sqref="P18"/>
    </sheetView>
  </sheetViews>
  <sheetFormatPr defaultColWidth="9.26953125" defaultRowHeight="13.5" customHeight="1" outlineLevelRow="1" x14ac:dyDescent="0.25"/>
  <cols>
    <col min="1" max="1" width="1.7265625" style="2" customWidth="1"/>
    <col min="2" max="2" width="2.7265625" style="2" customWidth="1"/>
    <col min="3" max="3" width="2" style="2" customWidth="1"/>
    <col min="4" max="4" width="37.26953125" style="2" bestFit="1" customWidth="1"/>
    <col min="5" max="5" width="19.1796875" style="2" bestFit="1" customWidth="1"/>
    <col min="6" max="6" width="30.54296875" style="2" bestFit="1" customWidth="1"/>
    <col min="7" max="13" width="14.1796875" style="2" customWidth="1"/>
    <col min="14" max="14" width="9.26953125" style="2"/>
    <col min="15" max="15" width="14.26953125" style="2" customWidth="1"/>
    <col min="16" max="16" width="11.26953125" style="2" customWidth="1"/>
    <col min="17" max="17" width="26.7265625" style="2" customWidth="1"/>
    <col min="18" max="18" width="29.453125" style="2" bestFit="1" customWidth="1"/>
    <col min="19" max="19" width="11.7265625" style="2" customWidth="1"/>
    <col min="20" max="16384" width="9.26953125" style="2"/>
  </cols>
  <sheetData>
    <row r="1" spans="1:18" s="7" customFormat="1" ht="13.5" customHeight="1" x14ac:dyDescent="0.25">
      <c r="A1" s="5"/>
      <c r="B1" s="5"/>
      <c r="C1" s="5"/>
      <c r="D1" s="6"/>
      <c r="E1" s="25"/>
    </row>
    <row r="2" spans="1:18" s="7" customFormat="1" ht="13.5" customHeight="1" x14ac:dyDescent="0.25">
      <c r="A2" s="5"/>
      <c r="B2" s="5"/>
      <c r="C2" s="5"/>
      <c r="D2" s="6"/>
      <c r="E2" s="26" t="str">
        <f>Title</f>
        <v>OCP Africa - Mali P205</v>
      </c>
    </row>
    <row r="3" spans="1:18" s="7" customFormat="1" ht="13.5" customHeight="1" x14ac:dyDescent="0.25">
      <c r="A3" s="5"/>
      <c r="B3" s="5"/>
      <c r="C3" s="5"/>
      <c r="D3" s="6"/>
      <c r="E3" s="27" t="str">
        <f ca="1">MID(CELL("filename",E3),FIND("]",CELL("filename",E3))+1,256)</f>
        <v>P2O5Consumption</v>
      </c>
    </row>
    <row r="4" spans="1:18" s="7" customFormat="1" ht="13.5" customHeight="1" x14ac:dyDescent="0.25">
      <c r="A4" s="5"/>
      <c r="B4" s="5"/>
      <c r="C4" s="5"/>
      <c r="D4" s="6"/>
      <c r="E4" s="27" t="s">
        <v>89</v>
      </c>
    </row>
    <row r="5" spans="1:18" s="11" customFormat="1" ht="13.5" customHeight="1" x14ac:dyDescent="0.3">
      <c r="A5" s="8"/>
      <c r="B5" s="8"/>
      <c r="C5" s="8"/>
      <c r="D5" s="9"/>
      <c r="E5" s="10"/>
    </row>
    <row r="6" spans="1:18" ht="13.5" customHeight="1" x14ac:dyDescent="0.25">
      <c r="B6" s="7"/>
      <c r="C6" s="7"/>
      <c r="D6" s="7"/>
      <c r="E6" s="7"/>
      <c r="F6" s="7"/>
      <c r="G6" s="7"/>
      <c r="H6" s="7"/>
      <c r="I6" s="7"/>
      <c r="J6" s="7"/>
      <c r="K6" s="7"/>
      <c r="L6" s="7"/>
      <c r="M6" s="7"/>
      <c r="N6" s="7"/>
    </row>
    <row r="7" spans="1:18" ht="13.5" customHeight="1" x14ac:dyDescent="0.35">
      <c r="B7" s="51"/>
      <c r="C7" s="7"/>
      <c r="D7" s="52"/>
      <c r="E7" s="7"/>
      <c r="F7" s="7"/>
      <c r="G7" s="7"/>
      <c r="H7" s="7"/>
      <c r="I7" s="7"/>
      <c r="J7" s="7"/>
      <c r="K7" s="7"/>
      <c r="L7" s="7"/>
      <c r="M7" s="7"/>
      <c r="N7" s="7"/>
    </row>
    <row r="8" spans="1:18" ht="13.5" customHeight="1" x14ac:dyDescent="0.25">
      <c r="B8" s="7"/>
      <c r="C8" s="7"/>
      <c r="D8" s="7"/>
      <c r="E8" s="7"/>
      <c r="F8" s="7"/>
      <c r="G8" s="7"/>
      <c r="H8" s="7"/>
      <c r="I8" s="7"/>
      <c r="J8" s="7"/>
      <c r="K8" s="7"/>
      <c r="L8" s="7"/>
      <c r="M8" s="7"/>
      <c r="N8" s="7"/>
    </row>
    <row r="9" spans="1:18" ht="13.5" customHeight="1" x14ac:dyDescent="0.3">
      <c r="B9" s="7"/>
      <c r="C9" s="7"/>
      <c r="D9" s="35"/>
      <c r="E9" s="191" t="s">
        <v>90</v>
      </c>
      <c r="F9" s="191" t="s">
        <v>91</v>
      </c>
      <c r="G9" s="191" t="s">
        <v>92</v>
      </c>
      <c r="H9" s="191" t="s">
        <v>93</v>
      </c>
      <c r="I9" s="191" t="s">
        <v>94</v>
      </c>
      <c r="J9" s="191" t="s">
        <v>95</v>
      </c>
      <c r="K9" s="191" t="s">
        <v>96</v>
      </c>
      <c r="L9" s="191" t="s">
        <v>97</v>
      </c>
      <c r="M9" s="191" t="s">
        <v>98</v>
      </c>
      <c r="N9" s="191" t="s">
        <v>99</v>
      </c>
      <c r="O9" s="191" t="s">
        <v>100</v>
      </c>
      <c r="P9" s="192" t="s">
        <v>101</v>
      </c>
      <c r="Q9" s="191" t="s">
        <v>102</v>
      </c>
      <c r="R9" s="191" t="s">
        <v>103</v>
      </c>
    </row>
    <row r="10" spans="1:18" ht="13.5" customHeight="1" x14ac:dyDescent="0.3">
      <c r="B10" s="7"/>
      <c r="C10" s="7"/>
      <c r="D10" s="36"/>
      <c r="E10" s="191" t="s">
        <v>104</v>
      </c>
      <c r="F10" s="191" t="s">
        <v>105</v>
      </c>
      <c r="G10" s="191" t="s">
        <v>136</v>
      </c>
      <c r="H10" s="191" t="s">
        <v>135</v>
      </c>
      <c r="I10" s="191" t="s">
        <v>106</v>
      </c>
      <c r="J10" s="191" t="s">
        <v>107</v>
      </c>
      <c r="K10" s="191" t="s">
        <v>108</v>
      </c>
      <c r="L10" s="191" t="s">
        <v>109</v>
      </c>
      <c r="M10" s="191" t="s">
        <v>110</v>
      </c>
      <c r="N10" s="191" t="s">
        <v>110</v>
      </c>
      <c r="O10" s="191" t="s">
        <v>111</v>
      </c>
      <c r="P10" s="192">
        <v>5.34</v>
      </c>
      <c r="Q10" s="191" t="s">
        <v>112</v>
      </c>
      <c r="R10" s="191" t="s">
        <v>113</v>
      </c>
    </row>
    <row r="11" spans="1:18" ht="13.5" customHeight="1" x14ac:dyDescent="0.25">
      <c r="B11" s="7"/>
      <c r="C11" s="7"/>
      <c r="D11" s="7"/>
      <c r="E11" s="191" t="s">
        <v>104</v>
      </c>
      <c r="F11" s="191" t="s">
        <v>105</v>
      </c>
      <c r="G11" s="191" t="s">
        <v>136</v>
      </c>
      <c r="H11" s="191" t="s">
        <v>135</v>
      </c>
      <c r="I11" s="191" t="s">
        <v>106</v>
      </c>
      <c r="J11" s="191" t="s">
        <v>107</v>
      </c>
      <c r="K11" s="191" t="s">
        <v>108</v>
      </c>
      <c r="L11" s="191" t="s">
        <v>109</v>
      </c>
      <c r="M11" s="191" t="s">
        <v>114</v>
      </c>
      <c r="N11" s="191" t="s">
        <v>114</v>
      </c>
      <c r="O11" s="191" t="s">
        <v>111</v>
      </c>
      <c r="P11" s="192">
        <v>5.34</v>
      </c>
      <c r="Q11" s="191" t="s">
        <v>112</v>
      </c>
      <c r="R11" s="191" t="s">
        <v>113</v>
      </c>
    </row>
    <row r="12" spans="1:18" ht="13.5" customHeight="1" x14ac:dyDescent="0.3">
      <c r="B12" s="7"/>
      <c r="C12" s="7"/>
      <c r="D12" s="35"/>
      <c r="E12" s="191" t="s">
        <v>104</v>
      </c>
      <c r="F12" s="191" t="s">
        <v>105</v>
      </c>
      <c r="G12" s="191" t="s">
        <v>136</v>
      </c>
      <c r="H12" s="191" t="s">
        <v>135</v>
      </c>
      <c r="I12" s="191" t="s">
        <v>106</v>
      </c>
      <c r="J12" s="191" t="s">
        <v>107</v>
      </c>
      <c r="K12" s="191" t="s">
        <v>108</v>
      </c>
      <c r="L12" s="191" t="s">
        <v>109</v>
      </c>
      <c r="M12" s="191" t="s">
        <v>115</v>
      </c>
      <c r="N12" s="191" t="s">
        <v>115</v>
      </c>
      <c r="O12" s="191" t="s">
        <v>111</v>
      </c>
      <c r="P12" s="192">
        <v>5.34</v>
      </c>
      <c r="Q12" s="191" t="s">
        <v>112</v>
      </c>
      <c r="R12" s="191" t="s">
        <v>113</v>
      </c>
    </row>
    <row r="13" spans="1:18" ht="13.5" customHeight="1" outlineLevel="1" x14ac:dyDescent="0.25">
      <c r="B13" s="7"/>
      <c r="C13" s="7"/>
      <c r="D13" s="7"/>
      <c r="E13" s="191" t="s">
        <v>104</v>
      </c>
      <c r="F13" s="191" t="s">
        <v>105</v>
      </c>
      <c r="G13" s="191" t="s">
        <v>136</v>
      </c>
      <c r="H13" s="191" t="s">
        <v>135</v>
      </c>
      <c r="I13" s="191" t="s">
        <v>106</v>
      </c>
      <c r="J13" s="191" t="s">
        <v>107</v>
      </c>
      <c r="K13" s="191" t="s">
        <v>108</v>
      </c>
      <c r="L13" s="191" t="s">
        <v>109</v>
      </c>
      <c r="M13" s="191" t="s">
        <v>116</v>
      </c>
      <c r="N13" s="191" t="s">
        <v>116</v>
      </c>
      <c r="O13" s="191" t="s">
        <v>111</v>
      </c>
      <c r="P13" s="192">
        <v>7.2</v>
      </c>
      <c r="Q13" s="191" t="s">
        <v>112</v>
      </c>
      <c r="R13" s="191" t="s">
        <v>113</v>
      </c>
    </row>
    <row r="14" spans="1:18" ht="13.5" customHeight="1" outlineLevel="1" x14ac:dyDescent="0.25">
      <c r="B14" s="7"/>
      <c r="C14" s="7"/>
      <c r="D14" s="7"/>
      <c r="E14" s="53"/>
      <c r="F14" s="53"/>
      <c r="G14" s="53"/>
      <c r="H14" s="53"/>
      <c r="I14" s="53"/>
      <c r="J14" s="53"/>
      <c r="K14" s="53"/>
      <c r="L14" s="53"/>
      <c r="M14" s="53"/>
      <c r="N14" s="7"/>
    </row>
    <row r="15" spans="1:18" ht="13.5" customHeight="1" outlineLevel="1" x14ac:dyDescent="0.25">
      <c r="B15" s="7"/>
      <c r="C15" s="7"/>
      <c r="D15" s="7"/>
      <c r="E15" s="53"/>
      <c r="F15" s="53"/>
      <c r="G15" s="53"/>
      <c r="H15" s="53"/>
      <c r="I15" s="53"/>
      <c r="J15" s="53"/>
      <c r="K15" s="53"/>
      <c r="L15" s="53"/>
      <c r="M15" s="53"/>
      <c r="N15" s="7"/>
    </row>
    <row r="16" spans="1:18" ht="13.5" customHeight="1" outlineLevel="1" x14ac:dyDescent="0.25">
      <c r="B16" s="7"/>
      <c r="C16" s="7"/>
      <c r="D16" s="7"/>
      <c r="E16" s="53"/>
      <c r="F16" s="53"/>
      <c r="G16" s="53"/>
      <c r="H16" s="53"/>
      <c r="I16" s="53"/>
      <c r="J16" s="53"/>
      <c r="K16" s="53"/>
      <c r="L16" s="53"/>
      <c r="M16" s="53"/>
      <c r="N16" s="7"/>
    </row>
    <row r="17" spans="2:14" ht="13.5" customHeight="1" outlineLevel="1" x14ac:dyDescent="0.25">
      <c r="B17" s="7"/>
      <c r="C17" s="7"/>
      <c r="D17" s="7"/>
      <c r="E17" s="53"/>
      <c r="F17" s="53"/>
      <c r="G17" s="53"/>
      <c r="H17" s="53"/>
      <c r="I17" s="53"/>
      <c r="J17" s="53"/>
      <c r="K17" s="53"/>
      <c r="L17" s="53"/>
      <c r="M17" s="53"/>
      <c r="N17" s="7"/>
    </row>
    <row r="18" spans="2:14" ht="13.5" customHeight="1" outlineLevel="1" x14ac:dyDescent="0.25">
      <c r="B18" s="7"/>
      <c r="C18" s="7"/>
      <c r="D18" s="7"/>
      <c r="E18" s="53"/>
      <c r="F18" s="53"/>
      <c r="G18" s="53"/>
      <c r="H18" s="53"/>
      <c r="I18" s="53"/>
      <c r="J18" s="53"/>
      <c r="K18" s="53"/>
      <c r="L18" s="53"/>
      <c r="M18" s="53"/>
      <c r="N18" s="7"/>
    </row>
    <row r="19" spans="2:14" ht="13.5" customHeight="1" outlineLevel="1" x14ac:dyDescent="0.25">
      <c r="B19" s="7"/>
      <c r="C19" s="7"/>
      <c r="D19" s="7"/>
      <c r="E19" s="53"/>
      <c r="F19" s="53"/>
      <c r="G19" s="53"/>
      <c r="H19" s="53"/>
      <c r="I19" s="53"/>
      <c r="J19" s="53"/>
      <c r="K19" s="53"/>
      <c r="L19" s="53"/>
      <c r="M19" s="53"/>
      <c r="N19" s="7"/>
    </row>
    <row r="20" spans="2:14" ht="13.5" customHeight="1" outlineLevel="1" x14ac:dyDescent="0.25">
      <c r="B20" s="7"/>
      <c r="C20" s="7"/>
      <c r="D20" s="7"/>
      <c r="E20" s="53"/>
      <c r="F20" s="53"/>
      <c r="G20" s="53"/>
      <c r="H20" s="53"/>
      <c r="I20" s="53"/>
      <c r="J20" s="53"/>
      <c r="K20" s="53"/>
      <c r="L20" s="53"/>
      <c r="M20" s="53"/>
      <c r="N20" s="7"/>
    </row>
    <row r="21" spans="2:14" ht="13.5" customHeight="1" outlineLevel="1" x14ac:dyDescent="0.25">
      <c r="B21" s="7"/>
      <c r="C21" s="7"/>
      <c r="D21" s="7"/>
      <c r="E21" s="7"/>
      <c r="F21" s="7"/>
      <c r="G21" s="7"/>
      <c r="H21" s="7"/>
      <c r="I21" s="7"/>
      <c r="J21" s="7"/>
      <c r="K21" s="7"/>
      <c r="L21" s="7"/>
      <c r="M21" s="7"/>
      <c r="N21" s="7"/>
    </row>
    <row r="22" spans="2:14" ht="13.5" customHeight="1" outlineLevel="1" x14ac:dyDescent="0.25">
      <c r="B22" s="7"/>
      <c r="C22" s="7"/>
      <c r="D22" s="7"/>
      <c r="E22" s="7"/>
      <c r="F22" s="59"/>
      <c r="G22" s="7"/>
      <c r="H22" s="7"/>
      <c r="I22" s="7"/>
      <c r="J22" s="7"/>
      <c r="K22" s="7"/>
      <c r="L22" s="7"/>
      <c r="M22" s="7"/>
      <c r="N22" s="7"/>
    </row>
    <row r="23" spans="2:14" ht="13.5" customHeight="1" outlineLevel="1" x14ac:dyDescent="0.25">
      <c r="B23" s="7"/>
      <c r="C23" s="7"/>
      <c r="D23" s="7"/>
      <c r="E23" s="7"/>
      <c r="F23" s="7"/>
      <c r="G23" s="7"/>
      <c r="H23" s="7"/>
      <c r="I23" s="7"/>
      <c r="J23" s="7"/>
      <c r="K23" s="7"/>
      <c r="L23" s="7"/>
      <c r="M23" s="7"/>
      <c r="N23" s="7"/>
    </row>
    <row r="24" spans="2:14" ht="13.5" customHeight="1" outlineLevel="1" x14ac:dyDescent="0.35">
      <c r="B24" s="51"/>
      <c r="C24" s="7"/>
      <c r="D24" s="52"/>
      <c r="E24" s="7"/>
      <c r="F24" s="7"/>
      <c r="G24" s="7"/>
      <c r="H24" s="7"/>
      <c r="I24" s="7"/>
      <c r="J24" s="7"/>
      <c r="K24" s="7"/>
      <c r="L24" s="7"/>
      <c r="M24" s="7"/>
      <c r="N24" s="7"/>
    </row>
    <row r="25" spans="2:14" ht="13.5" customHeight="1" outlineLevel="1" x14ac:dyDescent="0.25">
      <c r="B25" s="7"/>
      <c r="C25" s="7"/>
      <c r="D25" s="7"/>
      <c r="E25" s="7"/>
      <c r="F25" s="7"/>
      <c r="G25" s="7"/>
      <c r="H25" s="7"/>
      <c r="I25" s="7"/>
      <c r="J25" s="7"/>
      <c r="K25" s="7"/>
      <c r="L25" s="7"/>
      <c r="M25" s="7"/>
      <c r="N25" s="7"/>
    </row>
    <row r="26" spans="2:14" ht="13.5" customHeight="1" outlineLevel="1" x14ac:dyDescent="0.25">
      <c r="B26" s="7"/>
      <c r="C26" s="7"/>
      <c r="D26" s="7"/>
      <c r="E26" s="7"/>
      <c r="F26" s="7"/>
      <c r="G26" s="7"/>
      <c r="H26" s="7"/>
      <c r="I26" s="7"/>
      <c r="J26" s="7"/>
      <c r="K26" s="7"/>
      <c r="L26" s="7"/>
      <c r="M26" s="7"/>
      <c r="N26" s="7"/>
    </row>
    <row r="27" spans="2:14" ht="13.5" customHeight="1" outlineLevel="1" x14ac:dyDescent="0.25">
      <c r="B27" s="7"/>
      <c r="C27" s="7"/>
      <c r="D27" s="7"/>
      <c r="E27" s="7"/>
      <c r="F27" s="7"/>
      <c r="G27" s="7"/>
      <c r="H27" s="7"/>
      <c r="I27" s="7"/>
      <c r="J27" s="7"/>
      <c r="K27" s="7"/>
      <c r="L27" s="7"/>
      <c r="M27" s="7"/>
      <c r="N27" s="7"/>
    </row>
    <row r="28" spans="2:14" ht="13.5" customHeight="1" outlineLevel="1" x14ac:dyDescent="0.25">
      <c r="B28" s="7"/>
      <c r="C28" s="7"/>
      <c r="D28" s="7"/>
      <c r="E28" s="7"/>
      <c r="F28" s="7"/>
      <c r="G28" s="7"/>
      <c r="H28" s="7"/>
      <c r="I28" s="7"/>
      <c r="J28" s="7"/>
      <c r="K28" s="7"/>
      <c r="L28" s="7"/>
      <c r="M28" s="7"/>
      <c r="N28" s="7"/>
    </row>
    <row r="29" spans="2:14" ht="13.5" customHeight="1" outlineLevel="1" x14ac:dyDescent="0.25">
      <c r="B29" s="7"/>
      <c r="C29" s="7"/>
      <c r="D29" s="7"/>
      <c r="E29" s="7"/>
      <c r="F29" s="7"/>
      <c r="G29" s="7"/>
      <c r="H29" s="7"/>
      <c r="I29" s="7"/>
      <c r="J29" s="7"/>
      <c r="K29" s="7"/>
      <c r="L29" s="7"/>
      <c r="M29" s="7"/>
      <c r="N29" s="7"/>
    </row>
    <row r="30" spans="2:14" ht="13.5" customHeight="1" outlineLevel="1" x14ac:dyDescent="0.25">
      <c r="B30" s="7"/>
      <c r="C30" s="7"/>
      <c r="D30" s="7"/>
      <c r="E30" s="7"/>
      <c r="F30" s="7"/>
      <c r="G30" s="7"/>
      <c r="H30" s="7"/>
      <c r="I30" s="7"/>
      <c r="J30" s="7"/>
      <c r="K30" s="7"/>
      <c r="L30" s="7"/>
      <c r="M30" s="7"/>
      <c r="N30" s="7"/>
    </row>
    <row r="31" spans="2:14" ht="13.5" customHeight="1" outlineLevel="1" x14ac:dyDescent="0.25">
      <c r="B31" s="7"/>
      <c r="C31" s="7"/>
      <c r="D31" s="7"/>
      <c r="E31" s="7"/>
      <c r="F31" s="7"/>
      <c r="G31" s="7"/>
      <c r="H31" s="7"/>
      <c r="I31" s="7"/>
      <c r="J31" s="7"/>
      <c r="K31" s="7"/>
      <c r="L31" s="7"/>
      <c r="M31" s="7"/>
      <c r="N31" s="7"/>
    </row>
    <row r="32" spans="2:14" ht="13.5" customHeight="1" x14ac:dyDescent="0.25">
      <c r="B32" s="7"/>
      <c r="C32" s="7"/>
      <c r="D32" s="7"/>
      <c r="E32" s="7"/>
      <c r="F32" s="7"/>
      <c r="G32" s="7"/>
      <c r="H32" s="7"/>
      <c r="I32" s="7"/>
      <c r="J32" s="7"/>
      <c r="K32" s="7"/>
      <c r="L32" s="7"/>
      <c r="M32" s="7"/>
      <c r="N32" s="7"/>
    </row>
    <row r="33" spans="2:14" ht="13.5" customHeight="1" x14ac:dyDescent="0.25">
      <c r="B33" s="7"/>
      <c r="C33" s="7"/>
      <c r="D33" s="7"/>
      <c r="E33" s="7"/>
      <c r="F33" s="7"/>
      <c r="G33" s="7"/>
      <c r="H33" s="7"/>
      <c r="I33" s="7"/>
      <c r="J33" s="7"/>
      <c r="K33" s="7"/>
      <c r="L33" s="7"/>
      <c r="M33" s="7"/>
      <c r="N33" s="7"/>
    </row>
    <row r="63" spans="20:20" ht="13.5" customHeight="1" x14ac:dyDescent="0.25">
      <c r="T63" s="7"/>
    </row>
    <row r="64" spans="20:20" ht="13.5" customHeight="1" x14ac:dyDescent="0.25">
      <c r="T64" s="7"/>
    </row>
    <row r="65" spans="20:20" ht="13.5" customHeight="1" x14ac:dyDescent="0.25">
      <c r="T65" s="7"/>
    </row>
    <row r="66" spans="20:20" ht="13.5" customHeight="1" x14ac:dyDescent="0.25">
      <c r="T66" s="7"/>
    </row>
    <row r="67" spans="20:20" ht="13.5" customHeight="1" x14ac:dyDescent="0.25">
      <c r="T67" s="7"/>
    </row>
    <row r="68" spans="20:20" ht="13.5" customHeight="1" x14ac:dyDescent="0.25">
      <c r="T68" s="7"/>
    </row>
    <row r="69" spans="20:20" ht="13.5" customHeight="1" x14ac:dyDescent="0.25">
      <c r="T69" s="7"/>
    </row>
    <row r="70" spans="20:20" ht="13.5" customHeight="1" x14ac:dyDescent="0.25">
      <c r="T70" s="7"/>
    </row>
    <row r="71" spans="20:20" ht="13.5" customHeight="1" x14ac:dyDescent="0.25">
      <c r="T71" s="7"/>
    </row>
    <row r="72" spans="20:20" ht="13.5" customHeight="1" x14ac:dyDescent="0.25">
      <c r="T72" s="7"/>
    </row>
    <row r="73" spans="20:20" ht="13.5" customHeight="1" x14ac:dyDescent="0.25">
      <c r="T73" s="7"/>
    </row>
    <row r="74" spans="20:20" ht="13.5" customHeight="1" x14ac:dyDescent="0.25">
      <c r="T74" s="7"/>
    </row>
    <row r="75" spans="20:20" ht="13.5" customHeight="1" x14ac:dyDescent="0.25">
      <c r="T75" s="7"/>
    </row>
    <row r="76" spans="20:20" ht="13.5" customHeight="1" x14ac:dyDescent="0.25">
      <c r="T76" s="7"/>
    </row>
    <row r="77" spans="20:20" ht="13.5" customHeight="1" x14ac:dyDescent="0.25">
      <c r="T77" s="7"/>
    </row>
  </sheetData>
  <pageMargins left="0.75" right="0.75" top="1" bottom="1" header="0.5" footer="0.5"/>
  <pageSetup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3F0EF-C0A6-48BA-98BC-E23BE8F64FA7}">
  <dimension ref="A1:AA243"/>
  <sheetViews>
    <sheetView showGridLines="0" zoomScaleNormal="100" workbookViewId="0">
      <selection activeCell="E4" sqref="E4"/>
    </sheetView>
  </sheetViews>
  <sheetFormatPr defaultColWidth="9.26953125" defaultRowHeight="13.5" customHeight="1" x14ac:dyDescent="0.25"/>
  <cols>
    <col min="1" max="1" width="1.7265625" style="2" customWidth="1"/>
    <col min="2" max="2" width="2.7265625" style="2" customWidth="1"/>
    <col min="3" max="3" width="2" style="2" customWidth="1"/>
    <col min="4" max="4" width="37.26953125" style="2" bestFit="1" customWidth="1"/>
    <col min="5" max="5" width="13.453125" style="2" bestFit="1" customWidth="1"/>
    <col min="6" max="6" width="16.453125" style="2" bestFit="1" customWidth="1"/>
    <col min="7" max="10" width="8.81640625" style="2" bestFit="1" customWidth="1"/>
    <col min="11" max="12" width="11.1796875" style="2" bestFit="1" customWidth="1"/>
    <col min="13" max="13" width="13.453125" style="2" bestFit="1" customWidth="1"/>
    <col min="14" max="14" width="16.453125" style="2" bestFit="1" customWidth="1"/>
    <col min="15" max="18" width="7.81640625" style="2" bestFit="1" customWidth="1"/>
    <col min="19" max="20" width="11.1796875" style="2" bestFit="1" customWidth="1"/>
    <col min="21" max="25" width="17" style="2" bestFit="1" customWidth="1"/>
    <col min="26" max="27" width="11.7265625" style="2" bestFit="1" customWidth="1"/>
    <col min="28" max="16384" width="9.26953125" style="2"/>
  </cols>
  <sheetData>
    <row r="1" spans="1:27" s="7" customFormat="1" ht="13.5" customHeight="1" x14ac:dyDescent="0.25">
      <c r="A1" s="5"/>
      <c r="B1" s="5"/>
      <c r="C1" s="5"/>
      <c r="D1" s="6"/>
      <c r="E1" s="25"/>
    </row>
    <row r="2" spans="1:27" s="7" customFormat="1" ht="13.5" customHeight="1" x14ac:dyDescent="0.25">
      <c r="A2" s="5"/>
      <c r="B2" s="5"/>
      <c r="C2" s="5"/>
      <c r="D2" s="6"/>
      <c r="E2" s="26" t="str">
        <f>Title</f>
        <v>OCP Africa - Mali P205</v>
      </c>
    </row>
    <row r="3" spans="1:27" s="7" customFormat="1" ht="13.5" customHeight="1" x14ac:dyDescent="0.25">
      <c r="A3" s="5"/>
      <c r="B3" s="5"/>
      <c r="C3" s="5"/>
      <c r="D3" s="6"/>
      <c r="E3" s="27" t="str">
        <f ca="1">MID(CELL("filename",E3),FIND("]",CELL("filename",E3))+1,256)</f>
        <v>HarvestedAreas_TCD</v>
      </c>
    </row>
    <row r="4" spans="1:27" s="7" customFormat="1" ht="13.5" customHeight="1" x14ac:dyDescent="0.25">
      <c r="A4" s="5"/>
      <c r="B4" s="5"/>
      <c r="C4" s="5"/>
      <c r="D4" s="6"/>
      <c r="E4" s="145" t="s">
        <v>117</v>
      </c>
    </row>
    <row r="5" spans="1:27" s="11" customFormat="1" ht="13.5" customHeight="1" x14ac:dyDescent="0.3">
      <c r="A5" s="8"/>
      <c r="B5" s="8"/>
      <c r="C5" s="8"/>
      <c r="D5" s="9"/>
      <c r="E5" s="10"/>
    </row>
    <row r="6" spans="1:27" ht="13.5" customHeight="1" x14ac:dyDescent="0.25">
      <c r="B6" s="7"/>
      <c r="C6" s="7"/>
      <c r="D6" s="7"/>
      <c r="E6" s="7"/>
      <c r="F6" s="7"/>
      <c r="G6" s="7"/>
      <c r="H6" s="7"/>
      <c r="I6" s="7"/>
      <c r="J6" s="7"/>
      <c r="K6" s="7"/>
      <c r="L6" s="7"/>
      <c r="M6" s="7"/>
      <c r="N6" s="7"/>
    </row>
    <row r="7" spans="1:27" ht="13.5" customHeight="1" x14ac:dyDescent="0.25">
      <c r="B7" s="7"/>
      <c r="C7" s="7"/>
      <c r="D7" s="7"/>
      <c r="E7" s="59" t="s">
        <v>118</v>
      </c>
      <c r="F7" s="7"/>
      <c r="G7" s="7"/>
      <c r="H7" s="7"/>
      <c r="I7" s="7"/>
      <c r="J7" s="7"/>
      <c r="K7" s="7"/>
      <c r="L7" s="7"/>
      <c r="M7" s="59" t="s">
        <v>119</v>
      </c>
      <c r="N7" s="7"/>
    </row>
    <row r="8" spans="1:27" ht="15.5" x14ac:dyDescent="0.35">
      <c r="B8" s="51"/>
      <c r="C8" s="7"/>
      <c r="D8" s="67"/>
      <c r="E8" s="62" t="s">
        <v>120</v>
      </c>
      <c r="F8" s="62" t="s">
        <v>86</v>
      </c>
      <c r="G8"/>
      <c r="H8"/>
      <c r="I8"/>
      <c r="J8"/>
      <c r="K8"/>
      <c r="L8"/>
      <c r="M8" s="62" t="s">
        <v>120</v>
      </c>
      <c r="N8" s="62" t="s">
        <v>86</v>
      </c>
      <c r="O8"/>
      <c r="P8"/>
      <c r="Q8"/>
      <c r="R8"/>
      <c r="S8"/>
      <c r="T8"/>
      <c r="U8"/>
      <c r="V8"/>
      <c r="W8"/>
      <c r="X8"/>
      <c r="Y8"/>
      <c r="Z8"/>
      <c r="AA8"/>
    </row>
    <row r="9" spans="1:27" ht="13.5" customHeight="1" x14ac:dyDescent="0.25">
      <c r="B9" s="7"/>
      <c r="C9" s="7"/>
      <c r="D9" s="7"/>
      <c r="E9" s="62" t="s">
        <v>87</v>
      </c>
      <c r="F9" t="s">
        <v>110</v>
      </c>
      <c r="G9" t="s">
        <v>114</v>
      </c>
      <c r="H9" t="s">
        <v>115</v>
      </c>
      <c r="I9" t="s">
        <v>116</v>
      </c>
      <c r="J9" t="s">
        <v>121</v>
      </c>
      <c r="K9" t="s">
        <v>88</v>
      </c>
      <c r="L9"/>
      <c r="M9" s="62" t="s">
        <v>87</v>
      </c>
      <c r="N9" t="s">
        <v>110</v>
      </c>
      <c r="O9" t="s">
        <v>114</v>
      </c>
      <c r="P9" t="s">
        <v>115</v>
      </c>
      <c r="Q9" t="s">
        <v>116</v>
      </c>
      <c r="R9" t="s">
        <v>121</v>
      </c>
      <c r="S9" t="s">
        <v>88</v>
      </c>
      <c r="T9"/>
      <c r="U9"/>
      <c r="V9"/>
      <c r="W9"/>
      <c r="X9"/>
      <c r="Y9"/>
      <c r="Z9"/>
      <c r="AA9"/>
    </row>
    <row r="10" spans="1:27" ht="13.5" customHeight="1" x14ac:dyDescent="0.3">
      <c r="B10" s="7"/>
      <c r="C10" s="7"/>
      <c r="D10" s="35"/>
      <c r="E10" s="66" t="s">
        <v>57</v>
      </c>
      <c r="F10" s="63">
        <v>2155729</v>
      </c>
      <c r="G10" s="63">
        <v>2158263</v>
      </c>
      <c r="H10" s="63">
        <v>1989953</v>
      </c>
      <c r="I10" s="63">
        <v>2164374</v>
      </c>
      <c r="J10" s="63">
        <v>2079082</v>
      </c>
      <c r="K10" s="63">
        <v>10547401</v>
      </c>
      <c r="L10"/>
      <c r="M10" s="66" t="s">
        <v>57</v>
      </c>
      <c r="N10" s="68">
        <v>0.27259297082003392</v>
      </c>
      <c r="O10" s="68">
        <v>0.25956147393709422</v>
      </c>
      <c r="P10" s="68">
        <v>0.24103661759739684</v>
      </c>
      <c r="Q10" s="68">
        <v>0.26821419175463185</v>
      </c>
      <c r="R10" s="68">
        <v>0.24266563581608189</v>
      </c>
      <c r="S10" s="68">
        <v>0.25652579411439302</v>
      </c>
      <c r="T10"/>
      <c r="U10"/>
      <c r="V10"/>
      <c r="W10"/>
      <c r="X10"/>
      <c r="Y10"/>
      <c r="Z10"/>
      <c r="AA10"/>
    </row>
    <row r="11" spans="1:27" ht="13.5" customHeight="1" x14ac:dyDescent="0.3">
      <c r="B11" s="7"/>
      <c r="C11" s="7"/>
      <c r="D11" s="36"/>
      <c r="E11" s="66" t="s">
        <v>61</v>
      </c>
      <c r="F11" s="63">
        <v>1461985</v>
      </c>
      <c r="G11" s="63">
        <v>1795389</v>
      </c>
      <c r="H11" s="63">
        <v>1670093</v>
      </c>
      <c r="I11" s="63">
        <v>1840333</v>
      </c>
      <c r="J11" s="63">
        <v>1812257</v>
      </c>
      <c r="K11" s="63">
        <v>8580057</v>
      </c>
      <c r="L11"/>
      <c r="M11" s="46" t="s">
        <v>61</v>
      </c>
      <c r="N11" s="68">
        <v>0.18486870772918454</v>
      </c>
      <c r="O11" s="68">
        <v>0.21592077292269091</v>
      </c>
      <c r="P11" s="68">
        <v>0.2022930027960908</v>
      </c>
      <c r="Q11" s="68">
        <v>0.22805828759464719</v>
      </c>
      <c r="R11" s="68">
        <v>0.21152243979176633</v>
      </c>
      <c r="S11" s="68">
        <v>0.20867756288698577</v>
      </c>
      <c r="T11"/>
      <c r="U11"/>
      <c r="V11"/>
      <c r="W11"/>
      <c r="X11"/>
      <c r="Y11"/>
      <c r="Z11"/>
      <c r="AA11"/>
    </row>
    <row r="12" spans="1:27" ht="13.5" customHeight="1" x14ac:dyDescent="0.25">
      <c r="B12" s="7"/>
      <c r="C12" s="7"/>
      <c r="D12" s="7"/>
      <c r="E12" s="66" t="s">
        <v>60</v>
      </c>
      <c r="F12" s="63">
        <v>1585986</v>
      </c>
      <c r="G12" s="63">
        <v>1435122</v>
      </c>
      <c r="H12" s="63">
        <v>1500778</v>
      </c>
      <c r="I12" s="63">
        <v>1831825</v>
      </c>
      <c r="J12" s="63">
        <v>1546030</v>
      </c>
      <c r="K12" s="63">
        <v>7899741</v>
      </c>
      <c r="L12"/>
      <c r="M12" s="66" t="s">
        <v>60</v>
      </c>
      <c r="N12" s="68">
        <v>0.20054869393090796</v>
      </c>
      <c r="O12" s="68">
        <v>0.17259360031634258</v>
      </c>
      <c r="P12" s="68">
        <v>0.1817844204785671</v>
      </c>
      <c r="Q12" s="68">
        <v>0.22700395671493398</v>
      </c>
      <c r="R12" s="68">
        <v>0.18044904094246261</v>
      </c>
      <c r="S12" s="68">
        <v>0.19213143914060243</v>
      </c>
      <c r="T12"/>
      <c r="U12"/>
      <c r="V12"/>
      <c r="W12"/>
      <c r="X12"/>
      <c r="Y12"/>
      <c r="Z12"/>
      <c r="AA12"/>
    </row>
    <row r="13" spans="1:27" ht="13.5" customHeight="1" x14ac:dyDescent="0.3">
      <c r="B13" s="7"/>
      <c r="C13" s="7"/>
      <c r="D13" s="35"/>
      <c r="E13" s="66" t="s">
        <v>64</v>
      </c>
      <c r="F13" s="63">
        <v>1233008</v>
      </c>
      <c r="G13" s="63">
        <v>1258559</v>
      </c>
      <c r="H13" s="63">
        <v>1432151</v>
      </c>
      <c r="I13" s="63">
        <v>1170148</v>
      </c>
      <c r="J13" s="63">
        <v>1536189</v>
      </c>
      <c r="K13" s="63">
        <v>6630055</v>
      </c>
      <c r="L13"/>
      <c r="M13" s="46" t="s">
        <v>64</v>
      </c>
      <c r="N13" s="68">
        <v>0.1559144557432165</v>
      </c>
      <c r="O13" s="68">
        <v>0.15135941684437687</v>
      </c>
      <c r="P13" s="68">
        <v>0.17347185231446646</v>
      </c>
      <c r="Q13" s="68">
        <v>0.14500742480426163</v>
      </c>
      <c r="R13" s="68">
        <v>0.17930042221454998</v>
      </c>
      <c r="S13" s="68">
        <v>0.1612511104770836</v>
      </c>
      <c r="T13"/>
      <c r="U13"/>
      <c r="V13"/>
      <c r="W13"/>
      <c r="X13"/>
      <c r="Y13"/>
      <c r="Z13"/>
      <c r="AA13"/>
    </row>
    <row r="14" spans="1:27" ht="13.5" customHeight="1" x14ac:dyDescent="0.25">
      <c r="B14" s="7"/>
      <c r="C14" s="7"/>
      <c r="D14" s="7"/>
      <c r="E14" s="66" t="s">
        <v>63</v>
      </c>
      <c r="F14" s="63">
        <v>767874</v>
      </c>
      <c r="G14" s="63">
        <v>969519</v>
      </c>
      <c r="H14" s="63">
        <v>924644</v>
      </c>
      <c r="I14" s="63">
        <v>898060</v>
      </c>
      <c r="J14" s="63">
        <v>874031</v>
      </c>
      <c r="K14" s="63">
        <v>4434128</v>
      </c>
      <c r="L14"/>
      <c r="M14" s="66" t="s">
        <v>63</v>
      </c>
      <c r="N14" s="68">
        <v>9.709803731149079E-2</v>
      </c>
      <c r="O14" s="68">
        <v>0.11659829253896195</v>
      </c>
      <c r="P14" s="68">
        <v>0.11199915889557563</v>
      </c>
      <c r="Q14" s="68">
        <v>0.11128965559887741</v>
      </c>
      <c r="R14" s="68">
        <v>0.10201487403477394</v>
      </c>
      <c r="S14" s="68">
        <v>0.1078434589151266</v>
      </c>
      <c r="T14"/>
      <c r="U14"/>
      <c r="V14"/>
      <c r="W14"/>
      <c r="X14"/>
      <c r="Y14"/>
      <c r="Z14"/>
      <c r="AA14"/>
    </row>
    <row r="15" spans="1:27" ht="13.5" customHeight="1" x14ac:dyDescent="0.25">
      <c r="B15" s="7"/>
      <c r="C15" s="7"/>
      <c r="D15" s="7"/>
      <c r="E15" s="66" t="s">
        <v>134</v>
      </c>
      <c r="F15" s="63">
        <v>703652</v>
      </c>
      <c r="G15" s="63">
        <v>698184</v>
      </c>
      <c r="H15" s="63">
        <v>738193</v>
      </c>
      <c r="I15" s="63">
        <v>164833</v>
      </c>
      <c r="J15" s="63">
        <v>720093</v>
      </c>
      <c r="K15" s="63">
        <v>3024955</v>
      </c>
      <c r="L15"/>
      <c r="M15" s="46" t="s">
        <v>134</v>
      </c>
      <c r="N15" s="68">
        <v>8.8977134465166308E-2</v>
      </c>
      <c r="O15" s="68">
        <v>8.3966443440533514E-2</v>
      </c>
      <c r="P15" s="68">
        <v>8.9414947917903165E-2</v>
      </c>
      <c r="Q15" s="68">
        <v>2.0426483532647886E-2</v>
      </c>
      <c r="R15" s="68">
        <v>8.4047587200365273E-2</v>
      </c>
      <c r="S15" s="68">
        <v>7.3570634465808568E-2</v>
      </c>
      <c r="T15"/>
      <c r="U15"/>
      <c r="V15"/>
      <c r="W15"/>
      <c r="X15"/>
      <c r="Y15"/>
      <c r="Z15"/>
      <c r="AA15"/>
    </row>
    <row r="16" spans="1:27" ht="13.5" customHeight="1" x14ac:dyDescent="0.25">
      <c r="B16" s="7"/>
      <c r="C16" s="7"/>
      <c r="D16" s="7"/>
      <c r="E16" s="46" t="s">
        <v>88</v>
      </c>
      <c r="F16" s="63">
        <v>7908234</v>
      </c>
      <c r="G16" s="63">
        <v>8315036</v>
      </c>
      <c r="H16" s="63">
        <v>8255812</v>
      </c>
      <c r="I16" s="63">
        <v>8069573</v>
      </c>
      <c r="J16" s="63">
        <v>8567682</v>
      </c>
      <c r="K16" s="63">
        <v>41116337</v>
      </c>
      <c r="L16"/>
      <c r="M16" s="46" t="s">
        <v>88</v>
      </c>
      <c r="N16" s="68">
        <v>1</v>
      </c>
      <c r="O16" s="68">
        <v>1</v>
      </c>
      <c r="P16" s="68">
        <v>1</v>
      </c>
      <c r="Q16" s="68">
        <v>1</v>
      </c>
      <c r="R16" s="68">
        <v>1</v>
      </c>
      <c r="S16" s="68">
        <v>1</v>
      </c>
      <c r="T16"/>
      <c r="U16"/>
      <c r="V16"/>
      <c r="W16"/>
      <c r="X16"/>
      <c r="Y16"/>
      <c r="Z16"/>
      <c r="AA16"/>
    </row>
    <row r="17" spans="2:27" ht="13.5" customHeight="1" x14ac:dyDescent="0.25">
      <c r="B17" s="7"/>
      <c r="C17" s="7"/>
      <c r="D17" s="7"/>
      <c r="E17"/>
      <c r="F17"/>
      <c r="G17"/>
      <c r="H17"/>
      <c r="I17"/>
      <c r="J17"/>
      <c r="K17"/>
      <c r="L17"/>
      <c r="M17"/>
      <c r="N17"/>
      <c r="O17"/>
      <c r="P17"/>
      <c r="Q17"/>
      <c r="R17"/>
      <c r="S17"/>
      <c r="T17"/>
      <c r="U17"/>
      <c r="V17"/>
      <c r="W17"/>
      <c r="X17"/>
      <c r="Y17"/>
      <c r="Z17"/>
      <c r="AA17"/>
    </row>
    <row r="18" spans="2:27" ht="13.5" customHeight="1" x14ac:dyDescent="0.25">
      <c r="B18" s="7"/>
      <c r="C18" s="7"/>
      <c r="D18" s="7"/>
      <c r="E18"/>
      <c r="F18"/>
      <c r="G18"/>
      <c r="H18"/>
      <c r="I18"/>
      <c r="J18"/>
      <c r="K18"/>
      <c r="L18" s="57"/>
      <c r="M18"/>
      <c r="N18"/>
      <c r="O18"/>
      <c r="P18"/>
      <c r="Q18"/>
      <c r="R18"/>
      <c r="S18"/>
      <c r="U18"/>
      <c r="V18"/>
      <c r="W18"/>
      <c r="X18"/>
      <c r="Y18"/>
      <c r="Z18"/>
      <c r="AA18"/>
    </row>
    <row r="19" spans="2:27" ht="13.5" customHeight="1" x14ac:dyDescent="0.25">
      <c r="B19" s="7"/>
      <c r="C19" s="7"/>
      <c r="D19" s="7"/>
      <c r="E19"/>
      <c r="F19"/>
      <c r="G19"/>
      <c r="H19"/>
      <c r="I19"/>
      <c r="J19"/>
      <c r="K19"/>
      <c r="L19" s="57"/>
      <c r="M19"/>
      <c r="N19"/>
      <c r="O19"/>
      <c r="P19"/>
      <c r="Q19"/>
      <c r="R19"/>
      <c r="S19"/>
      <c r="U19"/>
      <c r="V19"/>
      <c r="W19"/>
      <c r="X19"/>
      <c r="Y19"/>
      <c r="Z19"/>
      <c r="AA19"/>
    </row>
    <row r="20" spans="2:27" ht="13.5" customHeight="1" x14ac:dyDescent="0.25">
      <c r="B20" s="7"/>
      <c r="C20" s="7"/>
      <c r="D20" s="7"/>
      <c r="E20"/>
      <c r="F20"/>
      <c r="G20"/>
      <c r="H20"/>
      <c r="I20"/>
      <c r="J20"/>
      <c r="K20"/>
      <c r="L20" s="57"/>
      <c r="M20"/>
      <c r="N20"/>
      <c r="O20"/>
      <c r="P20"/>
      <c r="Q20"/>
      <c r="R20"/>
      <c r="S20"/>
      <c r="U20"/>
      <c r="V20"/>
      <c r="W20"/>
      <c r="X20"/>
      <c r="Y20"/>
      <c r="Z20"/>
      <c r="AA20"/>
    </row>
    <row r="21" spans="2:27" ht="13.5" customHeight="1" x14ac:dyDescent="0.25">
      <c r="B21" s="7"/>
      <c r="C21" s="7"/>
      <c r="D21" s="7"/>
      <c r="E21"/>
      <c r="F21"/>
      <c r="G21"/>
      <c r="H21"/>
      <c r="I21"/>
      <c r="J21"/>
      <c r="K21"/>
      <c r="L21" s="57"/>
      <c r="M21"/>
      <c r="N21"/>
      <c r="O21"/>
      <c r="P21"/>
      <c r="Q21"/>
      <c r="R21"/>
      <c r="S21"/>
      <c r="U21"/>
      <c r="V21"/>
      <c r="W21"/>
      <c r="X21"/>
      <c r="Y21"/>
      <c r="Z21"/>
      <c r="AA21"/>
    </row>
    <row r="22" spans="2:27" ht="13.5" customHeight="1" x14ac:dyDescent="0.25">
      <c r="B22" s="7"/>
      <c r="C22" s="7"/>
      <c r="D22" s="7"/>
      <c r="E22"/>
      <c r="F22"/>
      <c r="G22"/>
      <c r="H22"/>
      <c r="I22"/>
      <c r="J22"/>
      <c r="K22"/>
      <c r="L22" s="57"/>
      <c r="M22"/>
      <c r="N22"/>
      <c r="O22"/>
      <c r="P22"/>
      <c r="Q22"/>
      <c r="R22"/>
      <c r="S22"/>
      <c r="U22"/>
      <c r="V22"/>
      <c r="W22"/>
      <c r="X22"/>
      <c r="Y22"/>
      <c r="Z22"/>
      <c r="AA22"/>
    </row>
    <row r="23" spans="2:27" ht="13.5" customHeight="1" x14ac:dyDescent="0.25">
      <c r="B23" s="7"/>
      <c r="C23" s="7"/>
      <c r="D23" s="7"/>
      <c r="E23"/>
      <c r="F23"/>
      <c r="G23"/>
      <c r="H23"/>
      <c r="I23"/>
      <c r="J23"/>
      <c r="K23"/>
      <c r="L23" s="57"/>
      <c r="M23"/>
      <c r="N23"/>
      <c r="O23"/>
      <c r="P23"/>
      <c r="Q23"/>
      <c r="R23"/>
      <c r="S23"/>
      <c r="U23"/>
      <c r="V23"/>
      <c r="W23"/>
      <c r="X23"/>
      <c r="Y23"/>
      <c r="Z23"/>
      <c r="AA23"/>
    </row>
    <row r="24" spans="2:27" ht="13.5" customHeight="1" x14ac:dyDescent="0.25">
      <c r="B24" s="7"/>
      <c r="C24" s="7"/>
      <c r="D24" s="7"/>
      <c r="E24"/>
      <c r="F24"/>
      <c r="G24"/>
      <c r="H24"/>
      <c r="I24"/>
      <c r="J24"/>
      <c r="K24"/>
      <c r="L24" s="57"/>
      <c r="M24"/>
      <c r="N24"/>
      <c r="O24"/>
      <c r="P24"/>
      <c r="Q24"/>
      <c r="R24"/>
      <c r="S24"/>
      <c r="U24"/>
      <c r="V24"/>
      <c r="W24"/>
      <c r="X24"/>
      <c r="Y24"/>
      <c r="Z24"/>
      <c r="AA24"/>
    </row>
    <row r="25" spans="2:27" ht="13.5" customHeight="1" x14ac:dyDescent="0.35">
      <c r="B25" s="51"/>
      <c r="C25" s="7"/>
      <c r="D25" s="52"/>
      <c r="E25"/>
      <c r="F25"/>
      <c r="G25"/>
      <c r="H25"/>
      <c r="I25"/>
      <c r="J25"/>
      <c r="K25"/>
      <c r="L25" s="57"/>
      <c r="M25"/>
      <c r="N25"/>
      <c r="O25"/>
      <c r="P25"/>
      <c r="Q25"/>
      <c r="R25"/>
      <c r="S25"/>
      <c r="U25"/>
      <c r="V25"/>
      <c r="W25"/>
      <c r="X25"/>
      <c r="Y25"/>
      <c r="Z25"/>
      <c r="AA25"/>
    </row>
    <row r="26" spans="2:27" ht="13.5" customHeight="1" x14ac:dyDescent="0.25">
      <c r="B26" s="7"/>
      <c r="C26" s="7"/>
      <c r="D26" s="7"/>
      <c r="E26"/>
      <c r="F26"/>
      <c r="G26"/>
      <c r="H26"/>
      <c r="I26"/>
      <c r="J26"/>
      <c r="K26"/>
      <c r="L26" s="57"/>
      <c r="M26"/>
      <c r="N26"/>
      <c r="O26"/>
      <c r="P26"/>
      <c r="Q26"/>
      <c r="R26"/>
      <c r="S26"/>
      <c r="U26"/>
      <c r="V26"/>
      <c r="W26"/>
      <c r="X26"/>
      <c r="Y26"/>
      <c r="Z26"/>
      <c r="AA26"/>
    </row>
    <row r="27" spans="2:27" ht="13.5" customHeight="1" x14ac:dyDescent="0.25">
      <c r="B27" s="7"/>
      <c r="C27" s="7"/>
      <c r="D27" s="7"/>
      <c r="E27"/>
      <c r="F27"/>
      <c r="G27"/>
      <c r="H27"/>
      <c r="I27"/>
      <c r="J27"/>
      <c r="K27"/>
      <c r="L27" s="57"/>
      <c r="M27"/>
      <c r="N27"/>
      <c r="O27"/>
      <c r="P27"/>
      <c r="Q27"/>
      <c r="R27"/>
      <c r="S27"/>
      <c r="U27"/>
      <c r="V27"/>
      <c r="W27"/>
      <c r="X27"/>
      <c r="Y27"/>
      <c r="Z27"/>
      <c r="AA27"/>
    </row>
    <row r="28" spans="2:27" ht="13.5" customHeight="1" x14ac:dyDescent="0.25">
      <c r="B28" s="7"/>
      <c r="C28" s="7"/>
      <c r="D28" s="7"/>
      <c r="E28"/>
      <c r="F28"/>
      <c r="G28"/>
      <c r="H28"/>
      <c r="I28"/>
      <c r="J28"/>
      <c r="K28"/>
      <c r="L28" s="57"/>
      <c r="M28"/>
      <c r="N28"/>
      <c r="O28"/>
      <c r="P28"/>
      <c r="Q28"/>
      <c r="R28"/>
      <c r="S28"/>
      <c r="U28"/>
      <c r="V28"/>
      <c r="W28"/>
      <c r="X28"/>
      <c r="Y28"/>
      <c r="Z28"/>
      <c r="AA28"/>
    </row>
    <row r="29" spans="2:27" ht="13.5" customHeight="1" x14ac:dyDescent="0.25">
      <c r="B29" s="7"/>
      <c r="C29" s="7"/>
      <c r="D29" s="7"/>
      <c r="E29"/>
      <c r="F29"/>
      <c r="G29"/>
      <c r="H29"/>
      <c r="I29"/>
      <c r="J29"/>
      <c r="K29"/>
      <c r="L29" s="57"/>
      <c r="M29"/>
      <c r="N29"/>
      <c r="O29"/>
      <c r="P29"/>
      <c r="Q29"/>
      <c r="R29"/>
      <c r="S29"/>
      <c r="U29"/>
      <c r="V29"/>
      <c r="W29"/>
      <c r="X29"/>
      <c r="Y29"/>
      <c r="Z29"/>
      <c r="AA29"/>
    </row>
    <row r="30" spans="2:27" ht="13.5" customHeight="1" x14ac:dyDescent="0.25">
      <c r="B30" s="7"/>
      <c r="C30" s="7"/>
      <c r="D30" s="7"/>
      <c r="E30"/>
      <c r="F30"/>
      <c r="G30"/>
      <c r="H30"/>
      <c r="I30"/>
      <c r="J30"/>
      <c r="K30"/>
      <c r="L30" s="57"/>
      <c r="M30"/>
      <c r="N30"/>
      <c r="O30"/>
      <c r="P30"/>
      <c r="Q30"/>
      <c r="R30"/>
      <c r="S30"/>
      <c r="U30"/>
      <c r="V30"/>
      <c r="W30"/>
      <c r="X30"/>
      <c r="Y30"/>
      <c r="Z30"/>
      <c r="AA30"/>
    </row>
    <row r="31" spans="2:27" ht="13.5" customHeight="1" x14ac:dyDescent="0.25">
      <c r="B31" s="7"/>
      <c r="C31" s="7"/>
      <c r="D31" s="7"/>
      <c r="E31"/>
      <c r="F31"/>
      <c r="G31"/>
      <c r="H31"/>
      <c r="I31"/>
      <c r="J31"/>
      <c r="K31"/>
      <c r="L31" s="57"/>
      <c r="M31" s="57"/>
      <c r="N31" s="57"/>
      <c r="O31" s="57"/>
      <c r="P31" s="58"/>
      <c r="Q31" s="57"/>
      <c r="R31" s="57"/>
      <c r="U31"/>
      <c r="V31"/>
      <c r="W31"/>
      <c r="X31"/>
      <c r="Y31"/>
      <c r="Z31"/>
      <c r="AA31"/>
    </row>
    <row r="32" spans="2:27" ht="13.5" customHeight="1" x14ac:dyDescent="0.25">
      <c r="B32" s="7"/>
      <c r="C32" s="7"/>
      <c r="D32" s="7"/>
      <c r="E32"/>
      <c r="F32"/>
      <c r="G32"/>
      <c r="H32"/>
      <c r="I32"/>
      <c r="J32"/>
      <c r="K32"/>
      <c r="L32" s="57"/>
      <c r="M32" s="57"/>
      <c r="N32" s="57"/>
      <c r="O32" s="57"/>
      <c r="P32" s="58"/>
      <c r="Q32" s="57"/>
      <c r="R32" s="57"/>
      <c r="U32"/>
      <c r="V32"/>
      <c r="W32"/>
      <c r="X32"/>
      <c r="Y32"/>
      <c r="Z32"/>
      <c r="AA32"/>
    </row>
    <row r="33" spans="2:27" ht="13.5" customHeight="1" x14ac:dyDescent="0.25">
      <c r="B33" s="7"/>
      <c r="C33" s="7"/>
      <c r="D33" s="7"/>
      <c r="E33"/>
      <c r="F33"/>
      <c r="G33"/>
      <c r="H33"/>
      <c r="I33"/>
      <c r="J33"/>
      <c r="K33"/>
      <c r="L33" s="57"/>
      <c r="M33" s="57"/>
      <c r="N33" s="57"/>
      <c r="O33" s="57"/>
      <c r="P33" s="58"/>
      <c r="Q33" s="57"/>
      <c r="R33" s="57"/>
      <c r="U33"/>
      <c r="V33"/>
      <c r="W33"/>
      <c r="X33"/>
      <c r="Y33"/>
      <c r="Z33"/>
      <c r="AA33"/>
    </row>
    <row r="34" spans="2:27" ht="13.5" customHeight="1" x14ac:dyDescent="0.25">
      <c r="B34" s="7"/>
      <c r="C34" s="7"/>
      <c r="D34" s="7"/>
      <c r="E34"/>
      <c r="F34"/>
      <c r="G34"/>
      <c r="H34"/>
      <c r="I34"/>
      <c r="J34"/>
      <c r="K34"/>
      <c r="L34" s="57"/>
      <c r="M34" s="57"/>
      <c r="N34" s="57"/>
      <c r="O34" s="57"/>
      <c r="P34" s="58"/>
      <c r="Q34" s="57"/>
      <c r="R34" s="57"/>
      <c r="U34"/>
      <c r="V34"/>
      <c r="W34"/>
      <c r="X34"/>
      <c r="Y34"/>
      <c r="Z34"/>
      <c r="AA34"/>
    </row>
    <row r="35" spans="2:27" ht="13.5" customHeight="1" x14ac:dyDescent="0.25">
      <c r="E35"/>
      <c r="F35"/>
      <c r="G35"/>
      <c r="H35"/>
      <c r="I35"/>
      <c r="J35"/>
      <c r="K35"/>
      <c r="L35" s="57"/>
      <c r="M35" s="57"/>
      <c r="N35" s="57"/>
      <c r="O35" s="57"/>
      <c r="P35" s="58"/>
      <c r="Q35" s="57"/>
      <c r="R35" s="57"/>
      <c r="U35"/>
      <c r="V35"/>
      <c r="W35"/>
      <c r="X35"/>
      <c r="Y35"/>
      <c r="Z35"/>
      <c r="AA35"/>
    </row>
    <row r="36" spans="2:27" ht="13.5" customHeight="1" x14ac:dyDescent="0.25">
      <c r="E36"/>
      <c r="F36"/>
      <c r="G36"/>
      <c r="H36"/>
      <c r="I36"/>
      <c r="J36"/>
      <c r="K36"/>
      <c r="L36" s="57"/>
      <c r="M36" s="57"/>
      <c r="N36" s="57"/>
      <c r="O36" s="57"/>
      <c r="P36" s="58"/>
      <c r="Q36" s="57"/>
      <c r="R36" s="57"/>
      <c r="U36"/>
      <c r="V36"/>
      <c r="W36"/>
      <c r="X36"/>
      <c r="Y36"/>
      <c r="Z36"/>
      <c r="AA36"/>
    </row>
    <row r="37" spans="2:27" ht="13.5" customHeight="1" x14ac:dyDescent="0.25">
      <c r="E37"/>
      <c r="F37"/>
      <c r="G37"/>
      <c r="H37"/>
      <c r="I37"/>
      <c r="J37"/>
      <c r="K37"/>
      <c r="L37" s="57"/>
      <c r="M37" s="57"/>
      <c r="N37" s="57"/>
      <c r="O37" s="57"/>
      <c r="P37" s="58"/>
      <c r="Q37" s="57"/>
      <c r="R37" s="57"/>
      <c r="U37"/>
      <c r="V37"/>
      <c r="W37"/>
      <c r="X37"/>
      <c r="Y37"/>
      <c r="Z37"/>
      <c r="AA37"/>
    </row>
    <row r="38" spans="2:27" ht="13.5" customHeight="1" x14ac:dyDescent="0.25">
      <c r="E38"/>
      <c r="F38"/>
      <c r="G38"/>
      <c r="H38"/>
      <c r="I38"/>
      <c r="J38"/>
      <c r="K38"/>
      <c r="L38" s="57"/>
      <c r="M38" s="57"/>
      <c r="N38" s="57"/>
      <c r="O38" s="57"/>
      <c r="P38" s="58"/>
      <c r="Q38" s="57"/>
      <c r="R38" s="57"/>
      <c r="U38"/>
      <c r="V38"/>
      <c r="W38"/>
      <c r="X38"/>
      <c r="Y38"/>
      <c r="Z38"/>
      <c r="AA38"/>
    </row>
    <row r="39" spans="2:27" ht="13.5" customHeight="1" x14ac:dyDescent="0.25">
      <c r="E39"/>
      <c r="F39"/>
      <c r="G39"/>
      <c r="H39"/>
      <c r="I39"/>
      <c r="J39"/>
      <c r="K39"/>
      <c r="L39" s="57"/>
      <c r="M39" s="57"/>
      <c r="N39" s="57"/>
      <c r="O39" s="57"/>
      <c r="P39" s="58"/>
      <c r="Q39" s="57"/>
      <c r="R39" s="57"/>
      <c r="U39"/>
      <c r="V39"/>
      <c r="W39"/>
      <c r="X39"/>
      <c r="Y39"/>
      <c r="Z39"/>
      <c r="AA39"/>
    </row>
    <row r="40" spans="2:27" ht="13.5" customHeight="1" x14ac:dyDescent="0.25">
      <c r="E40"/>
      <c r="F40"/>
      <c r="G40"/>
      <c r="H40"/>
      <c r="I40"/>
      <c r="J40"/>
      <c r="K40"/>
      <c r="L40" s="57"/>
      <c r="M40" s="57"/>
      <c r="N40" s="57"/>
      <c r="O40" s="57"/>
      <c r="P40" s="58"/>
      <c r="Q40" s="57"/>
      <c r="R40" s="57"/>
      <c r="U40"/>
      <c r="V40"/>
      <c r="W40"/>
      <c r="X40"/>
      <c r="Y40"/>
      <c r="Z40"/>
      <c r="AA40"/>
    </row>
    <row r="41" spans="2:27" ht="13.5" customHeight="1" x14ac:dyDescent="0.25">
      <c r="E41"/>
      <c r="F41"/>
      <c r="G41"/>
      <c r="H41"/>
      <c r="I41"/>
      <c r="J41"/>
      <c r="K41"/>
      <c r="L41" s="57"/>
      <c r="M41" s="57"/>
      <c r="N41" s="57"/>
      <c r="O41" s="57"/>
      <c r="P41" s="58"/>
      <c r="Q41" s="57"/>
      <c r="R41" s="57"/>
      <c r="U41"/>
      <c r="V41"/>
      <c r="W41"/>
      <c r="X41"/>
      <c r="Y41"/>
      <c r="Z41"/>
      <c r="AA41"/>
    </row>
    <row r="42" spans="2:27" ht="13.5" customHeight="1" x14ac:dyDescent="0.25">
      <c r="E42"/>
      <c r="F42"/>
      <c r="G42"/>
      <c r="H42"/>
      <c r="I42"/>
      <c r="J42"/>
      <c r="K42"/>
      <c r="L42" s="57"/>
      <c r="M42" s="57"/>
      <c r="N42" s="57"/>
      <c r="O42" s="57"/>
      <c r="P42" s="58"/>
      <c r="Q42" s="57"/>
      <c r="R42" s="57"/>
      <c r="U42"/>
      <c r="V42"/>
      <c r="W42"/>
      <c r="X42"/>
      <c r="Y42"/>
      <c r="Z42"/>
      <c r="AA42"/>
    </row>
    <row r="43" spans="2:27" ht="13.5" customHeight="1" x14ac:dyDescent="0.25">
      <c r="E43"/>
      <c r="F43"/>
      <c r="G43"/>
      <c r="H43"/>
      <c r="I43"/>
      <c r="J43"/>
      <c r="K43"/>
      <c r="L43" s="57"/>
      <c r="M43" s="57"/>
      <c r="N43" s="57"/>
      <c r="O43" s="57"/>
      <c r="P43" s="58"/>
      <c r="Q43" s="57"/>
      <c r="R43" s="57"/>
      <c r="U43"/>
      <c r="V43"/>
      <c r="W43"/>
      <c r="X43"/>
      <c r="Y43"/>
      <c r="Z43"/>
      <c r="AA43"/>
    </row>
    <row r="44" spans="2:27" ht="13.5" customHeight="1" x14ac:dyDescent="0.25">
      <c r="E44"/>
      <c r="F44"/>
      <c r="G44"/>
      <c r="H44"/>
      <c r="I44"/>
      <c r="J44"/>
      <c r="K44"/>
      <c r="L44" s="57"/>
      <c r="M44" s="57"/>
      <c r="N44" s="57"/>
      <c r="O44" s="57"/>
      <c r="P44" s="58"/>
      <c r="Q44" s="57"/>
      <c r="R44" s="57"/>
      <c r="U44"/>
      <c r="V44"/>
      <c r="W44"/>
      <c r="X44"/>
      <c r="Y44"/>
      <c r="Z44"/>
      <c r="AA44"/>
    </row>
    <row r="45" spans="2:27" ht="13.5" customHeight="1" x14ac:dyDescent="0.25">
      <c r="E45"/>
      <c r="F45"/>
      <c r="G45"/>
      <c r="H45"/>
      <c r="I45"/>
      <c r="J45"/>
      <c r="K45"/>
      <c r="L45" s="57"/>
      <c r="M45" s="57"/>
      <c r="N45" s="57"/>
      <c r="O45" s="57"/>
      <c r="P45" s="58"/>
      <c r="Q45" s="57"/>
      <c r="R45" s="57"/>
      <c r="U45"/>
      <c r="V45"/>
      <c r="W45"/>
      <c r="X45"/>
      <c r="Y45"/>
      <c r="Z45"/>
      <c r="AA45"/>
    </row>
    <row r="46" spans="2:27" ht="13.5" customHeight="1" x14ac:dyDescent="0.25">
      <c r="E46"/>
      <c r="F46"/>
      <c r="G46"/>
      <c r="H46"/>
      <c r="I46"/>
      <c r="J46"/>
      <c r="K46"/>
      <c r="L46" s="57"/>
      <c r="M46" s="57"/>
      <c r="N46" s="57"/>
      <c r="O46" s="57"/>
      <c r="P46" s="58"/>
      <c r="Q46" s="57"/>
      <c r="R46" s="57"/>
      <c r="U46"/>
      <c r="V46"/>
      <c r="W46"/>
      <c r="X46"/>
      <c r="Y46"/>
      <c r="Z46"/>
      <c r="AA46"/>
    </row>
    <row r="47" spans="2:27" ht="13.5" customHeight="1" x14ac:dyDescent="0.25">
      <c r="E47"/>
      <c r="F47"/>
      <c r="G47"/>
      <c r="H47"/>
      <c r="I47"/>
      <c r="J47"/>
      <c r="K47"/>
      <c r="L47" s="57"/>
      <c r="M47" s="57"/>
      <c r="N47" s="57"/>
      <c r="O47" s="57"/>
      <c r="P47" s="58"/>
      <c r="Q47" s="57"/>
      <c r="R47" s="57"/>
      <c r="U47"/>
      <c r="V47"/>
      <c r="W47"/>
      <c r="X47"/>
      <c r="Y47"/>
      <c r="Z47"/>
      <c r="AA47"/>
    </row>
    <row r="48" spans="2:27" ht="13.5" customHeight="1" x14ac:dyDescent="0.25">
      <c r="E48"/>
      <c r="F48"/>
      <c r="G48"/>
      <c r="H48"/>
      <c r="I48"/>
      <c r="J48"/>
      <c r="K48"/>
      <c r="L48" s="57"/>
      <c r="M48" s="57"/>
      <c r="N48" s="57"/>
      <c r="O48" s="57"/>
      <c r="P48" s="58"/>
      <c r="Q48" s="57"/>
      <c r="R48" s="57"/>
      <c r="U48"/>
      <c r="V48"/>
      <c r="W48"/>
      <c r="X48"/>
      <c r="Y48"/>
      <c r="Z48"/>
      <c r="AA48"/>
    </row>
    <row r="49" spans="5:27" ht="13.5" customHeight="1" x14ac:dyDescent="0.25">
      <c r="E49"/>
      <c r="F49"/>
      <c r="G49"/>
      <c r="H49"/>
      <c r="I49"/>
      <c r="J49"/>
      <c r="K49"/>
      <c r="L49" s="57"/>
      <c r="M49" s="57"/>
      <c r="N49" s="57"/>
      <c r="O49" s="57"/>
      <c r="P49" s="58"/>
      <c r="Q49" s="57"/>
      <c r="R49" s="57"/>
      <c r="U49"/>
      <c r="V49"/>
      <c r="W49"/>
      <c r="X49"/>
      <c r="Y49"/>
      <c r="Z49"/>
      <c r="AA49"/>
    </row>
    <row r="50" spans="5:27" ht="13.5" customHeight="1" x14ac:dyDescent="0.25">
      <c r="E50"/>
      <c r="F50"/>
      <c r="G50"/>
      <c r="H50"/>
      <c r="I50"/>
      <c r="J50"/>
      <c r="K50"/>
      <c r="L50" s="57"/>
      <c r="M50" s="57"/>
      <c r="N50" s="57"/>
      <c r="O50" s="57"/>
      <c r="P50" s="58"/>
      <c r="Q50" s="57"/>
      <c r="R50" s="57"/>
      <c r="U50"/>
      <c r="V50"/>
      <c r="W50"/>
      <c r="X50"/>
      <c r="Y50"/>
      <c r="Z50"/>
      <c r="AA50"/>
    </row>
    <row r="51" spans="5:27" ht="13.5" customHeight="1" x14ac:dyDescent="0.25">
      <c r="E51"/>
      <c r="F51"/>
      <c r="G51"/>
      <c r="H51"/>
      <c r="I51"/>
      <c r="J51"/>
      <c r="K51"/>
      <c r="L51" s="57"/>
      <c r="M51" s="57"/>
      <c r="N51" s="57"/>
      <c r="O51" s="57"/>
      <c r="P51" s="58"/>
      <c r="Q51" s="57"/>
      <c r="R51" s="57"/>
      <c r="U51"/>
      <c r="V51"/>
      <c r="W51"/>
      <c r="X51"/>
      <c r="Y51"/>
      <c r="Z51"/>
      <c r="AA51"/>
    </row>
    <row r="52" spans="5:27" ht="13.5" customHeight="1" x14ac:dyDescent="0.25">
      <c r="E52"/>
      <c r="F52"/>
      <c r="G52"/>
      <c r="H52"/>
      <c r="I52"/>
      <c r="J52"/>
      <c r="K52"/>
      <c r="L52" s="57"/>
      <c r="M52" s="57"/>
      <c r="N52" s="57"/>
      <c r="O52" s="57"/>
      <c r="P52" s="58"/>
      <c r="Q52" s="57"/>
      <c r="R52" s="57"/>
      <c r="U52"/>
      <c r="V52"/>
      <c r="W52"/>
      <c r="X52"/>
      <c r="Y52"/>
      <c r="Z52"/>
      <c r="AA52"/>
    </row>
    <row r="53" spans="5:27" ht="13.5" customHeight="1" x14ac:dyDescent="0.25">
      <c r="E53"/>
      <c r="F53"/>
      <c r="G53"/>
      <c r="H53"/>
      <c r="I53"/>
      <c r="J53"/>
      <c r="K53"/>
      <c r="L53" s="57"/>
      <c r="M53" s="57"/>
      <c r="N53" s="57"/>
      <c r="O53" s="57"/>
      <c r="P53" s="58"/>
      <c r="Q53" s="57"/>
      <c r="R53" s="57"/>
      <c r="U53"/>
      <c r="V53"/>
      <c r="W53"/>
      <c r="X53"/>
      <c r="Y53"/>
      <c r="Z53"/>
      <c r="AA53"/>
    </row>
    <row r="54" spans="5:27" ht="13.5" customHeight="1" x14ac:dyDescent="0.25">
      <c r="E54"/>
      <c r="F54"/>
      <c r="G54"/>
      <c r="H54"/>
      <c r="I54"/>
      <c r="J54"/>
      <c r="K54"/>
      <c r="L54" s="57"/>
      <c r="M54" s="57"/>
      <c r="N54" s="57"/>
      <c r="O54" s="57"/>
      <c r="P54" s="58"/>
      <c r="Q54" s="57"/>
      <c r="R54" s="57"/>
      <c r="U54"/>
      <c r="V54"/>
      <c r="W54"/>
      <c r="X54"/>
      <c r="Y54"/>
      <c r="Z54"/>
      <c r="AA54"/>
    </row>
    <row r="55" spans="5:27" ht="13.5" customHeight="1" x14ac:dyDescent="0.25">
      <c r="E55"/>
      <c r="F55"/>
      <c r="G55"/>
      <c r="H55"/>
      <c r="I55"/>
      <c r="J55"/>
      <c r="K55"/>
      <c r="L55" s="57"/>
      <c r="M55" s="57"/>
      <c r="N55" s="57"/>
      <c r="O55" s="57"/>
      <c r="P55" s="58"/>
      <c r="Q55" s="57"/>
      <c r="R55" s="57"/>
      <c r="U55"/>
      <c r="V55"/>
      <c r="W55"/>
      <c r="X55"/>
      <c r="Y55"/>
      <c r="Z55"/>
      <c r="AA55"/>
    </row>
    <row r="56" spans="5:27" ht="13.5" customHeight="1" x14ac:dyDescent="0.25">
      <c r="E56"/>
      <c r="F56"/>
      <c r="G56"/>
      <c r="H56"/>
      <c r="I56"/>
      <c r="J56"/>
      <c r="K56"/>
      <c r="L56" s="57"/>
      <c r="M56" s="57"/>
      <c r="N56" s="57"/>
      <c r="O56" s="57"/>
      <c r="P56" s="58"/>
      <c r="Q56" s="57"/>
      <c r="R56" s="57"/>
      <c r="U56"/>
      <c r="V56"/>
      <c r="W56"/>
      <c r="X56"/>
      <c r="Y56"/>
      <c r="Z56"/>
      <c r="AA56"/>
    </row>
    <row r="57" spans="5:27" ht="13.5" customHeight="1" x14ac:dyDescent="0.25">
      <c r="E57"/>
      <c r="F57"/>
      <c r="G57"/>
      <c r="H57"/>
      <c r="I57"/>
      <c r="J57"/>
      <c r="K57"/>
      <c r="L57" s="57"/>
      <c r="M57" s="57"/>
      <c r="N57" s="57"/>
      <c r="O57" s="57"/>
      <c r="P57" s="58"/>
      <c r="Q57" s="57"/>
      <c r="R57" s="57"/>
      <c r="U57"/>
      <c r="V57"/>
      <c r="W57"/>
      <c r="X57"/>
      <c r="Y57"/>
      <c r="Z57"/>
      <c r="AA57"/>
    </row>
    <row r="58" spans="5:27" ht="13.5" customHeight="1" x14ac:dyDescent="0.25">
      <c r="E58" s="57"/>
      <c r="F58" s="57"/>
      <c r="G58" s="57"/>
      <c r="H58" s="57"/>
      <c r="I58" s="57"/>
      <c r="J58" s="57"/>
      <c r="K58" s="57"/>
      <c r="L58" s="57"/>
      <c r="M58" s="57"/>
      <c r="N58" s="57"/>
      <c r="O58" s="57"/>
      <c r="P58" s="58"/>
      <c r="Q58" s="57"/>
      <c r="R58" s="57"/>
    </row>
    <row r="59" spans="5:27" ht="13.5" customHeight="1" x14ac:dyDescent="0.25">
      <c r="E59" s="57"/>
      <c r="F59" s="57"/>
      <c r="G59" s="57"/>
      <c r="H59" s="57"/>
      <c r="I59" s="57"/>
      <c r="J59" s="57"/>
      <c r="K59" s="57"/>
      <c r="L59" s="57"/>
      <c r="M59" s="57"/>
      <c r="N59" s="57"/>
      <c r="O59" s="57"/>
      <c r="P59" s="58"/>
      <c r="Q59" s="57"/>
      <c r="R59" s="57"/>
    </row>
    <row r="60" spans="5:27" ht="13.5" customHeight="1" x14ac:dyDescent="0.25">
      <c r="E60" s="57"/>
      <c r="F60" s="57"/>
      <c r="G60" s="57"/>
      <c r="H60" s="57"/>
      <c r="I60" s="57"/>
      <c r="J60" s="57"/>
      <c r="K60" s="57"/>
      <c r="L60" s="57"/>
      <c r="M60" s="57"/>
      <c r="N60" s="57"/>
      <c r="O60" s="57"/>
      <c r="P60" s="58"/>
      <c r="Q60" s="57"/>
      <c r="R60" s="57"/>
    </row>
    <row r="61" spans="5:27" ht="13.5" customHeight="1" x14ac:dyDescent="0.25">
      <c r="E61" s="57"/>
      <c r="F61" s="57"/>
      <c r="G61" s="57"/>
      <c r="H61" s="57"/>
      <c r="I61" s="57"/>
      <c r="J61" s="57"/>
      <c r="K61" s="57"/>
      <c r="L61" s="57"/>
      <c r="M61" s="57"/>
      <c r="N61" s="57"/>
      <c r="O61" s="57"/>
      <c r="P61" s="58"/>
      <c r="Q61" s="57"/>
      <c r="R61" s="57"/>
    </row>
    <row r="62" spans="5:27" ht="13.5" customHeight="1" x14ac:dyDescent="0.25">
      <c r="E62" s="57"/>
      <c r="F62" s="57"/>
      <c r="G62" s="57"/>
      <c r="H62" s="57"/>
      <c r="I62" s="57"/>
      <c r="J62" s="57"/>
      <c r="K62" s="57"/>
      <c r="L62" s="57"/>
      <c r="M62" s="57"/>
      <c r="N62" s="57"/>
      <c r="O62" s="57"/>
      <c r="P62" s="58"/>
      <c r="Q62" s="57"/>
      <c r="R62" s="57"/>
    </row>
    <row r="63" spans="5:27" ht="13.5" customHeight="1" x14ac:dyDescent="0.25">
      <c r="E63" s="57"/>
      <c r="F63" s="57"/>
      <c r="G63" s="57"/>
      <c r="H63" s="57"/>
      <c r="I63" s="57"/>
      <c r="J63" s="57"/>
      <c r="K63" s="57"/>
      <c r="L63" s="57"/>
      <c r="M63" s="57"/>
      <c r="N63" s="57"/>
      <c r="O63" s="57"/>
      <c r="P63" s="58"/>
      <c r="Q63" s="57"/>
      <c r="R63" s="57"/>
    </row>
    <row r="64" spans="5:27" ht="13.5" customHeight="1" x14ac:dyDescent="0.25">
      <c r="E64" s="57"/>
      <c r="F64" s="57"/>
      <c r="G64" s="57"/>
      <c r="H64" s="57"/>
      <c r="I64" s="57"/>
      <c r="J64" s="57"/>
      <c r="K64" s="57"/>
      <c r="L64" s="57"/>
      <c r="M64" s="57"/>
      <c r="N64" s="57"/>
      <c r="O64" s="57"/>
      <c r="P64" s="58"/>
      <c r="Q64" s="57"/>
      <c r="R64" s="57"/>
      <c r="T64" s="7"/>
    </row>
    <row r="65" spans="5:20" ht="13.5" customHeight="1" x14ac:dyDescent="0.25">
      <c r="E65" s="57"/>
      <c r="F65" s="57"/>
      <c r="G65" s="57"/>
      <c r="H65" s="57"/>
      <c r="I65" s="57"/>
      <c r="J65" s="57"/>
      <c r="K65" s="57"/>
      <c r="L65" s="57"/>
      <c r="M65" s="57"/>
      <c r="N65" s="57"/>
      <c r="O65" s="57"/>
      <c r="P65" s="58"/>
      <c r="Q65" s="57"/>
      <c r="R65" s="57"/>
      <c r="T65" s="7"/>
    </row>
    <row r="66" spans="5:20" ht="13.5" customHeight="1" x14ac:dyDescent="0.25">
      <c r="E66" s="57"/>
      <c r="F66" s="57"/>
      <c r="G66" s="57"/>
      <c r="H66" s="57"/>
      <c r="I66" s="57"/>
      <c r="J66" s="57"/>
      <c r="K66" s="57"/>
      <c r="L66" s="57"/>
      <c r="M66" s="57"/>
      <c r="N66" s="57"/>
      <c r="O66" s="57"/>
      <c r="P66" s="58"/>
      <c r="Q66" s="57"/>
      <c r="R66" s="57"/>
      <c r="T66" s="7"/>
    </row>
    <row r="67" spans="5:20" ht="13.5" customHeight="1" x14ac:dyDescent="0.25">
      <c r="E67" s="57"/>
      <c r="F67" s="57"/>
      <c r="G67" s="57"/>
      <c r="H67" s="57"/>
      <c r="I67" s="57"/>
      <c r="J67" s="57"/>
      <c r="K67" s="57"/>
      <c r="L67" s="57"/>
      <c r="M67" s="57"/>
      <c r="N67" s="57"/>
      <c r="O67" s="57"/>
      <c r="P67" s="58"/>
      <c r="Q67" s="57"/>
      <c r="R67" s="57"/>
      <c r="T67" s="7"/>
    </row>
    <row r="68" spans="5:20" ht="13.5" customHeight="1" x14ac:dyDescent="0.25">
      <c r="E68" s="57"/>
      <c r="F68" s="57"/>
      <c r="G68" s="57"/>
      <c r="H68" s="57"/>
      <c r="I68" s="57"/>
      <c r="J68" s="57"/>
      <c r="K68" s="57"/>
      <c r="L68" s="57"/>
      <c r="M68" s="57"/>
      <c r="N68" s="57"/>
      <c r="O68" s="57"/>
      <c r="P68" s="58"/>
      <c r="Q68" s="57"/>
      <c r="R68" s="57"/>
      <c r="T68" s="7"/>
    </row>
    <row r="69" spans="5:20" ht="13.5" customHeight="1" x14ac:dyDescent="0.25">
      <c r="E69" s="57"/>
      <c r="F69" s="57"/>
      <c r="G69" s="57"/>
      <c r="H69" s="57"/>
      <c r="I69" s="57"/>
      <c r="J69" s="57"/>
      <c r="K69" s="57"/>
      <c r="L69" s="57"/>
      <c r="M69" s="57"/>
      <c r="N69" s="57"/>
      <c r="O69" s="57"/>
      <c r="P69" s="58"/>
      <c r="Q69" s="57"/>
      <c r="R69" s="57"/>
      <c r="T69" s="7"/>
    </row>
    <row r="70" spans="5:20" ht="13.5" customHeight="1" x14ac:dyDescent="0.25">
      <c r="E70" s="57"/>
      <c r="F70" s="57"/>
      <c r="G70" s="57"/>
      <c r="H70" s="57"/>
      <c r="I70" s="57"/>
      <c r="J70" s="57"/>
      <c r="K70" s="57"/>
      <c r="L70" s="57"/>
      <c r="M70" s="57"/>
      <c r="N70" s="57"/>
      <c r="O70" s="57"/>
      <c r="P70" s="58"/>
      <c r="Q70" s="57"/>
      <c r="R70" s="57"/>
      <c r="T70" s="7"/>
    </row>
    <row r="71" spans="5:20" ht="13.5" customHeight="1" x14ac:dyDescent="0.25">
      <c r="E71" s="57"/>
      <c r="F71" s="57"/>
      <c r="G71" s="57"/>
      <c r="H71" s="57"/>
      <c r="I71" s="57"/>
      <c r="J71" s="57"/>
      <c r="K71" s="57"/>
      <c r="L71" s="57"/>
      <c r="M71" s="57"/>
      <c r="N71" s="57"/>
      <c r="O71" s="57"/>
      <c r="P71" s="58"/>
      <c r="Q71" s="57"/>
      <c r="R71" s="57"/>
      <c r="T71" s="7"/>
    </row>
    <row r="72" spans="5:20" ht="13.5" customHeight="1" x14ac:dyDescent="0.25">
      <c r="E72" s="57"/>
      <c r="F72" s="57"/>
      <c r="G72" s="57"/>
      <c r="H72" s="57"/>
      <c r="I72" s="57"/>
      <c r="J72" s="57"/>
      <c r="K72" s="57"/>
      <c r="L72" s="57"/>
      <c r="M72" s="57"/>
      <c r="N72" s="57"/>
      <c r="O72" s="57"/>
      <c r="P72" s="58"/>
      <c r="Q72" s="57"/>
      <c r="R72" s="57"/>
      <c r="T72" s="7"/>
    </row>
    <row r="73" spans="5:20" ht="13.5" customHeight="1" x14ac:dyDescent="0.25">
      <c r="E73" s="57"/>
      <c r="F73" s="57"/>
      <c r="G73" s="57"/>
      <c r="H73" s="57"/>
      <c r="I73" s="57"/>
      <c r="J73" s="57"/>
      <c r="K73" s="57"/>
      <c r="L73" s="57"/>
      <c r="M73" s="57"/>
      <c r="N73" s="57"/>
      <c r="O73" s="57"/>
      <c r="P73" s="58"/>
      <c r="Q73" s="57"/>
      <c r="R73" s="57"/>
      <c r="T73" s="7"/>
    </row>
    <row r="74" spans="5:20" ht="13.5" customHeight="1" x14ac:dyDescent="0.25">
      <c r="E74" s="57"/>
      <c r="F74" s="57"/>
      <c r="G74" s="57"/>
      <c r="H74" s="57"/>
      <c r="I74" s="57"/>
      <c r="J74" s="57"/>
      <c r="K74" s="57"/>
      <c r="L74" s="57"/>
      <c r="M74" s="57"/>
      <c r="N74" s="57"/>
      <c r="O74" s="57"/>
      <c r="P74" s="58"/>
      <c r="Q74" s="57"/>
      <c r="R74" s="57"/>
      <c r="T74" s="7"/>
    </row>
    <row r="75" spans="5:20" ht="13.5" customHeight="1" x14ac:dyDescent="0.25">
      <c r="E75" s="57"/>
      <c r="F75" s="57"/>
      <c r="G75" s="57"/>
      <c r="H75" s="57"/>
      <c r="I75" s="57"/>
      <c r="J75" s="57"/>
      <c r="K75" s="57"/>
      <c r="L75" s="57"/>
      <c r="M75" s="57"/>
      <c r="N75" s="57"/>
      <c r="O75" s="57"/>
      <c r="P75" s="58"/>
      <c r="Q75" s="57"/>
      <c r="R75" s="57"/>
      <c r="T75" s="7"/>
    </row>
    <row r="76" spans="5:20" ht="13.5" customHeight="1" x14ac:dyDescent="0.25">
      <c r="E76" s="57"/>
      <c r="F76" s="57"/>
      <c r="G76" s="57"/>
      <c r="H76" s="57"/>
      <c r="I76" s="57"/>
      <c r="J76" s="57"/>
      <c r="K76" s="57"/>
      <c r="L76" s="57"/>
      <c r="M76" s="57"/>
      <c r="N76" s="57"/>
      <c r="O76" s="57"/>
      <c r="P76" s="58"/>
      <c r="Q76" s="57"/>
      <c r="R76" s="57"/>
      <c r="T76" s="7"/>
    </row>
    <row r="77" spans="5:20" ht="13.5" customHeight="1" x14ac:dyDescent="0.25">
      <c r="E77" s="57"/>
      <c r="F77" s="57"/>
      <c r="G77" s="57"/>
      <c r="H77" s="57"/>
      <c r="I77" s="57"/>
      <c r="J77" s="57"/>
      <c r="K77" s="57"/>
      <c r="L77" s="57"/>
      <c r="M77" s="57"/>
      <c r="N77" s="57"/>
      <c r="O77" s="57"/>
      <c r="P77" s="58"/>
      <c r="Q77" s="57"/>
      <c r="R77" s="57"/>
      <c r="T77" s="7"/>
    </row>
    <row r="78" spans="5:20" ht="13.5" customHeight="1" x14ac:dyDescent="0.25">
      <c r="E78" s="57"/>
      <c r="F78" s="57"/>
      <c r="G78" s="57"/>
      <c r="H78" s="57"/>
      <c r="I78" s="57"/>
      <c r="J78" s="57"/>
      <c r="K78" s="57"/>
      <c r="L78" s="57"/>
      <c r="M78" s="57"/>
      <c r="N78" s="57"/>
      <c r="O78" s="57"/>
      <c r="P78" s="58"/>
      <c r="Q78" s="57"/>
      <c r="R78" s="57"/>
      <c r="T78" s="7"/>
    </row>
    <row r="79" spans="5:20" ht="13.5" customHeight="1" x14ac:dyDescent="0.25">
      <c r="E79" s="57"/>
      <c r="F79" s="57"/>
      <c r="G79" s="57"/>
      <c r="H79" s="57"/>
      <c r="I79" s="57"/>
      <c r="J79" s="57"/>
      <c r="K79" s="57"/>
      <c r="L79" s="57"/>
      <c r="M79" s="57"/>
      <c r="N79" s="57"/>
      <c r="O79" s="57"/>
      <c r="P79" s="58"/>
      <c r="Q79" s="57"/>
      <c r="R79" s="57"/>
    </row>
    <row r="80" spans="5:20" ht="13.5" customHeight="1" x14ac:dyDescent="0.25">
      <c r="E80" s="57"/>
      <c r="F80" s="57"/>
      <c r="G80" s="57"/>
      <c r="H80" s="57"/>
      <c r="I80" s="57"/>
      <c r="J80" s="57"/>
      <c r="K80" s="57"/>
      <c r="L80" s="57"/>
      <c r="M80" s="57"/>
      <c r="N80" s="57"/>
      <c r="O80" s="57"/>
      <c r="P80" s="58"/>
      <c r="Q80" s="57"/>
      <c r="R80" s="57"/>
    </row>
    <row r="81" spans="5:18" ht="13.5" customHeight="1" x14ac:dyDescent="0.25">
      <c r="E81" s="57"/>
      <c r="F81" s="57"/>
      <c r="G81" s="57"/>
      <c r="H81" s="57"/>
      <c r="I81" s="57"/>
      <c r="J81" s="57"/>
      <c r="K81" s="57"/>
      <c r="L81" s="57"/>
      <c r="M81" s="57"/>
      <c r="N81" s="57"/>
      <c r="O81" s="57"/>
      <c r="P81" s="58"/>
      <c r="Q81" s="57"/>
      <c r="R81" s="57"/>
    </row>
    <row r="82" spans="5:18" ht="13.5" customHeight="1" x14ac:dyDescent="0.25">
      <c r="E82" s="57"/>
      <c r="F82" s="57"/>
      <c r="G82" s="57"/>
      <c r="H82" s="57"/>
      <c r="I82" s="57"/>
      <c r="J82" s="57"/>
      <c r="K82" s="57"/>
      <c r="L82" s="57"/>
      <c r="M82" s="57"/>
      <c r="N82" s="57"/>
      <c r="O82" s="57"/>
      <c r="P82" s="58"/>
      <c r="Q82" s="57"/>
      <c r="R82" s="57"/>
    </row>
    <row r="83" spans="5:18" ht="13.5" customHeight="1" x14ac:dyDescent="0.25">
      <c r="E83" s="57"/>
      <c r="F83" s="57"/>
      <c r="G83" s="57"/>
      <c r="H83" s="57"/>
      <c r="I83" s="57"/>
      <c r="J83" s="57"/>
      <c r="K83" s="57"/>
      <c r="L83" s="57"/>
      <c r="M83" s="57"/>
      <c r="N83" s="57"/>
      <c r="O83" s="57"/>
      <c r="P83" s="58"/>
      <c r="Q83" s="57"/>
      <c r="R83" s="57"/>
    </row>
    <row r="84" spans="5:18" ht="13.5" customHeight="1" x14ac:dyDescent="0.25">
      <c r="E84" s="57"/>
      <c r="F84" s="57"/>
      <c r="G84" s="57"/>
      <c r="H84" s="57"/>
      <c r="I84" s="57"/>
      <c r="J84" s="57"/>
      <c r="K84" s="57"/>
      <c r="L84" s="57"/>
      <c r="M84" s="57"/>
      <c r="N84" s="57"/>
      <c r="O84" s="57"/>
      <c r="P84" s="58"/>
      <c r="Q84" s="57"/>
      <c r="R84" s="57"/>
    </row>
    <row r="85" spans="5:18" ht="13.5" customHeight="1" x14ac:dyDescent="0.25">
      <c r="E85" s="57"/>
      <c r="F85" s="57"/>
      <c r="G85" s="57"/>
      <c r="H85" s="57"/>
      <c r="I85" s="57"/>
      <c r="J85" s="57"/>
      <c r="K85" s="57"/>
      <c r="L85" s="57"/>
      <c r="M85" s="57"/>
      <c r="N85" s="57"/>
      <c r="O85" s="57"/>
      <c r="P85" s="58"/>
      <c r="Q85" s="57"/>
      <c r="R85" s="57"/>
    </row>
    <row r="86" spans="5:18" ht="13.5" customHeight="1" x14ac:dyDescent="0.25">
      <c r="E86" s="57"/>
      <c r="F86" s="57"/>
      <c r="G86" s="57"/>
      <c r="H86" s="57"/>
      <c r="I86" s="57"/>
      <c r="J86" s="57"/>
      <c r="K86" s="57"/>
      <c r="L86" s="57"/>
      <c r="M86" s="57"/>
      <c r="N86" s="57"/>
      <c r="O86" s="57"/>
      <c r="P86" s="58"/>
      <c r="Q86" s="57"/>
      <c r="R86" s="57"/>
    </row>
    <row r="87" spans="5:18" ht="13.5" customHeight="1" x14ac:dyDescent="0.25">
      <c r="E87" s="57"/>
      <c r="F87" s="57"/>
      <c r="G87" s="57"/>
      <c r="H87" s="57"/>
      <c r="I87" s="57"/>
      <c r="J87" s="57"/>
      <c r="K87" s="57"/>
      <c r="L87" s="57"/>
      <c r="M87" s="57"/>
      <c r="N87" s="57"/>
      <c r="O87" s="57"/>
      <c r="P87" s="58"/>
      <c r="Q87" s="57"/>
      <c r="R87" s="57"/>
    </row>
    <row r="88" spans="5:18" ht="13.5" customHeight="1" x14ac:dyDescent="0.25">
      <c r="E88" s="57"/>
      <c r="F88" s="57"/>
      <c r="G88" s="57"/>
      <c r="H88" s="57"/>
      <c r="I88" s="57"/>
      <c r="J88" s="57"/>
      <c r="K88" s="57"/>
      <c r="L88" s="57"/>
      <c r="M88" s="57"/>
      <c r="N88" s="57"/>
      <c r="O88" s="57"/>
      <c r="P88" s="58"/>
      <c r="Q88" s="57"/>
      <c r="R88" s="57"/>
    </row>
    <row r="89" spans="5:18" ht="13.5" customHeight="1" x14ac:dyDescent="0.25">
      <c r="E89" s="57"/>
      <c r="F89" s="57"/>
      <c r="G89" s="57"/>
      <c r="H89" s="57"/>
      <c r="I89" s="57"/>
      <c r="J89" s="57"/>
      <c r="K89" s="57"/>
      <c r="L89" s="57"/>
      <c r="M89" s="57"/>
      <c r="N89" s="57"/>
      <c r="O89" s="57"/>
      <c r="P89" s="58"/>
      <c r="Q89" s="57"/>
      <c r="R89" s="57"/>
    </row>
    <row r="90" spans="5:18" ht="13.5" customHeight="1" x14ac:dyDescent="0.25">
      <c r="E90" s="57"/>
      <c r="F90" s="57"/>
      <c r="G90" s="57"/>
      <c r="H90" s="57"/>
      <c r="I90" s="57"/>
      <c r="J90" s="57"/>
      <c r="K90" s="57"/>
      <c r="L90" s="57"/>
      <c r="M90" s="57"/>
      <c r="N90" s="57"/>
      <c r="O90" s="57"/>
      <c r="P90" s="58"/>
      <c r="Q90" s="57"/>
      <c r="R90" s="57"/>
    </row>
    <row r="91" spans="5:18" ht="13.5" customHeight="1" x14ac:dyDescent="0.25">
      <c r="E91" s="57"/>
      <c r="F91" s="57"/>
      <c r="G91" s="57"/>
      <c r="H91" s="57"/>
      <c r="I91" s="57"/>
      <c r="J91" s="57"/>
      <c r="K91" s="57"/>
      <c r="L91" s="57"/>
      <c r="M91" s="57"/>
      <c r="N91" s="57"/>
      <c r="O91" s="57"/>
      <c r="P91" s="58"/>
      <c r="Q91" s="57"/>
      <c r="R91" s="57"/>
    </row>
    <row r="92" spans="5:18" ht="13.5" customHeight="1" x14ac:dyDescent="0.25">
      <c r="E92" s="57"/>
      <c r="F92" s="57"/>
      <c r="G92" s="57"/>
      <c r="H92" s="57"/>
      <c r="I92" s="57"/>
      <c r="J92" s="57"/>
      <c r="K92" s="57"/>
      <c r="L92" s="57"/>
      <c r="M92" s="57"/>
      <c r="N92" s="57"/>
      <c r="O92" s="57"/>
      <c r="P92" s="58"/>
      <c r="Q92" s="57"/>
      <c r="R92" s="57"/>
    </row>
    <row r="93" spans="5:18" ht="13.5" customHeight="1" x14ac:dyDescent="0.25">
      <c r="E93" s="57"/>
      <c r="F93" s="57"/>
      <c r="G93" s="57"/>
      <c r="H93" s="57"/>
      <c r="I93" s="57"/>
      <c r="J93" s="57"/>
      <c r="K93" s="57"/>
      <c r="L93" s="57"/>
      <c r="M93" s="57"/>
      <c r="N93" s="57"/>
      <c r="O93" s="57"/>
      <c r="P93" s="58"/>
      <c r="Q93" s="57"/>
      <c r="R93" s="57"/>
    </row>
    <row r="94" spans="5:18" ht="13.5" customHeight="1" x14ac:dyDescent="0.25">
      <c r="E94" s="57"/>
      <c r="F94" s="57"/>
      <c r="G94" s="57"/>
      <c r="H94" s="57"/>
      <c r="I94" s="57"/>
      <c r="J94" s="57"/>
      <c r="K94" s="57"/>
      <c r="L94" s="57"/>
      <c r="M94" s="57"/>
      <c r="N94" s="57"/>
      <c r="O94" s="57"/>
      <c r="P94" s="58"/>
      <c r="Q94" s="57"/>
      <c r="R94" s="57"/>
    </row>
    <row r="95" spans="5:18" ht="13.5" customHeight="1" x14ac:dyDescent="0.25">
      <c r="E95" s="57"/>
      <c r="F95" s="57"/>
      <c r="G95" s="57"/>
      <c r="H95" s="57"/>
      <c r="I95" s="57"/>
      <c r="J95" s="57"/>
      <c r="K95" s="57"/>
      <c r="L95" s="57"/>
      <c r="M95" s="57"/>
      <c r="N95" s="57"/>
      <c r="O95" s="57"/>
      <c r="P95" s="58"/>
      <c r="Q95" s="57"/>
      <c r="R95" s="57"/>
    </row>
    <row r="96" spans="5:18" ht="13.5" customHeight="1" x14ac:dyDescent="0.25">
      <c r="E96" s="57"/>
      <c r="F96" s="57"/>
      <c r="G96" s="57"/>
      <c r="H96" s="57"/>
      <c r="I96" s="57"/>
      <c r="J96" s="57"/>
      <c r="K96" s="57"/>
      <c r="L96" s="57"/>
      <c r="M96" s="57"/>
      <c r="N96" s="57"/>
      <c r="O96" s="57"/>
      <c r="P96" s="58"/>
      <c r="Q96" s="57"/>
      <c r="R96" s="57"/>
    </row>
    <row r="97" spans="5:18" ht="13.5" customHeight="1" x14ac:dyDescent="0.25">
      <c r="E97" s="57"/>
      <c r="F97" s="57"/>
      <c r="G97" s="57"/>
      <c r="H97" s="57"/>
      <c r="I97" s="57"/>
      <c r="J97" s="57"/>
      <c r="K97" s="57"/>
      <c r="L97" s="57"/>
      <c r="M97" s="57"/>
      <c r="N97" s="57"/>
      <c r="O97" s="57"/>
      <c r="P97" s="58"/>
      <c r="Q97" s="57"/>
      <c r="R97" s="57"/>
    </row>
    <row r="98" spans="5:18" ht="13.5" customHeight="1" x14ac:dyDescent="0.25">
      <c r="E98" s="57"/>
      <c r="F98" s="57"/>
      <c r="G98" s="57"/>
      <c r="H98" s="57"/>
      <c r="I98" s="57"/>
      <c r="J98" s="57"/>
      <c r="K98" s="57"/>
      <c r="L98" s="57"/>
      <c r="M98" s="57"/>
      <c r="N98" s="57"/>
      <c r="O98" s="57"/>
      <c r="P98" s="58"/>
      <c r="Q98" s="57"/>
      <c r="R98" s="57"/>
    </row>
    <row r="99" spans="5:18" ht="13.5" customHeight="1" x14ac:dyDescent="0.25">
      <c r="E99" s="57"/>
      <c r="F99" s="57"/>
      <c r="G99" s="57"/>
      <c r="H99" s="57"/>
      <c r="I99" s="57"/>
      <c r="J99" s="57"/>
      <c r="K99" s="57"/>
      <c r="L99" s="57"/>
      <c r="M99" s="57"/>
      <c r="N99" s="57"/>
      <c r="O99" s="57"/>
      <c r="P99" s="58"/>
      <c r="Q99" s="57"/>
      <c r="R99" s="57"/>
    </row>
    <row r="100" spans="5:18" ht="13.5" customHeight="1" x14ac:dyDescent="0.25">
      <c r="E100" s="57"/>
      <c r="F100" s="57"/>
      <c r="G100" s="57"/>
      <c r="H100" s="57"/>
      <c r="I100" s="57"/>
      <c r="J100" s="57"/>
      <c r="K100" s="57"/>
      <c r="L100" s="57"/>
      <c r="M100" s="57"/>
      <c r="N100" s="57"/>
      <c r="O100" s="57"/>
      <c r="P100" s="58"/>
      <c r="Q100" s="57"/>
      <c r="R100" s="57"/>
    </row>
    <row r="101" spans="5:18" ht="13.5" customHeight="1" x14ac:dyDescent="0.25">
      <c r="E101" s="57"/>
      <c r="F101" s="57"/>
      <c r="G101" s="57"/>
      <c r="H101" s="57"/>
      <c r="I101" s="57"/>
      <c r="J101" s="57"/>
      <c r="K101" s="57"/>
      <c r="L101" s="57"/>
      <c r="M101" s="57"/>
      <c r="N101" s="57"/>
      <c r="O101" s="57"/>
      <c r="P101" s="58"/>
      <c r="Q101" s="57"/>
      <c r="R101" s="57"/>
    </row>
    <row r="102" spans="5:18" ht="13.5" customHeight="1" x14ac:dyDescent="0.25">
      <c r="E102" s="57"/>
      <c r="F102" s="57"/>
      <c r="G102" s="57"/>
      <c r="H102" s="57"/>
      <c r="I102" s="57"/>
      <c r="J102" s="57"/>
      <c r="K102" s="57"/>
      <c r="L102" s="57"/>
      <c r="M102" s="57"/>
      <c r="N102" s="57"/>
      <c r="O102" s="57"/>
      <c r="P102" s="58"/>
      <c r="Q102" s="57"/>
      <c r="R102" s="57"/>
    </row>
    <row r="103" spans="5:18" ht="13.5" customHeight="1" x14ac:dyDescent="0.25">
      <c r="E103" s="57"/>
      <c r="F103" s="57"/>
      <c r="G103" s="57"/>
      <c r="H103" s="57"/>
      <c r="I103" s="57"/>
      <c r="J103" s="57"/>
      <c r="K103" s="57"/>
      <c r="L103" s="57"/>
      <c r="M103" s="57"/>
      <c r="N103" s="57"/>
      <c r="O103" s="57"/>
      <c r="P103" s="58"/>
      <c r="Q103" s="57"/>
      <c r="R103" s="57"/>
    </row>
    <row r="104" spans="5:18" ht="13.5" customHeight="1" x14ac:dyDescent="0.25">
      <c r="E104" s="57"/>
      <c r="F104" s="57"/>
      <c r="G104" s="57"/>
      <c r="H104" s="57"/>
      <c r="I104" s="57"/>
      <c r="J104" s="57"/>
      <c r="K104" s="57"/>
      <c r="L104" s="57"/>
      <c r="M104" s="57"/>
      <c r="N104" s="57"/>
      <c r="O104" s="57"/>
      <c r="P104" s="58"/>
      <c r="Q104" s="57"/>
      <c r="R104" s="57"/>
    </row>
    <row r="105" spans="5:18" ht="13.5" customHeight="1" x14ac:dyDescent="0.25">
      <c r="E105" s="57"/>
      <c r="F105" s="57"/>
      <c r="G105" s="57"/>
      <c r="H105" s="57"/>
      <c r="I105" s="57"/>
      <c r="J105" s="57"/>
      <c r="K105" s="57"/>
      <c r="L105" s="57"/>
      <c r="M105" s="57"/>
      <c r="N105" s="57"/>
      <c r="O105" s="57"/>
      <c r="P105" s="58"/>
      <c r="Q105" s="57"/>
      <c r="R105" s="57"/>
    </row>
    <row r="106" spans="5:18" ht="13.5" customHeight="1" x14ac:dyDescent="0.25">
      <c r="E106" s="57"/>
      <c r="F106" s="57"/>
      <c r="G106" s="57"/>
      <c r="H106" s="57"/>
      <c r="I106" s="57"/>
      <c r="J106" s="57"/>
      <c r="K106" s="57"/>
      <c r="L106" s="57"/>
      <c r="M106" s="57"/>
      <c r="N106" s="57"/>
      <c r="O106" s="57"/>
      <c r="P106" s="58"/>
      <c r="Q106" s="57"/>
      <c r="R106" s="57"/>
    </row>
    <row r="107" spans="5:18" ht="13.5" customHeight="1" x14ac:dyDescent="0.25">
      <c r="E107" s="57"/>
      <c r="F107" s="57"/>
      <c r="G107" s="57"/>
      <c r="H107" s="57"/>
      <c r="I107" s="57"/>
      <c r="J107" s="57"/>
      <c r="K107" s="57"/>
      <c r="L107" s="57"/>
      <c r="M107" s="57"/>
      <c r="N107" s="57"/>
      <c r="O107" s="57"/>
      <c r="P107" s="58"/>
      <c r="Q107" s="57"/>
      <c r="R107" s="57"/>
    </row>
    <row r="108" spans="5:18" ht="13.5" customHeight="1" x14ac:dyDescent="0.25">
      <c r="E108" s="57"/>
      <c r="F108" s="57"/>
      <c r="G108" s="57"/>
      <c r="H108" s="57"/>
      <c r="I108" s="57"/>
      <c r="J108" s="57"/>
      <c r="K108" s="57"/>
      <c r="L108" s="57"/>
      <c r="M108" s="57"/>
      <c r="N108" s="57"/>
      <c r="O108" s="57"/>
      <c r="P108" s="58"/>
      <c r="Q108" s="57"/>
      <c r="R108" s="57"/>
    </row>
    <row r="109" spans="5:18" ht="13.5" customHeight="1" x14ac:dyDescent="0.25">
      <c r="E109" s="57"/>
      <c r="F109" s="57"/>
      <c r="G109" s="57"/>
      <c r="H109" s="57"/>
      <c r="I109" s="57"/>
      <c r="J109" s="57"/>
      <c r="K109" s="57"/>
      <c r="L109" s="57"/>
      <c r="M109" s="57"/>
      <c r="N109" s="57"/>
      <c r="O109" s="57"/>
      <c r="P109" s="58"/>
      <c r="Q109" s="57"/>
      <c r="R109" s="57"/>
    </row>
    <row r="110" spans="5:18" ht="13.5" customHeight="1" x14ac:dyDescent="0.25">
      <c r="E110" s="57"/>
      <c r="F110" s="57"/>
      <c r="G110" s="57"/>
      <c r="H110" s="57"/>
      <c r="I110" s="57"/>
      <c r="J110" s="57"/>
      <c r="K110" s="57"/>
      <c r="L110" s="57"/>
      <c r="M110" s="57"/>
      <c r="N110" s="57"/>
      <c r="O110" s="57"/>
      <c r="P110" s="58"/>
      <c r="Q110" s="57"/>
      <c r="R110" s="57"/>
    </row>
    <row r="111" spans="5:18" ht="13.5" customHeight="1" x14ac:dyDescent="0.25">
      <c r="E111" s="57"/>
      <c r="F111" s="57"/>
      <c r="G111" s="57"/>
      <c r="H111" s="57"/>
      <c r="I111" s="57"/>
      <c r="J111" s="57"/>
      <c r="K111" s="57"/>
      <c r="L111" s="57"/>
      <c r="M111" s="57"/>
      <c r="N111" s="57"/>
      <c r="O111" s="57"/>
      <c r="P111" s="58"/>
      <c r="Q111" s="57"/>
      <c r="R111" s="57"/>
    </row>
    <row r="112" spans="5:18" ht="13.5" customHeight="1" x14ac:dyDescent="0.25">
      <c r="E112" s="57"/>
      <c r="F112" s="57"/>
      <c r="G112" s="57"/>
      <c r="H112" s="57"/>
      <c r="I112" s="57"/>
      <c r="J112" s="57"/>
      <c r="K112" s="57"/>
      <c r="L112" s="57"/>
      <c r="M112" s="57"/>
      <c r="N112" s="57"/>
      <c r="O112" s="57"/>
      <c r="P112" s="58"/>
      <c r="Q112" s="57"/>
      <c r="R112" s="57"/>
    </row>
    <row r="113" spans="5:18" ht="13.5" customHeight="1" x14ac:dyDescent="0.25">
      <c r="E113" s="57"/>
      <c r="F113" s="57"/>
      <c r="G113" s="57"/>
      <c r="H113" s="57"/>
      <c r="I113" s="57"/>
      <c r="J113" s="57"/>
      <c r="K113" s="57"/>
      <c r="L113" s="57"/>
      <c r="M113" s="57"/>
      <c r="N113" s="57"/>
      <c r="O113" s="57"/>
      <c r="P113" s="58"/>
      <c r="Q113" s="57"/>
      <c r="R113" s="57"/>
    </row>
    <row r="114" spans="5:18" ht="13.5" customHeight="1" x14ac:dyDescent="0.25">
      <c r="E114" s="57"/>
      <c r="F114" s="57"/>
      <c r="G114" s="57"/>
      <c r="H114" s="57"/>
      <c r="I114" s="57"/>
      <c r="J114" s="57"/>
      <c r="K114" s="57"/>
      <c r="L114" s="57"/>
      <c r="M114" s="57"/>
      <c r="N114" s="57"/>
      <c r="O114" s="57"/>
      <c r="P114" s="58"/>
      <c r="Q114" s="57"/>
      <c r="R114" s="57"/>
    </row>
    <row r="115" spans="5:18" ht="13.5" customHeight="1" x14ac:dyDescent="0.25">
      <c r="E115" s="57"/>
      <c r="F115" s="57"/>
      <c r="G115" s="57"/>
      <c r="H115" s="57"/>
      <c r="I115" s="57"/>
      <c r="J115" s="57"/>
      <c r="K115" s="57"/>
      <c r="L115" s="57"/>
      <c r="M115" s="57"/>
      <c r="N115" s="57"/>
      <c r="O115" s="57"/>
      <c r="P115" s="58"/>
      <c r="Q115" s="57"/>
      <c r="R115" s="57"/>
    </row>
    <row r="116" spans="5:18" ht="13.5" customHeight="1" x14ac:dyDescent="0.25">
      <c r="E116" s="57"/>
      <c r="F116" s="57"/>
      <c r="G116" s="57"/>
      <c r="H116" s="57"/>
      <c r="I116" s="57"/>
      <c r="J116" s="57"/>
      <c r="K116" s="57"/>
      <c r="L116" s="57"/>
      <c r="M116" s="57"/>
      <c r="N116" s="57"/>
      <c r="O116" s="57"/>
      <c r="P116" s="58"/>
      <c r="Q116" s="57"/>
      <c r="R116" s="57"/>
    </row>
    <row r="117" spans="5:18" ht="13.5" customHeight="1" x14ac:dyDescent="0.25">
      <c r="E117" s="57"/>
      <c r="F117" s="57"/>
      <c r="G117" s="57"/>
      <c r="H117" s="57"/>
      <c r="I117" s="57"/>
      <c r="J117" s="57"/>
      <c r="K117" s="57"/>
      <c r="L117" s="57"/>
      <c r="M117" s="57"/>
      <c r="N117" s="57"/>
      <c r="O117" s="57"/>
      <c r="P117" s="58"/>
      <c r="Q117" s="57"/>
      <c r="R117" s="57"/>
    </row>
    <row r="118" spans="5:18" ht="13.5" customHeight="1" x14ac:dyDescent="0.25">
      <c r="E118" s="57"/>
      <c r="F118" s="57"/>
      <c r="G118" s="57"/>
      <c r="H118" s="57"/>
      <c r="I118" s="57"/>
      <c r="J118" s="57"/>
      <c r="K118" s="57"/>
      <c r="L118" s="57"/>
      <c r="M118" s="57"/>
      <c r="N118" s="57"/>
      <c r="O118" s="57"/>
      <c r="P118" s="58"/>
      <c r="Q118" s="57"/>
      <c r="R118" s="57"/>
    </row>
    <row r="119" spans="5:18" ht="13.5" customHeight="1" x14ac:dyDescent="0.25">
      <c r="E119" s="57"/>
      <c r="F119" s="57"/>
      <c r="G119" s="57"/>
      <c r="H119" s="57"/>
      <c r="I119" s="57"/>
      <c r="J119" s="57"/>
      <c r="K119" s="57"/>
      <c r="L119" s="57"/>
      <c r="M119" s="57"/>
      <c r="N119" s="57"/>
      <c r="O119" s="57"/>
      <c r="P119" s="58"/>
      <c r="Q119" s="57"/>
      <c r="R119" s="57"/>
    </row>
    <row r="120" spans="5:18" ht="13.5" customHeight="1" x14ac:dyDescent="0.25">
      <c r="E120" s="57"/>
      <c r="F120" s="57"/>
      <c r="G120" s="57"/>
      <c r="H120" s="57"/>
      <c r="I120" s="57"/>
      <c r="J120" s="57"/>
      <c r="K120" s="57"/>
      <c r="L120" s="57"/>
      <c r="M120" s="57"/>
      <c r="N120" s="57"/>
      <c r="O120" s="57"/>
      <c r="P120" s="58"/>
      <c r="Q120" s="57"/>
      <c r="R120" s="57"/>
    </row>
    <row r="121" spans="5:18" ht="13.5" customHeight="1" x14ac:dyDescent="0.25">
      <c r="E121" s="57"/>
      <c r="F121" s="57"/>
      <c r="G121" s="57"/>
      <c r="H121" s="57"/>
      <c r="I121" s="57"/>
      <c r="J121" s="57"/>
      <c r="K121" s="57"/>
      <c r="L121" s="57"/>
      <c r="M121" s="57"/>
      <c r="N121" s="57"/>
      <c r="O121" s="57"/>
      <c r="P121" s="58"/>
      <c r="Q121" s="57"/>
      <c r="R121" s="57"/>
    </row>
    <row r="122" spans="5:18" ht="13.5" customHeight="1" x14ac:dyDescent="0.25">
      <c r="E122" s="57"/>
      <c r="F122" s="57"/>
      <c r="G122" s="57"/>
      <c r="H122" s="57"/>
      <c r="I122" s="57"/>
      <c r="J122" s="57"/>
      <c r="K122" s="57"/>
      <c r="L122" s="57"/>
      <c r="M122" s="57"/>
      <c r="N122" s="57"/>
      <c r="O122" s="57"/>
      <c r="P122" s="58"/>
      <c r="Q122" s="57"/>
      <c r="R122" s="57"/>
    </row>
    <row r="123" spans="5:18" ht="13.5" customHeight="1" x14ac:dyDescent="0.25">
      <c r="E123" s="57"/>
      <c r="F123" s="57"/>
      <c r="G123" s="57"/>
      <c r="H123" s="57"/>
      <c r="I123" s="57"/>
      <c r="J123" s="57"/>
      <c r="K123" s="57"/>
      <c r="L123" s="57"/>
      <c r="M123" s="57"/>
      <c r="N123" s="57"/>
      <c r="O123" s="57"/>
      <c r="P123" s="58"/>
      <c r="Q123" s="57"/>
      <c r="R123" s="57"/>
    </row>
    <row r="124" spans="5:18" ht="13.5" customHeight="1" x14ac:dyDescent="0.25">
      <c r="E124" s="57"/>
      <c r="F124" s="57"/>
      <c r="G124" s="57"/>
      <c r="H124" s="57"/>
      <c r="I124" s="57"/>
      <c r="J124" s="57"/>
      <c r="K124" s="57"/>
      <c r="L124" s="57"/>
      <c r="M124" s="57"/>
      <c r="N124" s="57"/>
      <c r="O124" s="57"/>
      <c r="P124" s="58"/>
      <c r="Q124" s="57"/>
      <c r="R124" s="57"/>
    </row>
    <row r="125" spans="5:18" ht="13.5" customHeight="1" x14ac:dyDescent="0.25">
      <c r="E125" s="57"/>
      <c r="F125" s="57"/>
      <c r="G125" s="57"/>
      <c r="H125" s="57"/>
      <c r="I125" s="57"/>
      <c r="J125" s="57"/>
      <c r="K125" s="57"/>
      <c r="L125" s="57"/>
      <c r="M125" s="57"/>
      <c r="N125" s="57"/>
      <c r="O125" s="57"/>
      <c r="P125" s="58"/>
      <c r="Q125" s="57"/>
      <c r="R125" s="57"/>
    </row>
    <row r="126" spans="5:18" ht="13.5" customHeight="1" x14ac:dyDescent="0.25">
      <c r="E126" s="57"/>
      <c r="F126" s="57"/>
      <c r="G126" s="57"/>
      <c r="H126" s="57"/>
      <c r="I126" s="57"/>
      <c r="J126" s="57"/>
      <c r="K126" s="57"/>
      <c r="L126" s="57"/>
      <c r="M126" s="57"/>
      <c r="N126" s="57"/>
      <c r="O126" s="57"/>
      <c r="P126" s="58"/>
      <c r="Q126" s="57"/>
      <c r="R126" s="57"/>
    </row>
    <row r="127" spans="5:18" ht="13.5" customHeight="1" x14ac:dyDescent="0.25">
      <c r="E127" s="57"/>
      <c r="F127" s="57"/>
      <c r="G127" s="57"/>
      <c r="H127" s="57"/>
      <c r="I127" s="57"/>
      <c r="J127" s="57"/>
      <c r="K127" s="57"/>
      <c r="L127" s="57"/>
      <c r="M127" s="57"/>
      <c r="N127" s="57"/>
      <c r="O127" s="57"/>
      <c r="P127" s="58"/>
      <c r="Q127" s="57"/>
      <c r="R127" s="57"/>
    </row>
    <row r="128" spans="5:18" ht="13.5" customHeight="1" x14ac:dyDescent="0.25">
      <c r="E128" s="57"/>
      <c r="F128" s="57"/>
      <c r="G128" s="57"/>
      <c r="H128" s="57"/>
      <c r="I128" s="57"/>
      <c r="J128" s="57"/>
      <c r="K128" s="57"/>
      <c r="L128" s="57"/>
      <c r="M128" s="57"/>
      <c r="N128" s="57"/>
      <c r="O128" s="57"/>
      <c r="P128" s="58"/>
      <c r="Q128" s="57"/>
      <c r="R128" s="57"/>
    </row>
    <row r="129" spans="5:18" ht="13.5" customHeight="1" x14ac:dyDescent="0.25">
      <c r="E129" s="57"/>
      <c r="F129" s="57"/>
      <c r="G129" s="57"/>
      <c r="H129" s="57"/>
      <c r="I129" s="57"/>
      <c r="J129" s="57"/>
      <c r="K129" s="57"/>
      <c r="L129" s="57"/>
      <c r="M129" s="57"/>
      <c r="N129" s="57"/>
      <c r="O129" s="57"/>
      <c r="P129" s="58"/>
      <c r="Q129" s="57"/>
      <c r="R129" s="57"/>
    </row>
    <row r="130" spans="5:18" ht="13.5" customHeight="1" x14ac:dyDescent="0.25">
      <c r="E130" s="57"/>
      <c r="F130" s="57"/>
      <c r="G130" s="57"/>
      <c r="H130" s="57"/>
      <c r="I130" s="57"/>
      <c r="J130" s="57"/>
      <c r="K130" s="57"/>
      <c r="L130" s="57"/>
      <c r="M130" s="57"/>
      <c r="N130" s="57"/>
      <c r="O130" s="57"/>
      <c r="P130" s="58"/>
      <c r="Q130" s="57"/>
      <c r="R130" s="57"/>
    </row>
    <row r="131" spans="5:18" ht="13.5" customHeight="1" x14ac:dyDescent="0.25">
      <c r="E131" s="57"/>
      <c r="F131" s="57"/>
      <c r="G131" s="57"/>
      <c r="H131" s="57"/>
      <c r="I131" s="57"/>
      <c r="J131" s="57"/>
      <c r="K131" s="57"/>
      <c r="L131" s="57"/>
      <c r="M131" s="57"/>
      <c r="N131" s="57"/>
      <c r="O131" s="57"/>
      <c r="P131" s="58"/>
      <c r="Q131" s="57"/>
      <c r="R131" s="57"/>
    </row>
    <row r="132" spans="5:18" ht="13.5" customHeight="1" x14ac:dyDescent="0.25">
      <c r="E132" s="57"/>
      <c r="F132" s="57"/>
      <c r="G132" s="57"/>
      <c r="H132" s="57"/>
      <c r="I132" s="57"/>
      <c r="J132" s="57"/>
      <c r="K132" s="57"/>
      <c r="L132" s="57"/>
      <c r="M132" s="57"/>
      <c r="N132" s="57"/>
      <c r="O132" s="57"/>
      <c r="P132" s="58"/>
      <c r="Q132" s="57"/>
      <c r="R132" s="57"/>
    </row>
    <row r="133" spans="5:18" ht="13.5" customHeight="1" x14ac:dyDescent="0.25">
      <c r="E133" s="57"/>
      <c r="F133" s="57"/>
      <c r="G133" s="57"/>
      <c r="H133" s="57"/>
      <c r="I133" s="57"/>
      <c r="J133" s="57"/>
      <c r="K133" s="57"/>
      <c r="L133" s="57"/>
      <c r="M133" s="57"/>
      <c r="N133" s="57"/>
      <c r="O133" s="57"/>
      <c r="P133" s="58"/>
      <c r="Q133" s="57"/>
      <c r="R133" s="57"/>
    </row>
    <row r="134" spans="5:18" ht="13.5" customHeight="1" x14ac:dyDescent="0.25">
      <c r="E134" s="57"/>
      <c r="F134" s="57"/>
      <c r="G134" s="57"/>
      <c r="H134" s="57"/>
      <c r="I134" s="57"/>
      <c r="J134" s="57"/>
      <c r="K134" s="57"/>
      <c r="L134" s="57"/>
      <c r="M134" s="57"/>
      <c r="N134" s="57"/>
      <c r="O134" s="57"/>
      <c r="P134" s="58"/>
      <c r="Q134" s="57"/>
      <c r="R134" s="57"/>
    </row>
    <row r="135" spans="5:18" ht="13.5" customHeight="1" x14ac:dyDescent="0.25">
      <c r="E135" s="57"/>
      <c r="F135" s="57"/>
      <c r="G135" s="57"/>
      <c r="H135" s="57"/>
      <c r="I135" s="57"/>
      <c r="J135" s="57"/>
      <c r="K135" s="57"/>
      <c r="L135" s="57"/>
      <c r="M135" s="57"/>
      <c r="N135" s="57"/>
      <c r="O135" s="57"/>
      <c r="P135" s="58"/>
      <c r="Q135" s="57"/>
      <c r="R135" s="57"/>
    </row>
    <row r="136" spans="5:18" ht="13.5" customHeight="1" x14ac:dyDescent="0.25">
      <c r="E136" s="57"/>
      <c r="F136" s="57"/>
      <c r="G136" s="57"/>
      <c r="H136" s="57"/>
      <c r="I136" s="57"/>
      <c r="J136" s="57"/>
      <c r="K136" s="57"/>
      <c r="L136" s="57"/>
      <c r="M136" s="57"/>
      <c r="N136" s="57"/>
      <c r="O136" s="57"/>
      <c r="P136" s="58"/>
      <c r="Q136" s="57"/>
      <c r="R136" s="57"/>
    </row>
    <row r="137" spans="5:18" ht="13.5" customHeight="1" x14ac:dyDescent="0.25">
      <c r="E137" s="57"/>
      <c r="F137" s="57"/>
      <c r="G137" s="57"/>
      <c r="H137" s="57"/>
      <c r="I137" s="57"/>
      <c r="J137" s="57"/>
      <c r="K137" s="57"/>
      <c r="L137" s="57"/>
      <c r="M137" s="57"/>
      <c r="N137" s="57"/>
      <c r="O137" s="57"/>
      <c r="P137" s="58"/>
      <c r="Q137" s="57"/>
      <c r="R137" s="57"/>
    </row>
    <row r="138" spans="5:18" ht="13.5" customHeight="1" x14ac:dyDescent="0.25">
      <c r="E138" s="57"/>
      <c r="F138" s="57"/>
      <c r="G138" s="57"/>
      <c r="H138" s="57"/>
      <c r="I138" s="57"/>
      <c r="J138" s="57"/>
      <c r="K138" s="57"/>
      <c r="L138" s="57"/>
      <c r="M138" s="57"/>
      <c r="N138" s="57"/>
      <c r="O138" s="57"/>
      <c r="P138" s="58"/>
      <c r="Q138" s="57"/>
      <c r="R138" s="57"/>
    </row>
    <row r="139" spans="5:18" ht="13.5" customHeight="1" x14ac:dyDescent="0.25">
      <c r="E139" s="57"/>
      <c r="F139" s="57"/>
      <c r="G139" s="57"/>
      <c r="H139" s="57"/>
      <c r="I139" s="57"/>
      <c r="J139" s="57"/>
      <c r="K139" s="57"/>
      <c r="L139" s="57"/>
      <c r="M139" s="57"/>
      <c r="N139" s="57"/>
      <c r="O139" s="57"/>
      <c r="P139" s="58"/>
      <c r="Q139" s="57"/>
      <c r="R139" s="57"/>
    </row>
    <row r="140" spans="5:18" ht="13.5" customHeight="1" x14ac:dyDescent="0.25">
      <c r="E140" s="57"/>
      <c r="F140" s="57"/>
      <c r="G140" s="57"/>
      <c r="H140" s="57"/>
      <c r="I140" s="57"/>
      <c r="J140" s="57"/>
      <c r="K140" s="57"/>
      <c r="L140" s="57"/>
      <c r="M140" s="57"/>
      <c r="N140" s="57"/>
      <c r="O140" s="57"/>
      <c r="P140" s="58"/>
      <c r="Q140" s="57"/>
      <c r="R140" s="57"/>
    </row>
    <row r="141" spans="5:18" ht="13.5" customHeight="1" x14ac:dyDescent="0.25">
      <c r="E141" s="57"/>
      <c r="F141" s="57"/>
      <c r="G141" s="57"/>
      <c r="H141" s="57"/>
      <c r="I141" s="57"/>
      <c r="J141" s="57"/>
      <c r="K141" s="57"/>
      <c r="L141" s="57"/>
      <c r="M141" s="57"/>
      <c r="N141" s="57"/>
      <c r="O141" s="57"/>
      <c r="P141" s="58"/>
      <c r="Q141" s="57"/>
      <c r="R141" s="57"/>
    </row>
    <row r="142" spans="5:18" ht="13.5" customHeight="1" x14ac:dyDescent="0.25">
      <c r="E142" s="57"/>
      <c r="F142" s="57"/>
      <c r="G142" s="57"/>
      <c r="H142" s="57"/>
      <c r="I142" s="57"/>
      <c r="J142" s="57"/>
      <c r="K142" s="57"/>
      <c r="L142" s="57"/>
      <c r="M142" s="57"/>
      <c r="N142" s="57"/>
      <c r="O142" s="57"/>
      <c r="P142" s="58"/>
      <c r="Q142" s="57"/>
      <c r="R142" s="57"/>
    </row>
    <row r="143" spans="5:18" ht="13.5" customHeight="1" x14ac:dyDescent="0.25">
      <c r="E143" s="57"/>
      <c r="F143" s="57"/>
      <c r="G143" s="57"/>
      <c r="H143" s="57"/>
      <c r="I143" s="57"/>
      <c r="J143" s="57"/>
      <c r="K143" s="57"/>
      <c r="L143" s="57"/>
      <c r="M143" s="57"/>
      <c r="N143" s="57"/>
      <c r="O143" s="57"/>
      <c r="P143" s="58"/>
      <c r="Q143" s="57"/>
      <c r="R143" s="57"/>
    </row>
    <row r="144" spans="5:18" ht="13.5" customHeight="1" x14ac:dyDescent="0.25">
      <c r="E144" s="57"/>
      <c r="F144" s="57"/>
      <c r="G144" s="57"/>
      <c r="H144" s="57"/>
      <c r="I144" s="57"/>
      <c r="J144" s="57"/>
      <c r="K144" s="57"/>
      <c r="L144" s="57"/>
      <c r="M144" s="57"/>
      <c r="N144" s="57"/>
      <c r="O144" s="57"/>
      <c r="P144" s="58"/>
      <c r="Q144" s="57"/>
      <c r="R144" s="57"/>
    </row>
    <row r="145" spans="5:18" ht="13.5" customHeight="1" x14ac:dyDescent="0.25">
      <c r="E145" s="57"/>
      <c r="F145" s="57"/>
      <c r="G145" s="57"/>
      <c r="H145" s="57"/>
      <c r="I145" s="57"/>
      <c r="J145" s="57"/>
      <c r="K145" s="57"/>
      <c r="L145" s="57"/>
      <c r="M145" s="57"/>
      <c r="N145" s="57"/>
      <c r="O145" s="57"/>
      <c r="P145" s="58"/>
      <c r="Q145" s="57"/>
      <c r="R145" s="57"/>
    </row>
    <row r="146" spans="5:18" ht="13.5" customHeight="1" x14ac:dyDescent="0.25">
      <c r="E146" s="57"/>
      <c r="F146" s="57"/>
      <c r="G146" s="57"/>
      <c r="H146" s="57"/>
      <c r="I146" s="57"/>
      <c r="J146" s="57"/>
      <c r="K146" s="57"/>
      <c r="L146" s="57"/>
      <c r="M146" s="57"/>
      <c r="N146" s="57"/>
      <c r="O146" s="57"/>
      <c r="P146" s="58"/>
      <c r="Q146" s="57"/>
      <c r="R146" s="57"/>
    </row>
    <row r="147" spans="5:18" ht="13.5" customHeight="1" x14ac:dyDescent="0.25">
      <c r="E147" s="57"/>
      <c r="F147" s="57"/>
      <c r="G147" s="57"/>
      <c r="H147" s="57"/>
      <c r="I147" s="57"/>
      <c r="J147" s="57"/>
      <c r="K147" s="57"/>
      <c r="L147" s="57"/>
      <c r="M147" s="57"/>
      <c r="N147" s="57"/>
      <c r="O147" s="57"/>
      <c r="P147" s="58"/>
      <c r="Q147" s="57"/>
      <c r="R147" s="57"/>
    </row>
    <row r="148" spans="5:18" ht="13.5" customHeight="1" x14ac:dyDescent="0.25">
      <c r="E148" s="57"/>
      <c r="F148" s="57"/>
      <c r="G148" s="57"/>
      <c r="H148" s="57"/>
      <c r="I148" s="57"/>
      <c r="J148" s="57"/>
      <c r="K148" s="57"/>
      <c r="L148" s="57"/>
      <c r="M148" s="57"/>
      <c r="N148" s="57"/>
      <c r="O148" s="57"/>
      <c r="P148" s="58"/>
      <c r="Q148" s="57"/>
      <c r="R148" s="57"/>
    </row>
    <row r="149" spans="5:18" ht="13.5" customHeight="1" x14ac:dyDescent="0.25">
      <c r="E149" s="57"/>
      <c r="F149" s="57"/>
      <c r="G149" s="57"/>
      <c r="H149" s="57"/>
      <c r="I149" s="57"/>
      <c r="J149" s="57"/>
      <c r="K149" s="57"/>
      <c r="L149" s="57"/>
      <c r="M149" s="57"/>
      <c r="N149" s="57"/>
      <c r="O149" s="57"/>
      <c r="P149" s="58"/>
      <c r="Q149" s="57"/>
      <c r="R149" s="57"/>
    </row>
    <row r="150" spans="5:18" ht="13.5" customHeight="1" x14ac:dyDescent="0.25">
      <c r="E150" s="57"/>
      <c r="F150" s="57"/>
      <c r="G150" s="57"/>
      <c r="H150" s="57"/>
      <c r="I150" s="57"/>
      <c r="J150" s="57"/>
      <c r="K150" s="57"/>
      <c r="L150" s="57"/>
      <c r="M150" s="57"/>
      <c r="N150" s="57"/>
      <c r="O150" s="57"/>
      <c r="P150" s="58"/>
      <c r="Q150" s="57"/>
      <c r="R150" s="57"/>
    </row>
    <row r="151" spans="5:18" ht="13.5" customHeight="1" x14ac:dyDescent="0.25">
      <c r="E151" s="57"/>
      <c r="F151" s="57"/>
      <c r="G151" s="57"/>
      <c r="H151" s="57"/>
      <c r="I151" s="57"/>
      <c r="J151" s="57"/>
      <c r="K151" s="57"/>
      <c r="L151" s="57"/>
      <c r="M151" s="57"/>
      <c r="N151" s="57"/>
      <c r="O151" s="57"/>
      <c r="P151" s="58"/>
      <c r="Q151" s="57"/>
      <c r="R151" s="57"/>
    </row>
    <row r="152" spans="5:18" ht="13.5" customHeight="1" x14ac:dyDescent="0.25">
      <c r="E152" s="57"/>
      <c r="F152" s="57"/>
      <c r="G152" s="57"/>
      <c r="H152" s="57"/>
      <c r="I152" s="57"/>
      <c r="J152" s="57"/>
      <c r="K152" s="57"/>
      <c r="L152" s="57"/>
      <c r="M152" s="57"/>
      <c r="N152" s="57"/>
      <c r="O152" s="57"/>
      <c r="P152" s="58"/>
      <c r="Q152" s="57"/>
      <c r="R152" s="57"/>
    </row>
    <row r="153" spans="5:18" ht="13.5" customHeight="1" x14ac:dyDescent="0.25">
      <c r="E153" s="57"/>
      <c r="F153" s="57"/>
      <c r="G153" s="57"/>
      <c r="H153" s="57"/>
      <c r="I153" s="57"/>
      <c r="J153" s="57"/>
      <c r="K153" s="57"/>
      <c r="L153" s="57"/>
      <c r="M153" s="57"/>
      <c r="N153" s="57"/>
      <c r="O153" s="57"/>
      <c r="P153" s="58"/>
      <c r="Q153" s="57"/>
      <c r="R153" s="57"/>
    </row>
    <row r="154" spans="5:18" ht="13.5" customHeight="1" x14ac:dyDescent="0.25">
      <c r="E154" s="57"/>
      <c r="F154" s="57"/>
      <c r="G154" s="57"/>
      <c r="H154" s="57"/>
      <c r="I154" s="57"/>
      <c r="J154" s="57"/>
      <c r="K154" s="57"/>
      <c r="L154" s="57"/>
      <c r="M154" s="57"/>
      <c r="N154" s="57"/>
      <c r="O154" s="57"/>
      <c r="P154" s="58"/>
      <c r="Q154" s="57"/>
      <c r="R154" s="57"/>
    </row>
    <row r="155" spans="5:18" ht="13.5" customHeight="1" x14ac:dyDescent="0.25">
      <c r="E155" s="57"/>
      <c r="F155" s="57"/>
      <c r="G155" s="57"/>
      <c r="H155" s="57"/>
      <c r="I155" s="57"/>
      <c r="J155" s="57"/>
      <c r="K155" s="57"/>
      <c r="L155" s="57"/>
      <c r="M155" s="57"/>
      <c r="N155" s="57"/>
      <c r="O155" s="57"/>
      <c r="P155" s="58"/>
      <c r="Q155" s="57"/>
      <c r="R155" s="57"/>
    </row>
    <row r="156" spans="5:18" ht="13.5" customHeight="1" x14ac:dyDescent="0.25">
      <c r="E156" s="57"/>
      <c r="F156" s="57"/>
      <c r="G156" s="57"/>
      <c r="H156" s="57"/>
      <c r="I156" s="57"/>
      <c r="J156" s="57"/>
      <c r="K156" s="57"/>
      <c r="L156" s="57"/>
      <c r="M156" s="57"/>
      <c r="N156" s="57"/>
      <c r="O156" s="57"/>
      <c r="P156" s="58"/>
      <c r="Q156" s="57"/>
      <c r="R156" s="57"/>
    </row>
    <row r="157" spans="5:18" ht="13.5" customHeight="1" x14ac:dyDescent="0.25">
      <c r="E157" s="57"/>
      <c r="F157" s="57"/>
      <c r="G157" s="57"/>
      <c r="H157" s="57"/>
      <c r="I157" s="57"/>
      <c r="J157" s="57"/>
      <c r="K157" s="57"/>
      <c r="L157" s="57"/>
      <c r="M157" s="57"/>
      <c r="N157" s="57"/>
      <c r="O157" s="57"/>
      <c r="P157" s="58"/>
      <c r="Q157" s="57"/>
      <c r="R157" s="57"/>
    </row>
    <row r="158" spans="5:18" ht="13.5" customHeight="1" x14ac:dyDescent="0.25">
      <c r="E158" s="57"/>
      <c r="F158" s="57"/>
      <c r="G158" s="57"/>
      <c r="H158" s="57"/>
      <c r="I158" s="57"/>
      <c r="J158" s="57"/>
      <c r="K158" s="57"/>
      <c r="L158" s="57"/>
      <c r="M158" s="57"/>
      <c r="N158" s="57"/>
      <c r="O158" s="57"/>
      <c r="P158" s="58"/>
      <c r="Q158" s="57"/>
      <c r="R158" s="57"/>
    </row>
    <row r="159" spans="5:18" ht="13.5" customHeight="1" x14ac:dyDescent="0.25">
      <c r="E159" s="57"/>
      <c r="F159" s="57"/>
      <c r="G159" s="57"/>
      <c r="H159" s="57"/>
      <c r="I159" s="57"/>
      <c r="J159" s="57"/>
      <c r="K159" s="57"/>
      <c r="L159" s="57"/>
      <c r="M159" s="57"/>
      <c r="N159" s="57"/>
      <c r="O159" s="57"/>
      <c r="P159" s="58"/>
      <c r="Q159" s="57"/>
      <c r="R159" s="57"/>
    </row>
    <row r="160" spans="5:18" ht="13.5" customHeight="1" x14ac:dyDescent="0.25">
      <c r="E160" s="57"/>
      <c r="F160" s="57"/>
      <c r="G160" s="57"/>
      <c r="H160" s="57"/>
      <c r="I160" s="57"/>
      <c r="J160" s="57"/>
      <c r="K160" s="57"/>
      <c r="L160" s="57"/>
      <c r="M160" s="57"/>
      <c r="N160" s="57"/>
      <c r="O160" s="57"/>
      <c r="P160" s="58"/>
      <c r="Q160" s="57"/>
      <c r="R160" s="57"/>
    </row>
    <row r="161" spans="5:18" ht="13.5" customHeight="1" x14ac:dyDescent="0.25">
      <c r="E161" s="57"/>
      <c r="F161" s="57"/>
      <c r="G161" s="57"/>
      <c r="H161" s="57"/>
      <c r="I161" s="57"/>
      <c r="J161" s="57"/>
      <c r="K161" s="57"/>
      <c r="L161" s="57"/>
      <c r="M161" s="57"/>
      <c r="N161" s="57"/>
      <c r="O161" s="57"/>
      <c r="P161" s="58"/>
      <c r="Q161" s="57"/>
      <c r="R161" s="57"/>
    </row>
    <row r="162" spans="5:18" ht="13.5" customHeight="1" x14ac:dyDescent="0.25">
      <c r="E162" s="57"/>
      <c r="F162" s="57"/>
      <c r="G162" s="57"/>
      <c r="H162" s="57"/>
      <c r="I162" s="57"/>
      <c r="J162" s="57"/>
      <c r="K162" s="57"/>
      <c r="L162" s="57"/>
      <c r="M162" s="57"/>
      <c r="N162" s="57"/>
      <c r="O162" s="57"/>
      <c r="P162" s="58"/>
      <c r="Q162" s="57"/>
      <c r="R162" s="57"/>
    </row>
    <row r="163" spans="5:18" ht="13.5" customHeight="1" x14ac:dyDescent="0.25">
      <c r="E163" s="57"/>
      <c r="F163" s="57"/>
      <c r="G163" s="57"/>
      <c r="H163" s="57"/>
      <c r="I163" s="57"/>
      <c r="J163" s="57"/>
      <c r="K163" s="57"/>
      <c r="L163" s="57"/>
      <c r="M163" s="57"/>
      <c r="N163" s="57"/>
      <c r="O163" s="57"/>
      <c r="P163" s="58"/>
      <c r="Q163" s="57"/>
      <c r="R163" s="57"/>
    </row>
    <row r="164" spans="5:18" ht="13.5" customHeight="1" x14ac:dyDescent="0.25">
      <c r="E164" s="57"/>
      <c r="F164" s="57"/>
      <c r="G164" s="57"/>
      <c r="H164" s="57"/>
      <c r="I164" s="57"/>
      <c r="J164" s="57"/>
      <c r="K164" s="57"/>
      <c r="L164" s="57"/>
      <c r="M164" s="57"/>
      <c r="N164" s="57"/>
      <c r="O164" s="57"/>
      <c r="P164" s="58"/>
      <c r="Q164" s="57"/>
      <c r="R164" s="57"/>
    </row>
    <row r="165" spans="5:18" ht="13.5" customHeight="1" x14ac:dyDescent="0.25">
      <c r="E165" s="57"/>
      <c r="F165" s="57"/>
      <c r="G165" s="57"/>
      <c r="H165" s="57"/>
      <c r="I165" s="57"/>
      <c r="J165" s="57"/>
      <c r="K165" s="57"/>
      <c r="L165" s="57"/>
      <c r="M165" s="57"/>
      <c r="N165" s="57"/>
      <c r="O165" s="57"/>
      <c r="P165" s="58"/>
      <c r="Q165" s="57"/>
      <c r="R165" s="57"/>
    </row>
    <row r="166" spans="5:18" ht="13.5" customHeight="1" x14ac:dyDescent="0.25">
      <c r="E166" s="57"/>
      <c r="F166" s="57"/>
      <c r="G166" s="57"/>
      <c r="H166" s="57"/>
      <c r="I166" s="57"/>
      <c r="J166" s="57"/>
      <c r="K166" s="57"/>
      <c r="L166" s="57"/>
      <c r="M166" s="57"/>
      <c r="N166" s="57"/>
      <c r="O166" s="57"/>
      <c r="P166" s="58"/>
      <c r="Q166" s="57"/>
      <c r="R166" s="57"/>
    </row>
    <row r="167" spans="5:18" ht="13.5" customHeight="1" x14ac:dyDescent="0.25">
      <c r="E167" s="57"/>
      <c r="F167" s="57"/>
      <c r="G167" s="57"/>
      <c r="H167" s="57"/>
      <c r="I167" s="57"/>
      <c r="J167" s="57"/>
      <c r="K167" s="57"/>
      <c r="L167" s="57"/>
      <c r="M167" s="57"/>
      <c r="N167" s="57"/>
      <c r="O167" s="57"/>
      <c r="P167" s="58"/>
      <c r="Q167" s="57"/>
      <c r="R167" s="57"/>
    </row>
    <row r="168" spans="5:18" ht="13.5" customHeight="1" x14ac:dyDescent="0.25">
      <c r="E168" s="57"/>
      <c r="F168" s="57"/>
      <c r="G168" s="57"/>
      <c r="H168" s="57"/>
      <c r="I168" s="57"/>
      <c r="J168" s="57"/>
      <c r="K168" s="57"/>
      <c r="L168" s="57"/>
      <c r="M168" s="57"/>
      <c r="N168" s="57"/>
      <c r="O168" s="57"/>
      <c r="P168" s="58"/>
      <c r="Q168" s="57"/>
      <c r="R168" s="57"/>
    </row>
    <row r="169" spans="5:18" ht="13.5" customHeight="1" x14ac:dyDescent="0.25">
      <c r="E169" s="57"/>
      <c r="F169" s="57"/>
      <c r="G169" s="57"/>
      <c r="H169" s="57"/>
      <c r="I169" s="57"/>
      <c r="J169" s="57"/>
      <c r="K169" s="57"/>
      <c r="L169" s="57"/>
      <c r="M169" s="57"/>
      <c r="N169" s="57"/>
      <c r="O169" s="57"/>
      <c r="P169" s="58"/>
      <c r="Q169" s="57"/>
      <c r="R169" s="57"/>
    </row>
    <row r="170" spans="5:18" ht="13.5" customHeight="1" x14ac:dyDescent="0.25">
      <c r="E170" s="57"/>
      <c r="F170" s="57"/>
      <c r="G170" s="57"/>
      <c r="H170" s="57"/>
      <c r="I170" s="57"/>
      <c r="J170" s="57"/>
      <c r="K170" s="57"/>
      <c r="L170" s="57"/>
      <c r="M170" s="57"/>
      <c r="N170" s="57"/>
      <c r="O170" s="57"/>
      <c r="P170" s="58"/>
      <c r="Q170" s="57"/>
      <c r="R170" s="57"/>
    </row>
    <row r="171" spans="5:18" ht="13.5" customHeight="1" x14ac:dyDescent="0.25">
      <c r="E171" s="57"/>
      <c r="F171" s="57"/>
      <c r="G171" s="57"/>
      <c r="H171" s="57"/>
      <c r="I171" s="57"/>
      <c r="J171" s="57"/>
      <c r="K171" s="57"/>
      <c r="L171" s="57"/>
      <c r="M171" s="57"/>
      <c r="N171" s="57"/>
      <c r="O171" s="57"/>
      <c r="P171" s="58"/>
      <c r="Q171" s="57"/>
      <c r="R171" s="57"/>
    </row>
    <row r="172" spans="5:18" ht="13.5" customHeight="1" x14ac:dyDescent="0.25">
      <c r="E172" s="57"/>
      <c r="F172" s="57"/>
      <c r="G172" s="57"/>
      <c r="H172" s="57"/>
      <c r="I172" s="57"/>
      <c r="J172" s="57"/>
      <c r="K172" s="57"/>
      <c r="L172" s="57"/>
      <c r="M172" s="57"/>
      <c r="N172" s="57"/>
      <c r="O172" s="57"/>
      <c r="P172" s="58"/>
      <c r="Q172" s="57"/>
      <c r="R172" s="57"/>
    </row>
    <row r="173" spans="5:18" ht="13.5" customHeight="1" x14ac:dyDescent="0.25">
      <c r="E173" s="57"/>
      <c r="F173" s="57"/>
      <c r="G173" s="57"/>
      <c r="H173" s="57"/>
      <c r="I173" s="57"/>
      <c r="J173" s="57"/>
      <c r="K173" s="57"/>
      <c r="L173" s="57"/>
      <c r="M173" s="57"/>
      <c r="N173" s="57"/>
      <c r="O173" s="57"/>
      <c r="P173" s="58"/>
      <c r="Q173" s="57"/>
      <c r="R173" s="57"/>
    </row>
    <row r="174" spans="5:18" ht="13.5" customHeight="1" x14ac:dyDescent="0.25">
      <c r="E174" s="57"/>
      <c r="F174" s="57"/>
      <c r="G174" s="57"/>
      <c r="H174" s="57"/>
      <c r="I174" s="57"/>
      <c r="J174" s="57"/>
      <c r="K174" s="57"/>
      <c r="L174" s="57"/>
      <c r="M174" s="57"/>
      <c r="N174" s="57"/>
      <c r="O174" s="57"/>
      <c r="P174" s="58"/>
      <c r="Q174" s="57"/>
      <c r="R174" s="57"/>
    </row>
    <row r="175" spans="5:18" ht="13.5" customHeight="1" x14ac:dyDescent="0.25">
      <c r="E175" s="57"/>
      <c r="F175" s="57"/>
      <c r="G175" s="57"/>
      <c r="H175" s="57"/>
      <c r="I175" s="57"/>
      <c r="J175" s="57"/>
      <c r="K175" s="57"/>
      <c r="L175" s="57"/>
      <c r="M175" s="57"/>
      <c r="N175" s="57"/>
      <c r="O175" s="57"/>
      <c r="P175" s="58"/>
      <c r="Q175" s="57"/>
      <c r="R175" s="57"/>
    </row>
    <row r="176" spans="5:18" ht="13.5" customHeight="1" x14ac:dyDescent="0.25">
      <c r="E176" s="57"/>
      <c r="F176" s="57"/>
      <c r="G176" s="57"/>
      <c r="H176" s="57"/>
      <c r="I176" s="57"/>
      <c r="J176" s="57"/>
      <c r="K176" s="57"/>
      <c r="L176" s="57"/>
      <c r="M176" s="57"/>
      <c r="N176" s="57"/>
      <c r="O176" s="57"/>
      <c r="P176" s="58"/>
      <c r="Q176" s="57"/>
      <c r="R176" s="57"/>
    </row>
    <row r="177" spans="5:18" ht="13.5" customHeight="1" x14ac:dyDescent="0.25">
      <c r="E177" s="57"/>
      <c r="F177" s="57"/>
      <c r="G177" s="57"/>
      <c r="H177" s="57"/>
      <c r="I177" s="57"/>
      <c r="J177" s="57"/>
      <c r="K177" s="57"/>
      <c r="L177" s="57"/>
      <c r="M177" s="57"/>
      <c r="N177" s="57"/>
      <c r="O177" s="57"/>
      <c r="P177" s="58"/>
      <c r="Q177" s="57"/>
      <c r="R177" s="57"/>
    </row>
    <row r="178" spans="5:18" ht="13.5" customHeight="1" x14ac:dyDescent="0.25">
      <c r="E178" s="57"/>
      <c r="F178" s="57"/>
      <c r="G178" s="57"/>
      <c r="H178" s="57"/>
      <c r="I178" s="57"/>
      <c r="J178" s="57"/>
      <c r="K178" s="57"/>
      <c r="L178" s="57"/>
      <c r="M178" s="57"/>
      <c r="N178" s="57"/>
      <c r="O178" s="57"/>
      <c r="P178" s="58"/>
      <c r="Q178" s="57"/>
      <c r="R178" s="57"/>
    </row>
    <row r="179" spans="5:18" ht="13.5" customHeight="1" x14ac:dyDescent="0.25">
      <c r="E179" s="57"/>
      <c r="F179" s="57"/>
      <c r="G179" s="57"/>
      <c r="H179" s="57"/>
      <c r="I179" s="57"/>
      <c r="J179" s="57"/>
      <c r="K179" s="57"/>
      <c r="L179" s="57"/>
      <c r="M179" s="57"/>
      <c r="N179" s="57"/>
      <c r="O179" s="57"/>
      <c r="P179" s="58"/>
      <c r="Q179" s="57"/>
      <c r="R179" s="57"/>
    </row>
    <row r="180" spans="5:18" ht="13.5" customHeight="1" x14ac:dyDescent="0.25">
      <c r="E180" s="57"/>
      <c r="F180" s="57"/>
      <c r="G180" s="57"/>
      <c r="H180" s="57"/>
      <c r="I180" s="57"/>
      <c r="J180" s="57"/>
      <c r="K180" s="57"/>
      <c r="L180" s="57"/>
      <c r="M180" s="57"/>
      <c r="N180" s="57"/>
      <c r="O180" s="57"/>
      <c r="P180" s="58"/>
      <c r="Q180" s="57"/>
      <c r="R180" s="57"/>
    </row>
    <row r="181" spans="5:18" ht="13.5" customHeight="1" x14ac:dyDescent="0.25">
      <c r="E181" s="57"/>
      <c r="F181" s="57"/>
      <c r="G181" s="57"/>
      <c r="H181" s="57"/>
      <c r="I181" s="57"/>
      <c r="J181" s="57"/>
      <c r="K181" s="57"/>
      <c r="L181" s="57"/>
      <c r="M181" s="57"/>
      <c r="N181" s="57"/>
      <c r="O181" s="57"/>
      <c r="P181" s="58"/>
      <c r="Q181" s="57"/>
      <c r="R181" s="57"/>
    </row>
    <row r="182" spans="5:18" ht="13.5" customHeight="1" x14ac:dyDescent="0.25">
      <c r="E182" s="57"/>
      <c r="F182" s="57"/>
      <c r="G182" s="57"/>
      <c r="H182" s="57"/>
      <c r="I182" s="57"/>
      <c r="J182" s="57"/>
      <c r="K182" s="57"/>
      <c r="L182" s="57"/>
      <c r="M182" s="57"/>
      <c r="N182" s="57"/>
      <c r="O182" s="57"/>
      <c r="P182" s="58"/>
      <c r="Q182" s="57"/>
      <c r="R182" s="57"/>
    </row>
    <row r="183" spans="5:18" ht="13.5" customHeight="1" x14ac:dyDescent="0.25">
      <c r="E183" s="57"/>
      <c r="F183" s="57"/>
      <c r="G183" s="57"/>
      <c r="H183" s="57"/>
      <c r="I183" s="57"/>
      <c r="J183" s="57"/>
      <c r="K183" s="57"/>
      <c r="L183" s="57"/>
      <c r="M183" s="57"/>
      <c r="N183" s="57"/>
      <c r="O183" s="57"/>
      <c r="P183" s="58"/>
      <c r="Q183" s="57"/>
      <c r="R183" s="57"/>
    </row>
    <row r="184" spans="5:18" ht="13.5" customHeight="1" x14ac:dyDescent="0.25">
      <c r="E184" s="57"/>
      <c r="F184" s="57"/>
      <c r="G184" s="57"/>
      <c r="H184" s="57"/>
      <c r="I184" s="57"/>
      <c r="J184" s="57"/>
      <c r="K184" s="57"/>
      <c r="L184" s="57"/>
      <c r="M184" s="57"/>
      <c r="N184" s="57"/>
      <c r="O184" s="57"/>
      <c r="P184" s="58"/>
      <c r="Q184" s="57"/>
      <c r="R184" s="57"/>
    </row>
    <row r="185" spans="5:18" ht="13.5" customHeight="1" x14ac:dyDescent="0.25">
      <c r="E185" s="57"/>
      <c r="F185" s="57"/>
      <c r="G185" s="57"/>
      <c r="H185" s="57"/>
      <c r="I185" s="57"/>
      <c r="J185" s="57"/>
      <c r="K185" s="57"/>
      <c r="L185" s="57"/>
      <c r="M185" s="57"/>
      <c r="N185" s="57"/>
      <c r="O185" s="57"/>
      <c r="P185" s="58"/>
      <c r="Q185" s="57"/>
      <c r="R185" s="57"/>
    </row>
    <row r="186" spans="5:18" ht="13.5" customHeight="1" x14ac:dyDescent="0.25">
      <c r="E186" s="57"/>
      <c r="F186" s="57"/>
      <c r="G186" s="57"/>
      <c r="H186" s="57"/>
      <c r="I186" s="57"/>
      <c r="J186" s="57"/>
      <c r="K186" s="57"/>
      <c r="L186" s="57"/>
      <c r="M186" s="57"/>
      <c r="N186" s="57"/>
      <c r="O186" s="57"/>
      <c r="P186" s="58"/>
      <c r="Q186" s="57"/>
      <c r="R186" s="57"/>
    </row>
    <row r="187" spans="5:18" ht="13.5" customHeight="1" x14ac:dyDescent="0.25">
      <c r="E187" s="57"/>
      <c r="F187" s="57"/>
      <c r="G187" s="57"/>
      <c r="H187" s="57"/>
      <c r="I187" s="57"/>
      <c r="J187" s="57"/>
      <c r="K187" s="57"/>
      <c r="L187" s="57"/>
      <c r="M187" s="57"/>
      <c r="N187" s="57"/>
      <c r="O187" s="57"/>
      <c r="P187" s="58"/>
      <c r="Q187" s="57"/>
      <c r="R187" s="57"/>
    </row>
    <row r="188" spans="5:18" ht="13.5" customHeight="1" x14ac:dyDescent="0.25">
      <c r="E188" s="57"/>
      <c r="F188" s="57"/>
      <c r="G188" s="57"/>
      <c r="H188" s="57"/>
      <c r="I188" s="57"/>
      <c r="J188" s="57"/>
      <c r="K188" s="57"/>
      <c r="L188" s="57"/>
      <c r="M188" s="57"/>
      <c r="N188" s="57"/>
      <c r="O188" s="57"/>
      <c r="P188" s="58"/>
      <c r="Q188" s="57"/>
      <c r="R188" s="57"/>
    </row>
    <row r="189" spans="5:18" ht="13.5" customHeight="1" x14ac:dyDescent="0.25">
      <c r="E189" s="57"/>
      <c r="F189" s="57"/>
      <c r="G189" s="57"/>
      <c r="H189" s="57"/>
      <c r="I189" s="57"/>
      <c r="J189" s="57"/>
      <c r="K189" s="57"/>
      <c r="L189" s="57"/>
      <c r="M189" s="57"/>
      <c r="N189" s="57"/>
      <c r="O189" s="57"/>
      <c r="P189" s="58"/>
      <c r="Q189" s="57"/>
      <c r="R189" s="57"/>
    </row>
    <row r="190" spans="5:18" ht="13.5" customHeight="1" x14ac:dyDescent="0.25">
      <c r="E190" s="57"/>
      <c r="F190" s="57"/>
      <c r="G190" s="57"/>
      <c r="H190" s="57"/>
      <c r="I190" s="57"/>
      <c r="J190" s="57"/>
      <c r="K190" s="57"/>
      <c r="L190" s="57"/>
      <c r="M190" s="57"/>
      <c r="N190" s="57"/>
      <c r="O190" s="57"/>
      <c r="P190" s="58"/>
      <c r="Q190" s="57"/>
      <c r="R190" s="57"/>
    </row>
    <row r="191" spans="5:18" ht="13.5" customHeight="1" x14ac:dyDescent="0.25">
      <c r="E191" s="57"/>
      <c r="F191" s="57"/>
      <c r="G191" s="57"/>
      <c r="H191" s="57"/>
      <c r="I191" s="57"/>
      <c r="J191" s="57"/>
      <c r="K191" s="57"/>
      <c r="L191" s="57"/>
      <c r="M191" s="57"/>
      <c r="N191" s="57"/>
      <c r="O191" s="57"/>
      <c r="P191" s="58"/>
      <c r="Q191" s="57"/>
      <c r="R191" s="57"/>
    </row>
    <row r="192" spans="5:18" ht="13.5" customHeight="1" x14ac:dyDescent="0.25">
      <c r="E192" s="57"/>
      <c r="F192" s="57"/>
      <c r="G192" s="57"/>
      <c r="H192" s="57"/>
      <c r="I192" s="57"/>
      <c r="J192" s="57"/>
      <c r="K192" s="57"/>
      <c r="L192" s="57"/>
      <c r="M192" s="57"/>
      <c r="N192" s="57"/>
      <c r="O192" s="57"/>
      <c r="P192" s="58"/>
      <c r="Q192" s="57"/>
      <c r="R192" s="57"/>
    </row>
    <row r="193" spans="5:18" ht="13.5" customHeight="1" x14ac:dyDescent="0.25">
      <c r="E193" s="57"/>
      <c r="F193" s="57"/>
      <c r="G193" s="57"/>
      <c r="H193" s="57"/>
      <c r="I193" s="57"/>
      <c r="J193" s="57"/>
      <c r="K193" s="57"/>
      <c r="L193" s="57"/>
      <c r="M193" s="57"/>
      <c r="N193" s="57"/>
      <c r="O193" s="57"/>
      <c r="P193" s="58"/>
      <c r="Q193" s="57"/>
      <c r="R193" s="57"/>
    </row>
    <row r="194" spans="5:18" ht="13.5" customHeight="1" x14ac:dyDescent="0.25">
      <c r="E194" s="57"/>
      <c r="F194" s="57"/>
      <c r="G194" s="57"/>
      <c r="H194" s="57"/>
      <c r="I194" s="57"/>
      <c r="J194" s="57"/>
      <c r="K194" s="57"/>
      <c r="L194" s="57"/>
      <c r="M194" s="57"/>
      <c r="N194" s="57"/>
      <c r="O194" s="57"/>
      <c r="P194" s="58"/>
      <c r="Q194" s="57"/>
      <c r="R194" s="57"/>
    </row>
    <row r="195" spans="5:18" ht="13.5" customHeight="1" x14ac:dyDescent="0.25">
      <c r="E195" s="57"/>
      <c r="F195" s="57"/>
      <c r="G195" s="57"/>
      <c r="H195" s="57"/>
      <c r="I195" s="57"/>
      <c r="J195" s="57"/>
      <c r="K195" s="57"/>
      <c r="L195" s="57"/>
      <c r="M195" s="57"/>
      <c r="N195" s="57"/>
      <c r="O195" s="57"/>
      <c r="P195" s="58"/>
      <c r="Q195" s="57"/>
      <c r="R195" s="57"/>
    </row>
    <row r="196" spans="5:18" ht="13.5" customHeight="1" x14ac:dyDescent="0.25">
      <c r="E196" s="57"/>
      <c r="F196" s="57"/>
      <c r="G196" s="57"/>
      <c r="H196" s="57"/>
      <c r="I196" s="57"/>
      <c r="J196" s="57"/>
      <c r="K196" s="57"/>
      <c r="L196" s="57"/>
      <c r="M196" s="57"/>
      <c r="N196" s="57"/>
      <c r="O196" s="57"/>
      <c r="P196" s="58"/>
      <c r="Q196" s="57"/>
      <c r="R196" s="57"/>
    </row>
    <row r="197" spans="5:18" ht="13.5" customHeight="1" x14ac:dyDescent="0.25">
      <c r="E197" s="57"/>
      <c r="F197" s="57"/>
      <c r="G197" s="57"/>
      <c r="H197" s="57"/>
      <c r="I197" s="57"/>
      <c r="J197" s="57"/>
      <c r="K197" s="57"/>
      <c r="L197" s="57"/>
      <c r="M197" s="57"/>
      <c r="N197" s="57"/>
      <c r="O197" s="57"/>
      <c r="P197" s="58"/>
      <c r="Q197" s="57"/>
      <c r="R197" s="57"/>
    </row>
    <row r="198" spans="5:18" ht="13.5" customHeight="1" x14ac:dyDescent="0.25">
      <c r="E198" s="57"/>
      <c r="F198" s="57"/>
      <c r="G198" s="57"/>
      <c r="H198" s="57"/>
      <c r="I198" s="57"/>
      <c r="J198" s="57"/>
      <c r="K198" s="57"/>
      <c r="L198" s="57"/>
      <c r="M198" s="57"/>
      <c r="N198" s="57"/>
      <c r="O198" s="57"/>
      <c r="P198" s="58"/>
      <c r="Q198" s="57"/>
      <c r="R198" s="57"/>
    </row>
    <row r="199" spans="5:18" ht="13.5" customHeight="1" x14ac:dyDescent="0.25">
      <c r="E199" s="57"/>
      <c r="F199" s="57"/>
      <c r="G199" s="57"/>
      <c r="H199" s="57"/>
      <c r="I199" s="57"/>
      <c r="J199" s="57"/>
      <c r="K199" s="57"/>
      <c r="L199" s="57"/>
      <c r="M199" s="57"/>
      <c r="N199" s="57"/>
      <c r="O199" s="57"/>
      <c r="P199" s="58"/>
      <c r="Q199" s="57"/>
      <c r="R199" s="57"/>
    </row>
    <row r="200" spans="5:18" ht="13.5" customHeight="1" x14ac:dyDescent="0.25">
      <c r="E200" s="57"/>
      <c r="F200" s="57"/>
      <c r="G200" s="57"/>
      <c r="H200" s="57"/>
      <c r="I200" s="57"/>
      <c r="J200" s="57"/>
      <c r="K200" s="57"/>
      <c r="L200" s="57"/>
      <c r="M200" s="57"/>
      <c r="N200" s="57"/>
      <c r="O200" s="57"/>
      <c r="P200" s="58"/>
      <c r="Q200" s="57"/>
      <c r="R200" s="57"/>
    </row>
    <row r="201" spans="5:18" ht="13.5" customHeight="1" x14ac:dyDescent="0.25">
      <c r="E201" s="57"/>
      <c r="F201" s="57"/>
      <c r="G201" s="57"/>
      <c r="H201" s="57"/>
      <c r="I201" s="57"/>
      <c r="J201" s="57"/>
      <c r="K201" s="57"/>
      <c r="L201" s="57"/>
      <c r="M201" s="57"/>
      <c r="N201" s="57"/>
      <c r="O201" s="57"/>
      <c r="P201" s="58"/>
      <c r="Q201" s="57"/>
      <c r="R201" s="57"/>
    </row>
    <row r="202" spans="5:18" ht="13.5" customHeight="1" x14ac:dyDescent="0.25">
      <c r="E202" s="57"/>
      <c r="F202" s="57"/>
      <c r="G202" s="57"/>
      <c r="H202" s="57"/>
      <c r="I202" s="57"/>
      <c r="J202" s="57"/>
      <c r="K202" s="57"/>
      <c r="L202" s="57"/>
      <c r="M202" s="57"/>
      <c r="N202" s="57"/>
      <c r="O202" s="57"/>
      <c r="P202" s="58"/>
      <c r="Q202" s="57"/>
      <c r="R202" s="57"/>
    </row>
    <row r="203" spans="5:18" ht="13.5" customHeight="1" x14ac:dyDescent="0.25">
      <c r="E203" s="57"/>
      <c r="F203" s="57"/>
      <c r="G203" s="57"/>
      <c r="H203" s="57"/>
      <c r="I203" s="57"/>
      <c r="J203" s="57"/>
      <c r="K203" s="57"/>
      <c r="L203" s="57"/>
      <c r="M203" s="57"/>
      <c r="N203" s="57"/>
      <c r="O203" s="57"/>
      <c r="P203" s="58"/>
      <c r="Q203" s="57"/>
      <c r="R203" s="57"/>
    </row>
    <row r="204" spans="5:18" ht="13.5" customHeight="1" x14ac:dyDescent="0.25">
      <c r="E204" s="57"/>
      <c r="F204" s="57"/>
      <c r="G204" s="57"/>
      <c r="H204" s="57"/>
      <c r="I204" s="57"/>
      <c r="J204" s="57"/>
      <c r="K204" s="57"/>
      <c r="L204" s="57"/>
      <c r="M204" s="57"/>
      <c r="N204" s="57"/>
      <c r="O204" s="57"/>
      <c r="P204" s="58"/>
      <c r="Q204" s="57"/>
      <c r="R204" s="57"/>
    </row>
    <row r="205" spans="5:18" ht="13.5" customHeight="1" x14ac:dyDescent="0.25">
      <c r="E205" s="57"/>
      <c r="F205" s="57"/>
      <c r="G205" s="57"/>
      <c r="H205" s="57"/>
      <c r="I205" s="57"/>
      <c r="J205" s="57"/>
      <c r="K205" s="57"/>
      <c r="L205" s="57"/>
      <c r="M205" s="57"/>
      <c r="N205" s="57"/>
      <c r="O205" s="57"/>
      <c r="P205" s="58"/>
      <c r="Q205" s="57"/>
      <c r="R205" s="57"/>
    </row>
    <row r="206" spans="5:18" ht="13.5" customHeight="1" x14ac:dyDescent="0.25">
      <c r="E206" s="57"/>
      <c r="F206" s="57"/>
      <c r="G206" s="57"/>
      <c r="H206" s="57"/>
      <c r="I206" s="57"/>
      <c r="J206" s="57"/>
      <c r="K206" s="57"/>
      <c r="L206" s="57"/>
      <c r="M206" s="57"/>
      <c r="N206" s="57"/>
      <c r="O206" s="57"/>
      <c r="P206" s="58"/>
      <c r="Q206" s="57"/>
      <c r="R206" s="57"/>
    </row>
    <row r="207" spans="5:18" ht="13.5" customHeight="1" x14ac:dyDescent="0.25">
      <c r="E207" s="57"/>
      <c r="F207" s="57"/>
      <c r="G207" s="57"/>
      <c r="H207" s="57"/>
      <c r="I207" s="57"/>
      <c r="J207" s="57"/>
      <c r="K207" s="57"/>
      <c r="L207" s="57"/>
      <c r="M207" s="57"/>
      <c r="N207" s="57"/>
      <c r="O207" s="57"/>
      <c r="P207" s="58"/>
      <c r="Q207" s="57"/>
      <c r="R207" s="57"/>
    </row>
    <row r="208" spans="5:18" ht="13.5" customHeight="1" x14ac:dyDescent="0.25">
      <c r="E208" s="57"/>
      <c r="F208" s="57"/>
      <c r="G208" s="57"/>
      <c r="H208" s="57"/>
      <c r="I208" s="57"/>
      <c r="J208" s="57"/>
      <c r="K208" s="57"/>
      <c r="L208" s="57"/>
      <c r="M208" s="57"/>
      <c r="N208" s="57"/>
      <c r="O208" s="57"/>
      <c r="P208" s="58"/>
      <c r="Q208" s="57"/>
      <c r="R208" s="57"/>
    </row>
    <row r="209" spans="5:18" ht="13.5" customHeight="1" x14ac:dyDescent="0.25">
      <c r="E209" s="57"/>
      <c r="F209" s="57"/>
      <c r="G209" s="57"/>
      <c r="H209" s="57"/>
      <c r="I209" s="57"/>
      <c r="J209" s="57"/>
      <c r="K209" s="57"/>
      <c r="L209" s="57"/>
      <c r="M209" s="57"/>
      <c r="N209" s="57"/>
      <c r="O209" s="57"/>
      <c r="P209" s="58"/>
      <c r="Q209" s="57"/>
      <c r="R209" s="57"/>
    </row>
    <row r="210" spans="5:18" ht="13.5" customHeight="1" x14ac:dyDescent="0.25">
      <c r="E210" s="57"/>
      <c r="F210" s="57"/>
      <c r="G210" s="57"/>
      <c r="H210" s="57"/>
      <c r="I210" s="57"/>
      <c r="J210" s="57"/>
      <c r="K210" s="57"/>
      <c r="L210" s="57"/>
      <c r="M210" s="57"/>
      <c r="N210" s="57"/>
      <c r="O210" s="57"/>
      <c r="P210" s="58"/>
      <c r="Q210" s="57"/>
      <c r="R210" s="57"/>
    </row>
    <row r="211" spans="5:18" ht="13.5" customHeight="1" x14ac:dyDescent="0.25">
      <c r="E211" s="57"/>
      <c r="F211" s="57"/>
      <c r="G211" s="57"/>
      <c r="H211" s="57"/>
      <c r="I211" s="57"/>
      <c r="J211" s="57"/>
      <c r="K211" s="57"/>
      <c r="L211" s="57"/>
      <c r="M211" s="57"/>
      <c r="N211" s="57"/>
      <c r="O211" s="57"/>
      <c r="P211" s="58"/>
      <c r="Q211" s="57"/>
      <c r="R211" s="57"/>
    </row>
    <row r="212" spans="5:18" ht="13.5" customHeight="1" x14ac:dyDescent="0.25">
      <c r="E212" s="57"/>
      <c r="F212" s="57"/>
      <c r="G212" s="57"/>
      <c r="H212" s="57"/>
      <c r="I212" s="57"/>
      <c r="J212" s="57"/>
      <c r="K212" s="57"/>
      <c r="L212" s="57"/>
      <c r="M212" s="57"/>
      <c r="N212" s="57"/>
      <c r="O212" s="57"/>
      <c r="P212" s="58"/>
      <c r="Q212" s="57"/>
      <c r="R212" s="57"/>
    </row>
    <row r="213" spans="5:18" ht="13.5" customHeight="1" x14ac:dyDescent="0.25">
      <c r="E213" s="57"/>
      <c r="F213" s="57"/>
      <c r="G213" s="57"/>
      <c r="H213" s="57"/>
      <c r="I213" s="57"/>
      <c r="J213" s="57"/>
      <c r="K213" s="57"/>
      <c r="L213" s="57"/>
      <c r="M213" s="57"/>
      <c r="N213" s="57"/>
      <c r="O213" s="57"/>
      <c r="P213" s="58"/>
      <c r="Q213" s="57"/>
      <c r="R213" s="57"/>
    </row>
    <row r="214" spans="5:18" ht="13.5" customHeight="1" x14ac:dyDescent="0.25">
      <c r="E214" s="57"/>
      <c r="F214" s="57"/>
      <c r="G214" s="57"/>
      <c r="H214" s="57"/>
      <c r="I214" s="57"/>
      <c r="J214" s="57"/>
      <c r="K214" s="57"/>
      <c r="L214" s="57"/>
      <c r="M214" s="57"/>
      <c r="N214" s="57"/>
      <c r="O214" s="57"/>
      <c r="P214" s="58"/>
      <c r="Q214" s="57"/>
      <c r="R214" s="57"/>
    </row>
    <row r="215" spans="5:18" ht="13.5" customHeight="1" x14ac:dyDescent="0.25">
      <c r="E215" s="57"/>
      <c r="F215" s="57"/>
      <c r="G215" s="57"/>
      <c r="H215" s="57"/>
      <c r="I215" s="57"/>
      <c r="J215" s="57"/>
      <c r="K215" s="57"/>
      <c r="L215" s="57"/>
      <c r="M215" s="57"/>
      <c r="N215" s="57"/>
      <c r="O215" s="57"/>
      <c r="P215" s="58"/>
      <c r="Q215" s="57"/>
      <c r="R215" s="57"/>
    </row>
    <row r="216" spans="5:18" ht="13.5" customHeight="1" x14ac:dyDescent="0.25">
      <c r="E216" s="57"/>
      <c r="F216" s="57"/>
      <c r="G216" s="57"/>
      <c r="H216" s="57"/>
      <c r="I216" s="57"/>
      <c r="J216" s="57"/>
      <c r="K216" s="57"/>
      <c r="L216" s="57"/>
      <c r="M216" s="57"/>
      <c r="N216" s="57"/>
      <c r="O216" s="57"/>
      <c r="P216" s="58"/>
      <c r="Q216" s="57"/>
      <c r="R216" s="57"/>
    </row>
    <row r="217" spans="5:18" ht="13.5" customHeight="1" x14ac:dyDescent="0.25">
      <c r="E217" s="57"/>
      <c r="F217" s="57"/>
      <c r="G217" s="57"/>
      <c r="H217" s="57"/>
      <c r="I217" s="57"/>
      <c r="J217" s="57"/>
      <c r="K217" s="57"/>
      <c r="L217" s="57"/>
      <c r="M217" s="57"/>
      <c r="N217" s="57"/>
      <c r="O217" s="57"/>
      <c r="P217" s="58"/>
      <c r="Q217" s="57"/>
      <c r="R217" s="57"/>
    </row>
    <row r="218" spans="5:18" ht="13.5" customHeight="1" x14ac:dyDescent="0.25">
      <c r="E218" s="57"/>
      <c r="F218" s="57"/>
      <c r="G218" s="57"/>
      <c r="H218" s="57"/>
      <c r="I218" s="57"/>
      <c r="J218" s="57"/>
      <c r="K218" s="57"/>
      <c r="L218" s="57"/>
      <c r="M218" s="57"/>
      <c r="N218" s="57"/>
      <c r="O218" s="57"/>
      <c r="P218" s="58"/>
      <c r="Q218" s="57"/>
      <c r="R218" s="57"/>
    </row>
    <row r="219" spans="5:18" ht="13.5" customHeight="1" x14ac:dyDescent="0.25">
      <c r="E219" s="57"/>
      <c r="F219" s="57"/>
      <c r="G219" s="57"/>
      <c r="H219" s="57"/>
      <c r="I219" s="57"/>
      <c r="J219" s="57"/>
      <c r="K219" s="57"/>
      <c r="L219" s="57"/>
      <c r="M219" s="57"/>
      <c r="N219" s="57"/>
      <c r="O219" s="57"/>
      <c r="P219" s="58"/>
      <c r="Q219" s="57"/>
      <c r="R219" s="57"/>
    </row>
    <row r="220" spans="5:18" ht="13.5" customHeight="1" x14ac:dyDescent="0.25">
      <c r="E220" s="57"/>
      <c r="F220" s="57"/>
      <c r="G220" s="57"/>
      <c r="H220" s="57"/>
      <c r="I220" s="57"/>
      <c r="J220" s="57"/>
      <c r="K220" s="57"/>
      <c r="L220" s="57"/>
      <c r="M220" s="57"/>
      <c r="N220" s="57"/>
      <c r="O220" s="57"/>
      <c r="P220" s="58"/>
      <c r="Q220" s="57"/>
      <c r="R220" s="57"/>
    </row>
    <row r="221" spans="5:18" ht="13.5" customHeight="1" x14ac:dyDescent="0.25">
      <c r="E221" s="57"/>
      <c r="F221" s="57"/>
      <c r="G221" s="57"/>
      <c r="H221" s="57"/>
      <c r="I221" s="57"/>
      <c r="J221" s="57"/>
      <c r="K221" s="57"/>
      <c r="L221" s="57"/>
      <c r="M221" s="57"/>
      <c r="N221" s="57"/>
      <c r="O221" s="57"/>
      <c r="P221" s="58"/>
      <c r="Q221" s="57"/>
      <c r="R221" s="57"/>
    </row>
    <row r="222" spans="5:18" ht="13.5" customHeight="1" x14ac:dyDescent="0.25">
      <c r="E222" s="57"/>
      <c r="F222" s="57"/>
      <c r="G222" s="57"/>
      <c r="H222" s="57"/>
      <c r="I222" s="57"/>
      <c r="J222" s="57"/>
      <c r="K222" s="57"/>
      <c r="L222" s="57"/>
      <c r="M222" s="57"/>
      <c r="N222" s="57"/>
      <c r="O222" s="57"/>
      <c r="P222" s="58"/>
      <c r="Q222" s="57"/>
      <c r="R222" s="57"/>
    </row>
    <row r="223" spans="5:18" ht="13.5" customHeight="1" x14ac:dyDescent="0.25">
      <c r="E223" s="57"/>
      <c r="F223" s="57"/>
      <c r="G223" s="57"/>
      <c r="H223" s="57"/>
      <c r="I223" s="57"/>
      <c r="J223" s="57"/>
      <c r="K223" s="57"/>
      <c r="L223" s="57"/>
      <c r="M223" s="57"/>
      <c r="N223" s="57"/>
      <c r="O223" s="57"/>
      <c r="P223" s="58"/>
      <c r="Q223" s="57"/>
      <c r="R223" s="57"/>
    </row>
    <row r="224" spans="5:18" ht="13.5" customHeight="1" x14ac:dyDescent="0.25">
      <c r="E224" s="57"/>
      <c r="F224" s="57"/>
      <c r="G224" s="57"/>
      <c r="H224" s="57"/>
      <c r="I224" s="57"/>
      <c r="J224" s="57"/>
      <c r="K224" s="57"/>
      <c r="L224" s="57"/>
      <c r="M224" s="57"/>
      <c r="N224" s="57"/>
      <c r="O224" s="57"/>
      <c r="P224" s="58"/>
      <c r="Q224" s="57"/>
      <c r="R224" s="57"/>
    </row>
    <row r="225" spans="5:18" ht="13.5" customHeight="1" x14ac:dyDescent="0.25">
      <c r="E225" s="57"/>
      <c r="F225" s="57"/>
      <c r="G225" s="57"/>
      <c r="H225" s="57"/>
      <c r="I225" s="57"/>
      <c r="J225" s="57"/>
      <c r="K225" s="57"/>
      <c r="L225" s="57"/>
      <c r="M225" s="57"/>
      <c r="N225" s="57"/>
      <c r="O225" s="57"/>
      <c r="P225" s="58"/>
      <c r="Q225" s="57"/>
      <c r="R225" s="57"/>
    </row>
    <row r="226" spans="5:18" ht="13.5" customHeight="1" x14ac:dyDescent="0.25">
      <c r="E226" s="57"/>
      <c r="F226" s="57"/>
      <c r="G226" s="57"/>
      <c r="H226" s="57"/>
      <c r="I226" s="57"/>
      <c r="J226" s="57"/>
      <c r="K226" s="57"/>
      <c r="L226" s="57"/>
      <c r="M226" s="57"/>
      <c r="N226" s="57"/>
      <c r="O226" s="57"/>
      <c r="P226" s="58"/>
      <c r="Q226" s="57"/>
      <c r="R226" s="57"/>
    </row>
    <row r="227" spans="5:18" ht="13.5" customHeight="1" x14ac:dyDescent="0.25">
      <c r="E227" s="57"/>
      <c r="F227" s="57"/>
      <c r="G227" s="57"/>
      <c r="H227" s="57"/>
      <c r="I227" s="57"/>
      <c r="J227" s="57"/>
      <c r="K227" s="57"/>
      <c r="L227" s="57"/>
      <c r="M227" s="57"/>
      <c r="N227" s="57"/>
      <c r="O227" s="57"/>
      <c r="P227" s="58"/>
      <c r="Q227" s="57"/>
      <c r="R227" s="57"/>
    </row>
    <row r="228" spans="5:18" ht="13.5" customHeight="1" x14ac:dyDescent="0.25">
      <c r="E228" s="57"/>
      <c r="F228" s="57"/>
      <c r="G228" s="57"/>
      <c r="H228" s="57"/>
      <c r="I228" s="57"/>
      <c r="J228" s="57"/>
      <c r="K228" s="57"/>
      <c r="L228" s="57"/>
      <c r="M228" s="57"/>
      <c r="N228" s="57"/>
      <c r="O228" s="57"/>
      <c r="P228" s="58"/>
      <c r="Q228" s="57"/>
      <c r="R228" s="57"/>
    </row>
    <row r="229" spans="5:18" ht="13.5" customHeight="1" x14ac:dyDescent="0.25">
      <c r="E229" s="57"/>
      <c r="F229" s="57"/>
      <c r="G229" s="57"/>
      <c r="H229" s="57"/>
      <c r="I229" s="57"/>
      <c r="J229" s="57"/>
      <c r="K229" s="57"/>
      <c r="L229" s="57"/>
      <c r="M229" s="57"/>
      <c r="N229" s="57"/>
      <c r="O229" s="57"/>
      <c r="P229" s="58"/>
      <c r="Q229" s="57"/>
      <c r="R229" s="57"/>
    </row>
    <row r="230" spans="5:18" ht="13.5" customHeight="1" x14ac:dyDescent="0.25">
      <c r="E230" s="57"/>
      <c r="F230" s="57"/>
      <c r="G230" s="57"/>
      <c r="H230" s="57"/>
      <c r="I230" s="57"/>
      <c r="J230" s="57"/>
      <c r="K230" s="57"/>
      <c r="L230" s="57"/>
      <c r="M230" s="57"/>
      <c r="N230" s="57"/>
      <c r="O230" s="57"/>
      <c r="P230" s="58"/>
      <c r="Q230" s="57"/>
      <c r="R230" s="57"/>
    </row>
    <row r="231" spans="5:18" ht="13.5" customHeight="1" x14ac:dyDescent="0.25">
      <c r="E231" s="57"/>
      <c r="F231" s="57"/>
      <c r="G231" s="57"/>
      <c r="H231" s="57"/>
      <c r="I231" s="57"/>
      <c r="J231" s="57"/>
      <c r="K231" s="57"/>
      <c r="L231" s="57"/>
      <c r="M231" s="57"/>
      <c r="N231" s="57"/>
      <c r="O231" s="57"/>
      <c r="P231" s="58"/>
      <c r="Q231" s="57"/>
      <c r="R231" s="57"/>
    </row>
    <row r="232" spans="5:18" ht="13.5" customHeight="1" x14ac:dyDescent="0.25">
      <c r="E232" s="57"/>
      <c r="F232" s="57"/>
      <c r="G232" s="57"/>
      <c r="H232" s="57"/>
      <c r="I232" s="57"/>
      <c r="J232" s="57"/>
      <c r="K232" s="57"/>
      <c r="L232" s="57"/>
      <c r="M232" s="57"/>
      <c r="N232" s="57"/>
      <c r="O232" s="57"/>
      <c r="P232" s="58"/>
      <c r="Q232" s="57"/>
      <c r="R232" s="57"/>
    </row>
    <row r="233" spans="5:18" ht="13.5" customHeight="1" x14ac:dyDescent="0.25">
      <c r="E233" s="57"/>
      <c r="F233" s="57"/>
      <c r="G233" s="57"/>
      <c r="H233" s="57"/>
      <c r="I233" s="57"/>
      <c r="J233" s="57"/>
      <c r="K233" s="57"/>
      <c r="L233" s="57"/>
      <c r="M233" s="57"/>
      <c r="N233" s="57"/>
      <c r="O233" s="57"/>
      <c r="P233" s="58"/>
      <c r="Q233" s="57"/>
      <c r="R233" s="57"/>
    </row>
    <row r="234" spans="5:18" ht="13.5" customHeight="1" x14ac:dyDescent="0.25">
      <c r="E234" s="57"/>
      <c r="F234" s="57"/>
      <c r="G234" s="57"/>
      <c r="H234" s="57"/>
      <c r="I234" s="57"/>
      <c r="J234" s="57"/>
      <c r="K234" s="57"/>
      <c r="L234" s="57"/>
      <c r="M234" s="57"/>
      <c r="N234" s="57"/>
      <c r="O234" s="57"/>
      <c r="P234" s="58"/>
      <c r="Q234" s="57"/>
      <c r="R234" s="57"/>
    </row>
    <row r="235" spans="5:18" ht="13.5" customHeight="1" x14ac:dyDescent="0.25">
      <c r="E235" s="57"/>
      <c r="F235" s="57"/>
      <c r="G235" s="57"/>
      <c r="H235" s="57"/>
      <c r="I235" s="57"/>
      <c r="J235" s="57"/>
      <c r="K235" s="57"/>
      <c r="L235" s="57"/>
      <c r="M235" s="57"/>
      <c r="N235" s="57"/>
      <c r="O235" s="57"/>
      <c r="P235" s="58"/>
      <c r="Q235" s="57"/>
      <c r="R235" s="57"/>
    </row>
    <row r="236" spans="5:18" ht="13.5" customHeight="1" x14ac:dyDescent="0.25">
      <c r="E236" s="57"/>
      <c r="F236" s="57"/>
      <c r="G236" s="57"/>
      <c r="H236" s="57"/>
      <c r="I236" s="57"/>
      <c r="J236" s="57"/>
      <c r="K236" s="57"/>
      <c r="L236" s="57"/>
      <c r="M236" s="57"/>
      <c r="N236" s="57"/>
      <c r="O236" s="57"/>
      <c r="P236" s="58"/>
      <c r="Q236" s="57"/>
      <c r="R236" s="57"/>
    </row>
    <row r="237" spans="5:18" ht="13.5" customHeight="1" x14ac:dyDescent="0.25">
      <c r="E237" s="57"/>
      <c r="F237" s="57"/>
      <c r="G237" s="57"/>
      <c r="H237" s="57"/>
      <c r="I237" s="57"/>
      <c r="J237" s="57"/>
      <c r="K237" s="57"/>
      <c r="L237" s="57"/>
      <c r="M237" s="57"/>
      <c r="N237" s="57"/>
      <c r="O237" s="57"/>
      <c r="P237" s="58"/>
      <c r="Q237" s="57"/>
      <c r="R237" s="57"/>
    </row>
    <row r="238" spans="5:18" ht="13.5" customHeight="1" x14ac:dyDescent="0.25">
      <c r="E238" s="57"/>
      <c r="F238" s="57"/>
      <c r="G238" s="57"/>
      <c r="H238" s="57"/>
      <c r="I238" s="57"/>
      <c r="J238" s="57"/>
      <c r="K238" s="57"/>
      <c r="L238" s="57"/>
      <c r="M238" s="57"/>
      <c r="N238" s="57"/>
      <c r="O238" s="57"/>
      <c r="P238" s="58"/>
      <c r="Q238" s="57"/>
      <c r="R238" s="57"/>
    </row>
    <row r="239" spans="5:18" ht="13.5" customHeight="1" x14ac:dyDescent="0.25">
      <c r="E239" s="57"/>
      <c r="F239" s="57"/>
      <c r="G239" s="57"/>
      <c r="H239" s="57"/>
      <c r="I239" s="57"/>
      <c r="J239" s="57"/>
      <c r="K239" s="57"/>
      <c r="L239" s="57"/>
      <c r="M239" s="57"/>
      <c r="N239" s="57"/>
      <c r="O239" s="57"/>
      <c r="P239" s="58"/>
      <c r="Q239" s="57"/>
      <c r="R239" s="57"/>
    </row>
    <row r="240" spans="5:18" ht="13.5" customHeight="1" x14ac:dyDescent="0.25">
      <c r="E240" s="57"/>
      <c r="F240" s="57"/>
      <c r="G240" s="57"/>
      <c r="H240" s="57"/>
      <c r="I240" s="57"/>
      <c r="J240" s="57"/>
      <c r="K240" s="57"/>
      <c r="L240" s="57"/>
      <c r="M240" s="57"/>
      <c r="N240" s="57"/>
      <c r="O240" s="57"/>
      <c r="P240" s="58"/>
      <c r="Q240" s="57"/>
      <c r="R240" s="57"/>
    </row>
    <row r="241" spans="5:18" ht="13.5" customHeight="1" x14ac:dyDescent="0.25">
      <c r="E241" s="57"/>
      <c r="F241" s="57"/>
      <c r="G241" s="57"/>
      <c r="H241" s="57"/>
      <c r="I241" s="57"/>
      <c r="J241" s="57"/>
      <c r="K241" s="57"/>
      <c r="L241" s="57"/>
      <c r="M241" s="57"/>
      <c r="N241" s="57"/>
      <c r="O241" s="57"/>
      <c r="P241" s="58"/>
      <c r="Q241" s="57"/>
      <c r="R241" s="57"/>
    </row>
    <row r="242" spans="5:18" ht="13.5" customHeight="1" x14ac:dyDescent="0.25">
      <c r="E242" s="57"/>
      <c r="F242" s="57"/>
      <c r="G242" s="57"/>
      <c r="H242" s="57"/>
      <c r="I242" s="57"/>
      <c r="J242" s="57"/>
      <c r="K242" s="57"/>
      <c r="L242" s="57"/>
      <c r="M242" s="57"/>
      <c r="N242" s="57"/>
      <c r="O242" s="57"/>
      <c r="P242" s="58"/>
      <c r="Q242" s="57"/>
      <c r="R242" s="57"/>
    </row>
    <row r="243" spans="5:18" ht="13.5" customHeight="1" x14ac:dyDescent="0.25">
      <c r="E243" s="57"/>
      <c r="F243" s="57"/>
      <c r="G243" s="57"/>
      <c r="H243" s="57"/>
      <c r="I243" s="57"/>
      <c r="J243" s="57"/>
      <c r="K243" s="57"/>
      <c r="L243" s="57"/>
      <c r="M243" s="57"/>
      <c r="N243" s="57"/>
      <c r="O243" s="57"/>
      <c r="P243" s="58"/>
      <c r="Q243" s="57"/>
      <c r="R243" s="57"/>
    </row>
  </sheetData>
  <hyperlinks>
    <hyperlink ref="E4" location="HarvestedAreas!A1" display="HarvestedAreas" xr:uid="{8DD821BC-183E-4E17-97CF-C9EBEBFBC2F0}"/>
  </hyperlinks>
  <pageMargins left="0.75" right="0.75" top="1" bottom="1" header="0.5" footer="0.5"/>
  <pageSetup orientation="portrait" r:id="rId3"/>
  <headerFooter alignWithMargins="0"/>
  <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9F746-AC73-414D-89B7-4F912D92B078}">
  <dimension ref="A1:AB242"/>
  <sheetViews>
    <sheetView showGridLines="0" zoomScaleNormal="100" workbookViewId="0">
      <selection activeCell="E2" sqref="E2"/>
    </sheetView>
  </sheetViews>
  <sheetFormatPr defaultColWidth="9.26953125" defaultRowHeight="13.5" customHeight="1" outlineLevelRow="1" x14ac:dyDescent="0.25"/>
  <cols>
    <col min="1" max="1" width="1.7265625" style="2" customWidth="1"/>
    <col min="2" max="2" width="2.7265625" style="2" customWidth="1"/>
    <col min="3" max="3" width="2" style="2" customWidth="1"/>
    <col min="4" max="4" width="37.26953125" style="2" bestFit="1" customWidth="1"/>
    <col min="5" max="5" width="19.1796875" style="2" bestFit="1" customWidth="1"/>
    <col min="6" max="6" width="30.54296875" style="2" bestFit="1" customWidth="1"/>
    <col min="7" max="13" width="14.1796875" style="2" customWidth="1"/>
    <col min="14" max="14" width="9.26953125" style="2"/>
    <col min="15" max="15" width="14.26953125" style="2" customWidth="1"/>
    <col min="16" max="16" width="11.26953125" style="2" customWidth="1"/>
    <col min="17" max="17" width="26.7265625" style="2" customWidth="1"/>
    <col min="18" max="18" width="29.453125" style="2" bestFit="1" customWidth="1"/>
    <col min="19" max="19" width="11.7265625" style="2" customWidth="1"/>
    <col min="20" max="24" width="9.26953125" style="2"/>
    <col min="25" max="25" width="11.1796875" style="2" bestFit="1" customWidth="1"/>
    <col min="26" max="27" width="9.26953125" style="2"/>
    <col min="28" max="30" width="11.1796875" style="2" bestFit="1" customWidth="1"/>
    <col min="31" max="16384" width="9.26953125" style="2"/>
  </cols>
  <sheetData>
    <row r="1" spans="1:28" s="7" customFormat="1" ht="13.5" customHeight="1" x14ac:dyDescent="0.25">
      <c r="A1" s="5"/>
      <c r="B1" s="5"/>
      <c r="C1" s="5"/>
      <c r="D1" s="6"/>
      <c r="E1" s="25"/>
    </row>
    <row r="2" spans="1:28" s="7" customFormat="1" ht="13.5" customHeight="1" x14ac:dyDescent="0.25">
      <c r="A2" s="5"/>
      <c r="B2" s="5"/>
      <c r="C2" s="5"/>
      <c r="D2" s="6"/>
      <c r="E2" s="26" t="str">
        <f>Title</f>
        <v>OCP Africa - Mali P205</v>
      </c>
    </row>
    <row r="3" spans="1:28" s="7" customFormat="1" ht="13.5" customHeight="1" x14ac:dyDescent="0.25">
      <c r="A3" s="5"/>
      <c r="B3" s="5"/>
      <c r="C3" s="5"/>
      <c r="D3" s="6"/>
      <c r="E3" s="27" t="str">
        <f ca="1">MID(CELL("filename",E3),FIND("]",CELL("filename",E3))+1,256)</f>
        <v>HarvestedAreas</v>
      </c>
    </row>
    <row r="4" spans="1:28" s="7" customFormat="1" ht="13.5" customHeight="1" x14ac:dyDescent="0.25">
      <c r="A4" s="5"/>
      <c r="B4" s="5"/>
      <c r="C4" s="5"/>
      <c r="D4" s="6"/>
      <c r="E4" s="27" t="s">
        <v>122</v>
      </c>
    </row>
    <row r="5" spans="1:28" s="11" customFormat="1" ht="13.5" customHeight="1" x14ac:dyDescent="0.3">
      <c r="A5" s="8"/>
      <c r="B5" s="8"/>
      <c r="C5" s="8"/>
      <c r="D5" s="9"/>
      <c r="E5" s="10"/>
    </row>
    <row r="6" spans="1:28" ht="13.5" customHeight="1" x14ac:dyDescent="0.25">
      <c r="B6" s="7"/>
      <c r="C6" s="7"/>
      <c r="D6" s="7"/>
      <c r="E6" s="7"/>
      <c r="F6" s="7"/>
      <c r="G6" s="7"/>
      <c r="H6" s="7"/>
      <c r="I6" s="7"/>
      <c r="J6" s="7"/>
      <c r="K6" s="7"/>
      <c r="L6" s="7"/>
      <c r="M6" s="7"/>
      <c r="N6" s="7"/>
    </row>
    <row r="7" spans="1:28" ht="13.5" customHeight="1" x14ac:dyDescent="0.35">
      <c r="B7" s="51"/>
      <c r="C7" s="7"/>
      <c r="D7" s="52"/>
      <c r="E7" s="61" t="s">
        <v>90</v>
      </c>
      <c r="F7" s="57" t="s">
        <v>91</v>
      </c>
      <c r="G7" s="57" t="s">
        <v>92</v>
      </c>
      <c r="H7" s="57" t="s">
        <v>93</v>
      </c>
      <c r="I7" s="57" t="s">
        <v>94</v>
      </c>
      <c r="J7" s="57" t="s">
        <v>95</v>
      </c>
      <c r="K7" s="57" t="s">
        <v>123</v>
      </c>
      <c r="L7" s="57" t="s">
        <v>97</v>
      </c>
      <c r="M7" s="57" t="s">
        <v>98</v>
      </c>
      <c r="N7" s="57" t="s">
        <v>99</v>
      </c>
      <c r="O7" s="57" t="s">
        <v>100</v>
      </c>
      <c r="P7" s="58" t="s">
        <v>101</v>
      </c>
      <c r="Q7" s="57" t="s">
        <v>102</v>
      </c>
      <c r="R7" s="57" t="s">
        <v>103</v>
      </c>
    </row>
    <row r="8" spans="1:28" ht="13.5" customHeight="1" x14ac:dyDescent="0.35">
      <c r="B8" s="7"/>
      <c r="C8" s="7"/>
      <c r="D8" s="7"/>
      <c r="E8" s="57" t="s">
        <v>124</v>
      </c>
      <c r="F8" s="57" t="s">
        <v>125</v>
      </c>
      <c r="G8" s="57"/>
      <c r="H8" s="61" t="s">
        <v>135</v>
      </c>
      <c r="I8" s="57" t="s">
        <v>126</v>
      </c>
      <c r="J8" s="57" t="s">
        <v>127</v>
      </c>
      <c r="K8" s="57" t="s">
        <v>128</v>
      </c>
      <c r="L8" s="190" t="s">
        <v>61</v>
      </c>
      <c r="M8" s="57" t="s">
        <v>110</v>
      </c>
      <c r="N8" s="57" t="s">
        <v>110</v>
      </c>
      <c r="O8" s="57" t="s">
        <v>23</v>
      </c>
      <c r="P8" s="2">
        <v>1461985</v>
      </c>
      <c r="Q8" s="57"/>
      <c r="R8" s="57"/>
    </row>
    <row r="9" spans="1:28" ht="13.5" customHeight="1" x14ac:dyDescent="0.35">
      <c r="B9" s="7"/>
      <c r="C9" s="7"/>
      <c r="D9" s="35"/>
      <c r="E9" s="57" t="s">
        <v>124</v>
      </c>
      <c r="F9" s="57" t="s">
        <v>125</v>
      </c>
      <c r="G9" s="57"/>
      <c r="H9" s="61" t="s">
        <v>135</v>
      </c>
      <c r="I9" s="57" t="s">
        <v>126</v>
      </c>
      <c r="J9" s="57" t="s">
        <v>127</v>
      </c>
      <c r="K9" s="57" t="s">
        <v>128</v>
      </c>
      <c r="L9" s="190" t="s">
        <v>61</v>
      </c>
      <c r="M9" s="57" t="s">
        <v>114</v>
      </c>
      <c r="N9" s="57" t="s">
        <v>114</v>
      </c>
      <c r="O9" s="57" t="s">
        <v>23</v>
      </c>
      <c r="P9" s="2">
        <v>1795389</v>
      </c>
      <c r="Q9" s="57"/>
      <c r="R9" s="57"/>
    </row>
    <row r="10" spans="1:28" ht="13.5" customHeight="1" x14ac:dyDescent="0.35">
      <c r="B10" s="7"/>
      <c r="C10" s="7"/>
      <c r="D10" s="36"/>
      <c r="E10" s="57" t="s">
        <v>124</v>
      </c>
      <c r="F10" s="57" t="s">
        <v>125</v>
      </c>
      <c r="G10" s="57"/>
      <c r="H10" s="61" t="s">
        <v>135</v>
      </c>
      <c r="I10" s="57" t="s">
        <v>126</v>
      </c>
      <c r="J10" s="57" t="s">
        <v>127</v>
      </c>
      <c r="K10" s="57" t="s">
        <v>128</v>
      </c>
      <c r="L10" s="190" t="s">
        <v>61</v>
      </c>
      <c r="M10" s="57" t="s">
        <v>115</v>
      </c>
      <c r="N10" s="57" t="s">
        <v>115</v>
      </c>
      <c r="O10" s="57" t="s">
        <v>23</v>
      </c>
      <c r="P10" s="2">
        <v>1670093</v>
      </c>
      <c r="Q10" s="57"/>
      <c r="R10" s="57"/>
    </row>
    <row r="11" spans="1:28" ht="13.5" customHeight="1" x14ac:dyDescent="0.35">
      <c r="B11" s="7"/>
      <c r="C11" s="7"/>
      <c r="D11" s="7"/>
      <c r="E11" s="57" t="s">
        <v>124</v>
      </c>
      <c r="F11" s="57" t="s">
        <v>125</v>
      </c>
      <c r="G11" s="57"/>
      <c r="H11" s="61" t="s">
        <v>135</v>
      </c>
      <c r="I11" s="57" t="s">
        <v>126</v>
      </c>
      <c r="J11" s="57" t="s">
        <v>127</v>
      </c>
      <c r="K11" s="57" t="s">
        <v>128</v>
      </c>
      <c r="L11" s="190" t="s">
        <v>61</v>
      </c>
      <c r="M11" s="57" t="s">
        <v>116</v>
      </c>
      <c r="N11" s="57" t="s">
        <v>116</v>
      </c>
      <c r="O11" s="57" t="s">
        <v>23</v>
      </c>
      <c r="P11" s="2">
        <v>1840333</v>
      </c>
      <c r="Q11" s="57"/>
      <c r="R11" s="57"/>
    </row>
    <row r="12" spans="1:28" ht="13.5" customHeight="1" x14ac:dyDescent="0.35">
      <c r="B12" s="7"/>
      <c r="C12" s="7"/>
      <c r="D12" s="35"/>
      <c r="E12" s="57" t="s">
        <v>124</v>
      </c>
      <c r="F12" s="57" t="s">
        <v>125</v>
      </c>
      <c r="G12" s="57"/>
      <c r="H12" s="61" t="s">
        <v>135</v>
      </c>
      <c r="I12" s="57" t="s">
        <v>126</v>
      </c>
      <c r="J12" s="57" t="s">
        <v>127</v>
      </c>
      <c r="K12" s="57" t="s">
        <v>128</v>
      </c>
      <c r="L12" s="190" t="s">
        <v>61</v>
      </c>
      <c r="M12" s="57" t="s">
        <v>121</v>
      </c>
      <c r="N12" s="57" t="s">
        <v>121</v>
      </c>
      <c r="O12" s="57" t="s">
        <v>23</v>
      </c>
      <c r="P12" s="2">
        <v>1812257</v>
      </c>
      <c r="Q12" s="57"/>
      <c r="R12" s="57"/>
      <c r="W12" s="189"/>
      <c r="X12" s="188"/>
      <c r="Y12" s="188"/>
      <c r="Z12" s="188"/>
      <c r="AA12" s="188"/>
      <c r="AB12" s="188"/>
    </row>
    <row r="13" spans="1:28" ht="13.5" customHeight="1" outlineLevel="1" x14ac:dyDescent="0.35">
      <c r="B13" s="7"/>
      <c r="C13" s="7"/>
      <c r="D13" s="7"/>
      <c r="E13" s="57" t="s">
        <v>124</v>
      </c>
      <c r="F13" s="57" t="s">
        <v>125</v>
      </c>
      <c r="G13" s="57"/>
      <c r="H13" s="61" t="s">
        <v>135</v>
      </c>
      <c r="I13" s="57" t="s">
        <v>126</v>
      </c>
      <c r="J13" s="57" t="s">
        <v>127</v>
      </c>
      <c r="K13" s="57" t="s">
        <v>129</v>
      </c>
      <c r="L13" s="190" t="s">
        <v>134</v>
      </c>
      <c r="M13" s="57" t="s">
        <v>110</v>
      </c>
      <c r="N13" s="57" t="s">
        <v>110</v>
      </c>
      <c r="O13" s="57" t="s">
        <v>23</v>
      </c>
      <c r="P13" s="2">
        <v>703652</v>
      </c>
      <c r="Q13" s="57"/>
      <c r="R13" s="57"/>
    </row>
    <row r="14" spans="1:28" ht="13.5" customHeight="1" outlineLevel="1" x14ac:dyDescent="0.35">
      <c r="B14" s="7"/>
      <c r="C14" s="7"/>
      <c r="D14" s="7"/>
      <c r="E14" s="57" t="s">
        <v>124</v>
      </c>
      <c r="F14" s="57" t="s">
        <v>125</v>
      </c>
      <c r="G14" s="57"/>
      <c r="H14" s="61" t="s">
        <v>135</v>
      </c>
      <c r="I14" s="57" t="s">
        <v>126</v>
      </c>
      <c r="J14" s="57" t="s">
        <v>127</v>
      </c>
      <c r="K14" s="57" t="s">
        <v>129</v>
      </c>
      <c r="L14" s="190" t="s">
        <v>134</v>
      </c>
      <c r="M14" s="57" t="s">
        <v>114</v>
      </c>
      <c r="N14" s="57" t="s">
        <v>114</v>
      </c>
      <c r="O14" s="57" t="s">
        <v>23</v>
      </c>
      <c r="P14" s="2">
        <v>698184</v>
      </c>
      <c r="Q14" s="57"/>
      <c r="R14" s="57"/>
      <c r="W14" s="190"/>
      <c r="X14" s="190"/>
      <c r="Y14" s="190"/>
      <c r="Z14" s="190"/>
      <c r="AA14" s="190"/>
      <c r="AB14" s="190"/>
    </row>
    <row r="15" spans="1:28" ht="13.5" customHeight="1" outlineLevel="1" x14ac:dyDescent="0.35">
      <c r="B15" s="7"/>
      <c r="C15" s="7"/>
      <c r="D15" s="7"/>
      <c r="E15" s="57" t="s">
        <v>124</v>
      </c>
      <c r="F15" s="57" t="s">
        <v>125</v>
      </c>
      <c r="G15" s="57"/>
      <c r="H15" s="61" t="s">
        <v>135</v>
      </c>
      <c r="I15" s="57" t="s">
        <v>126</v>
      </c>
      <c r="J15" s="57" t="s">
        <v>127</v>
      </c>
      <c r="K15" s="57" t="s">
        <v>129</v>
      </c>
      <c r="L15" s="190" t="s">
        <v>134</v>
      </c>
      <c r="M15" s="57" t="s">
        <v>115</v>
      </c>
      <c r="N15" s="57" t="s">
        <v>115</v>
      </c>
      <c r="O15" s="57" t="s">
        <v>23</v>
      </c>
      <c r="P15" s="2">
        <v>738193</v>
      </c>
      <c r="Q15" s="57"/>
      <c r="R15" s="57"/>
      <c r="W15" s="190"/>
      <c r="X15" s="190"/>
      <c r="Y15" s="190"/>
      <c r="Z15" s="190"/>
      <c r="AA15" s="190"/>
      <c r="AB15" s="190"/>
    </row>
    <row r="16" spans="1:28" ht="13.5" customHeight="1" outlineLevel="1" x14ac:dyDescent="0.35">
      <c r="B16" s="7"/>
      <c r="C16" s="7"/>
      <c r="D16" s="7"/>
      <c r="E16" s="57" t="s">
        <v>124</v>
      </c>
      <c r="F16" s="57" t="s">
        <v>125</v>
      </c>
      <c r="G16" s="57"/>
      <c r="H16" s="61" t="s">
        <v>135</v>
      </c>
      <c r="I16" s="57" t="s">
        <v>126</v>
      </c>
      <c r="J16" s="57" t="s">
        <v>127</v>
      </c>
      <c r="K16" s="57" t="s">
        <v>129</v>
      </c>
      <c r="L16" s="190" t="s">
        <v>134</v>
      </c>
      <c r="M16" s="57" t="s">
        <v>116</v>
      </c>
      <c r="N16" s="57" t="s">
        <v>116</v>
      </c>
      <c r="O16" s="57" t="s">
        <v>23</v>
      </c>
      <c r="P16" s="2">
        <v>164833</v>
      </c>
      <c r="Q16" s="57"/>
      <c r="R16" s="57"/>
      <c r="W16" s="190"/>
      <c r="X16" s="190"/>
      <c r="Y16" s="190"/>
      <c r="Z16" s="190"/>
      <c r="AA16" s="190"/>
      <c r="AB16" s="190"/>
    </row>
    <row r="17" spans="2:28" ht="13.5" customHeight="1" outlineLevel="1" x14ac:dyDescent="0.35">
      <c r="B17" s="7"/>
      <c r="C17" s="7"/>
      <c r="D17" s="7"/>
      <c r="E17" s="57" t="s">
        <v>124</v>
      </c>
      <c r="F17" s="57" t="s">
        <v>125</v>
      </c>
      <c r="G17" s="57"/>
      <c r="H17" s="61" t="s">
        <v>135</v>
      </c>
      <c r="I17" s="57" t="s">
        <v>126</v>
      </c>
      <c r="J17" s="57" t="s">
        <v>127</v>
      </c>
      <c r="K17" s="57" t="s">
        <v>129</v>
      </c>
      <c r="L17" s="190" t="s">
        <v>134</v>
      </c>
      <c r="M17" s="57" t="s">
        <v>121</v>
      </c>
      <c r="N17" s="57" t="s">
        <v>121</v>
      </c>
      <c r="O17" s="57" t="s">
        <v>23</v>
      </c>
      <c r="P17" s="2">
        <v>720093</v>
      </c>
      <c r="Q17" s="57"/>
      <c r="R17" s="57"/>
      <c r="W17" s="190"/>
      <c r="X17" s="190"/>
      <c r="Y17" s="190"/>
      <c r="Z17" s="190"/>
      <c r="AA17" s="190"/>
      <c r="AB17" s="190"/>
    </row>
    <row r="18" spans="2:28" ht="13.5" customHeight="1" outlineLevel="1" x14ac:dyDescent="0.35">
      <c r="B18" s="7"/>
      <c r="C18" s="7"/>
      <c r="D18" s="7"/>
      <c r="E18" s="57" t="s">
        <v>124</v>
      </c>
      <c r="F18" s="57" t="s">
        <v>125</v>
      </c>
      <c r="G18" s="57"/>
      <c r="H18" s="61" t="s">
        <v>135</v>
      </c>
      <c r="I18" s="57" t="s">
        <v>126</v>
      </c>
      <c r="J18" s="57" t="s">
        <v>127</v>
      </c>
      <c r="K18" s="57" t="s">
        <v>130</v>
      </c>
      <c r="L18" s="190" t="s">
        <v>63</v>
      </c>
      <c r="M18" s="57" t="s">
        <v>110</v>
      </c>
      <c r="N18" s="57" t="s">
        <v>110</v>
      </c>
      <c r="O18" s="57" t="s">
        <v>23</v>
      </c>
      <c r="P18" s="2">
        <v>767874</v>
      </c>
      <c r="Q18" s="57"/>
      <c r="R18" s="57"/>
      <c r="W18" s="190"/>
      <c r="X18" s="190"/>
      <c r="Y18" s="190"/>
      <c r="Z18" s="190"/>
      <c r="AA18" s="190"/>
      <c r="AB18" s="190"/>
    </row>
    <row r="19" spans="2:28" ht="13.5" customHeight="1" outlineLevel="1" x14ac:dyDescent="0.35">
      <c r="B19" s="7"/>
      <c r="C19" s="7"/>
      <c r="D19" s="7"/>
      <c r="E19" s="57" t="s">
        <v>124</v>
      </c>
      <c r="F19" s="57" t="s">
        <v>125</v>
      </c>
      <c r="G19" s="57"/>
      <c r="H19" s="61" t="s">
        <v>135</v>
      </c>
      <c r="I19" s="57" t="s">
        <v>126</v>
      </c>
      <c r="J19" s="57" t="s">
        <v>127</v>
      </c>
      <c r="K19" s="57" t="s">
        <v>130</v>
      </c>
      <c r="L19" s="190" t="s">
        <v>63</v>
      </c>
      <c r="M19" s="57" t="s">
        <v>114</v>
      </c>
      <c r="N19" s="57" t="s">
        <v>114</v>
      </c>
      <c r="O19" s="57" t="s">
        <v>23</v>
      </c>
      <c r="P19" s="2">
        <v>969519</v>
      </c>
      <c r="Q19" s="57"/>
      <c r="R19" s="57"/>
      <c r="W19" s="190"/>
      <c r="X19" s="190"/>
      <c r="Y19" s="190"/>
      <c r="Z19" s="190"/>
      <c r="AA19" s="190"/>
      <c r="AB19" s="190"/>
    </row>
    <row r="20" spans="2:28" ht="13.5" customHeight="1" outlineLevel="1" x14ac:dyDescent="0.35">
      <c r="B20" s="7"/>
      <c r="C20" s="7"/>
      <c r="D20" s="7"/>
      <c r="E20" s="57" t="s">
        <v>124</v>
      </c>
      <c r="F20" s="57" t="s">
        <v>125</v>
      </c>
      <c r="G20" s="57"/>
      <c r="H20" s="61" t="s">
        <v>135</v>
      </c>
      <c r="I20" s="57" t="s">
        <v>126</v>
      </c>
      <c r="J20" s="57" t="s">
        <v>127</v>
      </c>
      <c r="K20" s="57" t="s">
        <v>130</v>
      </c>
      <c r="L20" s="190" t="s">
        <v>63</v>
      </c>
      <c r="M20" s="57" t="s">
        <v>115</v>
      </c>
      <c r="N20" s="57" t="s">
        <v>115</v>
      </c>
      <c r="O20" s="57" t="s">
        <v>23</v>
      </c>
      <c r="P20" s="2">
        <v>924644</v>
      </c>
      <c r="Q20" s="57"/>
      <c r="R20" s="57"/>
    </row>
    <row r="21" spans="2:28" ht="13.5" customHeight="1" outlineLevel="1" x14ac:dyDescent="0.35">
      <c r="B21" s="7"/>
      <c r="C21" s="7"/>
      <c r="D21" s="7"/>
      <c r="E21" s="57" t="s">
        <v>124</v>
      </c>
      <c r="F21" s="57" t="s">
        <v>125</v>
      </c>
      <c r="G21" s="57"/>
      <c r="H21" s="61" t="s">
        <v>135</v>
      </c>
      <c r="I21" s="57" t="s">
        <v>126</v>
      </c>
      <c r="J21" s="57" t="s">
        <v>127</v>
      </c>
      <c r="K21" s="57" t="s">
        <v>130</v>
      </c>
      <c r="L21" s="190" t="s">
        <v>63</v>
      </c>
      <c r="M21" s="57" t="s">
        <v>116</v>
      </c>
      <c r="N21" s="57" t="s">
        <v>116</v>
      </c>
      <c r="O21" s="57" t="s">
        <v>23</v>
      </c>
      <c r="P21" s="2">
        <v>898060</v>
      </c>
      <c r="Q21" s="57"/>
      <c r="R21" s="57"/>
    </row>
    <row r="22" spans="2:28" ht="13.5" customHeight="1" outlineLevel="1" x14ac:dyDescent="0.35">
      <c r="B22" s="7"/>
      <c r="C22" s="7"/>
      <c r="D22" s="7"/>
      <c r="E22" s="57" t="s">
        <v>124</v>
      </c>
      <c r="F22" s="57" t="s">
        <v>125</v>
      </c>
      <c r="G22" s="57"/>
      <c r="H22" s="61" t="s">
        <v>135</v>
      </c>
      <c r="I22" s="57" t="s">
        <v>126</v>
      </c>
      <c r="J22" s="57" t="s">
        <v>127</v>
      </c>
      <c r="K22" s="57" t="s">
        <v>130</v>
      </c>
      <c r="L22" s="190" t="s">
        <v>63</v>
      </c>
      <c r="M22" s="57" t="s">
        <v>121</v>
      </c>
      <c r="N22" s="57" t="s">
        <v>121</v>
      </c>
      <c r="O22" s="57" t="s">
        <v>23</v>
      </c>
      <c r="P22" s="2">
        <v>874031</v>
      </c>
      <c r="Q22" s="57"/>
      <c r="R22" s="57"/>
    </row>
    <row r="23" spans="2:28" ht="13.5" customHeight="1" outlineLevel="1" x14ac:dyDescent="0.35">
      <c r="B23" s="7"/>
      <c r="C23" s="7"/>
      <c r="D23" s="7"/>
      <c r="E23" s="57" t="s">
        <v>124</v>
      </c>
      <c r="F23" s="57" t="s">
        <v>125</v>
      </c>
      <c r="G23" s="57"/>
      <c r="H23" s="61" t="s">
        <v>135</v>
      </c>
      <c r="I23" s="57" t="s">
        <v>126</v>
      </c>
      <c r="J23" s="57" t="s">
        <v>127</v>
      </c>
      <c r="K23" s="57" t="s">
        <v>131</v>
      </c>
      <c r="L23" s="190" t="s">
        <v>64</v>
      </c>
      <c r="M23" s="57" t="s">
        <v>110</v>
      </c>
      <c r="N23" s="57" t="s">
        <v>110</v>
      </c>
      <c r="O23" s="57" t="s">
        <v>23</v>
      </c>
      <c r="P23" s="2">
        <v>1233008</v>
      </c>
      <c r="Q23" s="57"/>
      <c r="R23" s="57"/>
    </row>
    <row r="24" spans="2:28" ht="13.5" customHeight="1" outlineLevel="1" x14ac:dyDescent="0.35">
      <c r="B24" s="51"/>
      <c r="C24" s="7"/>
      <c r="D24" s="52"/>
      <c r="E24" s="57" t="s">
        <v>124</v>
      </c>
      <c r="F24" s="57" t="s">
        <v>125</v>
      </c>
      <c r="G24" s="57"/>
      <c r="H24" s="61" t="s">
        <v>135</v>
      </c>
      <c r="I24" s="57" t="s">
        <v>126</v>
      </c>
      <c r="J24" s="57" t="s">
        <v>127</v>
      </c>
      <c r="K24" s="57" t="s">
        <v>131</v>
      </c>
      <c r="L24" s="190" t="s">
        <v>64</v>
      </c>
      <c r="M24" s="57" t="s">
        <v>114</v>
      </c>
      <c r="N24" s="57" t="s">
        <v>114</v>
      </c>
      <c r="O24" s="57" t="s">
        <v>23</v>
      </c>
      <c r="P24" s="2">
        <v>1258559</v>
      </c>
      <c r="Q24" s="57"/>
      <c r="R24" s="57"/>
    </row>
    <row r="25" spans="2:28" ht="13.5" customHeight="1" outlineLevel="1" x14ac:dyDescent="0.35">
      <c r="B25" s="7"/>
      <c r="C25" s="7"/>
      <c r="D25" s="7"/>
      <c r="E25" s="57" t="s">
        <v>124</v>
      </c>
      <c r="F25" s="57" t="s">
        <v>125</v>
      </c>
      <c r="G25" s="57"/>
      <c r="H25" s="61" t="s">
        <v>135</v>
      </c>
      <c r="I25" s="57" t="s">
        <v>126</v>
      </c>
      <c r="J25" s="57" t="s">
        <v>127</v>
      </c>
      <c r="K25" s="57" t="s">
        <v>131</v>
      </c>
      <c r="L25" s="190" t="s">
        <v>64</v>
      </c>
      <c r="M25" s="57" t="s">
        <v>115</v>
      </c>
      <c r="N25" s="57" t="s">
        <v>115</v>
      </c>
      <c r="O25" s="57" t="s">
        <v>23</v>
      </c>
      <c r="P25" s="2">
        <v>1432151</v>
      </c>
      <c r="Q25" s="57"/>
      <c r="R25" s="57"/>
    </row>
    <row r="26" spans="2:28" ht="13.5" customHeight="1" outlineLevel="1" x14ac:dyDescent="0.35">
      <c r="B26" s="7"/>
      <c r="C26" s="7"/>
      <c r="D26" s="7"/>
      <c r="E26" s="57" t="s">
        <v>124</v>
      </c>
      <c r="F26" s="57" t="s">
        <v>125</v>
      </c>
      <c r="G26" s="57"/>
      <c r="H26" s="61" t="s">
        <v>135</v>
      </c>
      <c r="I26" s="57" t="s">
        <v>126</v>
      </c>
      <c r="J26" s="57" t="s">
        <v>127</v>
      </c>
      <c r="K26" s="57" t="s">
        <v>131</v>
      </c>
      <c r="L26" s="190" t="s">
        <v>64</v>
      </c>
      <c r="M26" s="57" t="s">
        <v>116</v>
      </c>
      <c r="N26" s="57" t="s">
        <v>116</v>
      </c>
      <c r="O26" s="57" t="s">
        <v>23</v>
      </c>
      <c r="P26" s="2">
        <v>1170148</v>
      </c>
      <c r="Q26" s="57"/>
      <c r="R26" s="57"/>
    </row>
    <row r="27" spans="2:28" ht="13.5" customHeight="1" outlineLevel="1" x14ac:dyDescent="0.35">
      <c r="B27" s="7"/>
      <c r="C27" s="7"/>
      <c r="D27" s="7"/>
      <c r="E27" s="57" t="s">
        <v>124</v>
      </c>
      <c r="F27" s="57" t="s">
        <v>125</v>
      </c>
      <c r="G27" s="57"/>
      <c r="H27" s="61" t="s">
        <v>135</v>
      </c>
      <c r="I27" s="57" t="s">
        <v>126</v>
      </c>
      <c r="J27" s="57" t="s">
        <v>127</v>
      </c>
      <c r="K27" s="57" t="s">
        <v>131</v>
      </c>
      <c r="L27" s="190" t="s">
        <v>64</v>
      </c>
      <c r="M27" s="57" t="s">
        <v>121</v>
      </c>
      <c r="N27" s="57" t="s">
        <v>121</v>
      </c>
      <c r="O27" s="57" t="s">
        <v>23</v>
      </c>
      <c r="P27" s="2">
        <v>1536189</v>
      </c>
      <c r="Q27" s="57"/>
      <c r="R27" s="57"/>
    </row>
    <row r="28" spans="2:28" ht="13.5" customHeight="1" outlineLevel="1" x14ac:dyDescent="0.35">
      <c r="B28" s="7"/>
      <c r="C28" s="7"/>
      <c r="D28" s="7"/>
      <c r="E28" s="57" t="s">
        <v>124</v>
      </c>
      <c r="F28" s="57" t="s">
        <v>125</v>
      </c>
      <c r="G28" s="57"/>
      <c r="H28" s="61" t="s">
        <v>135</v>
      </c>
      <c r="I28" s="57" t="s">
        <v>126</v>
      </c>
      <c r="J28" s="57" t="s">
        <v>127</v>
      </c>
      <c r="K28" s="57" t="s">
        <v>132</v>
      </c>
      <c r="L28" s="190" t="s">
        <v>60</v>
      </c>
      <c r="M28" s="57" t="s">
        <v>110</v>
      </c>
      <c r="N28" s="57" t="s">
        <v>110</v>
      </c>
      <c r="O28" s="57" t="s">
        <v>23</v>
      </c>
      <c r="P28" s="2">
        <v>1585986</v>
      </c>
      <c r="Q28" s="57"/>
      <c r="R28" s="57"/>
    </row>
    <row r="29" spans="2:28" ht="13.5" customHeight="1" outlineLevel="1" x14ac:dyDescent="0.35">
      <c r="B29" s="7"/>
      <c r="C29" s="7"/>
      <c r="D29" s="7"/>
      <c r="E29" s="57" t="s">
        <v>124</v>
      </c>
      <c r="F29" s="57" t="s">
        <v>125</v>
      </c>
      <c r="G29" s="57"/>
      <c r="H29" s="61" t="s">
        <v>135</v>
      </c>
      <c r="I29" s="57" t="s">
        <v>126</v>
      </c>
      <c r="J29" s="57" t="s">
        <v>127</v>
      </c>
      <c r="K29" s="57" t="s">
        <v>132</v>
      </c>
      <c r="L29" s="190" t="s">
        <v>60</v>
      </c>
      <c r="M29" s="57" t="s">
        <v>114</v>
      </c>
      <c r="N29" s="57" t="s">
        <v>114</v>
      </c>
      <c r="O29" s="57" t="s">
        <v>23</v>
      </c>
      <c r="P29" s="2">
        <v>1435122</v>
      </c>
      <c r="Q29" s="57"/>
      <c r="R29" s="57"/>
    </row>
    <row r="30" spans="2:28" ht="13.5" customHeight="1" outlineLevel="1" x14ac:dyDescent="0.35">
      <c r="B30" s="7"/>
      <c r="C30" s="7"/>
      <c r="D30" s="7"/>
      <c r="E30" s="57" t="s">
        <v>124</v>
      </c>
      <c r="F30" s="57" t="s">
        <v>125</v>
      </c>
      <c r="G30" s="57"/>
      <c r="H30" s="61" t="s">
        <v>135</v>
      </c>
      <c r="I30" s="57" t="s">
        <v>126</v>
      </c>
      <c r="J30" s="57" t="s">
        <v>127</v>
      </c>
      <c r="K30" s="57" t="s">
        <v>132</v>
      </c>
      <c r="L30" s="190" t="s">
        <v>60</v>
      </c>
      <c r="M30" s="57" t="s">
        <v>115</v>
      </c>
      <c r="N30" s="57" t="s">
        <v>115</v>
      </c>
      <c r="O30" s="57" t="s">
        <v>23</v>
      </c>
      <c r="P30" s="2">
        <v>1500778</v>
      </c>
      <c r="Q30" s="57"/>
      <c r="R30" s="57"/>
    </row>
    <row r="31" spans="2:28" ht="13.5" customHeight="1" outlineLevel="1" x14ac:dyDescent="0.35">
      <c r="B31" s="7"/>
      <c r="C31" s="7"/>
      <c r="D31" s="7"/>
      <c r="E31" s="57" t="s">
        <v>124</v>
      </c>
      <c r="F31" s="57" t="s">
        <v>125</v>
      </c>
      <c r="G31" s="57"/>
      <c r="H31" s="61" t="s">
        <v>135</v>
      </c>
      <c r="I31" s="57" t="s">
        <v>126</v>
      </c>
      <c r="J31" s="57" t="s">
        <v>127</v>
      </c>
      <c r="K31" s="57" t="s">
        <v>132</v>
      </c>
      <c r="L31" s="190" t="s">
        <v>60</v>
      </c>
      <c r="M31" s="57" t="s">
        <v>116</v>
      </c>
      <c r="N31" s="57" t="s">
        <v>116</v>
      </c>
      <c r="O31" s="57" t="s">
        <v>23</v>
      </c>
      <c r="P31" s="2">
        <v>1831825</v>
      </c>
      <c r="Q31" s="57"/>
      <c r="R31" s="57"/>
    </row>
    <row r="32" spans="2:28" ht="13.5" customHeight="1" x14ac:dyDescent="0.35">
      <c r="B32" s="7"/>
      <c r="C32" s="7"/>
      <c r="D32" s="7"/>
      <c r="E32" s="57" t="s">
        <v>124</v>
      </c>
      <c r="F32" s="57" t="s">
        <v>125</v>
      </c>
      <c r="G32" s="57"/>
      <c r="H32" s="61" t="s">
        <v>135</v>
      </c>
      <c r="I32" s="57" t="s">
        <v>126</v>
      </c>
      <c r="J32" s="57" t="s">
        <v>127</v>
      </c>
      <c r="K32" s="57" t="s">
        <v>132</v>
      </c>
      <c r="L32" s="190" t="s">
        <v>60</v>
      </c>
      <c r="M32" s="57" t="s">
        <v>121</v>
      </c>
      <c r="N32" s="57" t="s">
        <v>121</v>
      </c>
      <c r="O32" s="57" t="s">
        <v>23</v>
      </c>
      <c r="P32" s="2">
        <v>1546030</v>
      </c>
      <c r="Q32" s="57"/>
      <c r="R32" s="57"/>
    </row>
    <row r="33" spans="2:18" ht="13.5" customHeight="1" x14ac:dyDescent="0.35">
      <c r="B33" s="7"/>
      <c r="C33" s="7"/>
      <c r="D33" s="7"/>
      <c r="E33" s="57" t="s">
        <v>124</v>
      </c>
      <c r="F33" s="57" t="s">
        <v>125</v>
      </c>
      <c r="G33" s="57"/>
      <c r="H33" s="61" t="s">
        <v>135</v>
      </c>
      <c r="I33" s="57" t="s">
        <v>126</v>
      </c>
      <c r="J33" s="57" t="s">
        <v>127</v>
      </c>
      <c r="K33" s="57" t="s">
        <v>133</v>
      </c>
      <c r="L33" s="190" t="s">
        <v>57</v>
      </c>
      <c r="M33" s="57" t="s">
        <v>110</v>
      </c>
      <c r="N33" s="57" t="s">
        <v>110</v>
      </c>
      <c r="O33" s="57" t="s">
        <v>23</v>
      </c>
      <c r="P33" s="2">
        <v>2155729</v>
      </c>
      <c r="Q33" s="57"/>
      <c r="R33" s="57"/>
    </row>
    <row r="34" spans="2:18" ht="13.5" customHeight="1" x14ac:dyDescent="0.35">
      <c r="E34" s="57" t="s">
        <v>124</v>
      </c>
      <c r="F34" s="57" t="s">
        <v>125</v>
      </c>
      <c r="G34" s="57"/>
      <c r="H34" s="61" t="s">
        <v>135</v>
      </c>
      <c r="I34" s="57" t="s">
        <v>126</v>
      </c>
      <c r="J34" s="57" t="s">
        <v>127</v>
      </c>
      <c r="K34" s="57" t="s">
        <v>133</v>
      </c>
      <c r="L34" s="190" t="s">
        <v>57</v>
      </c>
      <c r="M34" s="57" t="s">
        <v>114</v>
      </c>
      <c r="N34" s="57" t="s">
        <v>114</v>
      </c>
      <c r="O34" s="57" t="s">
        <v>23</v>
      </c>
      <c r="P34" s="2">
        <v>2158263</v>
      </c>
      <c r="Q34" s="57"/>
      <c r="R34" s="57"/>
    </row>
    <row r="35" spans="2:18" ht="13.5" customHeight="1" x14ac:dyDescent="0.35">
      <c r="E35" s="57" t="s">
        <v>124</v>
      </c>
      <c r="F35" s="57" t="s">
        <v>125</v>
      </c>
      <c r="G35" s="57"/>
      <c r="H35" s="61" t="s">
        <v>135</v>
      </c>
      <c r="I35" s="57" t="s">
        <v>126</v>
      </c>
      <c r="J35" s="57" t="s">
        <v>127</v>
      </c>
      <c r="K35" s="57" t="s">
        <v>133</v>
      </c>
      <c r="L35" s="190" t="s">
        <v>57</v>
      </c>
      <c r="M35" s="57" t="s">
        <v>115</v>
      </c>
      <c r="N35" s="57" t="s">
        <v>115</v>
      </c>
      <c r="O35" s="57" t="s">
        <v>23</v>
      </c>
      <c r="P35" s="2">
        <v>1989953</v>
      </c>
      <c r="Q35" s="57"/>
      <c r="R35" s="57"/>
    </row>
    <row r="36" spans="2:18" ht="13.5" customHeight="1" x14ac:dyDescent="0.35">
      <c r="E36" s="57" t="s">
        <v>124</v>
      </c>
      <c r="F36" s="57" t="s">
        <v>125</v>
      </c>
      <c r="G36" s="57"/>
      <c r="H36" s="61" t="s">
        <v>135</v>
      </c>
      <c r="I36" s="57" t="s">
        <v>126</v>
      </c>
      <c r="J36" s="57" t="s">
        <v>127</v>
      </c>
      <c r="K36" s="57" t="s">
        <v>133</v>
      </c>
      <c r="L36" s="190" t="s">
        <v>57</v>
      </c>
      <c r="M36" s="57" t="s">
        <v>116</v>
      </c>
      <c r="N36" s="57" t="s">
        <v>116</v>
      </c>
      <c r="O36" s="57" t="s">
        <v>23</v>
      </c>
      <c r="P36" s="2">
        <v>2164374</v>
      </c>
      <c r="Q36" s="57"/>
      <c r="R36" s="57"/>
    </row>
    <row r="37" spans="2:18" ht="13.5" customHeight="1" x14ac:dyDescent="0.35">
      <c r="E37" s="57" t="s">
        <v>124</v>
      </c>
      <c r="F37" s="57" t="s">
        <v>125</v>
      </c>
      <c r="G37" s="57"/>
      <c r="H37" s="61" t="s">
        <v>135</v>
      </c>
      <c r="I37" s="57" t="s">
        <v>126</v>
      </c>
      <c r="J37" s="57" t="s">
        <v>127</v>
      </c>
      <c r="K37" s="57" t="s">
        <v>133</v>
      </c>
      <c r="L37" s="190" t="s">
        <v>57</v>
      </c>
      <c r="M37" s="57" t="s">
        <v>121</v>
      </c>
      <c r="N37" s="57" t="s">
        <v>121</v>
      </c>
      <c r="O37" s="57" t="s">
        <v>23</v>
      </c>
      <c r="P37" s="2">
        <v>2079082</v>
      </c>
      <c r="Q37" s="57"/>
      <c r="R37" s="57"/>
    </row>
    <row r="38" spans="2:18" ht="13.5" customHeight="1" x14ac:dyDescent="0.25">
      <c r="E38" s="57"/>
      <c r="F38" s="57"/>
      <c r="G38" s="57"/>
      <c r="H38" s="57"/>
      <c r="I38" s="57"/>
      <c r="J38" s="57"/>
      <c r="K38" s="57"/>
      <c r="L38" s="57"/>
      <c r="M38" s="57"/>
      <c r="N38" s="57"/>
      <c r="O38" s="57"/>
      <c r="P38" s="58"/>
      <c r="Q38" s="57"/>
      <c r="R38" s="57"/>
    </row>
    <row r="39" spans="2:18" ht="13.5" customHeight="1" x14ac:dyDescent="0.25">
      <c r="E39" s="57"/>
      <c r="F39" s="57"/>
      <c r="G39" s="57"/>
      <c r="H39" s="57"/>
      <c r="I39" s="57"/>
      <c r="J39" s="57"/>
      <c r="K39" s="57"/>
      <c r="L39" s="57"/>
      <c r="M39" s="57"/>
      <c r="N39" s="57"/>
      <c r="O39" s="57"/>
      <c r="P39" s="58"/>
      <c r="Q39" s="57"/>
      <c r="R39" s="57"/>
    </row>
    <row r="40" spans="2:18" ht="13.5" customHeight="1" x14ac:dyDescent="0.25">
      <c r="E40" s="57"/>
      <c r="F40" s="57"/>
      <c r="G40" s="57"/>
      <c r="H40" s="57"/>
      <c r="I40" s="57"/>
      <c r="J40" s="57"/>
      <c r="K40" s="57"/>
      <c r="L40" s="57"/>
      <c r="M40" s="57"/>
      <c r="N40" s="57"/>
      <c r="O40" s="57"/>
      <c r="P40" s="58"/>
      <c r="Q40" s="57"/>
      <c r="R40" s="57"/>
    </row>
    <row r="41" spans="2:18" ht="13.5" customHeight="1" x14ac:dyDescent="0.25">
      <c r="E41" s="57"/>
      <c r="F41" s="57"/>
      <c r="G41" s="57"/>
      <c r="H41" s="57"/>
      <c r="I41" s="57"/>
      <c r="J41" s="57"/>
      <c r="K41" s="57"/>
      <c r="L41" s="57"/>
      <c r="M41" s="57"/>
      <c r="N41" s="57"/>
      <c r="O41" s="57"/>
      <c r="P41" s="58"/>
      <c r="Q41" s="57"/>
      <c r="R41" s="57"/>
    </row>
    <row r="42" spans="2:18" ht="13.5" customHeight="1" x14ac:dyDescent="0.25">
      <c r="E42" s="57"/>
      <c r="F42" s="57"/>
      <c r="G42" s="57"/>
      <c r="H42" s="57"/>
      <c r="I42" s="57"/>
      <c r="J42" s="57"/>
      <c r="K42" s="57"/>
      <c r="L42" s="57"/>
      <c r="M42" s="57"/>
      <c r="N42" s="57"/>
      <c r="O42" s="57"/>
      <c r="P42" s="58"/>
      <c r="Q42" s="57"/>
      <c r="R42" s="57"/>
    </row>
    <row r="43" spans="2:18" ht="13.5" customHeight="1" x14ac:dyDescent="0.25">
      <c r="E43" s="57"/>
      <c r="F43" s="57"/>
      <c r="G43" s="57"/>
      <c r="H43" s="57"/>
      <c r="I43" s="57"/>
      <c r="J43" s="57"/>
      <c r="K43" s="57"/>
      <c r="L43" s="57"/>
      <c r="M43" s="57"/>
      <c r="N43" s="57"/>
      <c r="O43" s="57"/>
      <c r="P43" s="58"/>
      <c r="Q43" s="57"/>
      <c r="R43" s="57"/>
    </row>
    <row r="44" spans="2:18" ht="13.5" customHeight="1" x14ac:dyDescent="0.25">
      <c r="E44" s="57"/>
      <c r="F44" s="57"/>
      <c r="G44" s="57"/>
      <c r="H44" s="57"/>
      <c r="I44" s="57"/>
      <c r="J44" s="57"/>
      <c r="K44" s="57"/>
      <c r="L44" s="57"/>
      <c r="M44" s="57"/>
      <c r="N44" s="57"/>
      <c r="O44" s="57"/>
      <c r="P44" s="58"/>
      <c r="Q44" s="57"/>
      <c r="R44" s="57"/>
    </row>
    <row r="45" spans="2:18" ht="13.5" customHeight="1" x14ac:dyDescent="0.25">
      <c r="E45" s="57"/>
      <c r="F45" s="57"/>
      <c r="G45" s="57"/>
      <c r="H45" s="57"/>
      <c r="I45" s="57"/>
      <c r="J45" s="57"/>
      <c r="K45" s="57"/>
      <c r="L45" s="57"/>
      <c r="M45" s="57"/>
      <c r="N45" s="57"/>
      <c r="O45" s="57"/>
      <c r="P45" s="58"/>
      <c r="Q45" s="57"/>
      <c r="R45" s="57"/>
    </row>
    <row r="46" spans="2:18" ht="13.5" customHeight="1" x14ac:dyDescent="0.25">
      <c r="E46" s="57"/>
      <c r="F46" s="57"/>
      <c r="G46" s="57"/>
      <c r="H46" s="57"/>
      <c r="I46" s="57"/>
      <c r="J46" s="57"/>
      <c r="K46" s="57"/>
      <c r="L46" s="57"/>
      <c r="M46" s="57"/>
      <c r="N46" s="57"/>
      <c r="O46" s="57"/>
      <c r="P46" s="58"/>
      <c r="Q46" s="57"/>
      <c r="R46" s="57"/>
    </row>
    <row r="47" spans="2:18" ht="13.5" customHeight="1" x14ac:dyDescent="0.25">
      <c r="E47" s="57"/>
      <c r="F47" s="57"/>
      <c r="G47" s="57"/>
      <c r="H47" s="57"/>
      <c r="I47" s="57"/>
      <c r="J47" s="57"/>
      <c r="K47" s="57"/>
      <c r="L47" s="57"/>
      <c r="M47" s="57"/>
      <c r="N47" s="57"/>
      <c r="O47" s="57"/>
      <c r="P47" s="58"/>
      <c r="Q47" s="57"/>
      <c r="R47" s="57"/>
    </row>
    <row r="48" spans="2:18" ht="13.5" customHeight="1" x14ac:dyDescent="0.25">
      <c r="E48" s="57"/>
      <c r="F48" s="57"/>
      <c r="G48" s="57"/>
      <c r="H48" s="57"/>
      <c r="I48" s="57"/>
      <c r="J48" s="57"/>
      <c r="K48" s="57"/>
      <c r="L48" s="57"/>
      <c r="M48" s="57"/>
      <c r="N48" s="57"/>
      <c r="O48" s="57"/>
      <c r="P48" s="58"/>
      <c r="Q48" s="57"/>
      <c r="R48" s="57"/>
    </row>
    <row r="49" spans="5:20" ht="13.5" customHeight="1" x14ac:dyDescent="0.25">
      <c r="E49" s="57"/>
      <c r="F49" s="57"/>
      <c r="G49" s="57"/>
      <c r="H49" s="57"/>
      <c r="I49" s="57"/>
      <c r="J49" s="57"/>
      <c r="K49" s="57"/>
      <c r="L49" s="57"/>
      <c r="M49" s="57"/>
      <c r="N49" s="57"/>
      <c r="O49" s="57"/>
      <c r="P49" s="58"/>
      <c r="Q49" s="57"/>
      <c r="R49" s="57"/>
    </row>
    <row r="50" spans="5:20" ht="13.5" customHeight="1" x14ac:dyDescent="0.25">
      <c r="E50" s="57"/>
      <c r="F50" s="57"/>
      <c r="G50" s="57"/>
      <c r="H50" s="57"/>
      <c r="I50" s="57"/>
      <c r="J50" s="57"/>
      <c r="K50" s="57"/>
      <c r="L50" s="57"/>
      <c r="M50" s="57"/>
      <c r="N50" s="57"/>
      <c r="O50" s="57"/>
      <c r="P50" s="58"/>
      <c r="Q50" s="57"/>
      <c r="R50" s="57"/>
    </row>
    <row r="51" spans="5:20" ht="13.5" customHeight="1" x14ac:dyDescent="0.25">
      <c r="E51" s="57"/>
      <c r="F51" s="57"/>
      <c r="G51" s="57"/>
      <c r="H51" s="57"/>
      <c r="I51" s="57"/>
      <c r="J51" s="57"/>
      <c r="K51" s="57"/>
      <c r="L51" s="57"/>
      <c r="M51" s="57"/>
      <c r="N51" s="57"/>
      <c r="O51" s="57"/>
      <c r="P51" s="58"/>
      <c r="Q51" s="57"/>
      <c r="R51" s="57"/>
    </row>
    <row r="52" spans="5:20" ht="13.5" customHeight="1" x14ac:dyDescent="0.25">
      <c r="E52" s="57"/>
      <c r="F52" s="57"/>
      <c r="G52" s="57"/>
      <c r="H52" s="57"/>
      <c r="I52" s="57"/>
      <c r="J52" s="57"/>
      <c r="K52" s="57"/>
      <c r="L52" s="57"/>
      <c r="M52" s="57"/>
      <c r="N52" s="57"/>
      <c r="O52" s="57"/>
      <c r="P52" s="58"/>
      <c r="Q52" s="57"/>
      <c r="R52" s="57"/>
    </row>
    <row r="53" spans="5:20" ht="13.5" customHeight="1" x14ac:dyDescent="0.25">
      <c r="E53" s="57"/>
      <c r="F53" s="57"/>
      <c r="G53" s="57"/>
      <c r="H53" s="57"/>
      <c r="I53" s="57"/>
      <c r="J53" s="57"/>
      <c r="K53" s="57"/>
      <c r="L53" s="57"/>
      <c r="M53" s="57"/>
      <c r="N53" s="57"/>
      <c r="O53" s="57"/>
      <c r="P53" s="58"/>
      <c r="Q53" s="57"/>
      <c r="R53" s="57"/>
    </row>
    <row r="54" spans="5:20" ht="13.5" customHeight="1" x14ac:dyDescent="0.25">
      <c r="E54" s="57"/>
      <c r="F54" s="57"/>
      <c r="G54" s="57"/>
      <c r="H54" s="57"/>
      <c r="I54" s="57"/>
      <c r="J54" s="57"/>
      <c r="K54" s="57"/>
      <c r="L54" s="57"/>
      <c r="M54" s="57"/>
      <c r="N54" s="57"/>
      <c r="O54" s="57"/>
      <c r="P54" s="58"/>
      <c r="Q54" s="57"/>
      <c r="R54" s="57"/>
    </row>
    <row r="55" spans="5:20" ht="13.5" customHeight="1" x14ac:dyDescent="0.25">
      <c r="E55" s="57"/>
      <c r="F55" s="57"/>
      <c r="G55" s="57"/>
      <c r="H55" s="57"/>
      <c r="I55" s="57"/>
      <c r="J55" s="57"/>
      <c r="K55" s="57"/>
      <c r="L55" s="57"/>
      <c r="M55" s="57"/>
      <c r="N55" s="57"/>
      <c r="O55" s="57"/>
      <c r="P55" s="58"/>
      <c r="Q55" s="57"/>
      <c r="R55" s="57"/>
    </row>
    <row r="56" spans="5:20" ht="13.5" customHeight="1" x14ac:dyDescent="0.25">
      <c r="E56" s="57"/>
      <c r="F56" s="57"/>
      <c r="G56" s="57"/>
      <c r="H56" s="57"/>
      <c r="I56" s="57"/>
      <c r="J56" s="57"/>
      <c r="K56" s="57"/>
      <c r="L56" s="57"/>
      <c r="M56" s="57"/>
      <c r="N56" s="57"/>
      <c r="O56" s="57"/>
      <c r="P56" s="58"/>
      <c r="Q56" s="57"/>
      <c r="R56" s="57"/>
    </row>
    <row r="57" spans="5:20" ht="13.5" customHeight="1" x14ac:dyDescent="0.25">
      <c r="E57" s="57"/>
      <c r="F57" s="57"/>
      <c r="G57" s="57"/>
      <c r="H57" s="57"/>
      <c r="I57" s="57"/>
      <c r="J57" s="57"/>
      <c r="K57" s="57"/>
      <c r="L57" s="57"/>
      <c r="M57" s="57"/>
      <c r="N57" s="57"/>
      <c r="O57" s="57"/>
      <c r="P57" s="58"/>
      <c r="Q57" s="57"/>
      <c r="R57" s="57"/>
    </row>
    <row r="58" spans="5:20" ht="13.5" customHeight="1" x14ac:dyDescent="0.25">
      <c r="E58" s="57"/>
      <c r="F58" s="57"/>
      <c r="G58" s="57"/>
      <c r="H58" s="57"/>
      <c r="I58" s="57"/>
      <c r="J58" s="57"/>
      <c r="K58" s="57"/>
      <c r="L58" s="57"/>
      <c r="M58" s="57"/>
      <c r="N58" s="57"/>
      <c r="O58" s="57"/>
      <c r="P58" s="58"/>
      <c r="Q58" s="57"/>
      <c r="R58" s="57"/>
    </row>
    <row r="59" spans="5:20" ht="13.5" customHeight="1" x14ac:dyDescent="0.25">
      <c r="E59" s="57"/>
      <c r="F59" s="57"/>
      <c r="G59" s="57"/>
      <c r="H59" s="57"/>
      <c r="I59" s="57"/>
      <c r="J59" s="57"/>
      <c r="K59" s="57"/>
      <c r="L59" s="57"/>
      <c r="M59" s="57"/>
      <c r="N59" s="57"/>
      <c r="O59" s="57"/>
      <c r="P59" s="58"/>
      <c r="Q59" s="57"/>
      <c r="R59" s="57"/>
    </row>
    <row r="60" spans="5:20" ht="13.5" customHeight="1" x14ac:dyDescent="0.25">
      <c r="E60" s="57"/>
      <c r="F60" s="57"/>
      <c r="G60" s="57"/>
      <c r="H60" s="57"/>
      <c r="I60" s="57"/>
      <c r="J60" s="57"/>
      <c r="K60" s="57"/>
      <c r="L60" s="57"/>
      <c r="M60" s="57"/>
      <c r="N60" s="57"/>
      <c r="O60" s="57"/>
      <c r="P60" s="58"/>
      <c r="Q60" s="57"/>
      <c r="R60" s="57"/>
    </row>
    <row r="61" spans="5:20" ht="13.5" customHeight="1" x14ac:dyDescent="0.25">
      <c r="E61" s="57"/>
      <c r="F61" s="57"/>
      <c r="G61" s="57"/>
      <c r="H61" s="57"/>
      <c r="I61" s="57"/>
      <c r="J61" s="57"/>
      <c r="K61" s="57"/>
      <c r="L61" s="57"/>
      <c r="M61" s="57"/>
      <c r="N61" s="57"/>
      <c r="O61" s="57"/>
      <c r="P61" s="58"/>
      <c r="Q61" s="57"/>
      <c r="R61" s="57"/>
    </row>
    <row r="62" spans="5:20" ht="13.5" customHeight="1" x14ac:dyDescent="0.25">
      <c r="E62" s="57"/>
      <c r="F62" s="57"/>
      <c r="G62" s="57"/>
      <c r="H62" s="57"/>
      <c r="I62" s="57"/>
      <c r="J62" s="57"/>
      <c r="K62" s="57"/>
      <c r="L62" s="57"/>
      <c r="M62" s="57"/>
      <c r="N62" s="57"/>
      <c r="O62" s="57"/>
      <c r="P62" s="58"/>
      <c r="Q62" s="57"/>
      <c r="R62" s="57"/>
    </row>
    <row r="63" spans="5:20" ht="13.5" customHeight="1" x14ac:dyDescent="0.25">
      <c r="E63" s="57"/>
      <c r="F63" s="57"/>
      <c r="G63" s="57"/>
      <c r="H63" s="57"/>
      <c r="I63" s="57"/>
      <c r="J63" s="57"/>
      <c r="K63" s="57"/>
      <c r="L63" s="57"/>
      <c r="M63" s="57"/>
      <c r="N63" s="57"/>
      <c r="O63" s="57"/>
      <c r="P63" s="58"/>
      <c r="Q63" s="57"/>
      <c r="R63" s="57"/>
      <c r="T63" s="7"/>
    </row>
    <row r="64" spans="5:20" ht="13.5" customHeight="1" x14ac:dyDescent="0.25">
      <c r="E64" s="57"/>
      <c r="F64" s="57"/>
      <c r="G64" s="57"/>
      <c r="H64" s="57"/>
      <c r="I64" s="57"/>
      <c r="J64" s="57"/>
      <c r="K64" s="57"/>
      <c r="L64" s="57"/>
      <c r="M64" s="57"/>
      <c r="N64" s="57"/>
      <c r="O64" s="57"/>
      <c r="P64" s="58"/>
      <c r="Q64" s="57"/>
      <c r="R64" s="57"/>
      <c r="T64" s="7"/>
    </row>
    <row r="65" spans="5:20" ht="13.5" customHeight="1" x14ac:dyDescent="0.25">
      <c r="E65" s="57"/>
      <c r="F65" s="57"/>
      <c r="G65" s="57"/>
      <c r="H65" s="57"/>
      <c r="I65" s="57"/>
      <c r="J65" s="57"/>
      <c r="K65" s="57"/>
      <c r="L65" s="57"/>
      <c r="M65" s="57"/>
      <c r="N65" s="57"/>
      <c r="O65" s="57"/>
      <c r="P65" s="58"/>
      <c r="Q65" s="57"/>
      <c r="R65" s="57"/>
      <c r="T65" s="7"/>
    </row>
    <row r="66" spans="5:20" ht="13.5" customHeight="1" x14ac:dyDescent="0.25">
      <c r="E66" s="57"/>
      <c r="F66" s="57"/>
      <c r="G66" s="57"/>
      <c r="H66" s="57"/>
      <c r="I66" s="57"/>
      <c r="J66" s="57"/>
      <c r="K66" s="57"/>
      <c r="L66" s="57"/>
      <c r="M66" s="57"/>
      <c r="N66" s="57"/>
      <c r="O66" s="57"/>
      <c r="P66" s="58"/>
      <c r="Q66" s="57"/>
      <c r="R66" s="57"/>
      <c r="T66" s="7"/>
    </row>
    <row r="67" spans="5:20" ht="13.5" customHeight="1" x14ac:dyDescent="0.25">
      <c r="E67" s="57"/>
      <c r="F67" s="57"/>
      <c r="G67" s="57"/>
      <c r="H67" s="57"/>
      <c r="I67" s="57"/>
      <c r="J67" s="57"/>
      <c r="K67" s="57"/>
      <c r="L67" s="57"/>
      <c r="M67" s="57"/>
      <c r="N67" s="57"/>
      <c r="O67" s="57"/>
      <c r="P67" s="58"/>
      <c r="Q67" s="57"/>
      <c r="R67" s="57"/>
      <c r="T67" s="7"/>
    </row>
    <row r="68" spans="5:20" ht="13.5" customHeight="1" x14ac:dyDescent="0.25">
      <c r="E68" s="57"/>
      <c r="F68" s="57"/>
      <c r="G68" s="57"/>
      <c r="H68" s="57"/>
      <c r="I68" s="57"/>
      <c r="J68" s="57"/>
      <c r="K68" s="57"/>
      <c r="L68" s="57"/>
      <c r="M68" s="57"/>
      <c r="N68" s="57"/>
      <c r="O68" s="57"/>
      <c r="P68" s="58"/>
      <c r="Q68" s="57"/>
      <c r="R68" s="57"/>
      <c r="T68" s="7"/>
    </row>
    <row r="69" spans="5:20" ht="13.5" customHeight="1" x14ac:dyDescent="0.25">
      <c r="E69" s="57"/>
      <c r="F69" s="57"/>
      <c r="G69" s="57"/>
      <c r="H69" s="57"/>
      <c r="I69" s="57"/>
      <c r="J69" s="57"/>
      <c r="K69" s="57"/>
      <c r="L69" s="57"/>
      <c r="M69" s="57"/>
      <c r="N69" s="57"/>
      <c r="O69" s="57"/>
      <c r="P69" s="58"/>
      <c r="Q69" s="57"/>
      <c r="R69" s="57"/>
      <c r="T69" s="7"/>
    </row>
    <row r="70" spans="5:20" ht="13.5" customHeight="1" x14ac:dyDescent="0.25">
      <c r="E70" s="57"/>
      <c r="F70" s="57"/>
      <c r="G70" s="57"/>
      <c r="H70" s="57"/>
      <c r="I70" s="57"/>
      <c r="J70" s="57"/>
      <c r="K70" s="57"/>
      <c r="L70" s="57"/>
      <c r="M70" s="57"/>
      <c r="N70" s="57"/>
      <c r="O70" s="57"/>
      <c r="P70" s="58"/>
      <c r="Q70" s="57"/>
      <c r="R70" s="57"/>
      <c r="T70" s="7"/>
    </row>
    <row r="71" spans="5:20" ht="13.5" customHeight="1" x14ac:dyDescent="0.25">
      <c r="E71" s="57"/>
      <c r="F71" s="57"/>
      <c r="G71" s="57"/>
      <c r="H71" s="57"/>
      <c r="I71" s="57"/>
      <c r="J71" s="57"/>
      <c r="K71" s="57"/>
      <c r="L71" s="57"/>
      <c r="M71" s="57"/>
      <c r="N71" s="57"/>
      <c r="O71" s="57"/>
      <c r="P71" s="58"/>
      <c r="Q71" s="57"/>
      <c r="R71" s="57"/>
      <c r="T71" s="7"/>
    </row>
    <row r="72" spans="5:20" ht="13.5" customHeight="1" x14ac:dyDescent="0.25">
      <c r="E72" s="57"/>
      <c r="F72" s="57"/>
      <c r="G72" s="57"/>
      <c r="H72" s="57"/>
      <c r="I72" s="57"/>
      <c r="J72" s="57"/>
      <c r="K72" s="57"/>
      <c r="L72" s="57"/>
      <c r="M72" s="57"/>
      <c r="N72" s="57"/>
      <c r="O72" s="57"/>
      <c r="P72" s="58"/>
      <c r="Q72" s="57"/>
      <c r="R72" s="57"/>
      <c r="T72" s="7"/>
    </row>
    <row r="73" spans="5:20" ht="13.5" customHeight="1" x14ac:dyDescent="0.25">
      <c r="E73" s="57"/>
      <c r="F73" s="57"/>
      <c r="G73" s="57"/>
      <c r="H73" s="57"/>
      <c r="I73" s="57"/>
      <c r="J73" s="57"/>
      <c r="K73" s="57"/>
      <c r="L73" s="57"/>
      <c r="M73" s="57"/>
      <c r="N73" s="57"/>
      <c r="O73" s="57"/>
      <c r="P73" s="58"/>
      <c r="Q73" s="57"/>
      <c r="R73" s="57"/>
      <c r="T73" s="7"/>
    </row>
    <row r="74" spans="5:20" ht="13.5" customHeight="1" x14ac:dyDescent="0.25">
      <c r="E74" s="57"/>
      <c r="F74" s="57"/>
      <c r="G74" s="57"/>
      <c r="H74" s="57"/>
      <c r="I74" s="57"/>
      <c r="J74" s="57"/>
      <c r="K74" s="57"/>
      <c r="L74" s="57"/>
      <c r="M74" s="57"/>
      <c r="N74" s="57"/>
      <c r="O74" s="57"/>
      <c r="P74" s="58"/>
      <c r="Q74" s="57"/>
      <c r="R74" s="57"/>
      <c r="T74" s="7"/>
    </row>
    <row r="75" spans="5:20" ht="13.5" customHeight="1" x14ac:dyDescent="0.25">
      <c r="E75" s="57"/>
      <c r="F75" s="57"/>
      <c r="G75" s="57"/>
      <c r="H75" s="57"/>
      <c r="I75" s="57"/>
      <c r="J75" s="57"/>
      <c r="K75" s="57"/>
      <c r="L75" s="57"/>
      <c r="M75" s="57"/>
      <c r="N75" s="57"/>
      <c r="O75" s="57"/>
      <c r="P75" s="58"/>
      <c r="Q75" s="57"/>
      <c r="R75" s="57"/>
      <c r="T75" s="7"/>
    </row>
    <row r="76" spans="5:20" ht="13.5" customHeight="1" x14ac:dyDescent="0.25">
      <c r="E76" s="57"/>
      <c r="F76" s="57"/>
      <c r="G76" s="57"/>
      <c r="H76" s="57"/>
      <c r="I76" s="57"/>
      <c r="J76" s="57"/>
      <c r="K76" s="57"/>
      <c r="L76" s="57"/>
      <c r="M76" s="57"/>
      <c r="N76" s="57"/>
      <c r="O76" s="57"/>
      <c r="P76" s="58"/>
      <c r="Q76" s="57"/>
      <c r="R76" s="57"/>
      <c r="T76" s="7"/>
    </row>
    <row r="77" spans="5:20" ht="13.5" customHeight="1" x14ac:dyDescent="0.25">
      <c r="E77" s="57"/>
      <c r="F77" s="57"/>
      <c r="G77" s="57"/>
      <c r="H77" s="57"/>
      <c r="I77" s="57"/>
      <c r="J77" s="57"/>
      <c r="K77" s="57"/>
      <c r="L77" s="57"/>
      <c r="M77" s="57"/>
      <c r="N77" s="57"/>
      <c r="O77" s="57"/>
      <c r="P77" s="58"/>
      <c r="Q77" s="57"/>
      <c r="R77" s="57"/>
      <c r="T77" s="7"/>
    </row>
    <row r="78" spans="5:20" ht="13.5" customHeight="1" x14ac:dyDescent="0.25">
      <c r="E78" s="57"/>
      <c r="F78" s="57"/>
      <c r="G78" s="57"/>
      <c r="H78" s="57"/>
      <c r="I78" s="57"/>
      <c r="J78" s="57"/>
      <c r="K78" s="57"/>
      <c r="L78" s="57"/>
      <c r="M78" s="57"/>
      <c r="N78" s="57"/>
      <c r="O78" s="57"/>
      <c r="P78" s="58"/>
      <c r="Q78" s="57"/>
      <c r="R78" s="57"/>
    </row>
    <row r="79" spans="5:20" ht="13.5" customHeight="1" x14ac:dyDescent="0.25">
      <c r="E79" s="57"/>
      <c r="F79" s="57"/>
      <c r="G79" s="57"/>
      <c r="H79" s="57"/>
      <c r="I79" s="57"/>
      <c r="J79" s="57"/>
      <c r="K79" s="57"/>
      <c r="L79" s="57"/>
      <c r="M79" s="57"/>
      <c r="N79" s="57"/>
      <c r="O79" s="57"/>
      <c r="P79" s="58"/>
      <c r="Q79" s="57"/>
      <c r="R79" s="57"/>
    </row>
    <row r="80" spans="5:20" ht="13.5" customHeight="1" x14ac:dyDescent="0.25">
      <c r="E80" s="57"/>
      <c r="F80" s="57"/>
      <c r="G80" s="57"/>
      <c r="H80" s="57"/>
      <c r="I80" s="57"/>
      <c r="J80" s="57"/>
      <c r="K80" s="57"/>
      <c r="L80" s="57"/>
      <c r="M80" s="57"/>
      <c r="N80" s="57"/>
      <c r="O80" s="57"/>
      <c r="P80" s="58"/>
      <c r="Q80" s="57"/>
      <c r="R80" s="57"/>
    </row>
    <row r="81" spans="5:18" ht="13.5" customHeight="1" x14ac:dyDescent="0.25">
      <c r="E81" s="57"/>
      <c r="F81" s="57"/>
      <c r="G81" s="57"/>
      <c r="H81" s="57"/>
      <c r="I81" s="57"/>
      <c r="J81" s="57"/>
      <c r="K81" s="57"/>
      <c r="L81" s="57"/>
      <c r="M81" s="57"/>
      <c r="N81" s="57"/>
      <c r="O81" s="57"/>
      <c r="P81" s="58"/>
      <c r="Q81" s="57"/>
      <c r="R81" s="57"/>
    </row>
    <row r="82" spans="5:18" ht="13.5" customHeight="1" x14ac:dyDescent="0.25">
      <c r="E82" s="57"/>
      <c r="F82" s="57"/>
      <c r="G82" s="57"/>
      <c r="H82" s="57"/>
      <c r="I82" s="57"/>
      <c r="J82" s="57"/>
      <c r="K82" s="57"/>
      <c r="L82" s="57"/>
      <c r="M82" s="57"/>
      <c r="N82" s="57"/>
      <c r="O82" s="57"/>
      <c r="P82" s="58"/>
      <c r="Q82" s="57"/>
      <c r="R82" s="57"/>
    </row>
    <row r="83" spans="5:18" ht="13.5" customHeight="1" x14ac:dyDescent="0.25">
      <c r="E83" s="57"/>
      <c r="F83" s="57"/>
      <c r="G83" s="57"/>
      <c r="H83" s="57"/>
      <c r="I83" s="57"/>
      <c r="J83" s="57"/>
      <c r="K83" s="57"/>
      <c r="L83" s="57"/>
      <c r="M83" s="57"/>
      <c r="N83" s="57"/>
      <c r="O83" s="57"/>
      <c r="P83" s="58"/>
      <c r="Q83" s="57"/>
      <c r="R83" s="57"/>
    </row>
    <row r="84" spans="5:18" ht="13.5" customHeight="1" x14ac:dyDescent="0.25">
      <c r="E84" s="57"/>
      <c r="F84" s="57"/>
      <c r="G84" s="57"/>
      <c r="H84" s="57"/>
      <c r="I84" s="57"/>
      <c r="J84" s="57"/>
      <c r="K84" s="57"/>
      <c r="L84" s="57"/>
      <c r="M84" s="57"/>
      <c r="N84" s="57"/>
      <c r="O84" s="57"/>
      <c r="P84" s="58"/>
      <c r="Q84" s="57"/>
      <c r="R84" s="57"/>
    </row>
    <row r="85" spans="5:18" ht="13.5" customHeight="1" x14ac:dyDescent="0.25">
      <c r="E85" s="57"/>
      <c r="F85" s="57"/>
      <c r="G85" s="57"/>
      <c r="H85" s="57"/>
      <c r="I85" s="57"/>
      <c r="J85" s="57"/>
      <c r="K85" s="57"/>
      <c r="L85" s="57"/>
      <c r="M85" s="57"/>
      <c r="N85" s="57"/>
      <c r="O85" s="57"/>
      <c r="P85" s="58"/>
      <c r="Q85" s="57"/>
      <c r="R85" s="57"/>
    </row>
    <row r="86" spans="5:18" ht="13.5" customHeight="1" x14ac:dyDescent="0.25">
      <c r="E86" s="57"/>
      <c r="F86" s="57"/>
      <c r="G86" s="57"/>
      <c r="H86" s="57"/>
      <c r="I86" s="57"/>
      <c r="J86" s="57"/>
      <c r="K86" s="57"/>
      <c r="L86" s="57"/>
      <c r="M86" s="57"/>
      <c r="N86" s="57"/>
      <c r="O86" s="57"/>
      <c r="P86" s="58"/>
      <c r="Q86" s="57"/>
      <c r="R86" s="57"/>
    </row>
    <row r="87" spans="5:18" ht="13.5" customHeight="1" x14ac:dyDescent="0.25">
      <c r="E87" s="57"/>
      <c r="F87" s="57"/>
      <c r="G87" s="57"/>
      <c r="H87" s="57"/>
      <c r="I87" s="57"/>
      <c r="J87" s="57"/>
      <c r="K87" s="57"/>
      <c r="L87" s="57"/>
      <c r="M87" s="57"/>
      <c r="N87" s="57"/>
      <c r="O87" s="57"/>
      <c r="P87" s="58"/>
      <c r="Q87" s="57"/>
      <c r="R87" s="57"/>
    </row>
    <row r="88" spans="5:18" ht="13.5" customHeight="1" x14ac:dyDescent="0.25">
      <c r="E88" s="57"/>
      <c r="F88" s="57"/>
      <c r="G88" s="57"/>
      <c r="H88" s="57"/>
      <c r="I88" s="57"/>
      <c r="J88" s="57"/>
      <c r="K88" s="57"/>
      <c r="L88" s="57"/>
      <c r="M88" s="57"/>
      <c r="N88" s="57"/>
      <c r="O88" s="57"/>
      <c r="P88" s="58"/>
      <c r="Q88" s="57"/>
      <c r="R88" s="57"/>
    </row>
    <row r="89" spans="5:18" ht="13.5" customHeight="1" x14ac:dyDescent="0.25">
      <c r="E89" s="57"/>
      <c r="F89" s="57"/>
      <c r="G89" s="57"/>
      <c r="H89" s="57"/>
      <c r="I89" s="57"/>
      <c r="J89" s="57"/>
      <c r="K89" s="57"/>
      <c r="L89" s="57"/>
      <c r="M89" s="57"/>
      <c r="N89" s="57"/>
      <c r="O89" s="57"/>
      <c r="P89" s="58"/>
      <c r="Q89" s="57"/>
      <c r="R89" s="57"/>
    </row>
    <row r="90" spans="5:18" ht="13.5" customHeight="1" x14ac:dyDescent="0.25">
      <c r="E90" s="57"/>
      <c r="F90" s="57"/>
      <c r="G90" s="57"/>
      <c r="H90" s="57"/>
      <c r="I90" s="57"/>
      <c r="J90" s="57"/>
      <c r="K90" s="57"/>
      <c r="L90" s="57"/>
      <c r="M90" s="57"/>
      <c r="N90" s="57"/>
      <c r="O90" s="57"/>
      <c r="P90" s="58"/>
      <c r="Q90" s="57"/>
      <c r="R90" s="57"/>
    </row>
    <row r="91" spans="5:18" ht="13.5" customHeight="1" x14ac:dyDescent="0.25">
      <c r="E91" s="57"/>
      <c r="F91" s="57"/>
      <c r="G91" s="57"/>
      <c r="H91" s="57"/>
      <c r="I91" s="57"/>
      <c r="J91" s="57"/>
      <c r="K91" s="57"/>
      <c r="L91" s="57"/>
      <c r="M91" s="57"/>
      <c r="N91" s="57"/>
      <c r="O91" s="57"/>
      <c r="P91" s="58"/>
      <c r="Q91" s="57"/>
      <c r="R91" s="57"/>
    </row>
    <row r="92" spans="5:18" ht="13.5" customHeight="1" x14ac:dyDescent="0.25">
      <c r="E92" s="57"/>
      <c r="F92" s="57"/>
      <c r="G92" s="57"/>
      <c r="H92" s="57"/>
      <c r="I92" s="57"/>
      <c r="J92" s="57"/>
      <c r="K92" s="57"/>
      <c r="L92" s="57"/>
      <c r="M92" s="57"/>
      <c r="N92" s="57"/>
      <c r="O92" s="57"/>
      <c r="P92" s="58"/>
      <c r="Q92" s="57"/>
      <c r="R92" s="57"/>
    </row>
    <row r="93" spans="5:18" ht="13.5" customHeight="1" x14ac:dyDescent="0.25">
      <c r="E93" s="57"/>
      <c r="F93" s="57"/>
      <c r="G93" s="57"/>
      <c r="H93" s="57"/>
      <c r="I93" s="57"/>
      <c r="J93" s="57"/>
      <c r="K93" s="57"/>
      <c r="L93" s="57"/>
      <c r="M93" s="57"/>
      <c r="N93" s="57"/>
      <c r="O93" s="57"/>
      <c r="P93" s="58"/>
      <c r="Q93" s="57"/>
      <c r="R93" s="57"/>
    </row>
    <row r="94" spans="5:18" ht="13.5" customHeight="1" x14ac:dyDescent="0.25">
      <c r="E94" s="57"/>
      <c r="F94" s="57"/>
      <c r="G94" s="57"/>
      <c r="H94" s="57"/>
      <c r="I94" s="57"/>
      <c r="J94" s="57"/>
      <c r="K94" s="57"/>
      <c r="L94" s="57"/>
      <c r="M94" s="57"/>
      <c r="N94" s="57"/>
      <c r="O94" s="57"/>
      <c r="P94" s="58"/>
      <c r="Q94" s="57"/>
      <c r="R94" s="57"/>
    </row>
    <row r="95" spans="5:18" ht="13.5" customHeight="1" x14ac:dyDescent="0.25">
      <c r="E95" s="57"/>
      <c r="F95" s="57"/>
      <c r="G95" s="57"/>
      <c r="H95" s="57"/>
      <c r="I95" s="57"/>
      <c r="J95" s="57"/>
      <c r="K95" s="57"/>
      <c r="L95" s="57"/>
      <c r="M95" s="57"/>
      <c r="N95" s="57"/>
      <c r="O95" s="57"/>
      <c r="P95" s="58"/>
      <c r="Q95" s="57"/>
      <c r="R95" s="57"/>
    </row>
    <row r="96" spans="5:18" ht="13.5" customHeight="1" x14ac:dyDescent="0.25">
      <c r="E96" s="57"/>
      <c r="F96" s="57"/>
      <c r="G96" s="57"/>
      <c r="H96" s="57"/>
      <c r="I96" s="57"/>
      <c r="J96" s="57"/>
      <c r="K96" s="57"/>
      <c r="L96" s="57"/>
      <c r="M96" s="57"/>
      <c r="N96" s="57"/>
      <c r="O96" s="57"/>
      <c r="P96" s="58"/>
      <c r="Q96" s="57"/>
      <c r="R96" s="57"/>
    </row>
    <row r="97" spans="5:18" ht="13.5" customHeight="1" x14ac:dyDescent="0.25">
      <c r="E97" s="57"/>
      <c r="F97" s="57"/>
      <c r="G97" s="57"/>
      <c r="H97" s="57"/>
      <c r="I97" s="57"/>
      <c r="J97" s="57"/>
      <c r="K97" s="57"/>
      <c r="L97" s="57"/>
      <c r="M97" s="57"/>
      <c r="N97" s="57"/>
      <c r="O97" s="57"/>
      <c r="P97" s="58"/>
      <c r="Q97" s="57"/>
      <c r="R97" s="57"/>
    </row>
    <row r="98" spans="5:18" ht="13.5" customHeight="1" x14ac:dyDescent="0.25">
      <c r="E98" s="57"/>
      <c r="F98" s="57"/>
      <c r="G98" s="57"/>
      <c r="H98" s="57"/>
      <c r="I98" s="57"/>
      <c r="J98" s="57"/>
      <c r="K98" s="57"/>
      <c r="L98" s="57"/>
      <c r="M98" s="57"/>
      <c r="N98" s="57"/>
      <c r="O98" s="57"/>
      <c r="P98" s="58"/>
      <c r="Q98" s="57"/>
      <c r="R98" s="57"/>
    </row>
    <row r="99" spans="5:18" ht="13.5" customHeight="1" x14ac:dyDescent="0.25">
      <c r="E99" s="57"/>
      <c r="F99" s="57"/>
      <c r="G99" s="57"/>
      <c r="H99" s="57"/>
      <c r="I99" s="57"/>
      <c r="J99" s="57"/>
      <c r="K99" s="57"/>
      <c r="L99" s="57"/>
      <c r="M99" s="57"/>
      <c r="N99" s="57"/>
      <c r="O99" s="57"/>
      <c r="P99" s="58"/>
      <c r="Q99" s="57"/>
      <c r="R99" s="57"/>
    </row>
    <row r="100" spans="5:18" ht="13.5" customHeight="1" x14ac:dyDescent="0.25">
      <c r="E100" s="57"/>
      <c r="F100" s="57"/>
      <c r="G100" s="57"/>
      <c r="H100" s="57"/>
      <c r="I100" s="57"/>
      <c r="J100" s="57"/>
      <c r="K100" s="57"/>
      <c r="L100" s="57"/>
      <c r="M100" s="57"/>
      <c r="N100" s="57"/>
      <c r="O100" s="57"/>
      <c r="P100" s="58"/>
      <c r="Q100" s="57"/>
      <c r="R100" s="57"/>
    </row>
    <row r="101" spans="5:18" ht="13.5" customHeight="1" x14ac:dyDescent="0.25">
      <c r="E101" s="57"/>
      <c r="F101" s="57"/>
      <c r="G101" s="57"/>
      <c r="H101" s="57"/>
      <c r="I101" s="57"/>
      <c r="J101" s="57"/>
      <c r="K101" s="57"/>
      <c r="L101" s="57"/>
      <c r="M101" s="57"/>
      <c r="N101" s="57"/>
      <c r="O101" s="57"/>
      <c r="P101" s="58"/>
      <c r="Q101" s="57"/>
      <c r="R101" s="57"/>
    </row>
    <row r="102" spans="5:18" ht="13.5" customHeight="1" x14ac:dyDescent="0.25">
      <c r="E102" s="57"/>
      <c r="F102" s="57"/>
      <c r="G102" s="57"/>
      <c r="H102" s="57"/>
      <c r="I102" s="57"/>
      <c r="J102" s="57"/>
      <c r="K102" s="57"/>
      <c r="L102" s="57"/>
      <c r="M102" s="57"/>
      <c r="N102" s="57"/>
      <c r="O102" s="57"/>
      <c r="P102" s="58"/>
      <c r="Q102" s="57"/>
      <c r="R102" s="57"/>
    </row>
    <row r="103" spans="5:18" ht="13.5" customHeight="1" x14ac:dyDescent="0.25">
      <c r="E103" s="57"/>
      <c r="F103" s="57"/>
      <c r="G103" s="57"/>
      <c r="H103" s="57"/>
      <c r="I103" s="57"/>
      <c r="J103" s="57"/>
      <c r="K103" s="57"/>
      <c r="L103" s="57"/>
      <c r="M103" s="57"/>
      <c r="N103" s="57"/>
      <c r="O103" s="57"/>
      <c r="P103" s="58"/>
      <c r="Q103" s="57"/>
      <c r="R103" s="57"/>
    </row>
    <row r="104" spans="5:18" ht="13.5" customHeight="1" x14ac:dyDescent="0.25">
      <c r="E104" s="57"/>
      <c r="F104" s="57"/>
      <c r="G104" s="57"/>
      <c r="H104" s="57"/>
      <c r="I104" s="57"/>
      <c r="J104" s="57"/>
      <c r="K104" s="57"/>
      <c r="L104" s="57"/>
      <c r="M104" s="57"/>
      <c r="N104" s="57"/>
      <c r="O104" s="57"/>
      <c r="P104" s="58"/>
      <c r="Q104" s="57"/>
      <c r="R104" s="57"/>
    </row>
    <row r="105" spans="5:18" ht="13.5" customHeight="1" x14ac:dyDescent="0.25">
      <c r="E105" s="57"/>
      <c r="F105" s="57"/>
      <c r="G105" s="57"/>
      <c r="H105" s="57"/>
      <c r="I105" s="57"/>
      <c r="J105" s="57"/>
      <c r="K105" s="57"/>
      <c r="L105" s="57"/>
      <c r="M105" s="57"/>
      <c r="N105" s="57"/>
      <c r="O105" s="57"/>
      <c r="P105" s="58"/>
      <c r="Q105" s="57"/>
      <c r="R105" s="57"/>
    </row>
    <row r="106" spans="5:18" ht="13.5" customHeight="1" x14ac:dyDescent="0.25">
      <c r="E106" s="57"/>
      <c r="F106" s="57"/>
      <c r="G106" s="57"/>
      <c r="H106" s="57"/>
      <c r="I106" s="57"/>
      <c r="J106" s="57"/>
      <c r="K106" s="57"/>
      <c r="L106" s="57"/>
      <c r="M106" s="57"/>
      <c r="N106" s="57"/>
      <c r="O106" s="57"/>
      <c r="P106" s="58"/>
      <c r="Q106" s="57"/>
      <c r="R106" s="57"/>
    </row>
    <row r="107" spans="5:18" ht="13.5" customHeight="1" x14ac:dyDescent="0.25">
      <c r="E107" s="57"/>
      <c r="F107" s="57"/>
      <c r="G107" s="57"/>
      <c r="H107" s="57"/>
      <c r="I107" s="57"/>
      <c r="J107" s="57"/>
      <c r="K107" s="57"/>
      <c r="L107" s="57"/>
      <c r="M107" s="57"/>
      <c r="N107" s="57"/>
      <c r="O107" s="57"/>
      <c r="P107" s="58"/>
      <c r="Q107" s="57"/>
      <c r="R107" s="57"/>
    </row>
    <row r="108" spans="5:18" ht="13.5" customHeight="1" x14ac:dyDescent="0.25">
      <c r="E108" s="57"/>
      <c r="F108" s="57"/>
      <c r="G108" s="57"/>
      <c r="H108" s="57"/>
      <c r="I108" s="57"/>
      <c r="J108" s="57"/>
      <c r="K108" s="57"/>
      <c r="L108" s="57"/>
      <c r="M108" s="57"/>
      <c r="N108" s="57"/>
      <c r="O108" s="57"/>
      <c r="P108" s="58"/>
      <c r="Q108" s="57"/>
      <c r="R108" s="57"/>
    </row>
    <row r="109" spans="5:18" ht="13.5" customHeight="1" x14ac:dyDescent="0.25">
      <c r="E109" s="57"/>
      <c r="F109" s="57"/>
      <c r="G109" s="57"/>
      <c r="H109" s="57"/>
      <c r="I109" s="57"/>
      <c r="J109" s="57"/>
      <c r="K109" s="57"/>
      <c r="L109" s="57"/>
      <c r="M109" s="57"/>
      <c r="N109" s="57"/>
      <c r="O109" s="57"/>
      <c r="P109" s="58"/>
      <c r="Q109" s="57"/>
      <c r="R109" s="57"/>
    </row>
    <row r="110" spans="5:18" ht="13.5" customHeight="1" x14ac:dyDescent="0.25">
      <c r="E110" s="57"/>
      <c r="F110" s="57"/>
      <c r="G110" s="57"/>
      <c r="H110" s="57"/>
      <c r="I110" s="57"/>
      <c r="J110" s="57"/>
      <c r="K110" s="57"/>
      <c r="L110" s="57"/>
      <c r="M110" s="57"/>
      <c r="N110" s="57"/>
      <c r="O110" s="57"/>
      <c r="P110" s="58"/>
      <c r="Q110" s="57"/>
      <c r="R110" s="57"/>
    </row>
    <row r="111" spans="5:18" ht="13.5" customHeight="1" x14ac:dyDescent="0.25">
      <c r="E111" s="57"/>
      <c r="F111" s="57"/>
      <c r="G111" s="57"/>
      <c r="H111" s="57"/>
      <c r="I111" s="57"/>
      <c r="J111" s="57"/>
      <c r="K111" s="57"/>
      <c r="L111" s="57"/>
      <c r="M111" s="57"/>
      <c r="N111" s="57"/>
      <c r="O111" s="57"/>
      <c r="P111" s="58"/>
      <c r="Q111" s="57"/>
      <c r="R111" s="57"/>
    </row>
    <row r="112" spans="5:18" ht="13.5" customHeight="1" x14ac:dyDescent="0.25">
      <c r="E112" s="57"/>
      <c r="F112" s="57"/>
      <c r="G112" s="57"/>
      <c r="H112" s="57"/>
      <c r="I112" s="57"/>
      <c r="J112" s="57"/>
      <c r="K112" s="57"/>
      <c r="L112" s="57"/>
      <c r="M112" s="57"/>
      <c r="N112" s="57"/>
      <c r="O112" s="57"/>
      <c r="P112" s="58"/>
      <c r="Q112" s="57"/>
      <c r="R112" s="57"/>
    </row>
    <row r="113" spans="5:18" ht="13.5" customHeight="1" x14ac:dyDescent="0.25">
      <c r="E113" s="57"/>
      <c r="F113" s="57"/>
      <c r="G113" s="57"/>
      <c r="H113" s="57"/>
      <c r="I113" s="57"/>
      <c r="J113" s="57"/>
      <c r="K113" s="57"/>
      <c r="L113" s="57"/>
      <c r="M113" s="57"/>
      <c r="N113" s="57"/>
      <c r="O113" s="57"/>
      <c r="P113" s="58"/>
      <c r="Q113" s="57"/>
      <c r="R113" s="57"/>
    </row>
    <row r="114" spans="5:18" ht="13.5" customHeight="1" x14ac:dyDescent="0.25">
      <c r="E114" s="57"/>
      <c r="F114" s="57"/>
      <c r="G114" s="57"/>
      <c r="H114" s="57"/>
      <c r="I114" s="57"/>
      <c r="J114" s="57"/>
      <c r="K114" s="57"/>
      <c r="L114" s="57"/>
      <c r="M114" s="57"/>
      <c r="N114" s="57"/>
      <c r="O114" s="57"/>
      <c r="P114" s="58"/>
      <c r="Q114" s="57"/>
      <c r="R114" s="57"/>
    </row>
    <row r="115" spans="5:18" ht="13.5" customHeight="1" x14ac:dyDescent="0.25">
      <c r="E115" s="57"/>
      <c r="F115" s="57"/>
      <c r="G115" s="57"/>
      <c r="H115" s="57"/>
      <c r="I115" s="57"/>
      <c r="J115" s="57"/>
      <c r="K115" s="57"/>
      <c r="L115" s="57"/>
      <c r="M115" s="57"/>
      <c r="N115" s="57"/>
      <c r="O115" s="57"/>
      <c r="P115" s="58"/>
      <c r="Q115" s="57"/>
      <c r="R115" s="57"/>
    </row>
    <row r="116" spans="5:18" ht="13.5" customHeight="1" x14ac:dyDescent="0.25">
      <c r="E116" s="57"/>
      <c r="F116" s="57"/>
      <c r="G116" s="57"/>
      <c r="H116" s="57"/>
      <c r="I116" s="57"/>
      <c r="J116" s="57"/>
      <c r="K116" s="57"/>
      <c r="L116" s="57"/>
      <c r="M116" s="57"/>
      <c r="N116" s="57"/>
      <c r="O116" s="57"/>
      <c r="P116" s="58"/>
      <c r="Q116" s="57"/>
      <c r="R116" s="57"/>
    </row>
    <row r="117" spans="5:18" ht="13.5" customHeight="1" x14ac:dyDescent="0.25">
      <c r="E117" s="57"/>
      <c r="F117" s="57"/>
      <c r="G117" s="57"/>
      <c r="H117" s="57"/>
      <c r="I117" s="57"/>
      <c r="J117" s="57"/>
      <c r="K117" s="57"/>
      <c r="L117" s="57"/>
      <c r="M117" s="57"/>
      <c r="N117" s="57"/>
      <c r="O117" s="57"/>
      <c r="P117" s="58"/>
      <c r="Q117" s="57"/>
      <c r="R117" s="57"/>
    </row>
    <row r="118" spans="5:18" ht="13.5" customHeight="1" x14ac:dyDescent="0.25">
      <c r="E118" s="57"/>
      <c r="F118" s="57"/>
      <c r="G118" s="57"/>
      <c r="H118" s="57"/>
      <c r="I118" s="57"/>
      <c r="J118" s="57"/>
      <c r="K118" s="57"/>
      <c r="L118" s="57"/>
      <c r="M118" s="57"/>
      <c r="N118" s="57"/>
      <c r="O118" s="57"/>
      <c r="P118" s="58"/>
      <c r="Q118" s="57"/>
      <c r="R118" s="57"/>
    </row>
    <row r="119" spans="5:18" ht="13.5" customHeight="1" x14ac:dyDescent="0.25">
      <c r="E119" s="57"/>
      <c r="F119" s="57"/>
      <c r="G119" s="57"/>
      <c r="H119" s="57"/>
      <c r="I119" s="57"/>
      <c r="J119" s="57"/>
      <c r="K119" s="57"/>
      <c r="L119" s="57"/>
      <c r="M119" s="57"/>
      <c r="N119" s="57"/>
      <c r="O119" s="57"/>
      <c r="P119" s="58"/>
      <c r="Q119" s="57"/>
      <c r="R119" s="57"/>
    </row>
    <row r="120" spans="5:18" ht="13.5" customHeight="1" x14ac:dyDescent="0.25">
      <c r="E120" s="57"/>
      <c r="F120" s="57"/>
      <c r="G120" s="57"/>
      <c r="H120" s="57"/>
      <c r="I120" s="57"/>
      <c r="J120" s="57"/>
      <c r="K120" s="57"/>
      <c r="L120" s="57"/>
      <c r="M120" s="57"/>
      <c r="N120" s="57"/>
      <c r="O120" s="57"/>
      <c r="P120" s="58"/>
      <c r="Q120" s="57"/>
      <c r="R120" s="57"/>
    </row>
    <row r="121" spans="5:18" ht="13.5" customHeight="1" x14ac:dyDescent="0.25">
      <c r="E121" s="57"/>
      <c r="F121" s="57"/>
      <c r="G121" s="57"/>
      <c r="H121" s="57"/>
      <c r="I121" s="57"/>
      <c r="J121" s="57"/>
      <c r="K121" s="57"/>
      <c r="L121" s="57"/>
      <c r="M121" s="57"/>
      <c r="N121" s="57"/>
      <c r="O121" s="57"/>
      <c r="P121" s="58"/>
      <c r="Q121" s="57"/>
      <c r="R121" s="57"/>
    </row>
    <row r="122" spans="5:18" ht="13.5" customHeight="1" x14ac:dyDescent="0.25">
      <c r="E122" s="57"/>
      <c r="F122" s="57"/>
      <c r="G122" s="57"/>
      <c r="H122" s="57"/>
      <c r="I122" s="57"/>
      <c r="J122" s="57"/>
      <c r="K122" s="57"/>
      <c r="L122" s="57"/>
      <c r="M122" s="57"/>
      <c r="N122" s="57"/>
      <c r="O122" s="57"/>
      <c r="P122" s="58"/>
      <c r="Q122" s="57"/>
      <c r="R122" s="57"/>
    </row>
    <row r="123" spans="5:18" ht="13.5" customHeight="1" x14ac:dyDescent="0.25">
      <c r="E123" s="57"/>
      <c r="F123" s="57"/>
      <c r="G123" s="57"/>
      <c r="H123" s="57"/>
      <c r="I123" s="57"/>
      <c r="J123" s="57"/>
      <c r="K123" s="57"/>
      <c r="L123" s="57"/>
      <c r="M123" s="57"/>
      <c r="N123" s="57"/>
      <c r="O123" s="57"/>
      <c r="P123" s="58"/>
      <c r="Q123" s="57"/>
      <c r="R123" s="57"/>
    </row>
    <row r="124" spans="5:18" ht="13.5" customHeight="1" x14ac:dyDescent="0.25">
      <c r="E124" s="57"/>
      <c r="F124" s="57"/>
      <c r="G124" s="57"/>
      <c r="H124" s="57"/>
      <c r="I124" s="57"/>
      <c r="J124" s="57"/>
      <c r="K124" s="57"/>
      <c r="L124" s="57"/>
      <c r="M124" s="57"/>
      <c r="N124" s="57"/>
      <c r="O124" s="57"/>
      <c r="P124" s="58"/>
      <c r="Q124" s="57"/>
      <c r="R124" s="57"/>
    </row>
    <row r="125" spans="5:18" ht="13.5" customHeight="1" x14ac:dyDescent="0.25">
      <c r="E125" s="57"/>
      <c r="F125" s="57"/>
      <c r="G125" s="57"/>
      <c r="H125" s="57"/>
      <c r="I125" s="57"/>
      <c r="J125" s="57"/>
      <c r="K125" s="57"/>
      <c r="L125" s="57"/>
      <c r="M125" s="57"/>
      <c r="N125" s="57"/>
      <c r="O125" s="57"/>
      <c r="P125" s="58"/>
      <c r="Q125" s="57"/>
      <c r="R125" s="57"/>
    </row>
    <row r="126" spans="5:18" ht="13.5" customHeight="1" x14ac:dyDescent="0.25">
      <c r="E126" s="57"/>
      <c r="F126" s="57"/>
      <c r="G126" s="57"/>
      <c r="H126" s="57"/>
      <c r="I126" s="57"/>
      <c r="J126" s="57"/>
      <c r="K126" s="57"/>
      <c r="L126" s="57"/>
      <c r="M126" s="57"/>
      <c r="N126" s="57"/>
      <c r="O126" s="57"/>
      <c r="P126" s="58"/>
      <c r="Q126" s="57"/>
      <c r="R126" s="57"/>
    </row>
    <row r="127" spans="5:18" ht="13.5" customHeight="1" x14ac:dyDescent="0.25">
      <c r="E127" s="57"/>
      <c r="F127" s="57"/>
      <c r="G127" s="57"/>
      <c r="H127" s="57"/>
      <c r="I127" s="57"/>
      <c r="J127" s="57"/>
      <c r="K127" s="57"/>
      <c r="L127" s="57"/>
      <c r="M127" s="57"/>
      <c r="N127" s="57"/>
      <c r="O127" s="57"/>
      <c r="P127" s="58"/>
      <c r="Q127" s="57"/>
      <c r="R127" s="57"/>
    </row>
    <row r="128" spans="5:18" ht="13.5" customHeight="1" x14ac:dyDescent="0.25">
      <c r="E128" s="57"/>
      <c r="F128" s="57"/>
      <c r="G128" s="57"/>
      <c r="H128" s="57"/>
      <c r="I128" s="57"/>
      <c r="J128" s="57"/>
      <c r="K128" s="57"/>
      <c r="L128" s="57"/>
      <c r="M128" s="57"/>
      <c r="N128" s="57"/>
      <c r="O128" s="57"/>
      <c r="P128" s="58"/>
      <c r="Q128" s="57"/>
      <c r="R128" s="57"/>
    </row>
    <row r="129" spans="5:18" ht="13.5" customHeight="1" x14ac:dyDescent="0.25">
      <c r="E129" s="57"/>
      <c r="F129" s="57"/>
      <c r="G129" s="57"/>
      <c r="H129" s="57"/>
      <c r="I129" s="57"/>
      <c r="J129" s="57"/>
      <c r="K129" s="57"/>
      <c r="L129" s="57"/>
      <c r="M129" s="57"/>
      <c r="N129" s="57"/>
      <c r="O129" s="57"/>
      <c r="P129" s="58"/>
      <c r="Q129" s="57"/>
      <c r="R129" s="57"/>
    </row>
    <row r="130" spans="5:18" ht="13.5" customHeight="1" x14ac:dyDescent="0.25">
      <c r="E130" s="57"/>
      <c r="F130" s="57"/>
      <c r="G130" s="57"/>
      <c r="H130" s="57"/>
      <c r="I130" s="57"/>
      <c r="J130" s="57"/>
      <c r="K130" s="57"/>
      <c r="L130" s="57"/>
      <c r="M130" s="57"/>
      <c r="N130" s="57"/>
      <c r="O130" s="57"/>
      <c r="P130" s="58"/>
      <c r="Q130" s="57"/>
      <c r="R130" s="57"/>
    </row>
    <row r="131" spans="5:18" ht="13.5" customHeight="1" x14ac:dyDescent="0.25">
      <c r="E131" s="57"/>
      <c r="F131" s="57"/>
      <c r="G131" s="57"/>
      <c r="H131" s="57"/>
      <c r="I131" s="57"/>
      <c r="J131" s="57"/>
      <c r="K131" s="57"/>
      <c r="L131" s="57"/>
      <c r="M131" s="57"/>
      <c r="N131" s="57"/>
      <c r="O131" s="57"/>
      <c r="P131" s="58"/>
      <c r="Q131" s="57"/>
      <c r="R131" s="57"/>
    </row>
    <row r="132" spans="5:18" ht="13.5" customHeight="1" x14ac:dyDescent="0.25">
      <c r="E132" s="57"/>
      <c r="F132" s="57"/>
      <c r="G132" s="57"/>
      <c r="H132" s="57"/>
      <c r="I132" s="57"/>
      <c r="J132" s="57"/>
      <c r="K132" s="57"/>
      <c r="L132" s="57"/>
      <c r="M132" s="57"/>
      <c r="N132" s="57"/>
      <c r="O132" s="57"/>
      <c r="P132" s="58"/>
      <c r="Q132" s="57"/>
      <c r="R132" s="57"/>
    </row>
    <row r="133" spans="5:18" ht="13.5" customHeight="1" x14ac:dyDescent="0.25">
      <c r="E133" s="57"/>
      <c r="F133" s="57"/>
      <c r="G133" s="57"/>
      <c r="H133" s="57"/>
      <c r="I133" s="57"/>
      <c r="J133" s="57"/>
      <c r="K133" s="57"/>
      <c r="L133" s="57"/>
      <c r="M133" s="57"/>
      <c r="N133" s="57"/>
      <c r="O133" s="57"/>
      <c r="P133" s="58"/>
      <c r="Q133" s="57"/>
      <c r="R133" s="57"/>
    </row>
    <row r="134" spans="5:18" ht="13.5" customHeight="1" x14ac:dyDescent="0.25">
      <c r="E134" s="57"/>
      <c r="F134" s="57"/>
      <c r="G134" s="57"/>
      <c r="H134" s="57"/>
      <c r="I134" s="57"/>
      <c r="J134" s="57"/>
      <c r="K134" s="57"/>
      <c r="L134" s="57"/>
      <c r="M134" s="57"/>
      <c r="N134" s="57"/>
      <c r="O134" s="57"/>
      <c r="P134" s="58"/>
      <c r="Q134" s="57"/>
      <c r="R134" s="57"/>
    </row>
    <row r="135" spans="5:18" ht="13.5" customHeight="1" x14ac:dyDescent="0.25">
      <c r="E135" s="57"/>
      <c r="F135" s="57"/>
      <c r="G135" s="57"/>
      <c r="H135" s="57"/>
      <c r="I135" s="57"/>
      <c r="J135" s="57"/>
      <c r="K135" s="57"/>
      <c r="L135" s="57"/>
      <c r="M135" s="57"/>
      <c r="N135" s="57"/>
      <c r="O135" s="57"/>
      <c r="P135" s="58"/>
      <c r="Q135" s="57"/>
      <c r="R135" s="57"/>
    </row>
    <row r="136" spans="5:18" ht="13.5" customHeight="1" x14ac:dyDescent="0.25">
      <c r="E136" s="57"/>
      <c r="F136" s="57"/>
      <c r="G136" s="57"/>
      <c r="H136" s="57"/>
      <c r="I136" s="57"/>
      <c r="J136" s="57"/>
      <c r="K136" s="57"/>
      <c r="L136" s="57"/>
      <c r="M136" s="57"/>
      <c r="N136" s="57"/>
      <c r="O136" s="57"/>
      <c r="P136" s="58"/>
      <c r="Q136" s="57"/>
      <c r="R136" s="57"/>
    </row>
    <row r="137" spans="5:18" ht="13.5" customHeight="1" x14ac:dyDescent="0.25">
      <c r="E137" s="57"/>
      <c r="F137" s="57"/>
      <c r="G137" s="57"/>
      <c r="H137" s="57"/>
      <c r="I137" s="57"/>
      <c r="J137" s="57"/>
      <c r="K137" s="57"/>
      <c r="L137" s="57"/>
      <c r="M137" s="57"/>
      <c r="N137" s="57"/>
      <c r="O137" s="57"/>
      <c r="P137" s="58"/>
      <c r="Q137" s="57"/>
      <c r="R137" s="57"/>
    </row>
    <row r="138" spans="5:18" ht="13.5" customHeight="1" x14ac:dyDescent="0.25">
      <c r="E138" s="57"/>
      <c r="F138" s="57"/>
      <c r="G138" s="57"/>
      <c r="H138" s="57"/>
      <c r="I138" s="57"/>
      <c r="J138" s="57"/>
      <c r="K138" s="57"/>
      <c r="L138" s="57"/>
      <c r="M138" s="57"/>
      <c r="N138" s="57"/>
      <c r="O138" s="57"/>
      <c r="P138" s="58"/>
      <c r="Q138" s="57"/>
      <c r="R138" s="57"/>
    </row>
    <row r="139" spans="5:18" ht="13.5" customHeight="1" x14ac:dyDescent="0.25">
      <c r="E139" s="57"/>
      <c r="F139" s="57"/>
      <c r="G139" s="57"/>
      <c r="H139" s="57"/>
      <c r="I139" s="57"/>
      <c r="J139" s="57"/>
      <c r="K139" s="57"/>
      <c r="L139" s="57"/>
      <c r="M139" s="57"/>
      <c r="N139" s="57"/>
      <c r="O139" s="57"/>
      <c r="P139" s="58"/>
      <c r="Q139" s="57"/>
      <c r="R139" s="57"/>
    </row>
    <row r="140" spans="5:18" ht="13.5" customHeight="1" x14ac:dyDescent="0.25">
      <c r="E140" s="57"/>
      <c r="F140" s="57"/>
      <c r="G140" s="57"/>
      <c r="H140" s="57"/>
      <c r="I140" s="57"/>
      <c r="J140" s="57"/>
      <c r="K140" s="57"/>
      <c r="L140" s="57"/>
      <c r="M140" s="57"/>
      <c r="N140" s="57"/>
      <c r="O140" s="57"/>
      <c r="P140" s="58"/>
      <c r="Q140" s="57"/>
      <c r="R140" s="57"/>
    </row>
    <row r="141" spans="5:18" ht="13.5" customHeight="1" x14ac:dyDescent="0.25">
      <c r="E141" s="57"/>
      <c r="F141" s="57"/>
      <c r="G141" s="57"/>
      <c r="H141" s="57"/>
      <c r="I141" s="57"/>
      <c r="J141" s="57"/>
      <c r="K141" s="57"/>
      <c r="L141" s="57"/>
      <c r="M141" s="57"/>
      <c r="N141" s="57"/>
      <c r="O141" s="57"/>
      <c r="P141" s="58"/>
      <c r="Q141" s="57"/>
      <c r="R141" s="57"/>
    </row>
    <row r="142" spans="5:18" ht="13.5" customHeight="1" x14ac:dyDescent="0.25">
      <c r="E142" s="57"/>
      <c r="F142" s="57"/>
      <c r="G142" s="57"/>
      <c r="H142" s="57"/>
      <c r="I142" s="57"/>
      <c r="J142" s="57"/>
      <c r="K142" s="57"/>
      <c r="L142" s="57"/>
      <c r="M142" s="57"/>
      <c r="N142" s="57"/>
      <c r="O142" s="57"/>
      <c r="P142" s="58"/>
      <c r="Q142" s="57"/>
      <c r="R142" s="57"/>
    </row>
    <row r="143" spans="5:18" ht="13.5" customHeight="1" x14ac:dyDescent="0.25">
      <c r="E143" s="57"/>
      <c r="F143" s="57"/>
      <c r="G143" s="57"/>
      <c r="H143" s="57"/>
      <c r="I143" s="57"/>
      <c r="J143" s="57"/>
      <c r="K143" s="57"/>
      <c r="L143" s="57"/>
      <c r="M143" s="57"/>
      <c r="N143" s="57"/>
      <c r="O143" s="57"/>
      <c r="P143" s="58"/>
      <c r="Q143" s="57"/>
      <c r="R143" s="57"/>
    </row>
    <row r="144" spans="5:18" ht="13.5" customHeight="1" x14ac:dyDescent="0.25">
      <c r="E144" s="57"/>
      <c r="F144" s="57"/>
      <c r="G144" s="57"/>
      <c r="H144" s="57"/>
      <c r="I144" s="57"/>
      <c r="J144" s="57"/>
      <c r="K144" s="57"/>
      <c r="L144" s="57"/>
      <c r="M144" s="57"/>
      <c r="N144" s="57"/>
      <c r="O144" s="57"/>
      <c r="P144" s="58"/>
      <c r="Q144" s="57"/>
      <c r="R144" s="57"/>
    </row>
    <row r="145" spans="5:18" ht="13.5" customHeight="1" x14ac:dyDescent="0.25">
      <c r="E145" s="57"/>
      <c r="F145" s="57"/>
      <c r="G145" s="57"/>
      <c r="H145" s="57"/>
      <c r="I145" s="57"/>
      <c r="J145" s="57"/>
      <c r="K145" s="57"/>
      <c r="L145" s="57"/>
      <c r="M145" s="57"/>
      <c r="N145" s="57"/>
      <c r="O145" s="57"/>
      <c r="P145" s="58"/>
      <c r="Q145" s="57"/>
      <c r="R145" s="57"/>
    </row>
    <row r="146" spans="5:18" ht="13.5" customHeight="1" x14ac:dyDescent="0.25">
      <c r="E146" s="57"/>
      <c r="F146" s="57"/>
      <c r="G146" s="57"/>
      <c r="H146" s="57"/>
      <c r="I146" s="57"/>
      <c r="J146" s="57"/>
      <c r="K146" s="57"/>
      <c r="L146" s="57"/>
      <c r="M146" s="57"/>
      <c r="N146" s="57"/>
      <c r="O146" s="57"/>
      <c r="P146" s="58"/>
      <c r="Q146" s="57"/>
      <c r="R146" s="57"/>
    </row>
    <row r="147" spans="5:18" ht="13.5" customHeight="1" x14ac:dyDescent="0.25">
      <c r="E147" s="57"/>
      <c r="F147" s="57"/>
      <c r="G147" s="57"/>
      <c r="H147" s="57"/>
      <c r="I147" s="57"/>
      <c r="J147" s="57"/>
      <c r="K147" s="57"/>
      <c r="L147" s="57"/>
      <c r="M147" s="57"/>
      <c r="N147" s="57"/>
      <c r="O147" s="57"/>
      <c r="P147" s="58"/>
      <c r="Q147" s="57"/>
      <c r="R147" s="57"/>
    </row>
    <row r="148" spans="5:18" ht="13.5" customHeight="1" x14ac:dyDescent="0.25">
      <c r="E148" s="57"/>
      <c r="F148" s="57"/>
      <c r="G148" s="57"/>
      <c r="H148" s="57"/>
      <c r="I148" s="57"/>
      <c r="J148" s="57"/>
      <c r="K148" s="57"/>
      <c r="L148" s="57"/>
      <c r="M148" s="57"/>
      <c r="N148" s="57"/>
      <c r="O148" s="57"/>
      <c r="P148" s="58"/>
      <c r="Q148" s="57"/>
      <c r="R148" s="57"/>
    </row>
    <row r="149" spans="5:18" ht="13.5" customHeight="1" x14ac:dyDescent="0.25">
      <c r="E149" s="57"/>
      <c r="F149" s="57"/>
      <c r="G149" s="57"/>
      <c r="H149" s="57"/>
      <c r="I149" s="57"/>
      <c r="J149" s="57"/>
      <c r="K149" s="57"/>
      <c r="L149" s="57"/>
      <c r="M149" s="57"/>
      <c r="N149" s="57"/>
      <c r="O149" s="57"/>
      <c r="P149" s="58"/>
      <c r="Q149" s="57"/>
      <c r="R149" s="57"/>
    </row>
    <row r="150" spans="5:18" ht="13.5" customHeight="1" x14ac:dyDescent="0.25">
      <c r="E150" s="57"/>
      <c r="F150" s="57"/>
      <c r="G150" s="57"/>
      <c r="H150" s="57"/>
      <c r="I150" s="57"/>
      <c r="J150" s="57"/>
      <c r="K150" s="57"/>
      <c r="L150" s="57"/>
      <c r="M150" s="57"/>
      <c r="N150" s="57"/>
      <c r="O150" s="57"/>
      <c r="P150" s="58"/>
      <c r="Q150" s="57"/>
      <c r="R150" s="57"/>
    </row>
    <row r="151" spans="5:18" ht="13.5" customHeight="1" x14ac:dyDescent="0.25">
      <c r="E151" s="57"/>
      <c r="F151" s="57"/>
      <c r="G151" s="57"/>
      <c r="H151" s="57"/>
      <c r="I151" s="57"/>
      <c r="J151" s="57"/>
      <c r="K151" s="57"/>
      <c r="L151" s="57"/>
      <c r="M151" s="57"/>
      <c r="N151" s="57"/>
      <c r="O151" s="57"/>
      <c r="P151" s="58"/>
      <c r="Q151" s="57"/>
      <c r="R151" s="57"/>
    </row>
    <row r="152" spans="5:18" ht="13.5" customHeight="1" x14ac:dyDescent="0.25">
      <c r="E152" s="57"/>
      <c r="F152" s="57"/>
      <c r="G152" s="57"/>
      <c r="H152" s="57"/>
      <c r="I152" s="57"/>
      <c r="J152" s="57"/>
      <c r="K152" s="57"/>
      <c r="L152" s="57"/>
      <c r="M152" s="57"/>
      <c r="N152" s="57"/>
      <c r="O152" s="57"/>
      <c r="P152" s="58"/>
      <c r="Q152" s="57"/>
      <c r="R152" s="57"/>
    </row>
    <row r="153" spans="5:18" ht="13.5" customHeight="1" x14ac:dyDescent="0.25">
      <c r="E153" s="57"/>
      <c r="F153" s="57"/>
      <c r="G153" s="57"/>
      <c r="H153" s="57"/>
      <c r="I153" s="57"/>
      <c r="J153" s="57"/>
      <c r="K153" s="57"/>
      <c r="L153" s="57"/>
      <c r="M153" s="57"/>
      <c r="N153" s="57"/>
      <c r="O153" s="57"/>
      <c r="P153" s="58"/>
      <c r="Q153" s="57"/>
      <c r="R153" s="57"/>
    </row>
    <row r="154" spans="5:18" ht="13.5" customHeight="1" x14ac:dyDescent="0.25">
      <c r="E154" s="57"/>
      <c r="F154" s="57"/>
      <c r="G154" s="57"/>
      <c r="H154" s="57"/>
      <c r="I154" s="57"/>
      <c r="J154" s="57"/>
      <c r="K154" s="57"/>
      <c r="L154" s="57"/>
      <c r="M154" s="57"/>
      <c r="N154" s="57"/>
      <c r="O154" s="57"/>
      <c r="P154" s="58"/>
      <c r="Q154" s="57"/>
      <c r="R154" s="57"/>
    </row>
    <row r="155" spans="5:18" ht="13.5" customHeight="1" x14ac:dyDescent="0.25">
      <c r="E155" s="57"/>
      <c r="F155" s="57"/>
      <c r="G155" s="57"/>
      <c r="H155" s="57"/>
      <c r="I155" s="57"/>
      <c r="J155" s="57"/>
      <c r="K155" s="57"/>
      <c r="L155" s="57"/>
      <c r="M155" s="57"/>
      <c r="N155" s="57"/>
      <c r="O155" s="57"/>
      <c r="P155" s="58"/>
      <c r="Q155" s="57"/>
      <c r="R155" s="57"/>
    </row>
    <row r="156" spans="5:18" ht="13.5" customHeight="1" x14ac:dyDescent="0.25">
      <c r="E156" s="57"/>
      <c r="F156" s="57"/>
      <c r="G156" s="57"/>
      <c r="H156" s="57"/>
      <c r="I156" s="57"/>
      <c r="J156" s="57"/>
      <c r="K156" s="57"/>
      <c r="L156" s="57"/>
      <c r="M156" s="57"/>
      <c r="N156" s="57"/>
      <c r="O156" s="57"/>
      <c r="P156" s="58"/>
      <c r="Q156" s="57"/>
      <c r="R156" s="57"/>
    </row>
    <row r="157" spans="5:18" ht="13.5" customHeight="1" x14ac:dyDescent="0.25">
      <c r="E157" s="57"/>
      <c r="F157" s="57"/>
      <c r="G157" s="57"/>
      <c r="H157" s="57"/>
      <c r="I157" s="57"/>
      <c r="J157" s="57"/>
      <c r="K157" s="57"/>
      <c r="L157" s="57"/>
      <c r="M157" s="57"/>
      <c r="N157" s="57"/>
      <c r="O157" s="57"/>
      <c r="P157" s="58"/>
      <c r="Q157" s="57"/>
      <c r="R157" s="57"/>
    </row>
    <row r="158" spans="5:18" ht="13.5" customHeight="1" x14ac:dyDescent="0.25">
      <c r="E158" s="57"/>
      <c r="F158" s="57"/>
      <c r="G158" s="57"/>
      <c r="H158" s="57"/>
      <c r="I158" s="57"/>
      <c r="J158" s="57"/>
      <c r="K158" s="57"/>
      <c r="L158" s="57"/>
      <c r="M158" s="57"/>
      <c r="N158" s="57"/>
      <c r="O158" s="57"/>
      <c r="P158" s="58"/>
      <c r="Q158" s="57"/>
      <c r="R158" s="57"/>
    </row>
    <row r="159" spans="5:18" ht="13.5" customHeight="1" x14ac:dyDescent="0.25">
      <c r="E159" s="57"/>
      <c r="F159" s="57"/>
      <c r="G159" s="57"/>
      <c r="H159" s="57"/>
      <c r="I159" s="57"/>
      <c r="J159" s="57"/>
      <c r="K159" s="57"/>
      <c r="L159" s="57"/>
      <c r="M159" s="57"/>
      <c r="N159" s="57"/>
      <c r="O159" s="57"/>
      <c r="P159" s="58"/>
      <c r="Q159" s="57"/>
      <c r="R159" s="57"/>
    </row>
    <row r="160" spans="5:18" ht="13.5" customHeight="1" x14ac:dyDescent="0.25">
      <c r="E160" s="57"/>
      <c r="F160" s="57"/>
      <c r="G160" s="57"/>
      <c r="H160" s="57"/>
      <c r="I160" s="57"/>
      <c r="J160" s="57"/>
      <c r="K160" s="57"/>
      <c r="L160" s="57"/>
      <c r="M160" s="57"/>
      <c r="N160" s="57"/>
      <c r="O160" s="57"/>
      <c r="P160" s="58"/>
      <c r="Q160" s="57"/>
      <c r="R160" s="57"/>
    </row>
    <row r="161" spans="5:18" ht="13.5" customHeight="1" x14ac:dyDescent="0.25">
      <c r="E161" s="57"/>
      <c r="F161" s="57"/>
      <c r="G161" s="57"/>
      <c r="H161" s="57"/>
      <c r="I161" s="57"/>
      <c r="J161" s="57"/>
      <c r="K161" s="57"/>
      <c r="L161" s="57"/>
      <c r="M161" s="57"/>
      <c r="N161" s="57"/>
      <c r="O161" s="57"/>
      <c r="P161" s="58"/>
      <c r="Q161" s="57"/>
      <c r="R161" s="57"/>
    </row>
    <row r="162" spans="5:18" ht="13.5" customHeight="1" x14ac:dyDescent="0.25">
      <c r="E162" s="57"/>
      <c r="F162" s="57"/>
      <c r="G162" s="57"/>
      <c r="H162" s="57"/>
      <c r="I162" s="57"/>
      <c r="J162" s="57"/>
      <c r="K162" s="57"/>
      <c r="L162" s="57"/>
      <c r="M162" s="57"/>
      <c r="N162" s="57"/>
      <c r="O162" s="57"/>
      <c r="P162" s="58"/>
      <c r="Q162" s="57"/>
      <c r="R162" s="57"/>
    </row>
    <row r="163" spans="5:18" ht="13.5" customHeight="1" x14ac:dyDescent="0.25">
      <c r="E163" s="57"/>
      <c r="F163" s="57"/>
      <c r="G163" s="57"/>
      <c r="H163" s="57"/>
      <c r="I163" s="57"/>
      <c r="J163" s="57"/>
      <c r="K163" s="57"/>
      <c r="L163" s="57"/>
      <c r="M163" s="57"/>
      <c r="N163" s="57"/>
      <c r="O163" s="57"/>
      <c r="P163" s="58"/>
      <c r="Q163" s="57"/>
      <c r="R163" s="57"/>
    </row>
    <row r="164" spans="5:18" ht="13.5" customHeight="1" x14ac:dyDescent="0.25">
      <c r="E164" s="57"/>
      <c r="F164" s="57"/>
      <c r="G164" s="57"/>
      <c r="H164" s="57"/>
      <c r="I164" s="57"/>
      <c r="J164" s="57"/>
      <c r="K164" s="57"/>
      <c r="L164" s="57"/>
      <c r="M164" s="57"/>
      <c r="N164" s="57"/>
      <c r="O164" s="57"/>
      <c r="P164" s="58"/>
      <c r="Q164" s="57"/>
      <c r="R164" s="57"/>
    </row>
    <row r="165" spans="5:18" ht="13.5" customHeight="1" x14ac:dyDescent="0.25">
      <c r="E165" s="57"/>
      <c r="F165" s="57"/>
      <c r="G165" s="57"/>
      <c r="H165" s="57"/>
      <c r="I165" s="57"/>
      <c r="J165" s="57"/>
      <c r="K165" s="57"/>
      <c r="L165" s="57"/>
      <c r="M165" s="57"/>
      <c r="N165" s="57"/>
      <c r="O165" s="57"/>
      <c r="P165" s="58"/>
      <c r="Q165" s="57"/>
      <c r="R165" s="57"/>
    </row>
    <row r="166" spans="5:18" ht="13.5" customHeight="1" x14ac:dyDescent="0.25">
      <c r="E166" s="57"/>
      <c r="F166" s="57"/>
      <c r="G166" s="57"/>
      <c r="H166" s="57"/>
      <c r="I166" s="57"/>
      <c r="J166" s="57"/>
      <c r="K166" s="57"/>
      <c r="L166" s="57"/>
      <c r="M166" s="57"/>
      <c r="N166" s="57"/>
      <c r="O166" s="57"/>
      <c r="P166" s="58"/>
      <c r="Q166" s="57"/>
      <c r="R166" s="57"/>
    </row>
    <row r="167" spans="5:18" ht="13.5" customHeight="1" x14ac:dyDescent="0.25">
      <c r="E167" s="57"/>
      <c r="F167" s="57"/>
      <c r="G167" s="57"/>
      <c r="H167" s="57"/>
      <c r="I167" s="57"/>
      <c r="J167" s="57"/>
      <c r="K167" s="57"/>
      <c r="L167" s="57"/>
      <c r="M167" s="57"/>
      <c r="N167" s="57"/>
      <c r="O167" s="57"/>
      <c r="P167" s="58"/>
      <c r="Q167" s="57"/>
      <c r="R167" s="57"/>
    </row>
    <row r="168" spans="5:18" ht="13.5" customHeight="1" x14ac:dyDescent="0.25">
      <c r="E168" s="57"/>
      <c r="F168" s="57"/>
      <c r="G168" s="57"/>
      <c r="H168" s="57"/>
      <c r="I168" s="57"/>
      <c r="J168" s="57"/>
      <c r="K168" s="57"/>
      <c r="L168" s="57"/>
      <c r="M168" s="57"/>
      <c r="N168" s="57"/>
      <c r="O168" s="57"/>
      <c r="P168" s="58"/>
      <c r="Q168" s="57"/>
      <c r="R168" s="57"/>
    </row>
    <row r="169" spans="5:18" ht="13.5" customHeight="1" x14ac:dyDescent="0.25">
      <c r="E169" s="57"/>
      <c r="F169" s="57"/>
      <c r="G169" s="57"/>
      <c r="H169" s="57"/>
      <c r="I169" s="57"/>
      <c r="J169" s="57"/>
      <c r="K169" s="57"/>
      <c r="L169" s="57"/>
      <c r="M169" s="57"/>
      <c r="N169" s="57"/>
      <c r="O169" s="57"/>
      <c r="P169" s="58"/>
      <c r="Q169" s="57"/>
      <c r="R169" s="57"/>
    </row>
    <row r="170" spans="5:18" ht="13.5" customHeight="1" x14ac:dyDescent="0.25">
      <c r="E170" s="57"/>
      <c r="F170" s="57"/>
      <c r="G170" s="57"/>
      <c r="H170" s="57"/>
      <c r="I170" s="57"/>
      <c r="J170" s="57"/>
      <c r="K170" s="57"/>
      <c r="L170" s="57"/>
      <c r="M170" s="57"/>
      <c r="N170" s="57"/>
      <c r="O170" s="57"/>
      <c r="P170" s="58"/>
      <c r="Q170" s="57"/>
      <c r="R170" s="57"/>
    </row>
    <row r="171" spans="5:18" ht="13.5" customHeight="1" x14ac:dyDescent="0.25">
      <c r="E171" s="57"/>
      <c r="F171" s="57"/>
      <c r="G171" s="57"/>
      <c r="H171" s="57"/>
      <c r="I171" s="57"/>
      <c r="J171" s="57"/>
      <c r="K171" s="57"/>
      <c r="L171" s="57"/>
      <c r="M171" s="57"/>
      <c r="N171" s="57"/>
      <c r="O171" s="57"/>
      <c r="P171" s="58"/>
      <c r="Q171" s="57"/>
      <c r="R171" s="57"/>
    </row>
    <row r="172" spans="5:18" ht="13.5" customHeight="1" x14ac:dyDescent="0.25">
      <c r="E172" s="57"/>
      <c r="F172" s="57"/>
      <c r="G172" s="57"/>
      <c r="H172" s="57"/>
      <c r="I172" s="57"/>
      <c r="J172" s="57"/>
      <c r="K172" s="57"/>
      <c r="L172" s="57"/>
      <c r="M172" s="57"/>
      <c r="N172" s="57"/>
      <c r="O172" s="57"/>
      <c r="P172" s="58"/>
      <c r="Q172" s="57"/>
      <c r="R172" s="57"/>
    </row>
    <row r="173" spans="5:18" ht="13.5" customHeight="1" x14ac:dyDescent="0.25">
      <c r="E173" s="57"/>
      <c r="F173" s="57"/>
      <c r="G173" s="57"/>
      <c r="H173" s="57"/>
      <c r="I173" s="57"/>
      <c r="J173" s="57"/>
      <c r="K173" s="57"/>
      <c r="L173" s="57"/>
      <c r="M173" s="57"/>
      <c r="N173" s="57"/>
      <c r="O173" s="57"/>
      <c r="P173" s="58"/>
      <c r="Q173" s="57"/>
      <c r="R173" s="57"/>
    </row>
    <row r="174" spans="5:18" ht="13.5" customHeight="1" x14ac:dyDescent="0.25">
      <c r="E174" s="57"/>
      <c r="F174" s="57"/>
      <c r="G174" s="57"/>
      <c r="H174" s="57"/>
      <c r="I174" s="57"/>
      <c r="J174" s="57"/>
      <c r="K174" s="57"/>
      <c r="L174" s="57"/>
      <c r="M174" s="57"/>
      <c r="N174" s="57"/>
      <c r="O174" s="57"/>
      <c r="P174" s="58"/>
      <c r="Q174" s="57"/>
      <c r="R174" s="57"/>
    </row>
    <row r="175" spans="5:18" ht="13.5" customHeight="1" x14ac:dyDescent="0.25">
      <c r="E175" s="57"/>
      <c r="F175" s="57"/>
      <c r="G175" s="57"/>
      <c r="H175" s="57"/>
      <c r="I175" s="57"/>
      <c r="J175" s="57"/>
      <c r="K175" s="57"/>
      <c r="L175" s="57"/>
      <c r="M175" s="57"/>
      <c r="N175" s="57"/>
      <c r="O175" s="57"/>
      <c r="P175" s="58"/>
      <c r="Q175" s="57"/>
      <c r="R175" s="57"/>
    </row>
    <row r="176" spans="5:18" ht="13.5" customHeight="1" x14ac:dyDescent="0.25">
      <c r="E176" s="57"/>
      <c r="F176" s="57"/>
      <c r="G176" s="57"/>
      <c r="H176" s="57"/>
      <c r="I176" s="57"/>
      <c r="J176" s="57"/>
      <c r="K176" s="57"/>
      <c r="L176" s="57"/>
      <c r="M176" s="57"/>
      <c r="N176" s="57"/>
      <c r="O176" s="57"/>
      <c r="P176" s="58"/>
      <c r="Q176" s="57"/>
      <c r="R176" s="57"/>
    </row>
    <row r="177" spans="5:18" ht="13.5" customHeight="1" x14ac:dyDescent="0.25">
      <c r="E177" s="57"/>
      <c r="F177" s="57"/>
      <c r="G177" s="57"/>
      <c r="H177" s="57"/>
      <c r="I177" s="57"/>
      <c r="J177" s="57"/>
      <c r="K177" s="57"/>
      <c r="L177" s="57"/>
      <c r="M177" s="57"/>
      <c r="N177" s="57"/>
      <c r="O177" s="57"/>
      <c r="P177" s="58"/>
      <c r="Q177" s="57"/>
      <c r="R177" s="57"/>
    </row>
    <row r="178" spans="5:18" ht="13.5" customHeight="1" x14ac:dyDescent="0.25">
      <c r="E178" s="57"/>
      <c r="F178" s="57"/>
      <c r="G178" s="57"/>
      <c r="H178" s="57"/>
      <c r="I178" s="57"/>
      <c r="J178" s="57"/>
      <c r="K178" s="57"/>
      <c r="L178" s="57"/>
      <c r="M178" s="57"/>
      <c r="N178" s="57"/>
      <c r="O178" s="57"/>
      <c r="P178" s="58"/>
      <c r="Q178" s="57"/>
      <c r="R178" s="57"/>
    </row>
    <row r="179" spans="5:18" ht="13.5" customHeight="1" x14ac:dyDescent="0.25">
      <c r="E179" s="57"/>
      <c r="F179" s="57"/>
      <c r="G179" s="57"/>
      <c r="H179" s="57"/>
      <c r="I179" s="57"/>
      <c r="J179" s="57"/>
      <c r="K179" s="57"/>
      <c r="L179" s="57"/>
      <c r="M179" s="57"/>
      <c r="N179" s="57"/>
      <c r="O179" s="57"/>
      <c r="P179" s="58"/>
      <c r="Q179" s="57"/>
      <c r="R179" s="57"/>
    </row>
    <row r="180" spans="5:18" ht="13.5" customHeight="1" x14ac:dyDescent="0.25">
      <c r="E180" s="57"/>
      <c r="F180" s="57"/>
      <c r="G180" s="57"/>
      <c r="H180" s="57"/>
      <c r="I180" s="57"/>
      <c r="J180" s="57"/>
      <c r="K180" s="57"/>
      <c r="L180" s="57"/>
      <c r="M180" s="57"/>
      <c r="N180" s="57"/>
      <c r="O180" s="57"/>
      <c r="P180" s="58"/>
      <c r="Q180" s="57"/>
      <c r="R180" s="57"/>
    </row>
    <row r="181" spans="5:18" ht="13.5" customHeight="1" x14ac:dyDescent="0.25">
      <c r="E181" s="57"/>
      <c r="F181" s="57"/>
      <c r="G181" s="57"/>
      <c r="H181" s="57"/>
      <c r="I181" s="57"/>
      <c r="J181" s="57"/>
      <c r="K181" s="57"/>
      <c r="L181" s="57"/>
      <c r="M181" s="57"/>
      <c r="N181" s="57"/>
      <c r="O181" s="57"/>
      <c r="P181" s="58"/>
      <c r="Q181" s="57"/>
      <c r="R181" s="57"/>
    </row>
    <row r="182" spans="5:18" ht="13.5" customHeight="1" x14ac:dyDescent="0.25">
      <c r="E182" s="57"/>
      <c r="F182" s="57"/>
      <c r="G182" s="57"/>
      <c r="H182" s="57"/>
      <c r="I182" s="57"/>
      <c r="J182" s="57"/>
      <c r="K182" s="57"/>
      <c r="L182" s="57"/>
      <c r="M182" s="57"/>
      <c r="N182" s="57"/>
      <c r="O182" s="57"/>
      <c r="P182" s="58"/>
      <c r="Q182" s="57"/>
      <c r="R182" s="57"/>
    </row>
    <row r="183" spans="5:18" ht="13.5" customHeight="1" x14ac:dyDescent="0.25">
      <c r="E183" s="57"/>
      <c r="F183" s="57"/>
      <c r="G183" s="57"/>
      <c r="H183" s="57"/>
      <c r="I183" s="57"/>
      <c r="J183" s="57"/>
      <c r="K183" s="57"/>
      <c r="L183" s="57"/>
      <c r="M183" s="57"/>
      <c r="N183" s="57"/>
      <c r="O183" s="57"/>
      <c r="P183" s="58"/>
      <c r="Q183" s="57"/>
      <c r="R183" s="57"/>
    </row>
    <row r="184" spans="5:18" ht="13.5" customHeight="1" x14ac:dyDescent="0.25">
      <c r="E184" s="57"/>
      <c r="F184" s="57"/>
      <c r="G184" s="57"/>
      <c r="H184" s="57"/>
      <c r="I184" s="57"/>
      <c r="J184" s="57"/>
      <c r="K184" s="57"/>
      <c r="L184" s="57"/>
      <c r="M184" s="57"/>
      <c r="N184" s="57"/>
      <c r="O184" s="57"/>
      <c r="P184" s="58"/>
      <c r="Q184" s="57"/>
      <c r="R184" s="57"/>
    </row>
    <row r="185" spans="5:18" ht="13.5" customHeight="1" x14ac:dyDescent="0.25">
      <c r="E185" s="57"/>
      <c r="F185" s="57"/>
      <c r="G185" s="57"/>
      <c r="H185" s="57"/>
      <c r="I185" s="57"/>
      <c r="J185" s="57"/>
      <c r="K185" s="57"/>
      <c r="L185" s="57"/>
      <c r="M185" s="57"/>
      <c r="N185" s="57"/>
      <c r="O185" s="57"/>
      <c r="P185" s="58"/>
      <c r="Q185" s="57"/>
      <c r="R185" s="57"/>
    </row>
    <row r="186" spans="5:18" ht="13.5" customHeight="1" x14ac:dyDescent="0.25">
      <c r="E186" s="57"/>
      <c r="F186" s="57"/>
      <c r="G186" s="57"/>
      <c r="H186" s="57"/>
      <c r="I186" s="57"/>
      <c r="J186" s="57"/>
      <c r="K186" s="57"/>
      <c r="L186" s="57"/>
      <c r="M186" s="57"/>
      <c r="N186" s="57"/>
      <c r="O186" s="57"/>
      <c r="P186" s="58"/>
      <c r="Q186" s="57"/>
      <c r="R186" s="57"/>
    </row>
    <row r="187" spans="5:18" ht="13.5" customHeight="1" x14ac:dyDescent="0.25">
      <c r="E187" s="57"/>
      <c r="F187" s="57"/>
      <c r="G187" s="57"/>
      <c r="H187" s="57"/>
      <c r="I187" s="57"/>
      <c r="J187" s="57"/>
      <c r="K187" s="57"/>
      <c r="L187" s="57"/>
      <c r="M187" s="57"/>
      <c r="N187" s="57"/>
      <c r="O187" s="57"/>
      <c r="P187" s="58"/>
      <c r="Q187" s="57"/>
      <c r="R187" s="57"/>
    </row>
    <row r="188" spans="5:18" ht="13.5" customHeight="1" x14ac:dyDescent="0.25">
      <c r="E188" s="57"/>
      <c r="F188" s="57"/>
      <c r="G188" s="57"/>
      <c r="H188" s="57"/>
      <c r="I188" s="57"/>
      <c r="J188" s="57"/>
      <c r="K188" s="57"/>
      <c r="L188" s="57"/>
      <c r="M188" s="57"/>
      <c r="N188" s="57"/>
      <c r="O188" s="57"/>
      <c r="P188" s="58"/>
      <c r="Q188" s="57"/>
      <c r="R188" s="57"/>
    </row>
    <row r="189" spans="5:18" ht="13.5" customHeight="1" x14ac:dyDescent="0.25">
      <c r="E189" s="57"/>
      <c r="F189" s="57"/>
      <c r="G189" s="57"/>
      <c r="H189" s="57"/>
      <c r="I189" s="57"/>
      <c r="J189" s="57"/>
      <c r="K189" s="57"/>
      <c r="L189" s="57"/>
      <c r="M189" s="57"/>
      <c r="N189" s="57"/>
      <c r="O189" s="57"/>
      <c r="P189" s="58"/>
      <c r="Q189" s="57"/>
      <c r="R189" s="57"/>
    </row>
    <row r="190" spans="5:18" ht="13.5" customHeight="1" x14ac:dyDescent="0.25">
      <c r="E190" s="57"/>
      <c r="F190" s="57"/>
      <c r="G190" s="57"/>
      <c r="H190" s="57"/>
      <c r="I190" s="57"/>
      <c r="J190" s="57"/>
      <c r="K190" s="57"/>
      <c r="L190" s="57"/>
      <c r="M190" s="57"/>
      <c r="N190" s="57"/>
      <c r="O190" s="57"/>
      <c r="P190" s="58"/>
      <c r="Q190" s="57"/>
      <c r="R190" s="57"/>
    </row>
    <row r="191" spans="5:18" ht="13.5" customHeight="1" x14ac:dyDescent="0.25">
      <c r="E191" s="57"/>
      <c r="F191" s="57"/>
      <c r="G191" s="57"/>
      <c r="H191" s="57"/>
      <c r="I191" s="57"/>
      <c r="J191" s="57"/>
      <c r="K191" s="57"/>
      <c r="L191" s="57"/>
      <c r="M191" s="57"/>
      <c r="N191" s="57"/>
      <c r="O191" s="57"/>
      <c r="P191" s="58"/>
      <c r="Q191" s="57"/>
      <c r="R191" s="57"/>
    </row>
    <row r="192" spans="5:18" ht="13.5" customHeight="1" x14ac:dyDescent="0.25">
      <c r="E192" s="57"/>
      <c r="F192" s="57"/>
      <c r="G192" s="57"/>
      <c r="H192" s="57"/>
      <c r="I192" s="57"/>
      <c r="J192" s="57"/>
      <c r="K192" s="57"/>
      <c r="L192" s="57"/>
      <c r="M192" s="57"/>
      <c r="N192" s="57"/>
      <c r="O192" s="57"/>
      <c r="P192" s="58"/>
      <c r="Q192" s="57"/>
      <c r="R192" s="57"/>
    </row>
    <row r="193" spans="5:18" ht="13.5" customHeight="1" x14ac:dyDescent="0.25">
      <c r="E193" s="57"/>
      <c r="F193" s="57"/>
      <c r="G193" s="57"/>
      <c r="H193" s="57"/>
      <c r="I193" s="57"/>
      <c r="J193" s="57"/>
      <c r="K193" s="57"/>
      <c r="L193" s="57"/>
      <c r="M193" s="57"/>
      <c r="N193" s="57"/>
      <c r="O193" s="57"/>
      <c r="P193" s="58"/>
      <c r="Q193" s="57"/>
      <c r="R193" s="57"/>
    </row>
    <row r="194" spans="5:18" ht="13.5" customHeight="1" x14ac:dyDescent="0.25">
      <c r="E194" s="57"/>
      <c r="F194" s="57"/>
      <c r="G194" s="57"/>
      <c r="H194" s="57"/>
      <c r="I194" s="57"/>
      <c r="J194" s="57"/>
      <c r="K194" s="57"/>
      <c r="L194" s="57"/>
      <c r="M194" s="57"/>
      <c r="N194" s="57"/>
      <c r="O194" s="57"/>
      <c r="P194" s="58"/>
      <c r="Q194" s="57"/>
      <c r="R194" s="57"/>
    </row>
    <row r="195" spans="5:18" ht="13.5" customHeight="1" x14ac:dyDescent="0.25">
      <c r="E195" s="57"/>
      <c r="F195" s="57"/>
      <c r="G195" s="57"/>
      <c r="H195" s="57"/>
      <c r="I195" s="57"/>
      <c r="J195" s="57"/>
      <c r="K195" s="57"/>
      <c r="L195" s="57"/>
      <c r="M195" s="57"/>
      <c r="N195" s="57"/>
      <c r="O195" s="57"/>
      <c r="P195" s="58"/>
      <c r="Q195" s="57"/>
      <c r="R195" s="57"/>
    </row>
    <row r="196" spans="5:18" ht="13.5" customHeight="1" x14ac:dyDescent="0.25">
      <c r="E196" s="57"/>
      <c r="F196" s="57"/>
      <c r="G196" s="57"/>
      <c r="H196" s="57"/>
      <c r="I196" s="57"/>
      <c r="J196" s="57"/>
      <c r="K196" s="57"/>
      <c r="L196" s="57"/>
      <c r="M196" s="57"/>
      <c r="N196" s="57"/>
      <c r="O196" s="57"/>
      <c r="P196" s="58"/>
      <c r="Q196" s="57"/>
      <c r="R196" s="57"/>
    </row>
    <row r="197" spans="5:18" ht="13.5" customHeight="1" x14ac:dyDescent="0.25">
      <c r="E197" s="57"/>
      <c r="F197" s="57"/>
      <c r="G197" s="57"/>
      <c r="H197" s="57"/>
      <c r="I197" s="57"/>
      <c r="J197" s="57"/>
      <c r="K197" s="57"/>
      <c r="L197" s="57"/>
      <c r="M197" s="57"/>
      <c r="N197" s="57"/>
      <c r="O197" s="57"/>
      <c r="P197" s="58"/>
      <c r="Q197" s="57"/>
      <c r="R197" s="57"/>
    </row>
    <row r="198" spans="5:18" ht="13.5" customHeight="1" x14ac:dyDescent="0.25">
      <c r="E198" s="57"/>
      <c r="F198" s="57"/>
      <c r="G198" s="57"/>
      <c r="H198" s="57"/>
      <c r="I198" s="57"/>
      <c r="J198" s="57"/>
      <c r="K198" s="57"/>
      <c r="L198" s="57"/>
      <c r="M198" s="57"/>
      <c r="N198" s="57"/>
      <c r="O198" s="57"/>
      <c r="P198" s="58"/>
      <c r="Q198" s="57"/>
      <c r="R198" s="57"/>
    </row>
    <row r="199" spans="5:18" ht="13.5" customHeight="1" x14ac:dyDescent="0.25">
      <c r="E199" s="57"/>
      <c r="F199" s="57"/>
      <c r="G199" s="57"/>
      <c r="H199" s="57"/>
      <c r="I199" s="57"/>
      <c r="J199" s="57"/>
      <c r="K199" s="57"/>
      <c r="L199" s="57"/>
      <c r="M199" s="57"/>
      <c r="N199" s="57"/>
      <c r="O199" s="57"/>
      <c r="P199" s="58"/>
      <c r="Q199" s="57"/>
      <c r="R199" s="57"/>
    </row>
    <row r="200" spans="5:18" ht="13.5" customHeight="1" x14ac:dyDescent="0.25">
      <c r="E200" s="57"/>
      <c r="F200" s="57"/>
      <c r="G200" s="57"/>
      <c r="H200" s="57"/>
      <c r="I200" s="57"/>
      <c r="J200" s="57"/>
      <c r="K200" s="57"/>
      <c r="L200" s="57"/>
      <c r="M200" s="57"/>
      <c r="N200" s="57"/>
      <c r="O200" s="57"/>
      <c r="P200" s="58"/>
      <c r="Q200" s="57"/>
      <c r="R200" s="57"/>
    </row>
    <row r="201" spans="5:18" ht="13.5" customHeight="1" x14ac:dyDescent="0.25">
      <c r="E201" s="57"/>
      <c r="F201" s="57"/>
      <c r="G201" s="57"/>
      <c r="H201" s="57"/>
      <c r="I201" s="57"/>
      <c r="J201" s="57"/>
      <c r="K201" s="57"/>
      <c r="L201" s="57"/>
      <c r="M201" s="57"/>
      <c r="N201" s="57"/>
      <c r="O201" s="57"/>
      <c r="P201" s="58"/>
      <c r="Q201" s="57"/>
      <c r="R201" s="57"/>
    </row>
    <row r="202" spans="5:18" ht="13.5" customHeight="1" x14ac:dyDescent="0.25">
      <c r="E202" s="57"/>
      <c r="F202" s="57"/>
      <c r="G202" s="57"/>
      <c r="H202" s="57"/>
      <c r="I202" s="57"/>
      <c r="J202" s="57"/>
      <c r="K202" s="57"/>
      <c r="L202" s="57"/>
      <c r="M202" s="57"/>
      <c r="N202" s="57"/>
      <c r="O202" s="57"/>
      <c r="P202" s="58"/>
      <c r="Q202" s="57"/>
      <c r="R202" s="57"/>
    </row>
    <row r="203" spans="5:18" ht="13.5" customHeight="1" x14ac:dyDescent="0.25">
      <c r="E203" s="57"/>
      <c r="F203" s="57"/>
      <c r="G203" s="57"/>
      <c r="H203" s="57"/>
      <c r="I203" s="57"/>
      <c r="J203" s="57"/>
      <c r="K203" s="57"/>
      <c r="L203" s="57"/>
      <c r="M203" s="57"/>
      <c r="N203" s="57"/>
      <c r="O203" s="57"/>
      <c r="P203" s="58"/>
      <c r="Q203" s="57"/>
      <c r="R203" s="57"/>
    </row>
    <row r="204" spans="5:18" ht="13.5" customHeight="1" x14ac:dyDescent="0.25">
      <c r="E204" s="57"/>
      <c r="F204" s="57"/>
      <c r="G204" s="57"/>
      <c r="H204" s="57"/>
      <c r="I204" s="57"/>
      <c r="J204" s="57"/>
      <c r="K204" s="57"/>
      <c r="L204" s="57"/>
      <c r="M204" s="57"/>
      <c r="N204" s="57"/>
      <c r="O204" s="57"/>
      <c r="P204" s="58"/>
      <c r="Q204" s="57"/>
      <c r="R204" s="57"/>
    </row>
    <row r="205" spans="5:18" ht="13.5" customHeight="1" x14ac:dyDescent="0.25">
      <c r="E205" s="57"/>
      <c r="F205" s="57"/>
      <c r="G205" s="57"/>
      <c r="H205" s="57"/>
      <c r="I205" s="57"/>
      <c r="J205" s="57"/>
      <c r="K205" s="57"/>
      <c r="L205" s="57"/>
      <c r="M205" s="57"/>
      <c r="N205" s="57"/>
      <c r="O205" s="57"/>
      <c r="P205" s="58"/>
      <c r="Q205" s="57"/>
      <c r="R205" s="57"/>
    </row>
    <row r="206" spans="5:18" ht="13.5" customHeight="1" x14ac:dyDescent="0.25">
      <c r="E206" s="57"/>
      <c r="F206" s="57"/>
      <c r="G206" s="57"/>
      <c r="H206" s="57"/>
      <c r="I206" s="57"/>
      <c r="J206" s="57"/>
      <c r="K206" s="57"/>
      <c r="L206" s="57"/>
      <c r="M206" s="57"/>
      <c r="N206" s="57"/>
      <c r="O206" s="57"/>
      <c r="P206" s="58"/>
      <c r="Q206" s="57"/>
      <c r="R206" s="57"/>
    </row>
    <row r="207" spans="5:18" ht="13.5" customHeight="1" x14ac:dyDescent="0.25">
      <c r="E207" s="57"/>
      <c r="F207" s="57"/>
      <c r="G207" s="57"/>
      <c r="H207" s="57"/>
      <c r="I207" s="57"/>
      <c r="J207" s="57"/>
      <c r="K207" s="57"/>
      <c r="L207" s="57"/>
      <c r="M207" s="57"/>
      <c r="N207" s="57"/>
      <c r="O207" s="57"/>
      <c r="P207" s="58"/>
      <c r="Q207" s="57"/>
      <c r="R207" s="57"/>
    </row>
    <row r="208" spans="5:18" ht="13.5" customHeight="1" x14ac:dyDescent="0.25">
      <c r="E208" s="57"/>
      <c r="F208" s="57"/>
      <c r="G208" s="57"/>
      <c r="H208" s="57"/>
      <c r="I208" s="57"/>
      <c r="J208" s="57"/>
      <c r="K208" s="57"/>
      <c r="L208" s="57"/>
      <c r="M208" s="57"/>
      <c r="N208" s="57"/>
      <c r="O208" s="57"/>
      <c r="P208" s="58"/>
      <c r="Q208" s="57"/>
      <c r="R208" s="57"/>
    </row>
    <row r="209" spans="5:18" ht="13.5" customHeight="1" x14ac:dyDescent="0.25">
      <c r="E209" s="57"/>
      <c r="F209" s="57"/>
      <c r="G209" s="57"/>
      <c r="H209" s="57"/>
      <c r="I209" s="57"/>
      <c r="J209" s="57"/>
      <c r="K209" s="57"/>
      <c r="L209" s="57"/>
      <c r="M209" s="57"/>
      <c r="N209" s="57"/>
      <c r="O209" s="57"/>
      <c r="P209" s="58"/>
      <c r="Q209" s="57"/>
      <c r="R209" s="57"/>
    </row>
    <row r="210" spans="5:18" ht="13.5" customHeight="1" x14ac:dyDescent="0.25">
      <c r="E210" s="57"/>
      <c r="F210" s="57"/>
      <c r="G210" s="57"/>
      <c r="H210" s="57"/>
      <c r="I210" s="57"/>
      <c r="J210" s="57"/>
      <c r="K210" s="57"/>
      <c r="L210" s="57"/>
      <c r="M210" s="57"/>
      <c r="N210" s="57"/>
      <c r="O210" s="57"/>
      <c r="P210" s="58"/>
      <c r="Q210" s="57"/>
      <c r="R210" s="57"/>
    </row>
    <row r="211" spans="5:18" ht="13.5" customHeight="1" x14ac:dyDescent="0.25">
      <c r="E211" s="57"/>
      <c r="F211" s="57"/>
      <c r="G211" s="57"/>
      <c r="H211" s="57"/>
      <c r="I211" s="57"/>
      <c r="J211" s="57"/>
      <c r="K211" s="57"/>
      <c r="L211" s="57"/>
      <c r="M211" s="57"/>
      <c r="N211" s="57"/>
      <c r="O211" s="57"/>
      <c r="P211" s="58"/>
      <c r="Q211" s="57"/>
      <c r="R211" s="57"/>
    </row>
    <row r="212" spans="5:18" ht="13.5" customHeight="1" x14ac:dyDescent="0.25">
      <c r="E212" s="57"/>
      <c r="F212" s="57"/>
      <c r="G212" s="57"/>
      <c r="H212" s="57"/>
      <c r="I212" s="57"/>
      <c r="J212" s="57"/>
      <c r="K212" s="57"/>
      <c r="L212" s="57"/>
      <c r="M212" s="57"/>
      <c r="N212" s="57"/>
      <c r="O212" s="57"/>
      <c r="P212" s="58"/>
      <c r="Q212" s="57"/>
      <c r="R212" s="57"/>
    </row>
    <row r="213" spans="5:18" ht="13.5" customHeight="1" x14ac:dyDescent="0.25">
      <c r="E213" s="57"/>
      <c r="F213" s="57"/>
      <c r="G213" s="57"/>
      <c r="H213" s="57"/>
      <c r="I213" s="57"/>
      <c r="J213" s="57"/>
      <c r="K213" s="57"/>
      <c r="L213" s="57"/>
      <c r="M213" s="57"/>
      <c r="N213" s="57"/>
      <c r="O213" s="57"/>
      <c r="P213" s="58"/>
      <c r="Q213" s="57"/>
      <c r="R213" s="57"/>
    </row>
    <row r="214" spans="5:18" ht="13.5" customHeight="1" x14ac:dyDescent="0.25">
      <c r="E214" s="57"/>
      <c r="F214" s="57"/>
      <c r="G214" s="57"/>
      <c r="H214" s="57"/>
      <c r="I214" s="57"/>
      <c r="J214" s="57"/>
      <c r="K214" s="57"/>
      <c r="L214" s="57"/>
      <c r="M214" s="57"/>
      <c r="N214" s="57"/>
      <c r="O214" s="57"/>
      <c r="P214" s="58"/>
      <c r="Q214" s="57"/>
      <c r="R214" s="57"/>
    </row>
    <row r="215" spans="5:18" ht="13.5" customHeight="1" x14ac:dyDescent="0.25">
      <c r="E215" s="57"/>
      <c r="F215" s="57"/>
      <c r="G215" s="57"/>
      <c r="H215" s="57"/>
      <c r="I215" s="57"/>
      <c r="J215" s="57"/>
      <c r="K215" s="57"/>
      <c r="L215" s="57"/>
      <c r="M215" s="57"/>
      <c r="N215" s="57"/>
      <c r="O215" s="57"/>
      <c r="P215" s="58"/>
      <c r="Q215" s="57"/>
      <c r="R215" s="57"/>
    </row>
    <row r="216" spans="5:18" ht="13.5" customHeight="1" x14ac:dyDescent="0.25">
      <c r="E216" s="57"/>
      <c r="F216" s="57"/>
      <c r="G216" s="57"/>
      <c r="H216" s="57"/>
      <c r="I216" s="57"/>
      <c r="J216" s="57"/>
      <c r="K216" s="57"/>
      <c r="L216" s="57"/>
      <c r="M216" s="57"/>
      <c r="N216" s="57"/>
      <c r="O216" s="57"/>
      <c r="P216" s="58"/>
      <c r="Q216" s="57"/>
      <c r="R216" s="57"/>
    </row>
    <row r="217" spans="5:18" ht="13.5" customHeight="1" x14ac:dyDescent="0.25">
      <c r="E217" s="57"/>
      <c r="F217" s="57"/>
      <c r="G217" s="57"/>
      <c r="H217" s="57"/>
      <c r="I217" s="57"/>
      <c r="J217" s="57"/>
      <c r="K217" s="57"/>
      <c r="L217" s="57"/>
      <c r="M217" s="57"/>
      <c r="N217" s="57"/>
      <c r="O217" s="57"/>
      <c r="P217" s="58"/>
      <c r="Q217" s="57"/>
      <c r="R217" s="57"/>
    </row>
    <row r="218" spans="5:18" ht="13.5" customHeight="1" x14ac:dyDescent="0.25">
      <c r="E218" s="57"/>
      <c r="F218" s="57"/>
      <c r="G218" s="57"/>
      <c r="H218" s="57"/>
      <c r="I218" s="57"/>
      <c r="J218" s="57"/>
      <c r="K218" s="57"/>
      <c r="L218" s="57"/>
      <c r="M218" s="57"/>
      <c r="N218" s="57"/>
      <c r="O218" s="57"/>
      <c r="P218" s="58"/>
      <c r="Q218" s="57"/>
      <c r="R218" s="57"/>
    </row>
    <row r="219" spans="5:18" ht="13.5" customHeight="1" x14ac:dyDescent="0.25">
      <c r="E219" s="57"/>
      <c r="F219" s="57"/>
      <c r="G219" s="57"/>
      <c r="H219" s="57"/>
      <c r="I219" s="57"/>
      <c r="J219" s="57"/>
      <c r="K219" s="57"/>
      <c r="L219" s="57"/>
      <c r="M219" s="57"/>
      <c r="N219" s="57"/>
      <c r="O219" s="57"/>
      <c r="P219" s="58"/>
      <c r="Q219" s="57"/>
      <c r="R219" s="57"/>
    </row>
    <row r="220" spans="5:18" ht="13.5" customHeight="1" x14ac:dyDescent="0.25">
      <c r="E220" s="57"/>
      <c r="F220" s="57"/>
      <c r="G220" s="57"/>
      <c r="H220" s="57"/>
      <c r="I220" s="57"/>
      <c r="J220" s="57"/>
      <c r="K220" s="57"/>
      <c r="L220" s="57"/>
      <c r="M220" s="57"/>
      <c r="N220" s="57"/>
      <c r="O220" s="57"/>
      <c r="P220" s="58"/>
      <c r="Q220" s="57"/>
      <c r="R220" s="57"/>
    </row>
    <row r="221" spans="5:18" ht="13.5" customHeight="1" x14ac:dyDescent="0.25">
      <c r="E221" s="57"/>
      <c r="F221" s="57"/>
      <c r="G221" s="57"/>
      <c r="H221" s="57"/>
      <c r="I221" s="57"/>
      <c r="J221" s="57"/>
      <c r="K221" s="57"/>
      <c r="L221" s="57"/>
      <c r="M221" s="57"/>
      <c r="N221" s="57"/>
      <c r="O221" s="57"/>
      <c r="P221" s="58"/>
      <c r="Q221" s="57"/>
      <c r="R221" s="57"/>
    </row>
    <row r="222" spans="5:18" ht="13.5" customHeight="1" x14ac:dyDescent="0.25">
      <c r="E222" s="57"/>
      <c r="F222" s="57"/>
      <c r="G222" s="57"/>
      <c r="H222" s="57"/>
      <c r="I222" s="57"/>
      <c r="J222" s="57"/>
      <c r="K222" s="57"/>
      <c r="L222" s="57"/>
      <c r="M222" s="57"/>
      <c r="N222" s="57"/>
      <c r="O222" s="57"/>
      <c r="P222" s="58"/>
      <c r="Q222" s="57"/>
      <c r="R222" s="57"/>
    </row>
    <row r="223" spans="5:18" ht="13.5" customHeight="1" x14ac:dyDescent="0.25">
      <c r="E223" s="57"/>
      <c r="F223" s="57"/>
      <c r="G223" s="57"/>
      <c r="H223" s="57"/>
      <c r="I223" s="57"/>
      <c r="J223" s="57"/>
      <c r="K223" s="57"/>
      <c r="L223" s="57"/>
      <c r="M223" s="57"/>
      <c r="N223" s="57"/>
      <c r="O223" s="57"/>
      <c r="P223" s="58"/>
      <c r="Q223" s="57"/>
      <c r="R223" s="57"/>
    </row>
    <row r="224" spans="5:18" ht="13.5" customHeight="1" x14ac:dyDescent="0.25">
      <c r="E224" s="57"/>
      <c r="F224" s="57"/>
      <c r="G224" s="57"/>
      <c r="H224" s="57"/>
      <c r="I224" s="57"/>
      <c r="J224" s="57"/>
      <c r="K224" s="57"/>
      <c r="L224" s="57"/>
      <c r="M224" s="57"/>
      <c r="N224" s="57"/>
      <c r="O224" s="57"/>
      <c r="P224" s="58"/>
      <c r="Q224" s="57"/>
      <c r="R224" s="57"/>
    </row>
    <row r="225" spans="5:18" ht="13.5" customHeight="1" x14ac:dyDescent="0.25">
      <c r="E225" s="57"/>
      <c r="F225" s="57"/>
      <c r="G225" s="57"/>
      <c r="H225" s="57"/>
      <c r="I225" s="57"/>
      <c r="J225" s="57"/>
      <c r="K225" s="57"/>
      <c r="L225" s="57"/>
      <c r="M225" s="57"/>
      <c r="N225" s="57"/>
      <c r="O225" s="57"/>
      <c r="P225" s="58"/>
      <c r="Q225" s="57"/>
      <c r="R225" s="57"/>
    </row>
    <row r="226" spans="5:18" ht="13.5" customHeight="1" x14ac:dyDescent="0.25">
      <c r="E226" s="57"/>
      <c r="F226" s="57"/>
      <c r="G226" s="57"/>
      <c r="H226" s="57"/>
      <c r="I226" s="57"/>
      <c r="J226" s="57"/>
      <c r="K226" s="57"/>
      <c r="L226" s="57"/>
      <c r="M226" s="57"/>
      <c r="N226" s="57"/>
      <c r="O226" s="57"/>
      <c r="P226" s="58"/>
      <c r="Q226" s="57"/>
      <c r="R226" s="57"/>
    </row>
    <row r="227" spans="5:18" ht="13.5" customHeight="1" x14ac:dyDescent="0.25">
      <c r="E227" s="57"/>
      <c r="F227" s="57"/>
      <c r="G227" s="57"/>
      <c r="H227" s="57"/>
      <c r="I227" s="57"/>
      <c r="J227" s="57"/>
      <c r="K227" s="57"/>
      <c r="L227" s="57"/>
      <c r="M227" s="57"/>
      <c r="N227" s="57"/>
      <c r="O227" s="57"/>
      <c r="P227" s="58"/>
      <c r="Q227" s="57"/>
      <c r="R227" s="57"/>
    </row>
    <row r="228" spans="5:18" ht="13.5" customHeight="1" x14ac:dyDescent="0.25">
      <c r="E228" s="57"/>
      <c r="F228" s="57"/>
      <c r="G228" s="57"/>
      <c r="H228" s="57"/>
      <c r="I228" s="57"/>
      <c r="J228" s="57"/>
      <c r="K228" s="57"/>
      <c r="L228" s="57"/>
      <c r="M228" s="57"/>
      <c r="N228" s="57"/>
      <c r="O228" s="57"/>
      <c r="P228" s="58"/>
      <c r="Q228" s="57"/>
      <c r="R228" s="57"/>
    </row>
    <row r="229" spans="5:18" ht="13.5" customHeight="1" x14ac:dyDescent="0.25">
      <c r="E229" s="57"/>
      <c r="F229" s="57"/>
      <c r="G229" s="57"/>
      <c r="H229" s="57"/>
      <c r="I229" s="57"/>
      <c r="J229" s="57"/>
      <c r="K229" s="57"/>
      <c r="L229" s="57"/>
      <c r="M229" s="57"/>
      <c r="N229" s="57"/>
      <c r="O229" s="57"/>
      <c r="P229" s="58"/>
      <c r="Q229" s="57"/>
      <c r="R229" s="57"/>
    </row>
    <row r="230" spans="5:18" ht="13.5" customHeight="1" x14ac:dyDescent="0.25">
      <c r="E230" s="57"/>
      <c r="F230" s="57"/>
      <c r="G230" s="57"/>
      <c r="H230" s="57"/>
      <c r="I230" s="57"/>
      <c r="J230" s="57"/>
      <c r="K230" s="57"/>
      <c r="L230" s="57"/>
      <c r="M230" s="57"/>
      <c r="N230" s="57"/>
      <c r="O230" s="57"/>
      <c r="P230" s="58"/>
      <c r="Q230" s="57"/>
      <c r="R230" s="57"/>
    </row>
    <row r="231" spans="5:18" ht="13.5" customHeight="1" x14ac:dyDescent="0.25">
      <c r="E231" s="57"/>
      <c r="F231" s="57"/>
      <c r="G231" s="57"/>
      <c r="H231" s="57"/>
      <c r="I231" s="57"/>
      <c r="J231" s="57"/>
      <c r="K231" s="57"/>
      <c r="L231" s="57"/>
      <c r="M231" s="57"/>
      <c r="N231" s="57"/>
      <c r="O231" s="57"/>
      <c r="P231" s="58"/>
      <c r="Q231" s="57"/>
      <c r="R231" s="57"/>
    </row>
    <row r="232" spans="5:18" ht="13.5" customHeight="1" x14ac:dyDescent="0.25">
      <c r="E232" s="57"/>
      <c r="F232" s="57"/>
      <c r="G232" s="57"/>
      <c r="H232" s="57"/>
      <c r="I232" s="57"/>
      <c r="J232" s="57"/>
      <c r="K232" s="57"/>
      <c r="L232" s="57"/>
      <c r="M232" s="57"/>
      <c r="N232" s="57"/>
      <c r="O232" s="57"/>
      <c r="P232" s="58"/>
      <c r="Q232" s="57"/>
      <c r="R232" s="57"/>
    </row>
    <row r="233" spans="5:18" ht="13.5" customHeight="1" x14ac:dyDescent="0.25">
      <c r="E233" s="57"/>
      <c r="F233" s="57"/>
      <c r="G233" s="57"/>
      <c r="H233" s="57"/>
      <c r="I233" s="57"/>
      <c r="J233" s="57"/>
      <c r="K233" s="57"/>
      <c r="L233" s="57"/>
      <c r="M233" s="57"/>
      <c r="N233" s="57"/>
      <c r="O233" s="57"/>
      <c r="P233" s="58"/>
      <c r="Q233" s="57"/>
      <c r="R233" s="57"/>
    </row>
    <row r="234" spans="5:18" ht="13.5" customHeight="1" x14ac:dyDescent="0.25">
      <c r="E234" s="57"/>
      <c r="F234" s="57"/>
      <c r="G234" s="57"/>
      <c r="H234" s="57"/>
      <c r="I234" s="57"/>
      <c r="J234" s="57"/>
      <c r="K234" s="57"/>
      <c r="L234" s="57"/>
      <c r="M234" s="57"/>
      <c r="N234" s="57"/>
      <c r="O234" s="57"/>
      <c r="P234" s="58"/>
      <c r="Q234" s="57"/>
      <c r="R234" s="57"/>
    </row>
    <row r="235" spans="5:18" ht="13.5" customHeight="1" x14ac:dyDescent="0.25">
      <c r="E235" s="57"/>
      <c r="F235" s="57"/>
      <c r="G235" s="57"/>
      <c r="H235" s="57"/>
      <c r="I235" s="57"/>
      <c r="J235" s="57"/>
      <c r="K235" s="57"/>
      <c r="L235" s="57"/>
      <c r="M235" s="57"/>
      <c r="N235" s="57"/>
      <c r="O235" s="57"/>
      <c r="P235" s="58"/>
      <c r="Q235" s="57"/>
      <c r="R235" s="57"/>
    </row>
    <row r="236" spans="5:18" ht="13.5" customHeight="1" x14ac:dyDescent="0.25">
      <c r="E236" s="57"/>
      <c r="F236" s="57"/>
      <c r="G236" s="57"/>
      <c r="H236" s="57"/>
      <c r="I236" s="57"/>
      <c r="J236" s="57"/>
      <c r="K236" s="57"/>
      <c r="L236" s="57"/>
      <c r="M236" s="57"/>
      <c r="N236" s="57"/>
      <c r="O236" s="57"/>
      <c r="P236" s="58"/>
      <c r="Q236" s="57"/>
      <c r="R236" s="57"/>
    </row>
    <row r="237" spans="5:18" ht="13.5" customHeight="1" x14ac:dyDescent="0.25">
      <c r="E237" s="57"/>
      <c r="F237" s="57"/>
      <c r="G237" s="57"/>
      <c r="H237" s="57"/>
      <c r="I237" s="57"/>
      <c r="J237" s="57"/>
      <c r="K237" s="57"/>
      <c r="L237" s="57"/>
      <c r="M237" s="57"/>
      <c r="N237" s="57"/>
      <c r="O237" s="57"/>
      <c r="P237" s="58"/>
      <c r="Q237" s="57"/>
      <c r="R237" s="57"/>
    </row>
    <row r="238" spans="5:18" ht="13.5" customHeight="1" x14ac:dyDescent="0.25">
      <c r="E238" s="57"/>
      <c r="F238" s="57"/>
      <c r="G238" s="57"/>
      <c r="H238" s="57"/>
      <c r="I238" s="57"/>
      <c r="J238" s="57"/>
      <c r="K238" s="57"/>
      <c r="L238" s="57"/>
      <c r="M238" s="57"/>
      <c r="N238" s="57"/>
      <c r="O238" s="57"/>
      <c r="P238" s="58"/>
      <c r="Q238" s="57"/>
      <c r="R238" s="57"/>
    </row>
    <row r="239" spans="5:18" ht="13.5" customHeight="1" x14ac:dyDescent="0.25">
      <c r="E239" s="57"/>
      <c r="F239" s="57"/>
      <c r="G239" s="57"/>
      <c r="H239" s="57"/>
      <c r="I239" s="57"/>
      <c r="J239" s="57"/>
      <c r="K239" s="57"/>
      <c r="L239" s="57"/>
      <c r="M239" s="57"/>
      <c r="N239" s="57"/>
      <c r="O239" s="57"/>
      <c r="P239" s="58"/>
      <c r="Q239" s="57"/>
      <c r="R239" s="57"/>
    </row>
    <row r="240" spans="5:18" ht="13.5" customHeight="1" x14ac:dyDescent="0.25">
      <c r="E240" s="57"/>
      <c r="F240" s="57"/>
      <c r="G240" s="57"/>
      <c r="H240" s="57"/>
      <c r="I240" s="57"/>
      <c r="J240" s="57"/>
      <c r="K240" s="57"/>
      <c r="L240" s="57"/>
      <c r="M240" s="57"/>
      <c r="N240" s="57"/>
      <c r="O240" s="57"/>
      <c r="P240" s="58"/>
      <c r="Q240" s="57"/>
      <c r="R240" s="57"/>
    </row>
    <row r="241" spans="5:18" ht="13.5" customHeight="1" x14ac:dyDescent="0.25">
      <c r="E241" s="57"/>
      <c r="F241" s="57"/>
      <c r="G241" s="57"/>
      <c r="H241" s="57"/>
      <c r="I241" s="57"/>
      <c r="J241" s="57"/>
      <c r="K241" s="57"/>
      <c r="L241" s="57"/>
      <c r="M241" s="57"/>
      <c r="N241" s="57"/>
      <c r="O241" s="57"/>
      <c r="P241" s="58"/>
      <c r="Q241" s="57"/>
      <c r="R241" s="57"/>
    </row>
    <row r="242" spans="5:18" ht="13.5" customHeight="1" x14ac:dyDescent="0.25">
      <c r="E242" s="57"/>
      <c r="F242" s="57"/>
      <c r="G242" s="57"/>
      <c r="H242" s="57"/>
      <c r="I242" s="57"/>
      <c r="J242" s="57"/>
      <c r="K242" s="57"/>
      <c r="L242" s="57"/>
      <c r="M242" s="57"/>
      <c r="N242" s="57"/>
      <c r="O242" s="57"/>
      <c r="P242" s="58"/>
      <c r="Q242" s="57"/>
      <c r="R242" s="57"/>
    </row>
  </sheetData>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B36AA-6F17-49D6-88E0-45528E9289FC}">
  <dimension ref="A1:Y120"/>
  <sheetViews>
    <sheetView showGridLines="0" topLeftCell="B55" zoomScale="80" zoomScaleNormal="80" workbookViewId="0">
      <selection activeCell="D116" sqref="D116:L120"/>
    </sheetView>
  </sheetViews>
  <sheetFormatPr defaultColWidth="9.26953125" defaultRowHeight="13.5" customHeight="1" outlineLevelRow="1" x14ac:dyDescent="0.25"/>
  <cols>
    <col min="1" max="1" width="1.7265625" style="2" customWidth="1"/>
    <col min="2" max="2" width="2.7265625" style="2" customWidth="1"/>
    <col min="3" max="3" width="2" style="2" customWidth="1"/>
    <col min="4" max="4" width="53.7265625" style="2" bestFit="1" customWidth="1"/>
    <col min="5" max="5" width="19.1796875" style="2" bestFit="1" customWidth="1"/>
    <col min="6" max="6" width="26.1796875" style="2" customWidth="1"/>
    <col min="7" max="14" width="14.1796875" style="2" customWidth="1"/>
    <col min="15" max="15" width="9.26953125" style="2"/>
    <col min="16" max="16" width="22.54296875" style="2" bestFit="1" customWidth="1"/>
    <col min="17" max="17" width="22.26953125" style="2" bestFit="1" customWidth="1"/>
    <col min="18" max="18" width="42" style="2" bestFit="1" customWidth="1"/>
    <col min="19" max="19" width="29.453125" style="2" bestFit="1" customWidth="1"/>
    <col min="20" max="20" width="11.7265625" style="2" customWidth="1"/>
    <col min="21" max="16384" width="9.26953125" style="2"/>
  </cols>
  <sheetData>
    <row r="1" spans="1:17" s="7" customFormat="1" ht="13.5" customHeight="1" x14ac:dyDescent="0.25">
      <c r="A1" s="5"/>
      <c r="B1" s="5"/>
      <c r="C1" s="5"/>
      <c r="D1" s="6" t="s">
        <v>70</v>
      </c>
      <c r="E1" s="25"/>
    </row>
    <row r="2" spans="1:17" s="7" customFormat="1" ht="13.5" customHeight="1" x14ac:dyDescent="0.25">
      <c r="A2" s="5"/>
      <c r="B2" s="5"/>
      <c r="C2" s="5"/>
      <c r="D2" s="6"/>
      <c r="E2" s="26" t="str">
        <f>Title</f>
        <v>OCP Africa - Mali P205</v>
      </c>
    </row>
    <row r="3" spans="1:17" s="7" customFormat="1" ht="13.5" customHeight="1" x14ac:dyDescent="0.25">
      <c r="A3" s="5"/>
      <c r="B3" s="5"/>
      <c r="C3" s="5"/>
      <c r="D3" s="6"/>
      <c r="E3" s="27" t="str">
        <f ca="1">MID(CELL("filename",E3),FIND("]",CELL("filename",E3))+1,256)</f>
        <v>Output_Slides</v>
      </c>
    </row>
    <row r="4" spans="1:17" s="7" customFormat="1" ht="13.5" customHeight="1" x14ac:dyDescent="0.25">
      <c r="A4" s="5"/>
      <c r="B4" s="5"/>
      <c r="C4" s="5"/>
      <c r="D4" s="6"/>
      <c r="E4" s="25"/>
    </row>
    <row r="5" spans="1:17" s="11" customFormat="1" ht="13.5" customHeight="1" x14ac:dyDescent="0.3">
      <c r="A5" s="8"/>
      <c r="B5" s="8"/>
      <c r="C5" s="8"/>
      <c r="D5" s="9"/>
      <c r="E5" s="10"/>
    </row>
    <row r="7" spans="1:17" ht="13.5" customHeight="1" x14ac:dyDescent="0.35">
      <c r="A7" s="7"/>
      <c r="B7" s="51"/>
      <c r="C7" s="7"/>
      <c r="D7" s="52"/>
      <c r="E7" s="7"/>
      <c r="F7" s="7"/>
      <c r="G7" s="7"/>
      <c r="H7" s="7"/>
      <c r="I7" s="7"/>
      <c r="J7" s="7"/>
      <c r="K7" s="7"/>
      <c r="L7" s="7"/>
      <c r="M7" s="7"/>
      <c r="N7" s="7"/>
      <c r="O7" s="7"/>
      <c r="P7" s="7"/>
      <c r="Q7" s="7"/>
    </row>
    <row r="8" spans="1:17" ht="13.5" customHeight="1" x14ac:dyDescent="0.35">
      <c r="A8" s="7"/>
      <c r="B8" s="29">
        <v>1</v>
      </c>
      <c r="D8" s="28" t="s">
        <v>398</v>
      </c>
      <c r="E8" s="28"/>
      <c r="M8" s="272"/>
      <c r="N8" s="272"/>
      <c r="O8" s="272"/>
      <c r="P8" s="7"/>
      <c r="Q8" s="7"/>
    </row>
    <row r="9" spans="1:17" ht="13.5" customHeight="1" x14ac:dyDescent="0.35">
      <c r="A9" s="7"/>
      <c r="B9" s="51"/>
      <c r="D9" s="28"/>
      <c r="E9" s="28"/>
      <c r="M9" s="272"/>
      <c r="N9" s="272"/>
      <c r="O9" s="272"/>
      <c r="P9" s="7"/>
      <c r="Q9" s="7"/>
    </row>
    <row r="10" spans="1:17" ht="13.5" customHeight="1" x14ac:dyDescent="0.35">
      <c r="A10" s="7"/>
      <c r="B10" s="51"/>
      <c r="D10" s="32" t="s">
        <v>399</v>
      </c>
      <c r="E10" s="28"/>
      <c r="F10" s="290" t="s">
        <v>430</v>
      </c>
      <c r="G10" s="220">
        <v>0.35</v>
      </c>
      <c r="M10" s="272"/>
      <c r="N10" s="272"/>
      <c r="O10" s="272"/>
      <c r="P10" s="7"/>
      <c r="Q10" s="7"/>
    </row>
    <row r="11" spans="1:17" ht="13.5" customHeight="1" x14ac:dyDescent="0.35">
      <c r="A11" s="7"/>
      <c r="B11" s="51"/>
      <c r="D11" s="33" t="s">
        <v>400</v>
      </c>
      <c r="E11" s="28"/>
      <c r="M11" s="284"/>
      <c r="N11" s="272"/>
      <c r="O11" s="272"/>
      <c r="P11" s="7"/>
      <c r="Q11" s="7"/>
    </row>
    <row r="12" spans="1:17" ht="13.5" customHeight="1" outlineLevel="1" x14ac:dyDescent="0.35">
      <c r="A12" s="7"/>
      <c r="B12" s="51"/>
      <c r="D12" s="28"/>
      <c r="E12" s="28"/>
      <c r="M12" s="286"/>
      <c r="N12" s="275"/>
      <c r="O12" s="272"/>
      <c r="P12" s="7"/>
      <c r="Q12" s="7"/>
    </row>
    <row r="13" spans="1:17" ht="13.5" customHeight="1" outlineLevel="1" x14ac:dyDescent="0.35">
      <c r="A13" s="7"/>
      <c r="B13" s="51"/>
      <c r="D13" s="7"/>
      <c r="E13" s="288">
        <v>2022</v>
      </c>
      <c r="F13" s="288" t="s">
        <v>401</v>
      </c>
      <c r="G13" s="288" t="s">
        <v>402</v>
      </c>
      <c r="H13" s="288" t="s">
        <v>403</v>
      </c>
      <c r="I13" s="288"/>
      <c r="J13" s="288"/>
      <c r="M13" s="286"/>
      <c r="N13" s="273"/>
      <c r="O13" s="272"/>
      <c r="P13" s="177"/>
      <c r="Q13" s="177"/>
    </row>
    <row r="14" spans="1:17" ht="13.5" customHeight="1" outlineLevel="1" x14ac:dyDescent="0.35">
      <c r="A14" s="7"/>
      <c r="B14" s="51"/>
      <c r="D14" s="1" t="s">
        <v>404</v>
      </c>
      <c r="E14" s="31">
        <f>ProjectedP205_Consumption!J19</f>
        <v>67.55300569095786</v>
      </c>
      <c r="F14" s="31">
        <f>ProjectedP205_Consumption!K19</f>
        <v>74.003607580476626</v>
      </c>
      <c r="G14" s="31">
        <f>ProjectedP205_Consumption!L19</f>
        <v>77.205163045844287</v>
      </c>
      <c r="H14" s="31">
        <f>ProjectedP205_Consumption!M19</f>
        <v>80.680136589683954</v>
      </c>
      <c r="J14"/>
      <c r="M14" s="286"/>
      <c r="N14" s="273"/>
      <c r="O14" s="272"/>
      <c r="P14" s="177"/>
      <c r="Q14" s="177"/>
    </row>
    <row r="15" spans="1:17" ht="13.5" customHeight="1" outlineLevel="1" x14ac:dyDescent="0.35">
      <c r="A15" s="7"/>
      <c r="B15" s="51"/>
      <c r="E15" s="2">
        <f>E14-E16</f>
        <v>43.909453699122608</v>
      </c>
      <c r="F15" s="2">
        <f t="shared" ref="F15:H15" si="0">F14-F16</f>
        <v>37.001803790238313</v>
      </c>
      <c r="G15" s="2">
        <f t="shared" si="0"/>
        <v>31.942818641046856</v>
      </c>
      <c r="H15" s="2">
        <f t="shared" si="0"/>
        <v>26.484741227850662</v>
      </c>
      <c r="J15"/>
      <c r="M15" s="286"/>
      <c r="N15" s="273"/>
      <c r="O15" s="272"/>
      <c r="P15" s="177"/>
      <c r="Q15" s="177"/>
    </row>
    <row r="16" spans="1:17" ht="13.5" customHeight="1" outlineLevel="1" x14ac:dyDescent="0.35">
      <c r="A16" s="7"/>
      <c r="B16" s="51"/>
      <c r="D16" s="7" t="s">
        <v>405</v>
      </c>
      <c r="E16" s="289">
        <f>E14*G10</f>
        <v>23.643551991835249</v>
      </c>
      <c r="F16" s="289">
        <f>OCPMarketShares!K19</f>
        <v>37.001803790238313</v>
      </c>
      <c r="G16" s="289">
        <f>OCPMarketShares!L19</f>
        <v>45.262344404797432</v>
      </c>
      <c r="H16" s="289">
        <f>OCPMarketShares!M19</f>
        <v>54.195395361833292</v>
      </c>
      <c r="I16" s="7"/>
      <c r="J16" s="7"/>
      <c r="M16" s="286"/>
      <c r="N16" s="273"/>
      <c r="O16" s="272"/>
      <c r="P16" s="177"/>
      <c r="Q16" s="177"/>
    </row>
    <row r="17" spans="1:25" ht="13.5" customHeight="1" outlineLevel="1" x14ac:dyDescent="0.35">
      <c r="A17" s="7"/>
      <c r="B17" s="51"/>
      <c r="M17" s="286"/>
      <c r="N17" s="273"/>
      <c r="O17" s="272"/>
      <c r="P17" s="177"/>
      <c r="Q17" s="177"/>
    </row>
    <row r="18" spans="1:25" ht="13.5" customHeight="1" outlineLevel="1" x14ac:dyDescent="0.35">
      <c r="A18" s="7"/>
      <c r="B18" s="51"/>
      <c r="D18" s="28"/>
      <c r="E18" s="28"/>
      <c r="M18" s="286"/>
      <c r="N18" s="272"/>
      <c r="O18" s="272"/>
      <c r="P18" s="177"/>
      <c r="Q18" s="177"/>
      <c r="R18" s="197"/>
      <c r="S18" s="197"/>
      <c r="T18" s="197"/>
      <c r="U18" s="197"/>
      <c r="V18" s="197"/>
      <c r="W18" s="197"/>
      <c r="X18" s="197"/>
      <c r="Y18" s="197"/>
    </row>
    <row r="19" spans="1:25" ht="13.5" customHeight="1" outlineLevel="1" x14ac:dyDescent="0.35">
      <c r="A19" s="7"/>
      <c r="B19" s="51"/>
      <c r="D19" s="32" t="s">
        <v>399</v>
      </c>
      <c r="E19" s="28"/>
      <c r="M19" s="272"/>
      <c r="N19" s="272"/>
      <c r="O19" s="272"/>
      <c r="P19" s="47"/>
      <c r="Q19" s="7"/>
      <c r="R19" s="197"/>
      <c r="S19" s="197"/>
      <c r="T19" s="197"/>
      <c r="U19" s="197"/>
      <c r="V19" s="197"/>
      <c r="W19" s="197"/>
      <c r="X19" s="197"/>
      <c r="Y19" s="197"/>
    </row>
    <row r="20" spans="1:25" ht="13.5" customHeight="1" outlineLevel="1" x14ac:dyDescent="0.35">
      <c r="A20" s="7"/>
      <c r="B20" s="51"/>
      <c r="D20" s="33" t="s">
        <v>396</v>
      </c>
      <c r="E20" s="28"/>
      <c r="M20" s="272"/>
      <c r="N20" s="272"/>
      <c r="O20" s="272"/>
      <c r="P20" s="7"/>
      <c r="Q20" s="7"/>
      <c r="R20" s="197"/>
      <c r="S20" s="197"/>
      <c r="T20" s="197"/>
      <c r="U20" s="197"/>
      <c r="V20" s="197"/>
      <c r="W20" s="197"/>
      <c r="X20" s="197"/>
      <c r="Y20" s="197"/>
    </row>
    <row r="21" spans="1:25" ht="13.5" customHeight="1" outlineLevel="1" x14ac:dyDescent="0.35">
      <c r="A21" s="7"/>
      <c r="B21" s="51"/>
      <c r="D21" s="28"/>
      <c r="E21" s="28"/>
      <c r="M21" s="275"/>
      <c r="N21" s="275"/>
      <c r="O21" s="272"/>
      <c r="P21" s="269"/>
      <c r="Q21" s="269"/>
      <c r="R21" s="198"/>
      <c r="S21" s="198"/>
      <c r="T21" s="197"/>
      <c r="U21" s="197"/>
      <c r="V21" s="197"/>
      <c r="W21" s="197"/>
      <c r="X21" s="197"/>
      <c r="Y21" s="197"/>
    </row>
    <row r="22" spans="1:25" ht="13.5" customHeight="1" outlineLevel="1" x14ac:dyDescent="0.35">
      <c r="A22" s="7"/>
      <c r="B22" s="51"/>
      <c r="D22" s="7"/>
      <c r="E22" s="288">
        <v>2022</v>
      </c>
      <c r="F22" s="288" t="s">
        <v>401</v>
      </c>
      <c r="G22" s="288" t="s">
        <v>402</v>
      </c>
      <c r="H22" s="288" t="s">
        <v>403</v>
      </c>
      <c r="M22" s="277"/>
      <c r="N22" s="277"/>
      <c r="O22" s="272"/>
      <c r="P22" s="270"/>
      <c r="Q22" s="270"/>
      <c r="R22" s="197"/>
      <c r="S22" s="197"/>
      <c r="T22" s="197"/>
      <c r="U22" s="197"/>
      <c r="V22" s="197"/>
      <c r="W22" s="197"/>
      <c r="X22" s="197"/>
      <c r="Y22" s="197"/>
    </row>
    <row r="23" spans="1:25" ht="13.5" customHeight="1" outlineLevel="1" x14ac:dyDescent="0.35">
      <c r="A23" s="7"/>
      <c r="B23" s="51"/>
      <c r="D23" s="2" t="s">
        <v>406</v>
      </c>
      <c r="E23" s="31">
        <f>ProjectedP205_Consumption!J32</f>
        <v>67.55300569095786</v>
      </c>
      <c r="F23" s="31">
        <f>ProjectedP205_Consumption!K32</f>
        <v>74.003607580476626</v>
      </c>
      <c r="G23" s="31">
        <f>ProjectedP205_Consumption!L32</f>
        <v>83.964271840460739</v>
      </c>
      <c r="H23" s="31">
        <f>ProjectedP205_Consumption!M32</f>
        <v>89.065528473507953</v>
      </c>
      <c r="M23" s="272"/>
      <c r="N23" s="277"/>
      <c r="O23" s="272"/>
      <c r="P23" s="270"/>
      <c r="Q23" s="270"/>
      <c r="R23" s="197"/>
      <c r="S23" s="197"/>
      <c r="T23" s="197"/>
      <c r="U23" s="197"/>
      <c r="V23" s="197"/>
      <c r="W23" s="197"/>
      <c r="X23" s="197"/>
      <c r="Y23" s="197"/>
    </row>
    <row r="24" spans="1:25" ht="13.5" customHeight="1" outlineLevel="1" x14ac:dyDescent="0.35">
      <c r="A24" s="7"/>
      <c r="B24" s="51"/>
      <c r="E24" s="31">
        <f>E23-E25</f>
        <v>43.909453699122608</v>
      </c>
      <c r="F24" s="31">
        <f t="shared" ref="F24:H24" si="1">F23-F25</f>
        <v>37.001803790238313</v>
      </c>
      <c r="G24" s="31">
        <f t="shared" si="1"/>
        <v>35.232221628546995</v>
      </c>
      <c r="H24" s="31">
        <f t="shared" si="1"/>
        <v>30.542859698170346</v>
      </c>
      <c r="M24" s="272"/>
      <c r="N24" s="277"/>
      <c r="O24" s="272"/>
      <c r="P24" s="270"/>
      <c r="Q24" s="270"/>
      <c r="R24" s="197"/>
      <c r="S24" s="197"/>
      <c r="T24" s="197"/>
      <c r="U24" s="197"/>
      <c r="V24" s="197"/>
      <c r="W24" s="197"/>
      <c r="X24" s="197"/>
      <c r="Y24" s="197"/>
    </row>
    <row r="25" spans="1:25" ht="13.5" customHeight="1" outlineLevel="1" x14ac:dyDescent="0.35">
      <c r="A25" s="7"/>
      <c r="B25" s="51"/>
      <c r="D25" s="1" t="s">
        <v>405</v>
      </c>
      <c r="E25" s="2">
        <f>E23*G10</f>
        <v>23.643551991835249</v>
      </c>
      <c r="F25" s="2">
        <f>OCPMarketShares!K29</f>
        <v>37.001803790238313</v>
      </c>
      <c r="G25" s="2">
        <f>OCPMarketShares!L29</f>
        <v>48.732050211913744</v>
      </c>
      <c r="H25" s="2">
        <f>OCPMarketShares!M29</f>
        <v>58.522668775337607</v>
      </c>
      <c r="M25" s="272"/>
      <c r="N25" s="277"/>
      <c r="O25" s="272"/>
      <c r="P25" s="270"/>
      <c r="Q25" s="270"/>
      <c r="R25" s="197"/>
      <c r="S25" s="197"/>
      <c r="T25" s="197"/>
      <c r="U25" s="197"/>
      <c r="V25" s="197"/>
      <c r="W25" s="197"/>
      <c r="X25" s="197"/>
      <c r="Y25" s="197"/>
    </row>
    <row r="26" spans="1:25" ht="13.5" customHeight="1" outlineLevel="1" x14ac:dyDescent="0.35">
      <c r="A26" s="7"/>
      <c r="B26" s="51"/>
      <c r="D26" s="7"/>
      <c r="E26" s="291"/>
      <c r="F26" s="291"/>
      <c r="G26" s="291"/>
      <c r="H26" s="291"/>
      <c r="M26" s="284"/>
      <c r="N26" s="277"/>
      <c r="O26" s="272"/>
      <c r="P26" s="270"/>
      <c r="Q26" s="270"/>
      <c r="R26" s="197"/>
      <c r="S26" s="197"/>
      <c r="T26" s="197"/>
      <c r="U26" s="197"/>
      <c r="V26" s="197"/>
      <c r="W26" s="197"/>
      <c r="X26" s="197"/>
      <c r="Y26" s="197"/>
    </row>
    <row r="27" spans="1:25" ht="13.5" customHeight="1" outlineLevel="1" x14ac:dyDescent="0.35">
      <c r="A27" s="7"/>
      <c r="B27" s="51"/>
      <c r="D27" s="28"/>
      <c r="E27" s="28"/>
      <c r="M27" s="286"/>
      <c r="N27" s="277"/>
      <c r="O27" s="272"/>
      <c r="P27" s="270"/>
      <c r="Q27" s="270"/>
      <c r="R27" s="197"/>
      <c r="S27" s="197"/>
      <c r="T27" s="197"/>
      <c r="U27" s="197"/>
      <c r="V27" s="197"/>
      <c r="W27" s="197"/>
      <c r="X27" s="197"/>
      <c r="Y27" s="197"/>
    </row>
    <row r="28" spans="1:25" ht="13.5" customHeight="1" x14ac:dyDescent="0.35">
      <c r="A28" s="7"/>
      <c r="B28" s="29">
        <v>2</v>
      </c>
      <c r="D28" s="28" t="s">
        <v>407</v>
      </c>
      <c r="E28" s="28"/>
      <c r="M28" s="286"/>
      <c r="N28" s="272"/>
      <c r="O28" s="272"/>
      <c r="P28" s="271"/>
      <c r="Q28" s="271"/>
      <c r="R28" s="197"/>
      <c r="S28" s="197"/>
      <c r="T28" s="197"/>
      <c r="U28" s="197"/>
      <c r="V28" s="197"/>
      <c r="W28" s="197"/>
      <c r="X28" s="197"/>
      <c r="Y28" s="197"/>
    </row>
    <row r="29" spans="1:25" ht="13.5" customHeight="1" x14ac:dyDescent="0.35">
      <c r="A29" s="7"/>
      <c r="B29" s="51"/>
      <c r="D29" s="28"/>
      <c r="E29" s="28"/>
      <c r="M29" s="286"/>
      <c r="N29" s="272"/>
      <c r="O29" s="272"/>
      <c r="P29" s="7"/>
      <c r="Q29" s="7"/>
    </row>
    <row r="30" spans="1:25" ht="13.5" customHeight="1" x14ac:dyDescent="0.3">
      <c r="A30" s="7"/>
      <c r="B30" s="7"/>
      <c r="C30" s="7"/>
      <c r="D30" s="32" t="s">
        <v>408</v>
      </c>
      <c r="M30" s="286"/>
      <c r="N30" s="272"/>
      <c r="O30" s="272"/>
      <c r="P30" s="7"/>
      <c r="Q30" s="7"/>
    </row>
    <row r="31" spans="1:25" ht="13.5" customHeight="1" x14ac:dyDescent="0.35">
      <c r="A31" s="7"/>
      <c r="B31" s="7"/>
      <c r="C31" s="51"/>
      <c r="D31" s="33" t="s">
        <v>400</v>
      </c>
      <c r="M31" s="286"/>
      <c r="N31" s="272"/>
      <c r="O31" s="272"/>
      <c r="P31" s="7"/>
      <c r="Q31" s="7"/>
    </row>
    <row r="32" spans="1:25" ht="13.5" customHeight="1" x14ac:dyDescent="0.35">
      <c r="A32" s="7"/>
      <c r="B32" s="7"/>
      <c r="C32" s="51"/>
      <c r="E32" s="7"/>
      <c r="F32" s="288"/>
      <c r="G32" s="288"/>
      <c r="H32" s="288"/>
      <c r="I32" s="288"/>
      <c r="J32" s="288"/>
      <c r="K32" s="288"/>
      <c r="L32" s="288"/>
      <c r="M32" s="286"/>
      <c r="N32" s="272"/>
      <c r="O32" s="272"/>
      <c r="P32" s="7"/>
      <c r="Q32" s="7"/>
    </row>
    <row r="33" spans="1:17" ht="13.5" customHeight="1" x14ac:dyDescent="0.35">
      <c r="A33" s="7"/>
      <c r="B33" s="7"/>
      <c r="C33" s="51"/>
      <c r="D33" s="7"/>
      <c r="E33" s="292">
        <v>2022</v>
      </c>
      <c r="F33" s="288" t="s">
        <v>401</v>
      </c>
      <c r="G33" s="288" t="s">
        <v>402</v>
      </c>
      <c r="H33" s="288" t="s">
        <v>403</v>
      </c>
      <c r="I33" s="288"/>
      <c r="J33" s="288"/>
      <c r="M33" s="272"/>
      <c r="N33" s="272"/>
      <c r="O33" s="272"/>
      <c r="P33" s="7"/>
      <c r="Q33" s="7"/>
    </row>
    <row r="34" spans="1:17" ht="13.5" customHeight="1" x14ac:dyDescent="0.35">
      <c r="A34" s="7"/>
      <c r="B34" s="51"/>
      <c r="C34" s="7"/>
      <c r="D34"/>
      <c r="J34"/>
      <c r="M34" s="272"/>
      <c r="N34" s="272"/>
      <c r="O34" s="272"/>
      <c r="P34" s="7"/>
      <c r="Q34" s="7"/>
    </row>
    <row r="35" spans="1:17" ht="13.5" customHeight="1" x14ac:dyDescent="0.25">
      <c r="A35" s="7"/>
      <c r="B35" s="7"/>
      <c r="C35" s="7"/>
      <c r="D35" s="1" t="s">
        <v>144</v>
      </c>
      <c r="E35" s="1">
        <v>29</v>
      </c>
      <c r="F35" s="2">
        <f>OCPSalesProduct!J13</f>
        <v>48.263222335093459</v>
      </c>
      <c r="G35" s="2">
        <f>OCPSalesProduct!K13</f>
        <v>39.935056777383167</v>
      </c>
      <c r="H35" s="2">
        <f>OCPSalesProduct!L13</f>
        <v>32.199544035965779</v>
      </c>
      <c r="I35" s="293"/>
      <c r="J35"/>
      <c r="M35" s="272"/>
      <c r="N35" s="272"/>
      <c r="O35" s="272"/>
      <c r="P35" s="7"/>
      <c r="Q35" s="7"/>
    </row>
    <row r="36" spans="1:17" ht="13.5" customHeight="1" x14ac:dyDescent="0.25">
      <c r="A36" s="7"/>
      <c r="B36" s="7"/>
      <c r="C36" s="7"/>
      <c r="D36" s="1" t="s">
        <v>145</v>
      </c>
      <c r="E36" s="293"/>
      <c r="F36" s="2">
        <f>OCPSalesProduct!J14</f>
        <v>0</v>
      </c>
      <c r="G36" s="2">
        <f>OCPSalesProduct!K14</f>
        <v>14.759460131999163</v>
      </c>
      <c r="H36" s="2">
        <f>OCPSalesProduct!L14</f>
        <v>35.344823062065188</v>
      </c>
      <c r="I36"/>
      <c r="J36"/>
      <c r="M36" s="272"/>
      <c r="N36" s="272"/>
      <c r="O36" s="272"/>
      <c r="P36" s="7"/>
      <c r="Q36" s="7"/>
    </row>
    <row r="37" spans="1:17" ht="13.5" customHeight="1" x14ac:dyDescent="0.25">
      <c r="B37" s="7"/>
      <c r="C37" s="7"/>
      <c r="D37" s="1" t="s">
        <v>146</v>
      </c>
      <c r="E37" s="293"/>
      <c r="F37" s="2">
        <f>OCPSalesProduct!J15</f>
        <v>0</v>
      </c>
      <c r="G37" s="2">
        <f>OCPSalesProduct!K15</f>
        <v>0</v>
      </c>
      <c r="H37" s="2">
        <f>OCPSalesProduct!L15</f>
        <v>0</v>
      </c>
      <c r="I37"/>
      <c r="J37"/>
      <c r="M37" s="272"/>
      <c r="N37" s="272"/>
      <c r="O37" s="272"/>
    </row>
    <row r="38" spans="1:17" ht="13.5" customHeight="1" x14ac:dyDescent="0.25">
      <c r="B38" s="7"/>
      <c r="C38" s="7"/>
      <c r="D38" s="1" t="s">
        <v>148</v>
      </c>
      <c r="E38" s="82">
        <v>161</v>
      </c>
      <c r="F38" s="2">
        <f>OCPSalesProduct!J16</f>
        <v>259.01262653166822</v>
      </c>
      <c r="G38" s="2">
        <f>OCPSalesProduct!K16</f>
        <v>260.22842633764202</v>
      </c>
      <c r="H38" s="2">
        <f>OCPSalesProduct!L16</f>
        <v>248.04863862294854</v>
      </c>
      <c r="I38"/>
      <c r="J38"/>
      <c r="M38" s="272"/>
      <c r="N38" s="272"/>
      <c r="O38" s="272"/>
    </row>
    <row r="39" spans="1:17" ht="13.5" customHeight="1" x14ac:dyDescent="0.3">
      <c r="B39" s="7"/>
      <c r="C39" s="7"/>
      <c r="D39" s="35"/>
      <c r="E39" s="7"/>
      <c r="M39" s="272"/>
      <c r="N39" s="272"/>
      <c r="O39" s="272"/>
    </row>
    <row r="40" spans="1:17" ht="13.5" customHeight="1" x14ac:dyDescent="0.3">
      <c r="B40" s="7"/>
      <c r="C40" s="7"/>
      <c r="D40" s="32" t="s">
        <v>408</v>
      </c>
      <c r="I40" s="288"/>
      <c r="J40" s="288"/>
      <c r="K40" s="288"/>
      <c r="L40" s="288"/>
      <c r="M40" s="272"/>
      <c r="N40" s="272"/>
      <c r="O40" s="272"/>
    </row>
    <row r="41" spans="1:17" ht="13.5" customHeight="1" x14ac:dyDescent="0.3">
      <c r="B41" s="7"/>
      <c r="C41" s="7"/>
      <c r="D41" s="33" t="s">
        <v>396</v>
      </c>
      <c r="I41" s="7"/>
      <c r="J41" s="7"/>
      <c r="K41" s="7"/>
      <c r="L41" s="7"/>
      <c r="M41" s="272"/>
      <c r="N41" s="272"/>
      <c r="O41" s="272"/>
    </row>
    <row r="42" spans="1:17" ht="13.5" customHeight="1" x14ac:dyDescent="0.25">
      <c r="B42" s="7"/>
      <c r="C42" s="7"/>
      <c r="E42" s="7"/>
      <c r="F42" s="288"/>
      <c r="G42" s="288"/>
      <c r="H42" s="288"/>
      <c r="M42" s="272"/>
      <c r="N42" s="272"/>
      <c r="O42" s="272"/>
    </row>
    <row r="43" spans="1:17" ht="13.5" customHeight="1" x14ac:dyDescent="0.25">
      <c r="B43" s="7"/>
      <c r="C43" s="7"/>
      <c r="D43" s="7"/>
      <c r="E43" s="292">
        <v>2022</v>
      </c>
      <c r="F43" s="288" t="s">
        <v>401</v>
      </c>
      <c r="G43" s="288" t="s">
        <v>402</v>
      </c>
      <c r="H43" s="288" t="s">
        <v>403</v>
      </c>
      <c r="M43" s="272"/>
      <c r="N43" s="272"/>
      <c r="O43" s="272"/>
    </row>
    <row r="44" spans="1:17" ht="13.5" customHeight="1" x14ac:dyDescent="0.25">
      <c r="B44" s="7"/>
      <c r="C44" s="7"/>
      <c r="D44"/>
      <c r="M44" s="272"/>
      <c r="N44" s="272"/>
      <c r="O44" s="272"/>
    </row>
    <row r="45" spans="1:17" ht="13.5" customHeight="1" x14ac:dyDescent="0.35">
      <c r="B45" s="7"/>
      <c r="C45" s="51"/>
      <c r="D45" s="1" t="s">
        <v>144</v>
      </c>
      <c r="E45" s="1">
        <v>29</v>
      </c>
      <c r="F45" s="2">
        <f>OCPSalesProduct!J23</f>
        <v>48.263222335093459</v>
      </c>
      <c r="G45" s="2">
        <f>OCPSalesProduct!K23</f>
        <v>43.270539799687327</v>
      </c>
      <c r="H45" s="2">
        <f>OCPSalesProduct!L23</f>
        <v>35.404266760419723</v>
      </c>
      <c r="I45" s="293"/>
      <c r="J45" s="7"/>
      <c r="K45" s="7"/>
      <c r="L45" s="7"/>
      <c r="M45" s="272"/>
      <c r="N45" s="272"/>
      <c r="O45" s="272"/>
    </row>
    <row r="46" spans="1:17" ht="13.5" customHeight="1" x14ac:dyDescent="0.25">
      <c r="B46" s="7"/>
      <c r="C46" s="7"/>
      <c r="D46" s="1" t="s">
        <v>145</v>
      </c>
      <c r="E46" s="293"/>
      <c r="F46" s="2">
        <f>OCPSalesProduct!J24</f>
        <v>0</v>
      </c>
      <c r="G46" s="2">
        <f>OCPSalesProduct!K24</f>
        <v>15.890885938667523</v>
      </c>
      <c r="H46" s="2">
        <f>OCPSalesProduct!L24</f>
        <v>38.166957896959303</v>
      </c>
      <c r="I46" s="7"/>
      <c r="J46" s="7"/>
      <c r="K46" s="7"/>
      <c r="L46" s="7"/>
      <c r="M46" s="272"/>
      <c r="N46" s="272"/>
      <c r="O46" s="272"/>
    </row>
    <row r="47" spans="1:17" ht="13.5" customHeight="1" x14ac:dyDescent="0.25">
      <c r="B47" s="7"/>
      <c r="C47" s="7"/>
      <c r="D47" s="1" t="s">
        <v>146</v>
      </c>
      <c r="E47" s="293"/>
      <c r="F47" s="2">
        <f>OCPSalesProduct!J25</f>
        <v>0</v>
      </c>
      <c r="G47" s="2">
        <f>OCPSalesProduct!K25</f>
        <v>0</v>
      </c>
      <c r="H47" s="2">
        <f>OCPSalesProduct!L25</f>
        <v>0</v>
      </c>
      <c r="I47" s="7"/>
      <c r="J47" s="7"/>
      <c r="K47" s="7"/>
      <c r="L47" s="7"/>
      <c r="M47" s="272"/>
      <c r="N47" s="272"/>
      <c r="O47" s="272"/>
    </row>
    <row r="48" spans="1:17" ht="13.5" customHeight="1" x14ac:dyDescent="0.25">
      <c r="B48" s="7"/>
      <c r="C48" s="7"/>
      <c r="D48" s="1" t="s">
        <v>148</v>
      </c>
      <c r="E48" s="1">
        <v>161</v>
      </c>
      <c r="F48" s="2">
        <f>OCPSalesProduct!J26</f>
        <v>259.01262653166822</v>
      </c>
      <c r="G48" s="2">
        <f>OCPSalesProduct!K26</f>
        <v>283.75008000408752</v>
      </c>
      <c r="H48" s="2">
        <f>OCPSalesProduct!L26</f>
        <v>276.11382565556801</v>
      </c>
      <c r="I48" s="7"/>
      <c r="J48" s="7"/>
      <c r="K48" s="7"/>
      <c r="L48" s="7"/>
      <c r="M48" s="272"/>
      <c r="N48" s="272"/>
      <c r="O48" s="272"/>
    </row>
    <row r="49" spans="2:15" ht="13.5" customHeight="1" x14ac:dyDescent="0.25">
      <c r="B49" s="7"/>
      <c r="C49" s="7"/>
      <c r="D49" s="7"/>
      <c r="E49" s="294"/>
      <c r="F49" s="57"/>
      <c r="G49" s="57"/>
      <c r="H49" s="57"/>
      <c r="I49" s="57"/>
      <c r="J49" s="57"/>
      <c r="K49" s="57"/>
      <c r="L49" s="57"/>
      <c r="M49" s="272"/>
      <c r="N49" s="272"/>
      <c r="O49" s="272"/>
    </row>
    <row r="50" spans="2:15" ht="13.5" customHeight="1" x14ac:dyDescent="0.35">
      <c r="B50" s="29">
        <v>3</v>
      </c>
      <c r="D50" s="28" t="s">
        <v>409</v>
      </c>
      <c r="E50" s="255"/>
      <c r="F50" s="288"/>
      <c r="G50" s="288"/>
      <c r="H50" s="288"/>
      <c r="I50" s="288"/>
      <c r="J50" s="288"/>
      <c r="K50" s="288"/>
      <c r="L50" s="288"/>
      <c r="M50" s="272"/>
      <c r="N50" s="272"/>
      <c r="O50" s="272"/>
    </row>
    <row r="51" spans="2:15" ht="13.5" customHeight="1" x14ac:dyDescent="0.35">
      <c r="C51" s="7"/>
      <c r="E51" s="295"/>
      <c r="F51" s="7"/>
      <c r="G51" s="7"/>
      <c r="H51" s="7"/>
      <c r="I51" s="7"/>
      <c r="J51" s="7"/>
      <c r="K51" s="7"/>
      <c r="L51" s="7"/>
      <c r="M51" s="272"/>
      <c r="N51" s="272"/>
      <c r="O51" s="272"/>
    </row>
    <row r="52" spans="2:15" ht="13.5" customHeight="1" x14ac:dyDescent="0.3">
      <c r="C52" s="7"/>
      <c r="D52" s="32" t="s">
        <v>410</v>
      </c>
      <c r="E52" s="7"/>
      <c r="F52" s="7"/>
      <c r="G52" s="7"/>
      <c r="H52" s="7"/>
      <c r="I52" s="7"/>
      <c r="J52" s="7"/>
      <c r="K52" s="7"/>
      <c r="L52" s="7"/>
      <c r="M52" s="272"/>
      <c r="N52" s="272"/>
      <c r="O52" s="272"/>
    </row>
    <row r="53" spans="2:15" ht="13.5" customHeight="1" x14ac:dyDescent="0.3">
      <c r="C53" s="7"/>
      <c r="D53" s="33" t="s">
        <v>400</v>
      </c>
      <c r="E53" s="7"/>
      <c r="F53" s="7"/>
      <c r="G53" s="7"/>
      <c r="H53" s="7"/>
      <c r="I53" s="7"/>
      <c r="J53" s="7"/>
      <c r="K53" s="7"/>
      <c r="L53" s="7"/>
      <c r="M53" s="272"/>
      <c r="N53" s="272"/>
      <c r="O53" s="272"/>
    </row>
    <row r="54" spans="2:15" ht="13.5" customHeight="1" x14ac:dyDescent="0.25">
      <c r="C54" s="7"/>
      <c r="E54" s="7"/>
      <c r="F54" s="7"/>
      <c r="G54" s="7"/>
      <c r="H54" s="7"/>
      <c r="I54" s="7"/>
      <c r="J54" s="7"/>
      <c r="K54" s="7"/>
      <c r="L54" s="7"/>
      <c r="M54" s="272"/>
      <c r="N54" s="272"/>
      <c r="O54" s="272"/>
    </row>
    <row r="55" spans="2:15" ht="13.5" customHeight="1" x14ac:dyDescent="0.25">
      <c r="C55" s="7"/>
      <c r="D55" s="7"/>
      <c r="E55" s="292">
        <v>2022</v>
      </c>
      <c r="F55" s="288" t="s">
        <v>401</v>
      </c>
      <c r="G55" s="288" t="s">
        <v>402</v>
      </c>
      <c r="H55" s="288" t="s">
        <v>403</v>
      </c>
      <c r="M55" s="272"/>
      <c r="N55" s="272"/>
      <c r="O55" s="272"/>
    </row>
    <row r="56" spans="2:15" ht="13.5" customHeight="1" x14ac:dyDescent="0.25">
      <c r="C56" s="7"/>
      <c r="D56"/>
      <c r="M56" s="272"/>
      <c r="N56" s="272"/>
      <c r="O56" s="272"/>
    </row>
    <row r="57" spans="2:15" ht="13.5" customHeight="1" x14ac:dyDescent="0.25">
      <c r="C57" s="7"/>
      <c r="D57" s="2" t="str">
        <f>D45</f>
        <v>DAP</v>
      </c>
      <c r="E57" s="1">
        <f>'P fertilizers import '!M12</f>
        <v>19.668560431681332</v>
      </c>
      <c r="F57" s="2">
        <f>OCPSalesProduct!E13</f>
        <v>36.197416751320091</v>
      </c>
      <c r="G57" s="2">
        <f>OCPSalesProduct!F13</f>
        <v>29.518920263998325</v>
      </c>
      <c r="H57" s="2">
        <f>OCPSalesProduct!G13</f>
        <v>23.563215374710129</v>
      </c>
      <c r="I57" s="293"/>
      <c r="M57" s="272"/>
      <c r="N57" s="272"/>
      <c r="O57" s="272"/>
    </row>
    <row r="58" spans="2:15" ht="13.5" customHeight="1" x14ac:dyDescent="0.25">
      <c r="C58" s="7"/>
      <c r="D58" s="2" t="str">
        <f t="shared" ref="D58:E60" si="2">D46</f>
        <v>TSP, blendable</v>
      </c>
      <c r="E58" s="293">
        <f t="shared" si="2"/>
        <v>0</v>
      </c>
      <c r="F58" s="2">
        <f>OCPSalesProduct!E14</f>
        <v>0</v>
      </c>
      <c r="G58" s="2">
        <f>OCPSalesProduct!F14</f>
        <v>14.759460131999163</v>
      </c>
      <c r="H58" s="2">
        <f>OCPSalesProduct!G14</f>
        <v>35.344823062065188</v>
      </c>
      <c r="M58" s="272"/>
      <c r="N58" s="272"/>
      <c r="O58" s="272"/>
    </row>
    <row r="59" spans="2:15" ht="13.5" customHeight="1" x14ac:dyDescent="0.25">
      <c r="C59" s="7"/>
      <c r="D59" s="2" t="str">
        <f t="shared" si="2"/>
        <v>TSP, straight</v>
      </c>
      <c r="E59" s="1">
        <f>'P fertilizers import '!M10</f>
        <v>6.9309202263433442E-2</v>
      </c>
      <c r="F59" s="2">
        <f>OCPSalesProduct!E15</f>
        <v>0</v>
      </c>
      <c r="G59" s="2">
        <f>OCPSalesProduct!F15</f>
        <v>0</v>
      </c>
      <c r="H59" s="2">
        <f>OCPSalesProduct!G15</f>
        <v>0</v>
      </c>
    </row>
    <row r="60" spans="2:15" ht="13.5" customHeight="1" x14ac:dyDescent="0.25">
      <c r="C60" s="7"/>
      <c r="D60" s="2" t="str">
        <f t="shared" si="2"/>
        <v xml:space="preserve">NPK </v>
      </c>
      <c r="E60" s="1">
        <f>'P fertilizers import '!M13</f>
        <v>47.406369608214398</v>
      </c>
      <c r="F60" s="2">
        <f>OCPSalesProduct!E16</f>
        <v>101.75496042315537</v>
      </c>
      <c r="G60" s="2">
        <f>OCPSalesProduct!F16</f>
        <v>124.47144711319295</v>
      </c>
      <c r="H60" s="2">
        <f>OCPSalesProduct!G16</f>
        <v>135.48848840458322</v>
      </c>
    </row>
    <row r="61" spans="2:15" ht="13.5" customHeight="1" x14ac:dyDescent="0.25">
      <c r="E61" s="7"/>
      <c r="F61" s="7"/>
      <c r="G61" s="7"/>
      <c r="H61" s="7"/>
      <c r="I61" s="7"/>
      <c r="J61" s="7"/>
      <c r="K61" s="7"/>
      <c r="L61" s="7"/>
    </row>
    <row r="62" spans="2:15" ht="13.5" customHeight="1" x14ac:dyDescent="0.3">
      <c r="D62" s="32" t="s">
        <v>410</v>
      </c>
      <c r="E62" s="7"/>
      <c r="F62" s="7"/>
      <c r="G62" s="7"/>
      <c r="H62" s="7"/>
      <c r="I62" s="7"/>
      <c r="J62" s="7"/>
      <c r="K62" s="7"/>
      <c r="L62" s="7"/>
    </row>
    <row r="63" spans="2:15" ht="13.5" customHeight="1" x14ac:dyDescent="0.3">
      <c r="D63" s="33" t="s">
        <v>396</v>
      </c>
      <c r="E63" s="7"/>
      <c r="F63" s="7"/>
      <c r="G63" s="7"/>
      <c r="H63" s="7"/>
      <c r="I63" s="7"/>
      <c r="J63" s="7"/>
      <c r="K63" s="7"/>
      <c r="L63" s="7"/>
    </row>
    <row r="64" spans="2:15" ht="13.5" customHeight="1" x14ac:dyDescent="0.25">
      <c r="E64" s="7"/>
      <c r="F64" s="7"/>
      <c r="G64" s="7"/>
      <c r="H64" s="7"/>
      <c r="I64" s="57"/>
      <c r="J64" s="57"/>
      <c r="K64" s="57"/>
      <c r="L64" s="57"/>
    </row>
    <row r="65" spans="2:12" ht="13.5" customHeight="1" x14ac:dyDescent="0.25">
      <c r="D65" s="7"/>
      <c r="E65" s="292">
        <v>2022</v>
      </c>
      <c r="F65" s="288" t="s">
        <v>401</v>
      </c>
      <c r="G65" s="288" t="s">
        <v>402</v>
      </c>
      <c r="H65" s="288" t="s">
        <v>403</v>
      </c>
      <c r="I65" s="57"/>
      <c r="J65" s="57"/>
      <c r="K65" s="57"/>
      <c r="L65" s="57"/>
    </row>
    <row r="66" spans="2:12" ht="13.5" customHeight="1" x14ac:dyDescent="0.25">
      <c r="D66"/>
      <c r="I66" s="57"/>
      <c r="J66" s="57"/>
      <c r="K66" s="57"/>
      <c r="L66" s="57"/>
    </row>
    <row r="67" spans="2:12" ht="13.5" customHeight="1" x14ac:dyDescent="0.25">
      <c r="D67" s="2" t="str">
        <f>D57</f>
        <v>DAP</v>
      </c>
      <c r="E67" s="1">
        <f>E57</f>
        <v>19.668560431681332</v>
      </c>
      <c r="F67" s="2">
        <f>OCPSalesProduct!E23</f>
        <v>36.197416751320091</v>
      </c>
      <c r="G67" s="2">
        <f>OCPSalesProduct!F23</f>
        <v>31.781771877335046</v>
      </c>
      <c r="H67" s="2">
        <f>OCPSalesProduct!G23</f>
        <v>25.444638597972872</v>
      </c>
      <c r="I67" s="293"/>
      <c r="J67" s="57"/>
      <c r="K67" s="57"/>
      <c r="L67" s="57"/>
    </row>
    <row r="68" spans="2:12" ht="13.5" customHeight="1" x14ac:dyDescent="0.25">
      <c r="D68" s="2" t="str">
        <f t="shared" ref="D68:E70" si="3">D58</f>
        <v>TSP, blendable</v>
      </c>
      <c r="E68" s="293">
        <f t="shared" si="3"/>
        <v>0</v>
      </c>
      <c r="F68" s="2">
        <f>OCPSalesProduct!E24</f>
        <v>0</v>
      </c>
      <c r="G68" s="2">
        <f>OCPSalesProduct!F24</f>
        <v>15.890885938667523</v>
      </c>
      <c r="H68" s="2">
        <f>OCPSalesProduct!G24</f>
        <v>38.166957896959303</v>
      </c>
      <c r="I68" s="57"/>
      <c r="J68" s="57"/>
      <c r="K68" s="57"/>
      <c r="L68" s="57"/>
    </row>
    <row r="69" spans="2:12" ht="13.5" customHeight="1" x14ac:dyDescent="0.25">
      <c r="D69" s="2" t="str">
        <f t="shared" si="3"/>
        <v>TSP, straight</v>
      </c>
      <c r="E69" s="1">
        <f t="shared" si="3"/>
        <v>6.9309202263433442E-2</v>
      </c>
      <c r="F69" s="2">
        <f>OCPSalesProduct!E25</f>
        <v>0</v>
      </c>
      <c r="G69" s="2">
        <f>OCPSalesProduct!F25</f>
        <v>0</v>
      </c>
      <c r="H69" s="2">
        <f>OCPSalesProduct!G25</f>
        <v>0</v>
      </c>
      <c r="I69" s="57"/>
      <c r="J69" s="57"/>
      <c r="K69" s="57"/>
      <c r="L69" s="57"/>
    </row>
    <row r="70" spans="2:12" ht="13.5" customHeight="1" x14ac:dyDescent="0.25">
      <c r="D70" s="2" t="str">
        <f t="shared" si="3"/>
        <v xml:space="preserve">NPK </v>
      </c>
      <c r="E70" s="1">
        <f t="shared" si="3"/>
        <v>47.406369608214398</v>
      </c>
      <c r="F70" s="2">
        <f>OCPSalesProduct!E26</f>
        <v>101.75496042315537</v>
      </c>
      <c r="G70" s="2">
        <f>OCPSalesProduct!F26</f>
        <v>134.01313808276279</v>
      </c>
      <c r="H70" s="2">
        <f>OCPSalesProduct!G26</f>
        <v>146.30667193834401</v>
      </c>
      <c r="I70" s="57"/>
      <c r="J70" s="57"/>
      <c r="K70" s="57"/>
      <c r="L70" s="57"/>
    </row>
    <row r="71" spans="2:12" ht="13.5" customHeight="1" x14ac:dyDescent="0.25">
      <c r="E71" s="294"/>
      <c r="F71" s="57"/>
      <c r="G71" s="57"/>
      <c r="H71" s="57"/>
      <c r="I71" s="57"/>
      <c r="J71" s="57"/>
      <c r="K71" s="57"/>
      <c r="L71" s="57"/>
    </row>
    <row r="72" spans="2:12" ht="13.5" customHeight="1" x14ac:dyDescent="0.35">
      <c r="B72" s="29">
        <v>4</v>
      </c>
      <c r="D72" s="28" t="s">
        <v>411</v>
      </c>
      <c r="E72" s="294"/>
      <c r="F72" s="57"/>
      <c r="G72" s="57"/>
      <c r="H72" s="57"/>
      <c r="I72" s="57"/>
      <c r="J72" s="57"/>
      <c r="K72" s="57"/>
      <c r="L72" s="57"/>
    </row>
    <row r="73" spans="2:12" ht="13.5" customHeight="1" x14ac:dyDescent="0.25">
      <c r="E73" s="294"/>
      <c r="F73" s="57"/>
      <c r="G73" s="57"/>
      <c r="H73" s="57"/>
      <c r="I73" s="57"/>
      <c r="J73" s="57"/>
      <c r="K73" s="57"/>
      <c r="L73" s="57"/>
    </row>
    <row r="74" spans="2:12" ht="13.5" customHeight="1" x14ac:dyDescent="0.3">
      <c r="D74" s="32" t="s">
        <v>412</v>
      </c>
      <c r="E74" s="294"/>
      <c r="F74" s="57"/>
      <c r="G74" s="57"/>
      <c r="H74" s="57"/>
      <c r="I74" s="57"/>
      <c r="J74" s="57"/>
      <c r="K74" s="57"/>
      <c r="L74" s="57"/>
    </row>
    <row r="75" spans="2:12" ht="13.5" customHeight="1" x14ac:dyDescent="0.3">
      <c r="D75" s="36"/>
      <c r="E75" s="294"/>
      <c r="F75" s="57"/>
      <c r="G75" s="57"/>
      <c r="H75" s="57"/>
      <c r="I75" s="57"/>
      <c r="J75" s="57"/>
      <c r="K75" s="57"/>
      <c r="L75" s="57"/>
    </row>
    <row r="76" spans="2:12" ht="13.5" customHeight="1" x14ac:dyDescent="0.25">
      <c r="F76" s="296" t="s">
        <v>144</v>
      </c>
      <c r="G76" s="307" t="s">
        <v>145</v>
      </c>
      <c r="H76" s="297" t="s">
        <v>146</v>
      </c>
      <c r="I76" s="61" t="s">
        <v>147</v>
      </c>
      <c r="J76" s="57"/>
      <c r="K76" s="57"/>
      <c r="L76" s="57"/>
    </row>
    <row r="77" spans="2:12" ht="13.5" customHeight="1" x14ac:dyDescent="0.35">
      <c r="D77" s="298" t="str">
        <f>OCP_CropMix!D12</f>
        <v>Millet</v>
      </c>
      <c r="E77" s="299"/>
      <c r="F77" s="300">
        <f>OCP_CropMix!J27</f>
        <v>0.12121212121212122</v>
      </c>
      <c r="G77" s="300">
        <f>OCP_CropMix!K27</f>
        <v>0.18181818181818182</v>
      </c>
      <c r="H77" s="300">
        <f>OCP_CropMix!L27</f>
        <v>0</v>
      </c>
      <c r="I77" s="300">
        <f>OCP_CropMix!M27</f>
        <v>0.69696969696969702</v>
      </c>
      <c r="J77" s="57"/>
      <c r="K77" s="57"/>
      <c r="L77" s="57"/>
    </row>
    <row r="78" spans="2:12" ht="13.5" customHeight="1" x14ac:dyDescent="0.35">
      <c r="D78" s="298" t="str">
        <f>OCP_CropMix!D13</f>
        <v>Others</v>
      </c>
      <c r="E78" s="301"/>
      <c r="F78" s="300">
        <f>OCP_CropMix!J28</f>
        <v>0.12121212121212122</v>
      </c>
      <c r="G78" s="300">
        <f>OCP_CropMix!K28</f>
        <v>0.18181818181818182</v>
      </c>
      <c r="H78" s="300">
        <f>OCP_CropMix!L28</f>
        <v>0</v>
      </c>
      <c r="I78" s="300">
        <f>OCP_CropMix!M28</f>
        <v>0.69696969696969691</v>
      </c>
      <c r="J78" s="57"/>
      <c r="K78" s="57"/>
      <c r="L78" s="57"/>
    </row>
    <row r="79" spans="2:12" ht="13.5" customHeight="1" x14ac:dyDescent="0.35">
      <c r="D79" s="298" t="str">
        <f>OCP_CropMix!D14</f>
        <v>Sorghum</v>
      </c>
      <c r="E79" s="301"/>
      <c r="F79" s="300">
        <f>OCP_CropMix!J29</f>
        <v>0.12121212121212123</v>
      </c>
      <c r="G79" s="300">
        <f>OCP_CropMix!K29</f>
        <v>0.18181818181818182</v>
      </c>
      <c r="H79" s="300">
        <f>OCP_CropMix!L29</f>
        <v>0</v>
      </c>
      <c r="I79" s="300">
        <f>OCP_CropMix!M29</f>
        <v>0.69696969696969702</v>
      </c>
      <c r="J79" s="57"/>
      <c r="K79" s="57"/>
      <c r="L79" s="57"/>
    </row>
    <row r="80" spans="2:12" ht="13.5" customHeight="1" x14ac:dyDescent="0.35">
      <c r="D80" s="298" t="str">
        <f>OCP_CropMix!D15</f>
        <v>Maize</v>
      </c>
      <c r="E80" s="301"/>
      <c r="F80" s="300">
        <f>OCP_CropMix!J30</f>
        <v>0.12121212121212123</v>
      </c>
      <c r="G80" s="300">
        <f>OCP_CropMix!K30</f>
        <v>0.18181818181818182</v>
      </c>
      <c r="H80" s="300">
        <f>OCP_CropMix!L30</f>
        <v>0</v>
      </c>
      <c r="I80" s="300">
        <f>OCP_CropMix!M30</f>
        <v>0.69696969696969702</v>
      </c>
      <c r="J80" s="57"/>
      <c r="K80" s="57"/>
      <c r="L80" s="57"/>
    </row>
    <row r="81" spans="2:12" ht="13.5" customHeight="1" x14ac:dyDescent="0.35">
      <c r="D81" s="298" t="str">
        <f>OCP_CropMix!D16</f>
        <v>Rice</v>
      </c>
      <c r="E81" s="301"/>
      <c r="F81" s="300">
        <f>OCP_CropMix!J31</f>
        <v>0.12121212121212123</v>
      </c>
      <c r="G81" s="300">
        <f>OCP_CropMix!K31</f>
        <v>0.18181818181818182</v>
      </c>
      <c r="H81" s="300">
        <f>OCP_CropMix!L31</f>
        <v>0</v>
      </c>
      <c r="I81" s="300">
        <f>OCP_CropMix!M31</f>
        <v>0.69696969696969702</v>
      </c>
      <c r="J81" s="57"/>
      <c r="K81" s="57"/>
      <c r="L81" s="57"/>
    </row>
    <row r="82" spans="2:12" ht="13.5" customHeight="1" x14ac:dyDescent="0.35">
      <c r="D82" s="298" t="str">
        <f>OCP_CropMix!D17</f>
        <v>Cotton</v>
      </c>
      <c r="E82" s="301"/>
      <c r="F82" s="300">
        <f>OCP_CropMix!J32</f>
        <v>0.12121212121212123</v>
      </c>
      <c r="G82" s="300">
        <f>OCP_CropMix!K32</f>
        <v>0.1818181818181818</v>
      </c>
      <c r="H82" s="300">
        <f>OCP_CropMix!L32</f>
        <v>0</v>
      </c>
      <c r="I82" s="300">
        <f>OCP_CropMix!M32</f>
        <v>0.69696969696969691</v>
      </c>
      <c r="J82" s="57"/>
      <c r="K82" s="57"/>
      <c r="L82" s="57"/>
    </row>
    <row r="83" spans="2:12" ht="13.5" customHeight="1" x14ac:dyDescent="0.35">
      <c r="D83" s="298" t="s">
        <v>33</v>
      </c>
      <c r="E83" s="301"/>
      <c r="F83" s="300">
        <f>OCP_CropMix!J33</f>
        <v>0.12121212121212122</v>
      </c>
      <c r="G83" s="300">
        <f>OCP_CropMix!K33</f>
        <v>0.1818181818181818</v>
      </c>
      <c r="H83" s="300">
        <f>OCP_CropMix!L33</f>
        <v>0</v>
      </c>
      <c r="I83" s="300">
        <f>OCP_CropMix!M33</f>
        <v>0.69696969696969702</v>
      </c>
      <c r="J83" s="57"/>
      <c r="K83" s="57"/>
      <c r="L83" s="57"/>
    </row>
    <row r="84" spans="2:12" ht="13.5" customHeight="1" x14ac:dyDescent="0.35">
      <c r="D84" s="298"/>
      <c r="E84" s="301"/>
      <c r="F84" s="300"/>
      <c r="G84" s="300"/>
      <c r="H84" s="300"/>
      <c r="I84" s="302"/>
      <c r="J84" s="57"/>
      <c r="K84" s="57"/>
      <c r="L84" s="57"/>
    </row>
    <row r="85" spans="2:12" ht="13.5" customHeight="1" x14ac:dyDescent="0.35">
      <c r="D85" s="298"/>
      <c r="E85" s="301"/>
      <c r="F85" s="300"/>
      <c r="G85" s="300"/>
      <c r="H85" s="300"/>
      <c r="I85" s="302"/>
      <c r="J85" s="57"/>
      <c r="K85" s="57"/>
      <c r="L85" s="57"/>
    </row>
    <row r="86" spans="2:12" ht="13.5" customHeight="1" x14ac:dyDescent="0.35">
      <c r="D86" s="298"/>
      <c r="E86" s="57"/>
      <c r="F86" s="303"/>
      <c r="G86" s="303"/>
      <c r="H86" s="303"/>
      <c r="I86" s="57"/>
      <c r="J86" s="57"/>
      <c r="K86" s="57"/>
      <c r="L86" s="57"/>
    </row>
    <row r="87" spans="2:12" ht="13.5" customHeight="1" x14ac:dyDescent="0.25">
      <c r="E87" s="57"/>
      <c r="F87" s="57"/>
      <c r="G87" s="57"/>
      <c r="H87" s="57"/>
      <c r="I87" s="57"/>
      <c r="J87" s="57"/>
      <c r="K87" s="57"/>
      <c r="L87" s="57"/>
    </row>
    <row r="88" spans="2:12" ht="13.5" customHeight="1" x14ac:dyDescent="0.35">
      <c r="B88" s="29">
        <v>5</v>
      </c>
      <c r="D88" s="28" t="s">
        <v>413</v>
      </c>
      <c r="E88" s="57" t="s">
        <v>414</v>
      </c>
      <c r="F88" s="57"/>
      <c r="G88" s="57"/>
      <c r="H88" s="57"/>
      <c r="I88" s="57"/>
      <c r="J88" s="57"/>
      <c r="K88" s="57"/>
      <c r="L88" s="57"/>
    </row>
    <row r="89" spans="2:12" ht="13.5" customHeight="1" x14ac:dyDescent="0.25">
      <c r="E89" s="57"/>
      <c r="F89" s="57"/>
      <c r="G89" s="57"/>
      <c r="H89" s="57"/>
      <c r="I89" s="57"/>
      <c r="J89" s="57"/>
      <c r="K89" s="57"/>
      <c r="L89" s="57"/>
    </row>
    <row r="90" spans="2:12" ht="13.5" customHeight="1" x14ac:dyDescent="0.25">
      <c r="E90" s="57"/>
      <c r="F90" s="57"/>
      <c r="G90" s="57"/>
      <c r="H90" s="57"/>
      <c r="I90" s="57"/>
      <c r="J90" s="57"/>
      <c r="K90" s="57"/>
      <c r="L90" s="57"/>
    </row>
    <row r="91" spans="2:12" ht="13.5" customHeight="1" x14ac:dyDescent="0.3">
      <c r="D91" s="32" t="s">
        <v>415</v>
      </c>
      <c r="E91" s="57"/>
      <c r="F91" s="57"/>
      <c r="G91" s="57"/>
      <c r="H91" s="57"/>
      <c r="I91" s="57"/>
      <c r="J91" s="57"/>
      <c r="K91" s="57"/>
      <c r="L91" s="57"/>
    </row>
    <row r="92" spans="2:12" ht="13.5" customHeight="1" x14ac:dyDescent="0.3">
      <c r="D92" s="33" t="s">
        <v>400</v>
      </c>
      <c r="E92" s="57"/>
      <c r="F92" s="57"/>
      <c r="G92" s="57"/>
      <c r="H92" s="57"/>
      <c r="I92" s="57"/>
      <c r="J92" s="57"/>
      <c r="K92" s="57"/>
      <c r="L92" s="57"/>
    </row>
    <row r="93" spans="2:12" ht="13.5" customHeight="1" x14ac:dyDescent="0.3">
      <c r="D93" s="36"/>
      <c r="E93" s="57"/>
      <c r="F93" s="57"/>
      <c r="G93" s="57"/>
      <c r="H93" s="57"/>
      <c r="I93" s="57"/>
      <c r="J93" s="57"/>
      <c r="K93" s="57"/>
      <c r="L93" s="57"/>
    </row>
    <row r="94" spans="2:12" ht="13.5" customHeight="1" x14ac:dyDescent="0.25">
      <c r="E94" s="288" t="s">
        <v>401</v>
      </c>
      <c r="F94" s="288" t="s">
        <v>402</v>
      </c>
      <c r="G94" s="288" t="s">
        <v>403</v>
      </c>
      <c r="I94" s="57"/>
      <c r="J94" s="57"/>
      <c r="K94" s="57"/>
    </row>
    <row r="95" spans="2:12" ht="13.5" customHeight="1" x14ac:dyDescent="0.35">
      <c r="D95" s="298"/>
      <c r="E95" s="7"/>
      <c r="F95" s="7"/>
      <c r="G95" s="7"/>
    </row>
    <row r="96" spans="2:12" ht="13.5" customHeight="1" x14ac:dyDescent="0.35">
      <c r="D96" s="302"/>
      <c r="E96" s="7"/>
      <c r="F96" s="7"/>
      <c r="G96" s="7"/>
    </row>
    <row r="97" spans="4:11" ht="13.5" customHeight="1" x14ac:dyDescent="0.25">
      <c r="D97" s="7" t="s">
        <v>416</v>
      </c>
      <c r="E97" s="7">
        <f>OCPSalesProduct!E38</f>
        <v>137.95237717447546</v>
      </c>
      <c r="F97" s="7">
        <f>OCPSalesProduct!F38</f>
        <v>168.74982750919042</v>
      </c>
      <c r="G97" s="7">
        <f>OCPSalesProduct!G38</f>
        <v>194.39652684135854</v>
      </c>
    </row>
    <row r="98" spans="4:11" ht="13.5" customHeight="1" x14ac:dyDescent="0.25">
      <c r="D98" s="7"/>
      <c r="E98" s="7"/>
      <c r="F98" s="7"/>
      <c r="G98" s="7"/>
    </row>
    <row r="99" spans="4:11" ht="13.5" customHeight="1" x14ac:dyDescent="0.25">
      <c r="D99" s="7"/>
    </row>
    <row r="100" spans="4:11" ht="13.5" customHeight="1" x14ac:dyDescent="0.25">
      <c r="D100" s="7"/>
      <c r="E100"/>
      <c r="F100"/>
      <c r="G100"/>
      <c r="H100"/>
    </row>
    <row r="101" spans="4:11" ht="13.5" customHeight="1" x14ac:dyDescent="0.25">
      <c r="E101" s="57"/>
      <c r="F101" s="57"/>
      <c r="G101" s="57"/>
      <c r="H101" s="57"/>
      <c r="I101" s="57"/>
      <c r="J101" s="57"/>
      <c r="K101" s="57"/>
    </row>
    <row r="102" spans="4:11" ht="13.5" customHeight="1" x14ac:dyDescent="0.3">
      <c r="D102" s="32" t="s">
        <v>415</v>
      </c>
      <c r="E102" s="57"/>
      <c r="F102" s="57"/>
      <c r="G102" s="57"/>
      <c r="H102" s="57"/>
      <c r="J102" s="57"/>
      <c r="K102" s="57"/>
    </row>
    <row r="103" spans="4:11" ht="13.5" customHeight="1" x14ac:dyDescent="0.3">
      <c r="D103" s="33" t="s">
        <v>396</v>
      </c>
      <c r="E103" s="57"/>
      <c r="F103" s="57"/>
      <c r="G103" s="57"/>
      <c r="H103" s="57"/>
      <c r="J103" s="57"/>
      <c r="K103" s="57"/>
    </row>
    <row r="104" spans="4:11" ht="13.5" customHeight="1" x14ac:dyDescent="0.3">
      <c r="D104" s="36"/>
      <c r="E104" s="57"/>
      <c r="F104" s="57"/>
      <c r="G104" s="57"/>
      <c r="H104" s="57"/>
      <c r="J104" s="57"/>
      <c r="K104" s="57"/>
    </row>
    <row r="105" spans="4:11" ht="13.5" customHeight="1" x14ac:dyDescent="0.25">
      <c r="E105" s="288" t="s">
        <v>401</v>
      </c>
      <c r="F105" s="288" t="s">
        <v>402</v>
      </c>
      <c r="G105" s="288" t="s">
        <v>403</v>
      </c>
      <c r="J105" s="57"/>
      <c r="K105" s="57"/>
    </row>
    <row r="106" spans="4:11" ht="13.5" customHeight="1" x14ac:dyDescent="0.35">
      <c r="D106" s="298"/>
      <c r="E106" s="7"/>
      <c r="F106" s="7"/>
      <c r="G106" s="7"/>
      <c r="I106" s="57"/>
      <c r="J106" s="57"/>
      <c r="K106" s="57"/>
    </row>
    <row r="107" spans="4:11" ht="13.5" customHeight="1" x14ac:dyDescent="0.35">
      <c r="D107" s="302"/>
      <c r="E107" s="7"/>
      <c r="F107" s="7"/>
      <c r="G107" s="7"/>
      <c r="J107" s="57"/>
      <c r="K107" s="57"/>
    </row>
    <row r="108" spans="4:11" ht="13.5" customHeight="1" x14ac:dyDescent="0.25">
      <c r="D108" s="7" t="s">
        <v>416</v>
      </c>
      <c r="E108" s="7">
        <f>OCPSalesProduct!E45</f>
        <v>137.95237717447546</v>
      </c>
      <c r="F108" s="7">
        <f>OCPSalesProduct!F45</f>
        <v>181.68579589876538</v>
      </c>
      <c r="G108" s="7">
        <f>OCPSalesProduct!G45</f>
        <v>209.91826843327618</v>
      </c>
      <c r="J108" s="57"/>
      <c r="K108" s="57"/>
    </row>
    <row r="109" spans="4:11" ht="13.5" customHeight="1" x14ac:dyDescent="0.25">
      <c r="D109" s="7"/>
      <c r="E109" s="7"/>
      <c r="F109" s="7"/>
      <c r="G109" s="7"/>
      <c r="J109" s="57"/>
      <c r="K109" s="57"/>
    </row>
    <row r="110" spans="4:11" ht="13.5" customHeight="1" x14ac:dyDescent="0.25">
      <c r="D110" s="7"/>
      <c r="E110" s="7"/>
      <c r="F110" s="7"/>
      <c r="G110" s="7"/>
      <c r="I110" s="57"/>
      <c r="J110" s="57"/>
      <c r="K110" s="57"/>
    </row>
    <row r="111" spans="4:11" ht="13.5" customHeight="1" x14ac:dyDescent="0.25">
      <c r="E111" s="57"/>
      <c r="F111" s="57"/>
      <c r="G111" s="57"/>
      <c r="H111" s="57"/>
      <c r="I111" s="57"/>
      <c r="K111" s="57"/>
    </row>
    <row r="112" spans="4:11" ht="13.5" customHeight="1" x14ac:dyDescent="0.25">
      <c r="E112" s="57"/>
      <c r="F112" s="57"/>
      <c r="G112" s="57"/>
      <c r="H112" s="57"/>
      <c r="I112" s="57"/>
      <c r="K112" s="57"/>
    </row>
    <row r="113" spans="2:12" ht="13.5" customHeight="1" x14ac:dyDescent="0.35">
      <c r="B113" s="29">
        <v>6</v>
      </c>
      <c r="D113" s="28" t="s">
        <v>417</v>
      </c>
      <c r="E113" s="57"/>
      <c r="F113" s="57"/>
      <c r="G113" s="57"/>
      <c r="H113" s="57"/>
      <c r="I113" s="57"/>
      <c r="K113" s="57"/>
    </row>
    <row r="114" spans="2:12" ht="13.5" customHeight="1" x14ac:dyDescent="0.25">
      <c r="E114" s="57"/>
      <c r="F114" s="57"/>
      <c r="G114" s="57"/>
      <c r="H114" s="57"/>
      <c r="I114" s="57"/>
      <c r="J114" s="57"/>
      <c r="K114" s="57"/>
    </row>
    <row r="115" spans="2:12" ht="13.5" customHeight="1" x14ac:dyDescent="0.25">
      <c r="E115" s="57"/>
      <c r="F115" s="57"/>
      <c r="G115" s="57"/>
      <c r="H115" s="57"/>
      <c r="I115" s="57"/>
      <c r="J115" s="57"/>
      <c r="K115" s="57"/>
    </row>
    <row r="116" spans="2:12" ht="13.5" customHeight="1" x14ac:dyDescent="0.35">
      <c r="D116" s="298"/>
      <c r="E116">
        <v>2022</v>
      </c>
      <c r="F116" s="299" t="s">
        <v>134</v>
      </c>
      <c r="G116" s="299" t="s">
        <v>64</v>
      </c>
      <c r="H116" s="299" t="s">
        <v>63</v>
      </c>
      <c r="I116" s="2" t="s">
        <v>57</v>
      </c>
      <c r="J116" s="2" t="s">
        <v>60</v>
      </c>
      <c r="K116" s="299" t="s">
        <v>61</v>
      </c>
      <c r="L116" s="299" t="s">
        <v>403</v>
      </c>
    </row>
    <row r="118" spans="2:12" ht="13.5" customHeight="1" x14ac:dyDescent="0.35">
      <c r="D118" s="298" t="s">
        <v>418</v>
      </c>
      <c r="E118" s="304"/>
      <c r="F118" s="1">
        <f>ProjectedP205_Consumption!T31</f>
        <v>0</v>
      </c>
      <c r="G118" s="304">
        <f>ProjectedP205_Consumption!T29</f>
        <v>0.67288735796157439</v>
      </c>
      <c r="H118" s="304">
        <f>ProjectedP205_Consumption!T30</f>
        <v>0</v>
      </c>
      <c r="I118" s="2">
        <f>ProjectedP205_Consumption!T26</f>
        <v>2.5547563175918748</v>
      </c>
      <c r="J118" s="2">
        <f>ProjectedP205_Consumption!T28</f>
        <v>1.8830833235529891</v>
      </c>
      <c r="K118" s="304">
        <f>ProjectedP205_Consumption!T27</f>
        <v>3.2746648847175575</v>
      </c>
      <c r="L118" s="305">
        <f>SUM(E118:K118)</f>
        <v>8.3853918838239956</v>
      </c>
    </row>
    <row r="119" spans="2:12" ht="13.5" customHeight="1" x14ac:dyDescent="0.35">
      <c r="D119" s="298" t="s">
        <v>419</v>
      </c>
      <c r="E119" s="304"/>
      <c r="F119" s="2">
        <f>ProjectedP205_Consumption!R18</f>
        <v>3.2701299288591379</v>
      </c>
      <c r="G119" s="304">
        <f>ProjectedP205_Consumption!R16</f>
        <v>5.5731015852780175</v>
      </c>
      <c r="H119" s="304">
        <f>ProjectedP205_Consumption!R17</f>
        <v>2.1106457985376963</v>
      </c>
      <c r="I119" s="2">
        <v>0</v>
      </c>
      <c r="J119" s="2">
        <v>0</v>
      </c>
      <c r="K119" s="304">
        <f>ProjectedP205_Consumption!R14</f>
        <v>2.2292406341112123</v>
      </c>
      <c r="L119" s="305">
        <f>SUM(E119:K119)</f>
        <v>13.183117946786064</v>
      </c>
    </row>
    <row r="120" spans="2:12" ht="13.5" customHeight="1" x14ac:dyDescent="0.35">
      <c r="D120" s="298" t="s">
        <v>420</v>
      </c>
      <c r="E120" s="306">
        <f>ProjectedP205_Consumption!J19</f>
        <v>67.55300569095786</v>
      </c>
      <c r="F120" s="302"/>
      <c r="H120" s="302"/>
      <c r="K120" s="302"/>
      <c r="L120" s="306">
        <f>E120</f>
        <v>67.55300569095786</v>
      </c>
    </row>
  </sheetData>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0A8EF-9386-4DE3-9654-92BCD7AAD4FB}">
  <sheetPr>
    <tabColor theme="4" tint="0.89999084444715716"/>
  </sheetPr>
  <dimension ref="A1:W107"/>
  <sheetViews>
    <sheetView showGridLines="0" zoomScaleNormal="100" workbookViewId="0">
      <pane ySplit="10" topLeftCell="A11" activePane="bottomLeft" state="frozen"/>
      <selection activeCell="F28" sqref="F28"/>
      <selection pane="bottomLeft" activeCell="F28" sqref="F28"/>
    </sheetView>
  </sheetViews>
  <sheetFormatPr defaultColWidth="9.26953125" defaultRowHeight="13.5" customHeight="1" outlineLevelRow="1" x14ac:dyDescent="0.25"/>
  <cols>
    <col min="1" max="1" width="1.7265625" style="2" customWidth="1"/>
    <col min="2" max="2" width="2.7265625" style="2" customWidth="1"/>
    <col min="3" max="3" width="2" style="2" customWidth="1"/>
    <col min="4" max="4" width="53.453125" style="2" customWidth="1"/>
    <col min="5" max="5" width="20.26953125" style="2" customWidth="1"/>
    <col min="6" max="6" width="35" style="2" bestFit="1" customWidth="1"/>
    <col min="7" max="7" width="20.26953125" style="2" customWidth="1"/>
    <col min="8" max="8" width="13.81640625" style="2" customWidth="1"/>
    <col min="9" max="13" width="20.26953125" style="2" customWidth="1"/>
    <col min="14" max="14" width="9.26953125" style="2"/>
    <col min="15" max="15" width="32.453125" style="2" bestFit="1" customWidth="1"/>
    <col min="16" max="16" width="24.81640625" style="2" bestFit="1" customWidth="1"/>
    <col min="17" max="17" width="34.54296875" style="2" bestFit="1" customWidth="1"/>
    <col min="18" max="18" width="48.7265625" style="2" customWidth="1"/>
    <col min="19" max="19" width="35.81640625" style="2" customWidth="1"/>
    <col min="20" max="20" width="30.54296875" style="2" bestFit="1" customWidth="1"/>
    <col min="21" max="21" width="9.26953125" style="2" customWidth="1"/>
    <col min="22" max="16384" width="9.26953125" style="2"/>
  </cols>
  <sheetData>
    <row r="1" spans="1:19" s="7" customFormat="1" ht="13.5" customHeight="1" x14ac:dyDescent="0.25">
      <c r="A1" s="5"/>
      <c r="B1" s="5"/>
      <c r="C1" s="5"/>
      <c r="D1" s="6"/>
      <c r="E1" s="25"/>
    </row>
    <row r="2" spans="1:19" s="7" customFormat="1" ht="13.5" customHeight="1" x14ac:dyDescent="0.25">
      <c r="A2" s="5"/>
      <c r="B2" s="5"/>
      <c r="C2" s="5"/>
      <c r="D2" s="6"/>
      <c r="E2" s="26" t="str">
        <f>Title</f>
        <v>OCP Africa - Mali P205</v>
      </c>
    </row>
    <row r="3" spans="1:19" s="7" customFormat="1" ht="13.5" customHeight="1" x14ac:dyDescent="0.25">
      <c r="A3" s="5"/>
      <c r="B3" s="5"/>
      <c r="C3" s="5"/>
      <c r="D3" s="6"/>
      <c r="E3" s="27" t="str">
        <f ca="1">MID(CELL("filename",E3),FIND("]",CELL("filename",E3))+1,256)</f>
        <v>ProjectedP205_Consumption</v>
      </c>
    </row>
    <row r="4" spans="1:19" s="7" customFormat="1" ht="13.5" customHeight="1" x14ac:dyDescent="0.25">
      <c r="A4" s="5"/>
      <c r="B4" s="5"/>
      <c r="C4" s="5"/>
      <c r="D4" s="6"/>
      <c r="E4" s="25"/>
    </row>
    <row r="5" spans="1:19" s="11" customFormat="1" ht="13.5" customHeight="1" x14ac:dyDescent="0.3">
      <c r="A5" s="8"/>
      <c r="B5" s="8"/>
      <c r="C5" s="8"/>
      <c r="D5" s="9"/>
      <c r="E5" s="10"/>
    </row>
    <row r="6" spans="1:19" ht="13.5" customHeight="1" thickBot="1" x14ac:dyDescent="0.3">
      <c r="F6" s="7"/>
      <c r="G6" s="7"/>
      <c r="H6" s="59"/>
      <c r="I6" s="59"/>
    </row>
    <row r="7" spans="1:19" ht="13.5" customHeight="1" x14ac:dyDescent="0.35">
      <c r="B7" s="29">
        <v>1</v>
      </c>
      <c r="D7" s="28" t="s">
        <v>9</v>
      </c>
      <c r="F7" s="173"/>
      <c r="G7" s="174"/>
      <c r="H7" s="329" t="s">
        <v>10</v>
      </c>
      <c r="I7" s="330"/>
      <c r="L7" s="183" t="s">
        <v>11</v>
      </c>
    </row>
    <row r="8" spans="1:19" ht="13.5" customHeight="1" x14ac:dyDescent="0.3">
      <c r="F8" s="175" t="s">
        <v>12</v>
      </c>
      <c r="G8" s="176" t="s">
        <v>13</v>
      </c>
      <c r="H8" s="177">
        <f>M19</f>
        <v>80.680136589683954</v>
      </c>
      <c r="I8" s="181">
        <f>M32</f>
        <v>89.065528473507953</v>
      </c>
      <c r="K8" s="186" t="s">
        <v>14</v>
      </c>
      <c r="L8" s="184">
        <f>P19</f>
        <v>6.9406199410660951E-2</v>
      </c>
    </row>
    <row r="9" spans="1:19" ht="13.5" customHeight="1" thickBot="1" x14ac:dyDescent="0.35">
      <c r="D9" s="32" t="s">
        <v>15</v>
      </c>
      <c r="E9" s="7"/>
      <c r="F9" s="178" t="s">
        <v>16</v>
      </c>
      <c r="G9" s="179" t="s">
        <v>13</v>
      </c>
      <c r="H9" s="180">
        <f>M20</f>
        <v>175.39160128192162</v>
      </c>
      <c r="I9" s="182">
        <f>M33</f>
        <v>193.62071407284336</v>
      </c>
      <c r="K9" s="187" t="s">
        <v>17</v>
      </c>
      <c r="L9" s="185">
        <f>P32</f>
        <v>9.6171366436664574E-2</v>
      </c>
    </row>
    <row r="10" spans="1:19" ht="13.5" customHeight="1" x14ac:dyDescent="0.3">
      <c r="D10" s="33" t="s">
        <v>18</v>
      </c>
      <c r="E10" s="7"/>
      <c r="F10" s="7"/>
      <c r="G10" s="7"/>
      <c r="H10" s="7"/>
      <c r="I10" s="7"/>
    </row>
    <row r="11" spans="1:19" ht="13.5" customHeight="1" outlineLevel="1" thickBot="1" x14ac:dyDescent="0.3">
      <c r="E11" s="7"/>
      <c r="F11" s="7"/>
      <c r="G11" s="7"/>
      <c r="H11" s="7"/>
      <c r="I11" s="7"/>
    </row>
    <row r="12" spans="1:19" ht="13.5" customHeight="1" outlineLevel="1" x14ac:dyDescent="0.3">
      <c r="D12" s="30"/>
      <c r="E12" s="34">
        <v>2017</v>
      </c>
      <c r="F12" s="34">
        <v>2018</v>
      </c>
      <c r="G12" s="34">
        <v>2019</v>
      </c>
      <c r="H12" s="34">
        <v>2020</v>
      </c>
      <c r="I12" s="34">
        <v>2021</v>
      </c>
      <c r="J12" s="34">
        <v>2022</v>
      </c>
      <c r="K12" s="34">
        <v>2023</v>
      </c>
      <c r="L12" s="34">
        <v>2024</v>
      </c>
      <c r="M12" s="34">
        <v>2025</v>
      </c>
      <c r="O12" s="30" t="s">
        <v>19</v>
      </c>
      <c r="P12" s="30" t="s">
        <v>11</v>
      </c>
      <c r="R12" s="308" t="s">
        <v>421</v>
      </c>
      <c r="S12" s="309" t="s">
        <v>422</v>
      </c>
    </row>
    <row r="13" spans="1:19" ht="13.5" customHeight="1" outlineLevel="1" x14ac:dyDescent="0.25">
      <c r="D13" s="87" t="str">
        <f t="shared" ref="D13:D18" si="0">D42</f>
        <v>Millet</v>
      </c>
      <c r="E13" s="146">
        <f t="shared" ref="E13:M13" si="1">(E42*E56)/1000000</f>
        <v>0.84459939120000005</v>
      </c>
      <c r="F13" s="146">
        <f t="shared" si="1"/>
        <v>0.88804584480000004</v>
      </c>
      <c r="G13" s="146">
        <f t="shared" si="1"/>
        <v>0.88172072159999992</v>
      </c>
      <c r="H13" s="146">
        <f t="shared" si="1"/>
        <v>0</v>
      </c>
      <c r="I13" s="146">
        <f t="shared" si="1"/>
        <v>1.2337462080000001</v>
      </c>
      <c r="J13" s="111">
        <f t="shared" si="1"/>
        <v>1.2226304122758422</v>
      </c>
      <c r="K13" s="111">
        <f t="shared" si="1"/>
        <v>1.2116147675501472</v>
      </c>
      <c r="L13" s="111">
        <f t="shared" si="1"/>
        <v>1.200698371483331</v>
      </c>
      <c r="M13" s="111">
        <f t="shared" si="1"/>
        <v>1.1898803298657006</v>
      </c>
      <c r="O13" s="171">
        <f>IFERROR(_xlfn.RRI($H$12-$E$12,E13,H13),0)</f>
        <v>-1</v>
      </c>
      <c r="P13" s="171">
        <f>IFERROR(_xlfn.RRI($M$12-$I$12,I13,M13),0)</f>
        <v>-9.0097911969897471E-3</v>
      </c>
      <c r="R13" s="310">
        <f>+M13-J13</f>
        <v>-3.2750082410141657E-2</v>
      </c>
      <c r="S13" s="312">
        <f>R13/$R$19</f>
        <v>-2.4948393264913543E-3</v>
      </c>
    </row>
    <row r="14" spans="1:19" ht="13.5" customHeight="1" outlineLevel="1" x14ac:dyDescent="0.25">
      <c r="D14" s="87" t="str">
        <f t="shared" si="0"/>
        <v>Others</v>
      </c>
      <c r="E14" s="146">
        <f t="shared" ref="E14:M14" si="2">(E43*E57)/1000000</f>
        <v>4.2229969560000002</v>
      </c>
      <c r="F14" s="146">
        <f t="shared" si="2"/>
        <v>4.4402292240000003</v>
      </c>
      <c r="G14" s="146">
        <f t="shared" si="2"/>
        <v>4.408603608</v>
      </c>
      <c r="H14" s="146">
        <f t="shared" si="2"/>
        <v>0</v>
      </c>
      <c r="I14" s="146">
        <f t="shared" si="2"/>
        <v>6.1687310399999999</v>
      </c>
      <c r="J14" s="111">
        <f t="shared" si="2"/>
        <v>6.7817160491025277</v>
      </c>
      <c r="K14" s="111">
        <f t="shared" si="2"/>
        <v>7.4556132002563045</v>
      </c>
      <c r="L14" s="111">
        <f t="shared" si="2"/>
        <v>8.1964753152990184</v>
      </c>
      <c r="M14" s="111">
        <f t="shared" si="2"/>
        <v>9.01095668321374</v>
      </c>
      <c r="O14" s="171">
        <f t="shared" ref="O14:O20" si="3">IFERROR(_xlfn.RRI($I$41-$E$41,E14,I14),0)</f>
        <v>9.9369709122952399E-2</v>
      </c>
      <c r="P14" s="171">
        <f t="shared" ref="P14:P20" si="4">IFERROR(_xlfn.RRI($M$12-$I$12,I14,M14),0)</f>
        <v>9.9369709122952399E-2</v>
      </c>
      <c r="R14" s="310">
        <f t="shared" ref="R14:R19" si="5">+M14-J14</f>
        <v>2.2292406341112123</v>
      </c>
      <c r="S14" s="311">
        <f t="shared" ref="S14:S19" si="6">R14/$R$19</f>
        <v>0.16981933457580942</v>
      </c>
    </row>
    <row r="15" spans="1:19" ht="13.5" customHeight="1" outlineLevel="1" x14ac:dyDescent="0.25">
      <c r="D15" s="87" t="str">
        <f t="shared" si="0"/>
        <v>Sorghum</v>
      </c>
      <c r="E15" s="146">
        <f t="shared" ref="E15:M15" si="7">(E44*E58)/1000000</f>
        <v>0.84459939120000005</v>
      </c>
      <c r="F15" s="146">
        <f t="shared" si="7"/>
        <v>0.88804584480000015</v>
      </c>
      <c r="G15" s="146">
        <f t="shared" si="7"/>
        <v>0.88172072159999992</v>
      </c>
      <c r="H15" s="146">
        <f t="shared" si="7"/>
        <v>0</v>
      </c>
      <c r="I15" s="146">
        <f t="shared" si="7"/>
        <v>1.2337462080000001</v>
      </c>
      <c r="J15" s="111">
        <f t="shared" si="7"/>
        <v>1.2259012072977651</v>
      </c>
      <c r="K15" s="111">
        <f t="shared" si="7"/>
        <v>1.2181060904659884</v>
      </c>
      <c r="L15" s="111">
        <f t="shared" si="7"/>
        <v>1.2103605403089641</v>
      </c>
      <c r="M15" s="111">
        <f t="shared" si="7"/>
        <v>1.2026642416479343</v>
      </c>
      <c r="O15" s="171">
        <f t="shared" si="3"/>
        <v>9.9369709122952399E-2</v>
      </c>
      <c r="P15" s="171">
        <f t="shared" si="4"/>
        <v>-6.3586827269380697E-3</v>
      </c>
      <c r="R15" s="310">
        <f t="shared" si="5"/>
        <v>-2.3236965649830799E-2</v>
      </c>
      <c r="S15" s="312">
        <f t="shared" si="6"/>
        <v>-1.7701480871258625E-3</v>
      </c>
    </row>
    <row r="16" spans="1:19" ht="13.5" customHeight="1" outlineLevel="1" x14ac:dyDescent="0.25">
      <c r="D16" s="87" t="str">
        <f t="shared" si="0"/>
        <v>Maize</v>
      </c>
      <c r="E16" s="146">
        <f t="shared" ref="E16:M16" si="8">(E45*E59)/1000000</f>
        <v>10.55749239</v>
      </c>
      <c r="F16" s="146">
        <f t="shared" si="8"/>
        <v>11.10057306</v>
      </c>
      <c r="G16" s="146">
        <f t="shared" si="8"/>
        <v>11.02150902</v>
      </c>
      <c r="H16" s="146">
        <f t="shared" si="8"/>
        <v>0</v>
      </c>
      <c r="I16" s="146">
        <f t="shared" si="8"/>
        <v>15.4218276</v>
      </c>
      <c r="J16" s="111">
        <f t="shared" si="8"/>
        <v>16.954290122756312</v>
      </c>
      <c r="K16" s="111">
        <f t="shared" si="8"/>
        <v>18.639033000640751</v>
      </c>
      <c r="L16" s="111">
        <f t="shared" si="8"/>
        <v>20.491188288247528</v>
      </c>
      <c r="M16" s="111">
        <f t="shared" si="8"/>
        <v>22.52739170803433</v>
      </c>
      <c r="O16" s="171">
        <f t="shared" si="3"/>
        <v>9.9369709122952399E-2</v>
      </c>
      <c r="P16" s="171">
        <f t="shared" si="4"/>
        <v>9.9369709122952177E-2</v>
      </c>
      <c r="R16" s="310">
        <f t="shared" si="5"/>
        <v>5.5731015852780175</v>
      </c>
      <c r="S16" s="311">
        <f t="shared" si="6"/>
        <v>0.42454833643952256</v>
      </c>
    </row>
    <row r="17" spans="4:21" ht="13.5" customHeight="1" outlineLevel="1" x14ac:dyDescent="0.25">
      <c r="D17" s="87" t="str">
        <f t="shared" si="0"/>
        <v>Rice</v>
      </c>
      <c r="E17" s="146">
        <f t="shared" ref="E17:M17" si="9">(E46*E60)/1000000</f>
        <v>7.6013945208000004</v>
      </c>
      <c r="F17" s="146">
        <f t="shared" si="9"/>
        <v>7.9924126032000009</v>
      </c>
      <c r="G17" s="146">
        <f t="shared" si="9"/>
        <v>7.9354864943999992</v>
      </c>
      <c r="H17" s="146">
        <f t="shared" si="9"/>
        <v>0</v>
      </c>
      <c r="I17" s="146">
        <f t="shared" si="9"/>
        <v>11.103715871999999</v>
      </c>
      <c r="J17" s="111">
        <f t="shared" si="9"/>
        <v>12.207088888384549</v>
      </c>
      <c r="K17" s="111">
        <f t="shared" si="9"/>
        <v>13.420103760461345</v>
      </c>
      <c r="L17" s="111">
        <f t="shared" si="9"/>
        <v>13.861655208280613</v>
      </c>
      <c r="M17" s="111">
        <f t="shared" si="9"/>
        <v>14.317734686922245</v>
      </c>
      <c r="O17" s="171">
        <f t="shared" si="3"/>
        <v>9.9369709122952399E-2</v>
      </c>
      <c r="P17" s="171">
        <f t="shared" si="4"/>
        <v>6.5617864403070048E-2</v>
      </c>
      <c r="R17" s="310">
        <f t="shared" si="5"/>
        <v>2.1106457985376963</v>
      </c>
      <c r="S17" s="311">
        <f t="shared" si="6"/>
        <v>0.16078500434108731</v>
      </c>
    </row>
    <row r="18" spans="4:21" ht="13.5" customHeight="1" outlineLevel="1" x14ac:dyDescent="0.25">
      <c r="D18" s="87" t="str">
        <f t="shared" si="0"/>
        <v>Cotton</v>
      </c>
      <c r="E18" s="146">
        <f t="shared" ref="E18:M18" si="10">(E47*E61)/1000000</f>
        <v>18.158886910800003</v>
      </c>
      <c r="F18" s="146">
        <f t="shared" si="10"/>
        <v>19.092985663200004</v>
      </c>
      <c r="G18" s="146">
        <f t="shared" si="10"/>
        <v>18.956995514399999</v>
      </c>
      <c r="H18" s="146">
        <f t="shared" si="10"/>
        <v>0</v>
      </c>
      <c r="I18" s="146">
        <f t="shared" si="10"/>
        <v>26.525543472000003</v>
      </c>
      <c r="J18" s="111">
        <f t="shared" si="10"/>
        <v>29.16137901114087</v>
      </c>
      <c r="K18" s="111">
        <f t="shared" si="10"/>
        <v>32.059136761102096</v>
      </c>
      <c r="L18" s="111">
        <f t="shared" si="10"/>
        <v>32.244785322224828</v>
      </c>
      <c r="M18" s="111">
        <f t="shared" si="10"/>
        <v>32.431508940000008</v>
      </c>
      <c r="O18" s="171">
        <f t="shared" si="3"/>
        <v>9.9369709122952399E-2</v>
      </c>
      <c r="P18" s="171">
        <f t="shared" si="4"/>
        <v>5.1539802761104481E-2</v>
      </c>
      <c r="R18" s="310">
        <f t="shared" si="5"/>
        <v>3.2701299288591379</v>
      </c>
      <c r="S18" s="311">
        <f t="shared" si="6"/>
        <v>0.24911231205719778</v>
      </c>
    </row>
    <row r="19" spans="4:21" ht="13.5" customHeight="1" outlineLevel="1" thickBot="1" x14ac:dyDescent="0.3">
      <c r="D19" s="88" t="s">
        <v>12</v>
      </c>
      <c r="E19" s="112">
        <f t="shared" ref="E19:M19" si="11">SUM(E13:E18)</f>
        <v>42.229969560000001</v>
      </c>
      <c r="F19" s="112">
        <f t="shared" si="11"/>
        <v>44.402292240000008</v>
      </c>
      <c r="G19" s="112">
        <f t="shared" si="11"/>
        <v>44.08603608</v>
      </c>
      <c r="H19" s="112">
        <f t="shared" si="11"/>
        <v>0</v>
      </c>
      <c r="I19" s="112">
        <f t="shared" si="11"/>
        <v>61.687310400000001</v>
      </c>
      <c r="J19" s="325">
        <f t="shared" si="11"/>
        <v>67.55300569095786</v>
      </c>
      <c r="K19" s="325">
        <f t="shared" si="11"/>
        <v>74.003607580476626</v>
      </c>
      <c r="L19" s="325">
        <f t="shared" si="11"/>
        <v>77.205163045844287</v>
      </c>
      <c r="M19" s="325">
        <f t="shared" si="11"/>
        <v>80.680136589683954</v>
      </c>
      <c r="O19" s="172">
        <f t="shared" si="3"/>
        <v>9.9369709122952399E-2</v>
      </c>
      <c r="P19" s="172">
        <f t="shared" si="4"/>
        <v>6.9406199410660951E-2</v>
      </c>
      <c r="R19" s="310">
        <f t="shared" si="5"/>
        <v>13.127130898726094</v>
      </c>
      <c r="S19" s="312">
        <f t="shared" si="6"/>
        <v>1</v>
      </c>
    </row>
    <row r="20" spans="4:21" ht="13.5" customHeight="1" outlineLevel="1" thickTop="1" thickBot="1" x14ac:dyDescent="0.35">
      <c r="D20" s="148" t="s">
        <v>16</v>
      </c>
      <c r="E20" s="114">
        <f>E19/46%</f>
        <v>91.804281652173913</v>
      </c>
      <c r="F20" s="114">
        <f t="shared" ref="F20:M20" si="12">F19/46%</f>
        <v>96.526722260869576</v>
      </c>
      <c r="G20" s="114">
        <f t="shared" si="12"/>
        <v>95.839208869565212</v>
      </c>
      <c r="H20" s="114">
        <f t="shared" si="12"/>
        <v>0</v>
      </c>
      <c r="I20" s="114">
        <f t="shared" si="12"/>
        <v>134.10284869565217</v>
      </c>
      <c r="J20" s="115">
        <f t="shared" si="12"/>
        <v>146.85436019773448</v>
      </c>
      <c r="K20" s="115">
        <f t="shared" si="12"/>
        <v>160.87740778364483</v>
      </c>
      <c r="L20" s="115">
        <f t="shared" si="12"/>
        <v>167.83731096922671</v>
      </c>
      <c r="M20" s="115">
        <f t="shared" si="12"/>
        <v>175.39160128192162</v>
      </c>
      <c r="O20" s="172">
        <f t="shared" si="3"/>
        <v>9.9369709122952399E-2</v>
      </c>
      <c r="P20" s="172">
        <f t="shared" si="4"/>
        <v>6.9406199410660951E-2</v>
      </c>
      <c r="Q20" s="1"/>
      <c r="R20" s="313"/>
      <c r="S20" s="322"/>
    </row>
    <row r="21" spans="4:21" ht="13.5" customHeight="1" thickTop="1" x14ac:dyDescent="0.25">
      <c r="E21" s="37"/>
      <c r="F21" s="37"/>
      <c r="G21" s="37"/>
      <c r="H21" s="37"/>
      <c r="I21" s="37"/>
      <c r="J21" s="37"/>
      <c r="K21" s="37"/>
      <c r="L21" s="37"/>
      <c r="M21" s="37"/>
    </row>
    <row r="22" spans="4:21" ht="13.5" customHeight="1" x14ac:dyDescent="0.3">
      <c r="D22" s="32" t="s">
        <v>20</v>
      </c>
      <c r="F22" s="35"/>
      <c r="G22" s="7"/>
      <c r="H22" s="7"/>
      <c r="I22" s="7"/>
    </row>
    <row r="23" spans="4:21" ht="13.5" customHeight="1" x14ac:dyDescent="0.3">
      <c r="D23" s="33" t="s">
        <v>18</v>
      </c>
      <c r="F23" s="65"/>
      <c r="G23" s="7"/>
      <c r="H23" s="7"/>
      <c r="I23" s="7"/>
    </row>
    <row r="24" spans="4:21" ht="13.5" customHeight="1" outlineLevel="1" thickBot="1" x14ac:dyDescent="0.35">
      <c r="E24" s="149" t="s">
        <v>11</v>
      </c>
      <c r="F24" s="157">
        <f>_xlfn.RRI(M25-I25,I32,M32)</f>
        <v>9.6171366436664574E-2</v>
      </c>
      <c r="G24" s="7"/>
      <c r="H24" s="7"/>
      <c r="I24" s="7"/>
      <c r="R24" s="1"/>
    </row>
    <row r="25" spans="4:21" ht="13.5" customHeight="1" outlineLevel="1" x14ac:dyDescent="0.3">
      <c r="D25" s="30"/>
      <c r="E25" s="34">
        <v>2017</v>
      </c>
      <c r="F25" s="34">
        <v>2018</v>
      </c>
      <c r="G25" s="34">
        <v>2019</v>
      </c>
      <c r="H25" s="34">
        <v>2020</v>
      </c>
      <c r="I25" s="34">
        <v>2021</v>
      </c>
      <c r="J25" s="34">
        <v>2022</v>
      </c>
      <c r="K25" s="34">
        <v>2023</v>
      </c>
      <c r="L25" s="34">
        <v>2024</v>
      </c>
      <c r="M25" s="34">
        <v>2025</v>
      </c>
      <c r="O25" s="30" t="s">
        <v>19</v>
      </c>
      <c r="P25" s="30" t="s">
        <v>11</v>
      </c>
      <c r="R25" s="308" t="s">
        <v>423</v>
      </c>
      <c r="S25" s="314" t="s">
        <v>424</v>
      </c>
      <c r="T25" s="321" t="s">
        <v>425</v>
      </c>
      <c r="U25" s="318"/>
    </row>
    <row r="26" spans="4:21" ht="13.5" customHeight="1" outlineLevel="1" x14ac:dyDescent="0.25">
      <c r="D26" s="87" t="str">
        <f t="shared" ref="D26:D31" si="13">D42</f>
        <v>Millet</v>
      </c>
      <c r="E26" s="150">
        <f>(E42*E79)/1000000</f>
        <v>0.84459939120000005</v>
      </c>
      <c r="F26" s="150">
        <f t="shared" ref="F26:M26" si="14">(F42*F79)/1000000</f>
        <v>0.88804584480000004</v>
      </c>
      <c r="G26" s="150">
        <f t="shared" si="14"/>
        <v>0.88172072159999992</v>
      </c>
      <c r="H26" s="150">
        <f t="shared" si="14"/>
        <v>0</v>
      </c>
      <c r="I26" s="150">
        <f t="shared" si="14"/>
        <v>1.2337462080000001</v>
      </c>
      <c r="J26" s="116">
        <f t="shared" si="14"/>
        <v>1.2226304122758422</v>
      </c>
      <c r="K26" s="116">
        <f t="shared" si="14"/>
        <v>1.2116147675501472</v>
      </c>
      <c r="L26" s="116">
        <f t="shared" si="14"/>
        <v>3.1341859288510983</v>
      </c>
      <c r="M26" s="116">
        <f t="shared" si="14"/>
        <v>3.7446366474575754</v>
      </c>
      <c r="O26" s="171">
        <f>IFERROR(_xlfn.RRI($H$12-$E$12,E26,H26),0)</f>
        <v>-1</v>
      </c>
      <c r="P26" s="171">
        <f>IFERROR(_xlfn.RRI($M$12-$I$12,I26,M26),0)</f>
        <v>0.31991499615233865</v>
      </c>
      <c r="R26" s="310">
        <f>+M26-J26</f>
        <v>2.5220062351817329</v>
      </c>
      <c r="S26" s="287">
        <f>R26/$R$33</f>
        <v>5.392779265873144E-2</v>
      </c>
      <c r="T26" s="319">
        <f>R26-R13</f>
        <v>2.5547563175918748</v>
      </c>
      <c r="U26" s="315"/>
    </row>
    <row r="27" spans="4:21" ht="13.5" customHeight="1" outlineLevel="1" x14ac:dyDescent="0.25">
      <c r="D27" s="87" t="str">
        <f t="shared" si="13"/>
        <v>Others</v>
      </c>
      <c r="E27" s="150">
        <f t="shared" ref="E27:L27" si="15">(E43*E80)/1000000</f>
        <v>4.2229969560000002</v>
      </c>
      <c r="F27" s="150">
        <f t="shared" si="15"/>
        <v>4.4402292240000003</v>
      </c>
      <c r="G27" s="150">
        <f t="shared" si="15"/>
        <v>4.408603608</v>
      </c>
      <c r="H27" s="150">
        <f t="shared" si="15"/>
        <v>0</v>
      </c>
      <c r="I27" s="150">
        <f t="shared" si="15"/>
        <v>6.1687310399999999</v>
      </c>
      <c r="J27" s="116">
        <f t="shared" si="15"/>
        <v>6.7817160491025277</v>
      </c>
      <c r="K27" s="116">
        <f t="shared" si="15"/>
        <v>7.4556132002563045</v>
      </c>
      <c r="L27" s="116">
        <f t="shared" si="15"/>
        <v>10.699232045507806</v>
      </c>
      <c r="M27" s="116">
        <f>(M43*M80)/1000000</f>
        <v>12.285621567931297</v>
      </c>
      <c r="O27" s="171">
        <f t="shared" ref="O27:O33" si="16">IFERROR(_xlfn.RRI($I$41-$E$41,E27,I27),0)</f>
        <v>9.9369709122952399E-2</v>
      </c>
      <c r="P27" s="171">
        <f t="shared" ref="P27:P33" si="17">IFERROR(_xlfn.RRI($M$12-$I$12,I27,M27),0)</f>
        <v>0.18795591591190797</v>
      </c>
      <c r="R27" s="310">
        <f t="shared" ref="R27:R33" si="18">+M27-J27</f>
        <v>5.5039055188287698</v>
      </c>
      <c r="S27" s="287">
        <f t="shared" ref="S27:S32" si="19">R27/$R$33</f>
        <v>0.11768942974530652</v>
      </c>
      <c r="T27" s="319">
        <f t="shared" ref="T27:T33" si="20">R27-R14</f>
        <v>3.2746648847175575</v>
      </c>
      <c r="U27" s="315"/>
    </row>
    <row r="28" spans="4:21" ht="13.5" customHeight="1" outlineLevel="1" x14ac:dyDescent="0.25">
      <c r="D28" s="87" t="str">
        <f t="shared" si="13"/>
        <v>Sorghum</v>
      </c>
      <c r="E28" s="150">
        <f t="shared" ref="E28:M28" si="21">(E44*E81)/1000000</f>
        <v>0.84459939120000005</v>
      </c>
      <c r="F28" s="150">
        <f t="shared" si="21"/>
        <v>0.88804584480000015</v>
      </c>
      <c r="G28" s="150">
        <f t="shared" si="21"/>
        <v>0.88172072159999992</v>
      </c>
      <c r="H28" s="150">
        <f t="shared" si="21"/>
        <v>0</v>
      </c>
      <c r="I28" s="150">
        <f t="shared" si="21"/>
        <v>1.2337462080000001</v>
      </c>
      <c r="J28" s="116">
        <f t="shared" si="21"/>
        <v>1.2259012072977651</v>
      </c>
      <c r="K28" s="116">
        <f t="shared" si="21"/>
        <v>1.2181060904659884</v>
      </c>
      <c r="L28" s="116">
        <f t="shared" si="21"/>
        <v>2.6317109492680806</v>
      </c>
      <c r="M28" s="116">
        <f t="shared" si="21"/>
        <v>3.0857475652009234</v>
      </c>
      <c r="O28" s="171">
        <f t="shared" si="16"/>
        <v>9.9369709122952399E-2</v>
      </c>
      <c r="P28" s="171">
        <f t="shared" si="17"/>
        <v>0.2575742639885561</v>
      </c>
      <c r="R28" s="310">
        <f t="shared" si="18"/>
        <v>1.8598463579031583</v>
      </c>
      <c r="S28" s="287">
        <f t="shared" si="19"/>
        <v>3.9768898017363954E-2</v>
      </c>
      <c r="T28" s="319">
        <f t="shared" si="20"/>
        <v>1.8830833235529891</v>
      </c>
      <c r="U28" s="315"/>
    </row>
    <row r="29" spans="4:21" ht="13.5" customHeight="1" outlineLevel="1" x14ac:dyDescent="0.25">
      <c r="D29" s="87" t="str">
        <f t="shared" si="13"/>
        <v>Maize</v>
      </c>
      <c r="E29" s="150">
        <f t="shared" ref="E29:M30" si="22">(E45*E82)/1000000</f>
        <v>10.55749239</v>
      </c>
      <c r="F29" s="150">
        <f t="shared" si="22"/>
        <v>11.10057306</v>
      </c>
      <c r="G29" s="150">
        <f t="shared" si="22"/>
        <v>11.02150902</v>
      </c>
      <c r="H29" s="150">
        <f t="shared" si="22"/>
        <v>0</v>
      </c>
      <c r="I29" s="150">
        <f t="shared" si="22"/>
        <v>15.4218276</v>
      </c>
      <c r="J29" s="116">
        <f t="shared" si="22"/>
        <v>16.954290122756312</v>
      </c>
      <c r="K29" s="116">
        <f t="shared" si="22"/>
        <v>18.639033000640751</v>
      </c>
      <c r="L29" s="116">
        <f t="shared" si="22"/>
        <v>21.39270238632831</v>
      </c>
      <c r="M29" s="116">
        <f t="shared" si="22"/>
        <v>23.200279065995904</v>
      </c>
      <c r="O29" s="171">
        <f t="shared" si="16"/>
        <v>9.9369709122952399E-2</v>
      </c>
      <c r="P29" s="171">
        <f t="shared" si="17"/>
        <v>0.10748879576855663</v>
      </c>
      <c r="R29" s="310">
        <f t="shared" si="18"/>
        <v>6.2459889432395919</v>
      </c>
      <c r="S29" s="287">
        <f t="shared" si="19"/>
        <v>0.13355732114416521</v>
      </c>
      <c r="T29" s="319">
        <f t="shared" si="20"/>
        <v>0.67288735796157439</v>
      </c>
      <c r="U29" s="315"/>
    </row>
    <row r="30" spans="4:21" ht="13.5" customHeight="1" outlineLevel="1" x14ac:dyDescent="0.25">
      <c r="D30" s="87" t="str">
        <f t="shared" si="13"/>
        <v>Rice</v>
      </c>
      <c r="E30" s="150">
        <f t="shared" ref="E30:L30" si="23">(E46*E83)/1000000</f>
        <v>7.6013945208000004</v>
      </c>
      <c r="F30" s="150">
        <f t="shared" si="23"/>
        <v>7.9924126032000009</v>
      </c>
      <c r="G30" s="150">
        <f t="shared" si="23"/>
        <v>7.9354864943999992</v>
      </c>
      <c r="H30" s="150">
        <f t="shared" si="23"/>
        <v>0</v>
      </c>
      <c r="I30" s="150">
        <f t="shared" si="23"/>
        <v>11.103715871999999</v>
      </c>
      <c r="J30" s="116">
        <f t="shared" si="23"/>
        <v>12.207088888384549</v>
      </c>
      <c r="K30" s="116">
        <f t="shared" si="23"/>
        <v>13.420103760461345</v>
      </c>
      <c r="L30" s="116">
        <f t="shared" si="23"/>
        <v>13.861655208280613</v>
      </c>
      <c r="M30" s="116">
        <f t="shared" si="22"/>
        <v>14.317734686922245</v>
      </c>
      <c r="O30" s="171">
        <f t="shared" si="16"/>
        <v>9.9369709122952399E-2</v>
      </c>
      <c r="P30" s="171">
        <f t="shared" si="17"/>
        <v>6.5617864403070048E-2</v>
      </c>
      <c r="R30" s="310">
        <f t="shared" si="18"/>
        <v>2.1106457985376963</v>
      </c>
      <c r="S30" s="287">
        <f t="shared" si="19"/>
        <v>4.513171593779252E-2</v>
      </c>
      <c r="T30" s="319">
        <f t="shared" si="20"/>
        <v>0</v>
      </c>
      <c r="U30" s="315"/>
    </row>
    <row r="31" spans="4:21" ht="13.5" customHeight="1" outlineLevel="1" x14ac:dyDescent="0.25">
      <c r="D31" s="87" t="str">
        <f t="shared" si="13"/>
        <v>Cotton</v>
      </c>
      <c r="E31" s="150">
        <f t="shared" ref="E31:M31" si="24">(E47*E84)/1000000</f>
        <v>18.158886910800003</v>
      </c>
      <c r="F31" s="150">
        <f t="shared" si="24"/>
        <v>19.092985663200004</v>
      </c>
      <c r="G31" s="150">
        <f t="shared" si="24"/>
        <v>18.956995514399999</v>
      </c>
      <c r="H31" s="150">
        <f t="shared" si="24"/>
        <v>0</v>
      </c>
      <c r="I31" s="150">
        <f t="shared" si="24"/>
        <v>26.525543472000003</v>
      </c>
      <c r="J31" s="116">
        <f t="shared" si="24"/>
        <v>29.16137901114087</v>
      </c>
      <c r="K31" s="116">
        <f t="shared" si="24"/>
        <v>32.059136761102096</v>
      </c>
      <c r="L31" s="116">
        <f t="shared" si="24"/>
        <v>32.244785322224828</v>
      </c>
      <c r="M31" s="111">
        <f t="shared" si="24"/>
        <v>32.431508940000008</v>
      </c>
      <c r="O31" s="171">
        <f t="shared" si="16"/>
        <v>9.9369709122952399E-2</v>
      </c>
      <c r="P31" s="171">
        <f t="shared" si="17"/>
        <v>5.1539802761104481E-2</v>
      </c>
      <c r="R31" s="310">
        <f t="shared" si="18"/>
        <v>3.2701299288591379</v>
      </c>
      <c r="S31" s="287">
        <f t="shared" si="19"/>
        <v>6.9924842496640424E-2</v>
      </c>
      <c r="T31" s="319">
        <f t="shared" si="20"/>
        <v>0</v>
      </c>
      <c r="U31" s="315"/>
    </row>
    <row r="32" spans="4:21" ht="13.5" customHeight="1" outlineLevel="1" thickBot="1" x14ac:dyDescent="0.3">
      <c r="D32" s="88" t="s">
        <v>12</v>
      </c>
      <c r="E32" s="151">
        <f t="shared" ref="E32:M32" si="25">SUM(E26:E31)</f>
        <v>42.229969560000001</v>
      </c>
      <c r="F32" s="151">
        <f t="shared" si="25"/>
        <v>44.402292240000008</v>
      </c>
      <c r="G32" s="151">
        <f t="shared" si="25"/>
        <v>44.08603608</v>
      </c>
      <c r="H32" s="151">
        <f t="shared" si="25"/>
        <v>0</v>
      </c>
      <c r="I32" s="151">
        <f t="shared" si="25"/>
        <v>61.687310400000001</v>
      </c>
      <c r="J32" s="325">
        <f t="shared" si="25"/>
        <v>67.55300569095786</v>
      </c>
      <c r="K32" s="325">
        <f t="shared" si="25"/>
        <v>74.003607580476626</v>
      </c>
      <c r="L32" s="325">
        <f t="shared" si="25"/>
        <v>83.964271840460739</v>
      </c>
      <c r="M32" s="325">
        <f t="shared" si="25"/>
        <v>89.065528473507953</v>
      </c>
      <c r="O32" s="172">
        <f t="shared" si="16"/>
        <v>9.9369709122952399E-2</v>
      </c>
      <c r="P32" s="172">
        <f t="shared" si="17"/>
        <v>9.6171366436664574E-2</v>
      </c>
      <c r="R32" s="310">
        <f t="shared" si="18"/>
        <v>21.512522782550093</v>
      </c>
      <c r="S32" s="287">
        <f t="shared" si="19"/>
        <v>0.46000000000000019</v>
      </c>
      <c r="T32" s="319">
        <f t="shared" si="20"/>
        <v>8.3853918838239991</v>
      </c>
      <c r="U32" s="315"/>
    </row>
    <row r="33" spans="2:21" ht="13.5" customHeight="1" outlineLevel="1" thickTop="1" thickBot="1" x14ac:dyDescent="0.35">
      <c r="D33" s="148" t="s">
        <v>16</v>
      </c>
      <c r="E33" s="152">
        <f>E32/46%</f>
        <v>91.804281652173913</v>
      </c>
      <c r="F33" s="152">
        <f t="shared" ref="F33:M33" si="26">F32/46%</f>
        <v>96.526722260869576</v>
      </c>
      <c r="G33" s="152">
        <f t="shared" si="26"/>
        <v>95.839208869565212</v>
      </c>
      <c r="H33" s="152">
        <f t="shared" si="26"/>
        <v>0</v>
      </c>
      <c r="I33" s="152">
        <f t="shared" si="26"/>
        <v>134.10284869565217</v>
      </c>
      <c r="J33" s="117">
        <f t="shared" si="26"/>
        <v>146.85436019773448</v>
      </c>
      <c r="K33" s="117">
        <f t="shared" si="26"/>
        <v>160.87740778364483</v>
      </c>
      <c r="L33" s="117">
        <f t="shared" si="26"/>
        <v>182.53102574013204</v>
      </c>
      <c r="M33" s="117">
        <f t="shared" si="26"/>
        <v>193.62071407284336</v>
      </c>
      <c r="O33" s="172">
        <f t="shared" si="16"/>
        <v>9.9369709122952399E-2</v>
      </c>
      <c r="P33" s="172">
        <f t="shared" si="17"/>
        <v>9.6171366436664574E-2</v>
      </c>
      <c r="R33" s="313">
        <f t="shared" si="18"/>
        <v>46.766353875108877</v>
      </c>
      <c r="S33" s="316"/>
      <c r="T33" s="320">
        <f t="shared" si="20"/>
        <v>46.766353875108877</v>
      </c>
      <c r="U33" s="317"/>
    </row>
    <row r="34" spans="2:21" ht="13.5" customHeight="1" thickTop="1" x14ac:dyDescent="0.25">
      <c r="E34" s="82"/>
      <c r="F34" s="82"/>
      <c r="G34" s="82"/>
      <c r="H34" s="82"/>
      <c r="I34" s="82"/>
      <c r="J34" s="82"/>
      <c r="K34" s="82"/>
      <c r="L34" s="82"/>
      <c r="M34" s="82"/>
    </row>
    <row r="36" spans="2:21" ht="13.5" customHeight="1" x14ac:dyDescent="0.35">
      <c r="B36" s="29">
        <v>2</v>
      </c>
      <c r="D36" s="28" t="s">
        <v>21</v>
      </c>
    </row>
    <row r="38" spans="2:21" ht="13.5" customHeight="1" x14ac:dyDescent="0.3">
      <c r="D38" s="32" t="s">
        <v>22</v>
      </c>
    </row>
    <row r="39" spans="2:21" ht="13.5" customHeight="1" x14ac:dyDescent="0.3">
      <c r="D39" s="33" t="s">
        <v>23</v>
      </c>
      <c r="O39" s="39" t="s">
        <v>24</v>
      </c>
    </row>
    <row r="40" spans="2:21" ht="13.5" customHeight="1" outlineLevel="1" x14ac:dyDescent="0.25">
      <c r="E40" s="326" t="s">
        <v>25</v>
      </c>
      <c r="F40" s="327"/>
      <c r="G40" s="327"/>
      <c r="H40" s="327"/>
      <c r="I40" s="328"/>
      <c r="J40" s="153" t="s">
        <v>8</v>
      </c>
      <c r="K40" s="154"/>
      <c r="L40" s="154"/>
      <c r="M40" s="155"/>
      <c r="Q40" s="170" t="s">
        <v>26</v>
      </c>
      <c r="R40" s="1"/>
    </row>
    <row r="41" spans="2:21" ht="13.5" customHeight="1" outlineLevel="1" x14ac:dyDescent="0.3">
      <c r="D41" s="44"/>
      <c r="E41" s="45">
        <v>2017</v>
      </c>
      <c r="F41" s="45">
        <v>2018</v>
      </c>
      <c r="G41" s="45">
        <v>2019</v>
      </c>
      <c r="H41" s="45">
        <v>2020</v>
      </c>
      <c r="I41" s="45">
        <v>2021</v>
      </c>
      <c r="J41" s="45">
        <v>2022</v>
      </c>
      <c r="K41" s="45">
        <v>2023</v>
      </c>
      <c r="L41" s="45">
        <v>2024</v>
      </c>
      <c r="M41" s="45">
        <v>2025</v>
      </c>
      <c r="O41" s="30" t="s">
        <v>27</v>
      </c>
      <c r="P41" s="30" t="s">
        <v>28</v>
      </c>
      <c r="Q41" s="30" t="s">
        <v>29</v>
      </c>
      <c r="R41" s="30" t="s">
        <v>30</v>
      </c>
      <c r="S41" s="30" t="s">
        <v>31</v>
      </c>
      <c r="T41" s="30" t="s">
        <v>32</v>
      </c>
    </row>
    <row r="42" spans="2:21" ht="13.5" customHeight="1" outlineLevel="1" x14ac:dyDescent="0.25">
      <c r="D42" s="87" t="str">
        <f>HarvestedAreas_TCD!E10</f>
        <v>Millet</v>
      </c>
      <c r="E42" s="168">
        <f>HarvestedAreas_TCD!F10</f>
        <v>2155729</v>
      </c>
      <c r="F42" s="168">
        <f>HarvestedAreas_TCD!G10</f>
        <v>2158263</v>
      </c>
      <c r="G42" s="168">
        <f>HarvestedAreas_TCD!H10</f>
        <v>1989953</v>
      </c>
      <c r="H42" s="168">
        <f>HarvestedAreas_TCD!I10</f>
        <v>2164374</v>
      </c>
      <c r="I42" s="168">
        <f>HarvestedAreas_TCD!J10</f>
        <v>2079082</v>
      </c>
      <c r="J42" s="118">
        <f>I42*(1+$Q42)</f>
        <v>2060349.9052985799</v>
      </c>
      <c r="K42" s="118">
        <f t="shared" ref="K42:M42" si="27">J42*(1+$Q42)</f>
        <v>2041786.5828591019</v>
      </c>
      <c r="L42" s="118">
        <f t="shared" si="27"/>
        <v>2023390.512078726</v>
      </c>
      <c r="M42" s="118">
        <f t="shared" si="27"/>
        <v>2005160.1860549264</v>
      </c>
      <c r="O42" s="120">
        <f t="shared" ref="O42:O48" si="28">IFERROR(_xlfn.RRI($I$41-$E$41,E42,I42),0)</f>
        <v>-9.0097911969898581E-3</v>
      </c>
      <c r="P42" s="120">
        <f t="shared" ref="P42:P48" si="29">IFERROR(_xlfn.RRI($I$41-$H$41,H42,I42),0)</f>
        <v>-3.9407237381339777E-2</v>
      </c>
      <c r="Q42" s="121">
        <f>O42</f>
        <v>-9.0097911969898581E-3</v>
      </c>
      <c r="S42" s="158"/>
      <c r="T42" s="159"/>
    </row>
    <row r="43" spans="2:21" ht="13.5" customHeight="1" outlineLevel="1" x14ac:dyDescent="0.25">
      <c r="D43" s="87" t="str">
        <f>HarvestedAreas_TCD!E11</f>
        <v>Others</v>
      </c>
      <c r="E43" s="168">
        <f>HarvestedAreas_TCD!F11</f>
        <v>1461985</v>
      </c>
      <c r="F43" s="168">
        <f>HarvestedAreas_TCD!G11</f>
        <v>1795389</v>
      </c>
      <c r="G43" s="168">
        <f>HarvestedAreas_TCD!H11</f>
        <v>1670093</v>
      </c>
      <c r="H43" s="168">
        <f>HarvestedAreas_TCD!I11</f>
        <v>1840333</v>
      </c>
      <c r="I43" s="168">
        <f>HarvestedAreas_TCD!J11</f>
        <v>1812257</v>
      </c>
      <c r="J43" s="118">
        <f>I43*(1+$Q43)</f>
        <v>1912225.0504295179</v>
      </c>
      <c r="K43" s="118">
        <f t="shared" ref="K43:L43" si="30">J43*(1+$Q43)</f>
        <v>2017707.5566490691</v>
      </c>
      <c r="L43" s="118">
        <f t="shared" si="30"/>
        <v>2129008.7080724672</v>
      </c>
      <c r="M43" s="118">
        <f>L43*(1+$Q43)</f>
        <v>2246449.473865327</v>
      </c>
      <c r="O43" s="120">
        <f t="shared" si="28"/>
        <v>5.5162181980545677E-2</v>
      </c>
      <c r="P43" s="120">
        <f t="shared" si="29"/>
        <v>-1.5255934659651249E-2</v>
      </c>
      <c r="Q43" s="121">
        <f>O43</f>
        <v>5.5162181980545677E-2</v>
      </c>
      <c r="R43" s="1"/>
      <c r="S43" s="160"/>
      <c r="T43" s="159"/>
    </row>
    <row r="44" spans="2:21" ht="13.5" customHeight="1" outlineLevel="1" x14ac:dyDescent="0.25">
      <c r="D44" s="87" t="str">
        <f>HarvestedAreas_TCD!E12</f>
        <v>Sorghum</v>
      </c>
      <c r="E44" s="168">
        <f>HarvestedAreas_TCD!F12</f>
        <v>1585986</v>
      </c>
      <c r="F44" s="168">
        <f>HarvestedAreas_TCD!G12</f>
        <v>1435122</v>
      </c>
      <c r="G44" s="168">
        <f>HarvestedAreas_TCD!H12</f>
        <v>1500778</v>
      </c>
      <c r="H44" s="168">
        <f>HarvestedAreas_TCD!I12</f>
        <v>1831825</v>
      </c>
      <c r="I44" s="168">
        <f>HarvestedAreas_TCD!J12</f>
        <v>1546030</v>
      </c>
      <c r="J44" s="118">
        <f>I44*(1+$Q44)</f>
        <v>1536199.2857436719</v>
      </c>
      <c r="K44" s="118">
        <f t="shared" ref="K44:M44" si="31">J44*(1+$Q44)</f>
        <v>1526431.0818802791</v>
      </c>
      <c r="L44" s="118">
        <f t="shared" si="31"/>
        <v>1516724.9909260655</v>
      </c>
      <c r="M44" s="118">
        <f t="shared" si="31"/>
        <v>1507080.6179247487</v>
      </c>
      <c r="O44" s="120">
        <f t="shared" si="28"/>
        <v>-6.3586827269380697E-3</v>
      </c>
      <c r="P44" s="120">
        <f t="shared" si="29"/>
        <v>-0.15601654088136152</v>
      </c>
      <c r="Q44" s="121">
        <f>O44</f>
        <v>-6.3586827269380697E-3</v>
      </c>
      <c r="S44" s="158"/>
      <c r="T44" s="161"/>
    </row>
    <row r="45" spans="2:21" ht="13.5" customHeight="1" outlineLevel="1" x14ac:dyDescent="0.25">
      <c r="D45" s="87" t="str">
        <f>HarvestedAreas_TCD!E13</f>
        <v>Maize</v>
      </c>
      <c r="E45" s="168">
        <f>HarvestedAreas_TCD!F13</f>
        <v>1233008</v>
      </c>
      <c r="F45" s="168">
        <f>HarvestedAreas_TCD!G13</f>
        <v>1258559</v>
      </c>
      <c r="G45" s="168">
        <f>HarvestedAreas_TCD!H13</f>
        <v>1432151</v>
      </c>
      <c r="H45" s="168">
        <f>HarvestedAreas_TCD!I13</f>
        <v>1170148</v>
      </c>
      <c r="I45" s="168">
        <f>HarvestedAreas_TCD!J13</f>
        <v>1536189</v>
      </c>
      <c r="J45" s="118">
        <f>I45*(1+$Q45)</f>
        <v>1622984.3801702494</v>
      </c>
      <c r="K45" s="118">
        <f t="shared" ref="K45:M45" si="32">J45*(1+$Q45)</f>
        <v>1714683.7389648075</v>
      </c>
      <c r="L45" s="118">
        <f t="shared" si="32"/>
        <v>1811564.1534158909</v>
      </c>
      <c r="M45" s="118">
        <f t="shared" si="32"/>
        <v>1913918.355534594</v>
      </c>
      <c r="O45" s="120">
        <f t="shared" si="28"/>
        <v>5.6500456760365747E-2</v>
      </c>
      <c r="P45" s="120">
        <f t="shared" si="29"/>
        <v>0.31281598567018865</v>
      </c>
      <c r="Q45" s="121">
        <f>O45</f>
        <v>5.6500456760365747E-2</v>
      </c>
      <c r="S45" s="160"/>
      <c r="T45" s="161"/>
    </row>
    <row r="46" spans="2:21" ht="13.5" customHeight="1" outlineLevel="1" x14ac:dyDescent="0.25">
      <c r="D46" s="87" t="str">
        <f>HarvestedAreas_TCD!E14</f>
        <v>Rice</v>
      </c>
      <c r="E46" s="168">
        <f>HarvestedAreas_TCD!F14</f>
        <v>767874</v>
      </c>
      <c r="F46" s="168">
        <f>HarvestedAreas_TCD!G14</f>
        <v>969519</v>
      </c>
      <c r="G46" s="168">
        <f>HarvestedAreas_TCD!H14</f>
        <v>924644</v>
      </c>
      <c r="H46" s="168">
        <f>HarvestedAreas_TCD!I14</f>
        <v>898060</v>
      </c>
      <c r="I46" s="168">
        <f>HarvestedAreas_TCD!J14</f>
        <v>874031</v>
      </c>
      <c r="J46" s="118">
        <f>I46*(1+$Q46)</f>
        <v>902788.57597537793</v>
      </c>
      <c r="K46" s="118">
        <f t="shared" ref="K46:M46" si="33">J46*(1+$Q46)</f>
        <v>932492.34055960341</v>
      </c>
      <c r="L46" s="118">
        <f t="shared" si="33"/>
        <v>963173.42547547119</v>
      </c>
      <c r="M46" s="118">
        <f t="shared" si="33"/>
        <v>994863.98674912844</v>
      </c>
      <c r="O46" s="120">
        <f t="shared" si="28"/>
        <v>3.2902237993135186E-2</v>
      </c>
      <c r="P46" s="120">
        <f t="shared" si="29"/>
        <v>-2.6756564149388651E-2</v>
      </c>
      <c r="Q46" s="121">
        <f>O46</f>
        <v>3.2902237993135186E-2</v>
      </c>
      <c r="R46" s="1"/>
      <c r="S46" s="162"/>
      <c r="T46" s="161"/>
    </row>
    <row r="47" spans="2:21" ht="13.5" customHeight="1" outlineLevel="1" x14ac:dyDescent="0.25">
      <c r="D47" s="87" t="str">
        <f>HarvestedAreas_TCD!E15</f>
        <v>Cotton</v>
      </c>
      <c r="E47" s="168">
        <f>HarvestedAreas_TCD!F15</f>
        <v>703652</v>
      </c>
      <c r="F47" s="168">
        <f>HarvestedAreas_TCD!G15</f>
        <v>698184</v>
      </c>
      <c r="G47" s="168">
        <f>HarvestedAreas_TCD!H15</f>
        <v>738193</v>
      </c>
      <c r="H47" s="168">
        <f>HarvestedAreas_TCD!I15</f>
        <v>164833</v>
      </c>
      <c r="I47" s="168">
        <f>HarvestedAreas_TCD!J15</f>
        <v>720093</v>
      </c>
      <c r="J47" s="118">
        <f t="shared" ref="J47:M47" si="34">I47*(1+$Q47)</f>
        <v>724262.92604388366</v>
      </c>
      <c r="K47" s="118">
        <f t="shared" si="34"/>
        <v>728456.99936209363</v>
      </c>
      <c r="L47" s="118">
        <f t="shared" si="34"/>
        <v>732675.3597870518</v>
      </c>
      <c r="M47" s="118">
        <f t="shared" si="34"/>
        <v>736918.14796092361</v>
      </c>
      <c r="O47" s="120">
        <f t="shared" si="28"/>
        <v>5.7908159694424199E-3</v>
      </c>
      <c r="P47" s="120">
        <f t="shared" si="29"/>
        <v>3.3686215745633463</v>
      </c>
      <c r="Q47" s="121">
        <f t="shared" ref="Q47" si="35">O47</f>
        <v>5.7908159694424199E-3</v>
      </c>
      <c r="R47" s="1"/>
      <c r="S47" s="162"/>
      <c r="T47" s="161"/>
    </row>
    <row r="48" spans="2:21" ht="13.5" customHeight="1" outlineLevel="1" thickBot="1" x14ac:dyDescent="0.3">
      <c r="D48" s="88" t="s">
        <v>33</v>
      </c>
      <c r="E48" s="169">
        <f t="shared" ref="E48:M48" si="36">SUM(E42:E47)</f>
        <v>7908234</v>
      </c>
      <c r="F48" s="169">
        <f t="shared" si="36"/>
        <v>8315036</v>
      </c>
      <c r="G48" s="169">
        <f t="shared" si="36"/>
        <v>8255812</v>
      </c>
      <c r="H48" s="169">
        <f t="shared" si="36"/>
        <v>8069573</v>
      </c>
      <c r="I48" s="169">
        <f t="shared" si="36"/>
        <v>8567682</v>
      </c>
      <c r="J48" s="119">
        <f t="shared" si="36"/>
        <v>8758810.1236612797</v>
      </c>
      <c r="K48" s="119">
        <f t="shared" si="36"/>
        <v>8961558.3002749551</v>
      </c>
      <c r="L48" s="119">
        <f t="shared" si="36"/>
        <v>9176537.1497556735</v>
      </c>
      <c r="M48" s="119">
        <f t="shared" si="36"/>
        <v>9404390.7680896483</v>
      </c>
      <c r="O48" s="122">
        <f t="shared" si="28"/>
        <v>2.022498919325888E-2</v>
      </c>
      <c r="P48" s="122">
        <f t="shared" si="29"/>
        <v>6.1726810080285466E-2</v>
      </c>
      <c r="Q48" s="144">
        <f>IFERROR(_xlfn.RRI($M$41-$I$41,I48,M48),0)</f>
        <v>2.3568310955592198E-2</v>
      </c>
    </row>
    <row r="49" spans="2:20" ht="13.5" customHeight="1" thickTop="1" x14ac:dyDescent="0.25">
      <c r="Q49" s="170"/>
    </row>
    <row r="50" spans="2:20" ht="13.5" customHeight="1" x14ac:dyDescent="0.35">
      <c r="B50" s="29">
        <v>3</v>
      </c>
      <c r="C50" s="29" t="s">
        <v>34</v>
      </c>
      <c r="D50" s="28" t="s">
        <v>35</v>
      </c>
    </row>
    <row r="52" spans="2:20" ht="13.5" customHeight="1" x14ac:dyDescent="0.3">
      <c r="D52" s="32" t="s">
        <v>22</v>
      </c>
      <c r="R52" s="89"/>
    </row>
    <row r="53" spans="2:20" ht="13.5" customHeight="1" x14ac:dyDescent="0.3">
      <c r="D53" s="33" t="s">
        <v>36</v>
      </c>
      <c r="O53" s="39" t="s">
        <v>24</v>
      </c>
    </row>
    <row r="54" spans="2:20" ht="13.5" customHeight="1" outlineLevel="1" x14ac:dyDescent="0.25">
      <c r="E54" s="153" t="s">
        <v>25</v>
      </c>
      <c r="F54" s="154"/>
      <c r="G54" s="154"/>
      <c r="H54" s="155"/>
      <c r="I54" s="156"/>
      <c r="J54" s="153" t="s">
        <v>38</v>
      </c>
      <c r="K54" s="154"/>
      <c r="L54" s="154"/>
      <c r="M54" s="155"/>
      <c r="Q54" s="170" t="s">
        <v>39</v>
      </c>
    </row>
    <row r="55" spans="2:20" ht="13.5" customHeight="1" outlineLevel="1" x14ac:dyDescent="0.3">
      <c r="D55" s="44"/>
      <c r="E55" s="34">
        <v>2017</v>
      </c>
      <c r="F55" s="34">
        <v>2018</v>
      </c>
      <c r="G55" s="34">
        <v>2019</v>
      </c>
      <c r="H55" s="34">
        <v>2020</v>
      </c>
      <c r="I55" s="34">
        <v>2021</v>
      </c>
      <c r="J55" s="34">
        <v>2022</v>
      </c>
      <c r="K55" s="34">
        <v>2023</v>
      </c>
      <c r="L55" s="34">
        <v>2024</v>
      </c>
      <c r="M55" s="34">
        <v>2025</v>
      </c>
      <c r="O55" s="30" t="s">
        <v>140</v>
      </c>
      <c r="P55" s="30" t="s">
        <v>28</v>
      </c>
      <c r="Q55" s="38" t="s">
        <v>29</v>
      </c>
      <c r="R55" s="38" t="s">
        <v>426</v>
      </c>
      <c r="S55" s="324" t="s">
        <v>427</v>
      </c>
      <c r="T55" s="35"/>
    </row>
    <row r="56" spans="2:20" ht="13.5" customHeight="1" outlineLevel="1" x14ac:dyDescent="0.3">
      <c r="D56" s="92" t="str">
        <f t="shared" ref="D56:D61" si="37">D42</f>
        <v>Millet</v>
      </c>
      <c r="E56" s="164">
        <f t="shared" ref="E56:G61" si="38">E$69*E$48*$R56/E42</f>
        <v>0.3917929346406715</v>
      </c>
      <c r="F56" s="164">
        <f t="shared" si="38"/>
        <v>0.41146322056209095</v>
      </c>
      <c r="G56" s="164">
        <f t="shared" si="38"/>
        <v>0.44308620434753981</v>
      </c>
      <c r="H56" s="164"/>
      <c r="I56" s="164">
        <f t="shared" ref="I56:I61" si="39">I$69*I$48*$R56/I42</f>
        <v>0.59340911421483145</v>
      </c>
      <c r="J56" s="123">
        <f>I56*(1+$Q56)</f>
        <v>0.59340911421483145</v>
      </c>
      <c r="K56" s="123">
        <f t="shared" ref="J56:K61" si="40">J56*(1+$Q56)</f>
        <v>0.59340911421483145</v>
      </c>
      <c r="L56" s="123">
        <f>IF(K56*(1+$Q56)&gt;L79,L79,K56*(1+$Q56))</f>
        <v>0.59340911421483145</v>
      </c>
      <c r="M56" s="123">
        <f>IF(L56*(1+$Q56)&gt;M79,M79,L56*(1+$Q56))</f>
        <v>0.59340911421483145</v>
      </c>
      <c r="O56" s="124">
        <f>IFERROR(_xlfn.RRI($I$55-$E$55,E56,I56),0)</f>
        <v>0.10936485482621561</v>
      </c>
      <c r="P56" s="125">
        <f t="shared" ref="P56:P61" si="41">IFERROR(_xlfn.RRI($I$55-$H$55,H56,I56),0)</f>
        <v>0</v>
      </c>
      <c r="Q56" s="323">
        <v>0</v>
      </c>
      <c r="R56" s="89">
        <v>0.02</v>
      </c>
      <c r="S56" s="99" t="s">
        <v>428</v>
      </c>
      <c r="T56" s="42"/>
    </row>
    <row r="57" spans="2:20" ht="13.5" customHeight="1" outlineLevel="1" x14ac:dyDescent="0.3">
      <c r="D57" s="92" t="str">
        <f t="shared" si="37"/>
        <v>Others</v>
      </c>
      <c r="E57" s="164">
        <f t="shared" si="38"/>
        <v>2.8885364459963681</v>
      </c>
      <c r="F57" s="164">
        <f t="shared" si="38"/>
        <v>2.4731293463422137</v>
      </c>
      <c r="G57" s="164">
        <f t="shared" si="38"/>
        <v>2.6397353967713175</v>
      </c>
      <c r="H57" s="164"/>
      <c r="I57" s="164">
        <f t="shared" si="39"/>
        <v>3.4038941717427496</v>
      </c>
      <c r="J57" s="123">
        <f t="shared" si="40"/>
        <v>3.546505181269977</v>
      </c>
      <c r="K57" s="123">
        <f t="shared" si="40"/>
        <v>3.6950910827921466</v>
      </c>
      <c r="L57" s="123">
        <f t="shared" ref="L57:M61" si="42">IF(K57*(1+$Q57)&gt;L80,L80,K57*(1+$Q57))</f>
        <v>3.8499022029458168</v>
      </c>
      <c r="M57" s="123">
        <f t="shared" si="42"/>
        <v>4.0111993561596311</v>
      </c>
      <c r="O57" s="124">
        <f t="shared" ref="O57:O61" si="43">IFERROR(_xlfn.RRI($I$55-$E$55,E57,I57),0)</f>
        <v>4.1896428717175027E-2</v>
      </c>
      <c r="P57" s="125">
        <f t="shared" si="41"/>
        <v>0</v>
      </c>
      <c r="Q57" s="323">
        <f>O57</f>
        <v>4.1896428717175027E-2</v>
      </c>
      <c r="R57" s="193">
        <v>0.1</v>
      </c>
      <c r="S57" s="99" t="s">
        <v>429</v>
      </c>
      <c r="T57" s="42"/>
    </row>
    <row r="58" spans="2:20" ht="13.5" customHeight="1" outlineLevel="1" x14ac:dyDescent="0.3">
      <c r="D58" s="92" t="str">
        <f t="shared" si="37"/>
        <v>Sorghum</v>
      </c>
      <c r="E58" s="164">
        <f t="shared" si="38"/>
        <v>0.53253899542618921</v>
      </c>
      <c r="F58" s="164">
        <f t="shared" si="38"/>
        <v>0.61879467027890322</v>
      </c>
      <c r="G58" s="164">
        <f t="shared" si="38"/>
        <v>0.58750909301708842</v>
      </c>
      <c r="H58" s="164"/>
      <c r="I58" s="164">
        <f t="shared" si="39"/>
        <v>0.79800922879892378</v>
      </c>
      <c r="J58" s="123">
        <f t="shared" si="40"/>
        <v>0.79800922879892378</v>
      </c>
      <c r="K58" s="123">
        <f t="shared" si="40"/>
        <v>0.79800922879892378</v>
      </c>
      <c r="L58" s="123">
        <f t="shared" si="42"/>
        <v>0.79800922879892378</v>
      </c>
      <c r="M58" s="123">
        <f t="shared" si="42"/>
        <v>0.79800922879892378</v>
      </c>
      <c r="O58" s="124">
        <f t="shared" si="43"/>
        <v>0.10640498740536519</v>
      </c>
      <c r="P58" s="125">
        <f t="shared" si="41"/>
        <v>0</v>
      </c>
      <c r="Q58" s="323">
        <v>0</v>
      </c>
      <c r="R58" s="193">
        <v>0.02</v>
      </c>
      <c r="S58" s="99" t="s">
        <v>428</v>
      </c>
      <c r="T58" s="42"/>
    </row>
    <row r="59" spans="2:20" ht="13.5" customHeight="1" outlineLevel="1" x14ac:dyDescent="0.3">
      <c r="D59" s="92" t="str">
        <f t="shared" si="37"/>
        <v>Maize</v>
      </c>
      <c r="E59" s="164">
        <f t="shared" si="38"/>
        <v>8.5623875838599588</v>
      </c>
      <c r="F59" s="164">
        <f t="shared" si="38"/>
        <v>8.8200656941788189</v>
      </c>
      <c r="G59" s="164">
        <f t="shared" si="38"/>
        <v>7.6957730155549235</v>
      </c>
      <c r="H59" s="164"/>
      <c r="I59" s="164">
        <f t="shared" si="39"/>
        <v>10.039017074070964</v>
      </c>
      <c r="J59" s="123">
        <f t="shared" si="40"/>
        <v>10.446366785722132</v>
      </c>
      <c r="K59" s="123">
        <f t="shared" si="40"/>
        <v>10.87024538524728</v>
      </c>
      <c r="L59" s="123">
        <f t="shared" si="42"/>
        <v>11.311323559593118</v>
      </c>
      <c r="M59" s="123">
        <f t="shared" si="42"/>
        <v>11.770299209937823</v>
      </c>
      <c r="O59" s="124">
        <f t="shared" si="43"/>
        <v>4.0576652937794222E-2</v>
      </c>
      <c r="P59" s="125">
        <f t="shared" si="41"/>
        <v>0</v>
      </c>
      <c r="Q59" s="323">
        <f>O59</f>
        <v>4.0576652937794222E-2</v>
      </c>
      <c r="R59" s="193">
        <v>0.25</v>
      </c>
      <c r="S59" s="99" t="s">
        <v>429</v>
      </c>
      <c r="T59" s="42"/>
    </row>
    <row r="60" spans="2:20" ht="13.5" customHeight="1" outlineLevel="1" x14ac:dyDescent="0.3">
      <c r="D60" s="92" t="str">
        <f t="shared" si="37"/>
        <v>Rice</v>
      </c>
      <c r="E60" s="164">
        <f t="shared" si="38"/>
        <v>9.8992732151368585</v>
      </c>
      <c r="F60" s="164">
        <f t="shared" si="38"/>
        <v>8.2436884714997856</v>
      </c>
      <c r="G60" s="164">
        <f t="shared" si="38"/>
        <v>8.5822073083262307</v>
      </c>
      <c r="H60" s="164"/>
      <c r="I60" s="164">
        <f t="shared" si="39"/>
        <v>12.704029802146605</v>
      </c>
      <c r="J60" s="123">
        <f t="shared" si="40"/>
        <v>13.521536728791611</v>
      </c>
      <c r="K60" s="123">
        <f t="shared" si="40"/>
        <v>14.391650394047986</v>
      </c>
      <c r="L60" s="123">
        <f t="shared" si="42"/>
        <v>14.391650394047986</v>
      </c>
      <c r="M60" s="123">
        <f t="shared" si="42"/>
        <v>14.391650394047986</v>
      </c>
      <c r="O60" s="124">
        <f t="shared" si="43"/>
        <v>6.4350205358214119E-2</v>
      </c>
      <c r="P60" s="125">
        <f t="shared" si="41"/>
        <v>0</v>
      </c>
      <c r="Q60" s="323">
        <f>O60</f>
        <v>6.4350205358214119E-2</v>
      </c>
      <c r="R60" s="193">
        <v>0.18</v>
      </c>
      <c r="S60" s="99" t="s">
        <v>429</v>
      </c>
      <c r="T60" s="42"/>
    </row>
    <row r="61" spans="2:20" ht="13.5" customHeight="1" outlineLevel="1" x14ac:dyDescent="0.3">
      <c r="D61" s="92" t="str">
        <f t="shared" si="37"/>
        <v>Cotton</v>
      </c>
      <c r="E61" s="164">
        <f t="shared" si="38"/>
        <v>25.806630139330242</v>
      </c>
      <c r="F61" s="164">
        <f t="shared" si="38"/>
        <v>27.346638798941257</v>
      </c>
      <c r="G61" s="164">
        <f t="shared" si="38"/>
        <v>25.680269948915797</v>
      </c>
      <c r="H61" s="164"/>
      <c r="I61" s="164">
        <f t="shared" si="39"/>
        <v>36.83627458119993</v>
      </c>
      <c r="J61" s="123">
        <f t="shared" si="40"/>
        <v>40.263525803299167</v>
      </c>
      <c r="K61" s="123">
        <f t="shared" si="40"/>
        <v>44.009648873133393</v>
      </c>
      <c r="L61" s="123">
        <f t="shared" si="42"/>
        <v>44.009648873133393</v>
      </c>
      <c r="M61" s="123">
        <f t="shared" si="42"/>
        <v>44.009648873133393</v>
      </c>
      <c r="O61" s="124">
        <f t="shared" si="43"/>
        <v>9.3040114969943133E-2</v>
      </c>
      <c r="P61" s="125">
        <f t="shared" si="41"/>
        <v>0</v>
      </c>
      <c r="Q61" s="323">
        <f>O61</f>
        <v>9.3040114969943133E-2</v>
      </c>
      <c r="R61" s="193">
        <v>0.43</v>
      </c>
      <c r="S61" s="99" t="s">
        <v>429</v>
      </c>
      <c r="T61" s="42"/>
    </row>
    <row r="62" spans="2:20" ht="13.5" customHeight="1" x14ac:dyDescent="0.3">
      <c r="D62" s="1"/>
      <c r="E62" s="83"/>
      <c r="F62" s="83"/>
      <c r="G62" s="83"/>
      <c r="H62" s="83"/>
      <c r="I62" s="83"/>
      <c r="J62" s="60"/>
      <c r="K62" s="60"/>
      <c r="L62" s="60"/>
      <c r="M62" s="60"/>
      <c r="O62" s="70"/>
      <c r="P62" s="195"/>
      <c r="Q62" s="195"/>
      <c r="R62" s="195">
        <f>SUMPRODUCT(I56:I61,I42:I47)/I48-I69</f>
        <v>0</v>
      </c>
      <c r="S62" s="64"/>
      <c r="T62" s="42"/>
    </row>
    <row r="63" spans="2:20" ht="13.5" customHeight="1" x14ac:dyDescent="0.3">
      <c r="D63" s="1"/>
      <c r="E63" s="83"/>
      <c r="F63" s="83"/>
      <c r="G63" s="83"/>
      <c r="H63" s="83"/>
      <c r="I63" s="83"/>
      <c r="J63" s="60"/>
      <c r="K63" s="60"/>
      <c r="L63" s="60"/>
      <c r="M63" s="60"/>
      <c r="O63" s="70"/>
      <c r="P63" s="71"/>
      <c r="Q63" s="84"/>
      <c r="R63" s="90"/>
      <c r="S63" s="64"/>
      <c r="T63" s="42"/>
    </row>
    <row r="64" spans="2:20" ht="13.5" customHeight="1" x14ac:dyDescent="0.3">
      <c r="J64" s="43"/>
      <c r="K64" s="43"/>
      <c r="L64" s="43"/>
      <c r="M64" s="43"/>
      <c r="O64" s="54"/>
      <c r="P64" s="54"/>
      <c r="Q64" s="47"/>
      <c r="R64" s="91"/>
      <c r="S64" s="41"/>
    </row>
    <row r="65" spans="2:23" ht="13.5" customHeight="1" x14ac:dyDescent="0.3">
      <c r="D65" s="32" t="s">
        <v>40</v>
      </c>
      <c r="J65" s="43"/>
      <c r="K65" s="43"/>
      <c r="L65" s="43"/>
      <c r="M65" s="43"/>
      <c r="O65" s="54"/>
      <c r="P65" s="54"/>
      <c r="Q65" s="47"/>
      <c r="R65" s="43"/>
      <c r="S65" s="41"/>
    </row>
    <row r="66" spans="2:23" ht="13.5" customHeight="1" x14ac:dyDescent="0.3">
      <c r="D66" s="33" t="s">
        <v>41</v>
      </c>
      <c r="J66" s="43"/>
      <c r="K66" s="43"/>
      <c r="L66" s="43"/>
      <c r="M66" s="43"/>
      <c r="O66" s="54"/>
      <c r="P66" s="54"/>
      <c r="Q66" s="47"/>
      <c r="R66" s="43"/>
      <c r="S66" s="41"/>
    </row>
    <row r="67" spans="2:23" ht="13.5" customHeight="1" x14ac:dyDescent="0.25">
      <c r="E67" s="2">
        <f>(E69*E48-(SUMPRODUCT(E56:E61,E42:E47)))</f>
        <v>0</v>
      </c>
      <c r="F67" s="2">
        <f t="shared" ref="F67:I67" si="44">(F69*F48-(SUMPRODUCT(F56:F61,F42:F47)))</f>
        <v>0</v>
      </c>
      <c r="G67" s="2">
        <f t="shared" si="44"/>
        <v>0</v>
      </c>
      <c r="I67" s="2">
        <f t="shared" si="44"/>
        <v>-7.4505805969238281E-9</v>
      </c>
      <c r="Q67" s="47"/>
    </row>
    <row r="68" spans="2:23" ht="13.5" customHeight="1" outlineLevel="1" x14ac:dyDescent="0.3">
      <c r="D68" s="44"/>
      <c r="E68" s="126">
        <v>2017</v>
      </c>
      <c r="F68" s="126">
        <v>2018</v>
      </c>
      <c r="G68" s="126">
        <v>2019</v>
      </c>
      <c r="H68" s="126">
        <v>2020</v>
      </c>
      <c r="I68" s="126">
        <v>2021</v>
      </c>
      <c r="J68" s="55"/>
      <c r="K68" s="50"/>
      <c r="L68" s="50"/>
      <c r="M68" s="50"/>
      <c r="O68" s="35"/>
      <c r="P68" s="35"/>
      <c r="Q68" s="48"/>
      <c r="R68" s="48"/>
      <c r="S68" s="48"/>
      <c r="T68" s="7"/>
    </row>
    <row r="69" spans="2:23" ht="13.5" customHeight="1" outlineLevel="1" x14ac:dyDescent="0.3">
      <c r="D69" s="46" t="s">
        <v>42</v>
      </c>
      <c r="E69" s="166">
        <f>P2O5Consumption!P10</f>
        <v>5.34</v>
      </c>
      <c r="F69" s="166">
        <f>P2O5Consumption!P11</f>
        <v>5.34</v>
      </c>
      <c r="G69" s="166">
        <f>P2O5Consumption!P12</f>
        <v>5.34</v>
      </c>
      <c r="H69" s="166">
        <f>P2O5Consumption!P13</f>
        <v>7.2</v>
      </c>
      <c r="I69" s="167">
        <f>H69</f>
        <v>7.2</v>
      </c>
      <c r="J69" s="56"/>
      <c r="K69" s="49"/>
      <c r="L69" s="49"/>
      <c r="M69" s="49"/>
      <c r="O69" s="35"/>
      <c r="P69" s="35"/>
      <c r="Q69" s="35"/>
      <c r="R69" s="47"/>
      <c r="S69" s="47"/>
      <c r="T69" s="7"/>
    </row>
    <row r="70" spans="2:23" ht="13.5" customHeight="1" outlineLevel="1" x14ac:dyDescent="0.3">
      <c r="D70" s="93" t="s">
        <v>43</v>
      </c>
      <c r="E70" s="127">
        <f>E69/46%</f>
        <v>11.608695652173912</v>
      </c>
      <c r="F70" s="127">
        <f t="shared" ref="F70:H70" si="45">F69/46%</f>
        <v>11.608695652173912</v>
      </c>
      <c r="G70" s="127">
        <f t="shared" si="45"/>
        <v>11.608695652173912</v>
      </c>
      <c r="H70" s="127">
        <f t="shared" si="45"/>
        <v>15.652173913043478</v>
      </c>
      <c r="I70" s="127">
        <f>I69/46%</f>
        <v>15.652173913043478</v>
      </c>
      <c r="J70" s="56"/>
      <c r="K70" s="49"/>
      <c r="L70" s="49"/>
      <c r="M70" s="49"/>
      <c r="O70" s="35"/>
      <c r="P70" s="35"/>
      <c r="Q70" s="35"/>
      <c r="R70" s="47"/>
      <c r="S70" s="47"/>
      <c r="T70" s="7"/>
    </row>
    <row r="71" spans="2:23" ht="13.5" customHeight="1" outlineLevel="1" x14ac:dyDescent="0.3">
      <c r="D71" s="100" t="s">
        <v>44</v>
      </c>
      <c r="E71" s="101" t="s">
        <v>45</v>
      </c>
      <c r="F71" s="101" t="s">
        <v>45</v>
      </c>
      <c r="G71" s="101" t="s">
        <v>45</v>
      </c>
      <c r="H71" s="101" t="s">
        <v>45</v>
      </c>
      <c r="I71" s="101" t="s">
        <v>45</v>
      </c>
      <c r="J71" s="47"/>
      <c r="K71" s="47"/>
      <c r="L71" s="47"/>
      <c r="M71" s="47"/>
      <c r="O71" s="47"/>
      <c r="P71" s="47"/>
      <c r="Q71" s="47"/>
      <c r="R71" s="47"/>
      <c r="S71" s="47"/>
      <c r="T71" s="7"/>
    </row>
    <row r="72" spans="2:23" ht="13.5" customHeight="1" x14ac:dyDescent="0.25">
      <c r="O72" s="47"/>
      <c r="P72" s="47"/>
      <c r="Q72" s="47"/>
      <c r="R72" s="47"/>
      <c r="S72" s="47"/>
      <c r="T72" s="7"/>
    </row>
    <row r="73" spans="2:23" ht="13.5" customHeight="1" x14ac:dyDescent="0.35">
      <c r="B73" s="29">
        <v>3</v>
      </c>
      <c r="C73" s="29" t="s">
        <v>46</v>
      </c>
      <c r="D73" s="28" t="s">
        <v>47</v>
      </c>
      <c r="O73" s="7"/>
      <c r="P73" s="7"/>
      <c r="Q73" s="7"/>
      <c r="R73" s="7"/>
      <c r="S73" s="7"/>
      <c r="T73" s="7"/>
    </row>
    <row r="74" spans="2:23" ht="13.5" customHeight="1" x14ac:dyDescent="0.35">
      <c r="B74" s="28"/>
      <c r="C74" s="28"/>
      <c r="D74" s="28"/>
      <c r="O74" s="7"/>
      <c r="P74" s="7"/>
      <c r="Q74" s="7"/>
      <c r="R74" s="7"/>
      <c r="S74" s="7"/>
      <c r="T74" s="7"/>
    </row>
    <row r="75" spans="2:23" ht="13.5" customHeight="1" x14ac:dyDescent="0.35">
      <c r="B75" s="28"/>
      <c r="C75" s="28"/>
      <c r="D75" s="32" t="s">
        <v>22</v>
      </c>
      <c r="J75" s="331" t="s">
        <v>137</v>
      </c>
      <c r="K75" s="331"/>
      <c r="L75" s="331"/>
      <c r="M75" s="331"/>
      <c r="T75" s="7"/>
    </row>
    <row r="76" spans="2:23" ht="13.5" customHeight="1" x14ac:dyDescent="0.35">
      <c r="B76" s="28"/>
      <c r="C76" s="28"/>
      <c r="D76" s="33" t="s">
        <v>48</v>
      </c>
      <c r="J76" s="194">
        <v>0.25</v>
      </c>
      <c r="K76" s="194">
        <v>0.5</v>
      </c>
      <c r="L76" s="194">
        <v>0.75</v>
      </c>
      <c r="M76" s="194">
        <v>1</v>
      </c>
      <c r="O76" s="39" t="s">
        <v>24</v>
      </c>
      <c r="T76" s="7"/>
    </row>
    <row r="77" spans="2:23" ht="13.5" customHeight="1" outlineLevel="1" x14ac:dyDescent="0.35">
      <c r="B77" s="28"/>
      <c r="C77" s="28"/>
      <c r="E77" s="153" t="s">
        <v>25</v>
      </c>
      <c r="F77" s="154"/>
      <c r="G77" s="154"/>
      <c r="H77" s="155"/>
      <c r="I77" s="156" t="s">
        <v>37</v>
      </c>
      <c r="J77" s="153" t="s">
        <v>49</v>
      </c>
      <c r="K77" s="154"/>
      <c r="L77" s="154"/>
      <c r="M77" s="155"/>
      <c r="Q77" s="147"/>
      <c r="T77" s="7"/>
    </row>
    <row r="78" spans="2:23" ht="13.5" customHeight="1" outlineLevel="1" x14ac:dyDescent="0.35">
      <c r="B78" s="28"/>
      <c r="C78" s="28"/>
      <c r="D78" s="44" t="s">
        <v>50</v>
      </c>
      <c r="E78" s="45">
        <v>2017</v>
      </c>
      <c r="F78" s="45">
        <v>2018</v>
      </c>
      <c r="G78" s="45">
        <v>2019</v>
      </c>
      <c r="H78" s="45">
        <v>2020</v>
      </c>
      <c r="I78" s="45">
        <v>2021</v>
      </c>
      <c r="J78" s="45">
        <v>2022</v>
      </c>
      <c r="K78" s="45">
        <v>2023</v>
      </c>
      <c r="L78" s="45">
        <v>2024</v>
      </c>
      <c r="M78" s="45">
        <v>2025</v>
      </c>
      <c r="O78" s="30" t="s">
        <v>51</v>
      </c>
      <c r="P78" s="38" t="s">
        <v>52</v>
      </c>
      <c r="Q78" s="38" t="s">
        <v>53</v>
      </c>
      <c r="R78" s="38" t="s">
        <v>54</v>
      </c>
      <c r="S78" s="30" t="s">
        <v>55</v>
      </c>
      <c r="T78" s="38" t="s">
        <v>56</v>
      </c>
      <c r="W78" s="203"/>
    </row>
    <row r="79" spans="2:23" ht="13.5" customHeight="1" outlineLevel="1" x14ac:dyDescent="0.35">
      <c r="B79" s="28"/>
      <c r="C79" s="28"/>
      <c r="D79" s="2" t="str">
        <f t="shared" ref="D79:D84" si="46">D42</f>
        <v>Millet</v>
      </c>
      <c r="E79" s="128">
        <f t="shared" ref="E79:J84" si="47">E56</f>
        <v>0.3917929346406715</v>
      </c>
      <c r="F79" s="110">
        <f t="shared" si="47"/>
        <v>0.41146322056209095</v>
      </c>
      <c r="G79" s="110">
        <f t="shared" si="47"/>
        <v>0.44308620434753981</v>
      </c>
      <c r="H79" s="129"/>
      <c r="I79" s="129">
        <f t="shared" si="47"/>
        <v>0.59340911421483145</v>
      </c>
      <c r="J79" s="130">
        <f>J56</f>
        <v>0.59340911421483145</v>
      </c>
      <c r="K79" s="130">
        <f>K56</f>
        <v>0.59340911421483145</v>
      </c>
      <c r="L79" s="130">
        <f t="shared" ref="L79:L84" si="48">IF($P79&lt;K79,K79,K79+($P79-K79)*L$76)</f>
        <v>1.5489772785537079</v>
      </c>
      <c r="M79" s="130">
        <f>IF($P79&lt;L79,L79,L79+($P79-L79)*M$76)</f>
        <v>1.8675000000000002</v>
      </c>
      <c r="O79" s="1" t="str">
        <f>D79</f>
        <v>Millet</v>
      </c>
      <c r="P79" s="40">
        <f>S79*Q79</f>
        <v>1.8675000000000002</v>
      </c>
      <c r="Q79" s="165">
        <v>0.2</v>
      </c>
      <c r="R79" s="98" t="s">
        <v>58</v>
      </c>
      <c r="S79" s="2">
        <f t="shared" ref="S79:S84" si="49">_xlfn.XLOOKUP(O79,$D$91:$D$102,$G$91:$G$102)</f>
        <v>9.3375000000000004</v>
      </c>
      <c r="T79" s="1"/>
      <c r="W79" s="204"/>
    </row>
    <row r="80" spans="2:23" ht="13.5" customHeight="1" outlineLevel="1" x14ac:dyDescent="0.35">
      <c r="B80" s="28"/>
      <c r="C80" s="28"/>
      <c r="D80" s="2" t="str">
        <f t="shared" si="46"/>
        <v>Others</v>
      </c>
      <c r="E80" s="128">
        <f t="shared" si="47"/>
        <v>2.8885364459963681</v>
      </c>
      <c r="F80" s="110">
        <f t="shared" si="47"/>
        <v>2.4731293463422137</v>
      </c>
      <c r="G80" s="110">
        <f t="shared" si="47"/>
        <v>2.6397353967713175</v>
      </c>
      <c r="H80" s="129"/>
      <c r="I80" s="129">
        <f t="shared" si="47"/>
        <v>3.4038941717427496</v>
      </c>
      <c r="J80" s="130">
        <f t="shared" si="47"/>
        <v>3.546505181269977</v>
      </c>
      <c r="K80" s="130">
        <f t="shared" ref="K80" si="50">K57</f>
        <v>3.6950910827921466</v>
      </c>
      <c r="L80" s="130">
        <f t="shared" si="48"/>
        <v>5.0254524581980364</v>
      </c>
      <c r="M80" s="130">
        <f t="shared" ref="M80:M84" si="51">IF($P80&lt;L80,L80,L80+($P80-L80)*M$76)</f>
        <v>5.4689062499999999</v>
      </c>
      <c r="O80" s="1" t="str">
        <f t="shared" ref="O80:O84" si="52">D80</f>
        <v>Others</v>
      </c>
      <c r="P80" s="40">
        <f t="shared" ref="P80:P84" si="53">S80*Q80</f>
        <v>5.4689062499999999</v>
      </c>
      <c r="Q80" s="165">
        <v>0.2</v>
      </c>
      <c r="R80" s="98" t="s">
        <v>58</v>
      </c>
      <c r="S80" s="2">
        <f t="shared" si="49"/>
        <v>27.344531249999999</v>
      </c>
      <c r="T80" s="1"/>
      <c r="W80" s="204"/>
    </row>
    <row r="81" spans="2:23" ht="13.5" customHeight="1" outlineLevel="1" x14ac:dyDescent="0.35">
      <c r="B81" s="28"/>
      <c r="C81" s="28"/>
      <c r="D81" s="2" t="str">
        <f t="shared" si="46"/>
        <v>Sorghum</v>
      </c>
      <c r="E81" s="128">
        <f t="shared" si="47"/>
        <v>0.53253899542618921</v>
      </c>
      <c r="F81" s="110">
        <f t="shared" si="47"/>
        <v>0.61879467027890322</v>
      </c>
      <c r="G81" s="110">
        <f t="shared" si="47"/>
        <v>0.58750909301708842</v>
      </c>
      <c r="H81" s="129"/>
      <c r="I81" s="129">
        <f t="shared" si="47"/>
        <v>0.79800922879892378</v>
      </c>
      <c r="J81" s="130">
        <f t="shared" si="47"/>
        <v>0.79800922879892378</v>
      </c>
      <c r="K81" s="130">
        <f t="shared" ref="K81" si="54">K58</f>
        <v>0.79800922879892378</v>
      </c>
      <c r="L81" s="130">
        <f>IF($P81&lt;K81,K81,K81+($P81-K81)*L$76)</f>
        <v>1.7351273071997313</v>
      </c>
      <c r="M81" s="130">
        <f t="shared" si="51"/>
        <v>2.0475000000000003</v>
      </c>
      <c r="O81" s="1" t="str">
        <f t="shared" si="52"/>
        <v>Sorghum</v>
      </c>
      <c r="P81" s="40">
        <f t="shared" si="53"/>
        <v>2.0475000000000003</v>
      </c>
      <c r="Q81" s="165">
        <v>0.2</v>
      </c>
      <c r="R81" s="98" t="s">
        <v>58</v>
      </c>
      <c r="S81" s="2">
        <f t="shared" si="49"/>
        <v>10.237500000000001</v>
      </c>
      <c r="T81" s="1"/>
      <c r="W81" s="204"/>
    </row>
    <row r="82" spans="2:23" ht="13.5" customHeight="1" outlineLevel="1" x14ac:dyDescent="0.35">
      <c r="B82" s="28"/>
      <c r="C82" s="28"/>
      <c r="D82" s="2" t="str">
        <f t="shared" si="46"/>
        <v>Maize</v>
      </c>
      <c r="E82" s="128">
        <f t="shared" si="47"/>
        <v>8.5623875838599588</v>
      </c>
      <c r="F82" s="110">
        <f t="shared" si="47"/>
        <v>8.8200656941788189</v>
      </c>
      <c r="G82" s="110">
        <f t="shared" si="47"/>
        <v>7.6957730155549235</v>
      </c>
      <c r="H82" s="129"/>
      <c r="I82" s="129">
        <f t="shared" si="47"/>
        <v>10.039017074070964</v>
      </c>
      <c r="J82" s="130">
        <f t="shared" si="47"/>
        <v>10.446366785722132</v>
      </c>
      <c r="K82" s="130">
        <f t="shared" ref="K82" si="55">K59</f>
        <v>10.87024538524728</v>
      </c>
      <c r="L82" s="130">
        <f t="shared" si="48"/>
        <v>11.80896759631182</v>
      </c>
      <c r="M82" s="130">
        <f t="shared" si="51"/>
        <v>12.121874999999999</v>
      </c>
      <c r="O82" s="1" t="str">
        <f t="shared" si="52"/>
        <v>Maize</v>
      </c>
      <c r="P82" s="40">
        <f t="shared" si="53"/>
        <v>12.121874999999999</v>
      </c>
      <c r="Q82" s="165">
        <v>0.6</v>
      </c>
      <c r="R82" s="98" t="s">
        <v>58</v>
      </c>
      <c r="S82" s="2">
        <f t="shared" si="49"/>
        <v>20.203125</v>
      </c>
      <c r="T82" s="1"/>
      <c r="W82" s="204"/>
    </row>
    <row r="83" spans="2:23" ht="13.5" customHeight="1" outlineLevel="1" x14ac:dyDescent="0.35">
      <c r="B83" s="28"/>
      <c r="C83" s="28"/>
      <c r="D83" s="2" t="str">
        <f t="shared" si="46"/>
        <v>Rice</v>
      </c>
      <c r="E83" s="128">
        <f t="shared" si="47"/>
        <v>9.8992732151368585</v>
      </c>
      <c r="F83" s="110">
        <f t="shared" si="47"/>
        <v>8.2436884714997856</v>
      </c>
      <c r="G83" s="110">
        <f t="shared" si="47"/>
        <v>8.5822073083262307</v>
      </c>
      <c r="H83" s="129"/>
      <c r="I83" s="129">
        <f t="shared" si="47"/>
        <v>12.704029802146605</v>
      </c>
      <c r="J83" s="130">
        <f t="shared" si="47"/>
        <v>13.521536728791611</v>
      </c>
      <c r="K83" s="130">
        <f t="shared" ref="K83" si="56">K60</f>
        <v>14.391650394047986</v>
      </c>
      <c r="L83" s="130">
        <f t="shared" si="48"/>
        <v>14.391650394047986</v>
      </c>
      <c r="M83" s="130">
        <f t="shared" si="51"/>
        <v>14.391650394047986</v>
      </c>
      <c r="O83" s="1" t="str">
        <f t="shared" si="52"/>
        <v>Rice</v>
      </c>
      <c r="P83" s="40">
        <f t="shared" si="53"/>
        <v>14.001428571428571</v>
      </c>
      <c r="Q83" s="165">
        <v>0.6</v>
      </c>
      <c r="R83" s="98" t="s">
        <v>58</v>
      </c>
      <c r="S83" s="2">
        <f t="shared" si="49"/>
        <v>23.335714285714285</v>
      </c>
      <c r="T83" s="1"/>
      <c r="W83" s="204"/>
    </row>
    <row r="84" spans="2:23" ht="13.5" customHeight="1" outlineLevel="1" x14ac:dyDescent="0.35">
      <c r="B84" s="28"/>
      <c r="C84" s="28"/>
      <c r="D84" s="2" t="str">
        <f t="shared" si="46"/>
        <v>Cotton</v>
      </c>
      <c r="E84" s="128">
        <f t="shared" si="47"/>
        <v>25.806630139330242</v>
      </c>
      <c r="F84" s="110">
        <f t="shared" si="47"/>
        <v>27.346638798941257</v>
      </c>
      <c r="G84" s="110">
        <f t="shared" si="47"/>
        <v>25.680269948915797</v>
      </c>
      <c r="H84" s="129"/>
      <c r="I84" s="129">
        <f t="shared" si="47"/>
        <v>36.83627458119993</v>
      </c>
      <c r="J84" s="130">
        <f t="shared" si="47"/>
        <v>40.263525803299167</v>
      </c>
      <c r="K84" s="130">
        <f t="shared" ref="K84" si="57">K61</f>
        <v>44.009648873133393</v>
      </c>
      <c r="L84" s="130">
        <f t="shared" si="48"/>
        <v>44.009648873133393</v>
      </c>
      <c r="M84" s="130">
        <f t="shared" si="51"/>
        <v>44.009648873133393</v>
      </c>
      <c r="O84" s="1" t="str">
        <f t="shared" si="52"/>
        <v>Cotton</v>
      </c>
      <c r="P84" s="40">
        <f t="shared" si="53"/>
        <v>17.606249999999999</v>
      </c>
      <c r="Q84" s="165">
        <v>1</v>
      </c>
      <c r="R84" s="98" t="s">
        <v>58</v>
      </c>
      <c r="S84" s="2">
        <f t="shared" si="49"/>
        <v>17.606249999999999</v>
      </c>
      <c r="T84" s="1"/>
      <c r="W84" s="204"/>
    </row>
    <row r="85" spans="2:23" ht="13.5" customHeight="1" x14ac:dyDescent="0.35">
      <c r="B85" s="28"/>
      <c r="C85" s="28"/>
      <c r="E85" s="81"/>
      <c r="F85" s="82"/>
      <c r="G85" s="82"/>
      <c r="H85" s="69"/>
      <c r="I85" s="69"/>
      <c r="J85" s="95"/>
      <c r="K85" s="95"/>
      <c r="L85" s="95"/>
      <c r="M85" s="96"/>
      <c r="N85" s="47"/>
      <c r="O85" s="97"/>
      <c r="P85" s="94"/>
      <c r="Q85" s="35"/>
      <c r="R85" s="1"/>
      <c r="T85" s="7"/>
      <c r="W85" s="197"/>
    </row>
    <row r="86" spans="2:23" ht="13.5" customHeight="1" x14ac:dyDescent="0.35">
      <c r="B86" s="28"/>
      <c r="C86" s="28"/>
      <c r="E86" s="81"/>
      <c r="F86" s="82"/>
      <c r="G86" s="82"/>
      <c r="H86" s="69"/>
      <c r="I86" s="69"/>
      <c r="J86" s="95"/>
      <c r="K86" s="95"/>
      <c r="L86" s="95"/>
      <c r="M86" s="96"/>
      <c r="N86" s="47"/>
      <c r="O86" s="97"/>
      <c r="P86" s="94"/>
      <c r="Q86" s="35"/>
      <c r="R86" s="1"/>
      <c r="T86" s="7"/>
      <c r="W86" s="197"/>
    </row>
    <row r="87" spans="2:23" ht="13.5" customHeight="1" x14ac:dyDescent="0.3">
      <c r="D87" s="32" t="s">
        <v>66</v>
      </c>
      <c r="J87" s="31"/>
      <c r="K87" s="31"/>
      <c r="L87" s="31"/>
      <c r="M87" s="31"/>
      <c r="O87" s="40"/>
      <c r="R87" s="31"/>
      <c r="W87" s="197"/>
    </row>
    <row r="88" spans="2:23" ht="13.5" customHeight="1" x14ac:dyDescent="0.3">
      <c r="D88" s="33" t="s">
        <v>48</v>
      </c>
      <c r="J88" s="31"/>
      <c r="K88" s="31"/>
      <c r="L88" s="31"/>
      <c r="M88" s="31"/>
      <c r="O88" s="40"/>
      <c r="R88" s="31"/>
      <c r="W88" s="197"/>
    </row>
    <row r="89" spans="2:23" ht="13.5" customHeight="1" x14ac:dyDescent="0.3">
      <c r="F89" s="99"/>
      <c r="J89" s="31"/>
      <c r="K89" s="31"/>
      <c r="L89" s="31"/>
      <c r="M89" s="31"/>
      <c r="O89" s="40"/>
      <c r="P89" s="40"/>
      <c r="Q89" s="40"/>
      <c r="R89" s="31"/>
      <c r="W89" s="197"/>
    </row>
    <row r="90" spans="2:23" ht="13.5" customHeight="1" outlineLevel="1" x14ac:dyDescent="0.3">
      <c r="D90" s="44"/>
      <c r="E90" s="45" t="s">
        <v>17</v>
      </c>
      <c r="F90" s="103" t="s">
        <v>67</v>
      </c>
      <c r="G90" s="45" t="s">
        <v>55</v>
      </c>
      <c r="H90" s="50"/>
      <c r="J90" s="31"/>
      <c r="K90" s="31"/>
      <c r="L90" s="31"/>
      <c r="M90" s="31"/>
      <c r="O90" s="40"/>
      <c r="P90" s="40"/>
      <c r="Q90" s="40"/>
      <c r="R90" s="31"/>
      <c r="W90" s="197"/>
    </row>
    <row r="91" spans="2:23" ht="13.5" customHeight="1" outlineLevel="1" x14ac:dyDescent="0.3">
      <c r="D91" s="1" t="s">
        <v>59</v>
      </c>
      <c r="E91" s="131">
        <f>RAR_OCP!G8</f>
        <v>31.05</v>
      </c>
      <c r="F91" s="132">
        <v>0.45</v>
      </c>
      <c r="G91" s="133">
        <f t="shared" ref="G91:G102" si="58">F91*E91</f>
        <v>13.9725</v>
      </c>
      <c r="Q91" s="40"/>
      <c r="W91" s="197"/>
    </row>
    <row r="92" spans="2:23" ht="13.5" customHeight="1" outlineLevel="1" x14ac:dyDescent="0.25">
      <c r="D92" s="1" t="str">
        <f>RAR_OCP!E9</f>
        <v>Cacao, Coffee</v>
      </c>
      <c r="E92" s="131">
        <f>RAR_OCP!G9</f>
        <v>184</v>
      </c>
      <c r="F92" s="132">
        <v>0.45</v>
      </c>
      <c r="G92" s="133">
        <f t="shared" si="58"/>
        <v>82.8</v>
      </c>
    </row>
    <row r="93" spans="2:23" ht="13.5" customHeight="1" outlineLevel="1" x14ac:dyDescent="0.25">
      <c r="D93" s="1" t="str">
        <f>RAR_OCP!E10</f>
        <v>Maize</v>
      </c>
      <c r="E93" s="131">
        <f>RAR_OCP!G10</f>
        <v>44.895833333333336</v>
      </c>
      <c r="F93" s="132">
        <v>0.45</v>
      </c>
      <c r="G93" s="133">
        <f t="shared" si="58"/>
        <v>20.203125</v>
      </c>
    </row>
    <row r="94" spans="2:23" ht="13.5" customHeight="1" outlineLevel="1" x14ac:dyDescent="0.25">
      <c r="D94" s="1" t="str">
        <f>RAR_OCP!E11</f>
        <v>Rice</v>
      </c>
      <c r="E94" s="131">
        <f>RAR_OCP!G11</f>
        <v>51.857142857142854</v>
      </c>
      <c r="F94" s="132">
        <v>0.45</v>
      </c>
      <c r="G94" s="133">
        <f t="shared" si="58"/>
        <v>23.335714285714285</v>
      </c>
    </row>
    <row r="95" spans="2:23" ht="13.5" customHeight="1" outlineLevel="1" x14ac:dyDescent="0.25">
      <c r="D95" s="1" t="str">
        <f>RAR_OCP!E12</f>
        <v>Wheat</v>
      </c>
      <c r="E95" s="131">
        <f>RAR_OCP!G12</f>
        <v>53.5</v>
      </c>
      <c r="F95" s="132">
        <v>0.45</v>
      </c>
      <c r="G95" s="133">
        <f t="shared" si="58"/>
        <v>24.074999999999999</v>
      </c>
    </row>
    <row r="96" spans="2:23" ht="13.5" customHeight="1" outlineLevel="1" x14ac:dyDescent="0.25">
      <c r="D96" s="1" t="str">
        <f>RAR_OCP!E13</f>
        <v>Sorghum</v>
      </c>
      <c r="E96" s="131">
        <f>RAR_OCP!G13</f>
        <v>22.75</v>
      </c>
      <c r="F96" s="132">
        <v>0.45</v>
      </c>
      <c r="G96" s="133">
        <f t="shared" si="58"/>
        <v>10.237500000000001</v>
      </c>
    </row>
    <row r="97" spans="4:7" ht="13.5" customHeight="1" outlineLevel="1" x14ac:dyDescent="0.25">
      <c r="D97" s="1" t="str">
        <f>RAR_OCP!E14</f>
        <v xml:space="preserve">Fonio </v>
      </c>
      <c r="E97" s="131">
        <f>RAR_OCP!G14</f>
        <v>22.5</v>
      </c>
      <c r="F97" s="132">
        <v>0.45</v>
      </c>
      <c r="G97" s="133">
        <f t="shared" si="58"/>
        <v>10.125</v>
      </c>
    </row>
    <row r="98" spans="4:7" ht="13.5" customHeight="1" outlineLevel="1" x14ac:dyDescent="0.25">
      <c r="D98" s="1" t="s">
        <v>57</v>
      </c>
      <c r="E98" s="131">
        <f>RAR_OCP!G15</f>
        <v>20.75</v>
      </c>
      <c r="F98" s="132">
        <v>0.45</v>
      </c>
      <c r="G98" s="133">
        <f t="shared" si="58"/>
        <v>9.3375000000000004</v>
      </c>
    </row>
    <row r="99" spans="4:7" ht="13.5" customHeight="1" outlineLevel="1" x14ac:dyDescent="0.25">
      <c r="D99" s="1" t="s">
        <v>134</v>
      </c>
      <c r="E99" s="131">
        <f>RAR_OCP!G16</f>
        <v>39.125</v>
      </c>
      <c r="F99" s="132">
        <v>0.45</v>
      </c>
      <c r="G99" s="133">
        <f t="shared" si="58"/>
        <v>17.606249999999999</v>
      </c>
    </row>
    <row r="100" spans="4:7" ht="13.5" customHeight="1" outlineLevel="1" x14ac:dyDescent="0.25">
      <c r="D100" s="1" t="str">
        <f>RAR_OCP!E17</f>
        <v>Tubercules</v>
      </c>
      <c r="E100" s="131">
        <f>RAR_OCP!G17</f>
        <v>82.40625</v>
      </c>
      <c r="F100" s="132">
        <v>0.45</v>
      </c>
      <c r="G100" s="133">
        <f t="shared" si="58"/>
        <v>37.082812500000003</v>
      </c>
    </row>
    <row r="101" spans="4:7" ht="13.5" customHeight="1" outlineLevel="1" x14ac:dyDescent="0.25">
      <c r="D101" s="1" t="s">
        <v>62</v>
      </c>
      <c r="E101" s="131">
        <f>RAR_OCP!G18</f>
        <v>143.3125</v>
      </c>
      <c r="F101" s="132">
        <v>0.45</v>
      </c>
      <c r="G101" s="133">
        <f t="shared" si="58"/>
        <v>64.490625000000009</v>
      </c>
    </row>
    <row r="102" spans="4:7" ht="13.5" customHeight="1" outlineLevel="1" x14ac:dyDescent="0.25">
      <c r="D102" s="1" t="str">
        <f>RAR_OCP!E19</f>
        <v>Others</v>
      </c>
      <c r="E102" s="131">
        <f>RAR_OCP!G19</f>
        <v>60.765625</v>
      </c>
      <c r="F102" s="132">
        <v>0.45</v>
      </c>
      <c r="G102" s="133">
        <f t="shared" si="58"/>
        <v>27.344531249999999</v>
      </c>
    </row>
    <row r="103" spans="4:7" ht="13.5" customHeight="1" outlineLevel="1" x14ac:dyDescent="0.3">
      <c r="D103" s="102" t="s">
        <v>44</v>
      </c>
      <c r="E103" s="102" t="s">
        <v>68</v>
      </c>
      <c r="F103" s="102" t="s">
        <v>69</v>
      </c>
      <c r="G103" s="102"/>
    </row>
    <row r="104" spans="4:7" ht="13.5" customHeight="1" x14ac:dyDescent="0.25">
      <c r="D104" s="1"/>
    </row>
    <row r="105" spans="4:7" ht="13.5" customHeight="1" x14ac:dyDescent="0.3">
      <c r="D105" s="35"/>
    </row>
    <row r="106" spans="4:7" ht="13.5" customHeight="1" x14ac:dyDescent="0.3">
      <c r="D106" s="35"/>
    </row>
    <row r="107" spans="4:7" ht="13.5" customHeight="1" x14ac:dyDescent="0.25">
      <c r="D107" s="7"/>
    </row>
  </sheetData>
  <dataConsolidate/>
  <mergeCells count="3">
    <mergeCell ref="E40:I40"/>
    <mergeCell ref="H7:I7"/>
    <mergeCell ref="J75:M75"/>
  </mergeCells>
  <phoneticPr fontId="44" type="noConversion"/>
  <dataValidations disablePrompts="1" count="1">
    <dataValidation type="list" allowBlank="1" showInputMessage="1" showErrorMessage="1" sqref="F23" xr:uid="{E4FC6BAF-3C57-4A68-A176-11D423EA78C7}">
      <formula1>$E$12:$M$12</formula1>
    </dataValidation>
  </dataValidations>
  <pageMargins left="0.75" right="0.75"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4A21B-CFFE-4761-B911-984A979CE85F}">
  <sheetPr>
    <tabColor theme="4" tint="0.89999084444715716"/>
  </sheetPr>
  <dimension ref="A1:X42"/>
  <sheetViews>
    <sheetView showGridLines="0" zoomScale="80" zoomScaleNormal="80" workbookViewId="0">
      <selection activeCell="F28" sqref="F28"/>
    </sheetView>
  </sheetViews>
  <sheetFormatPr defaultColWidth="9.26953125" defaultRowHeight="13.5" customHeight="1" outlineLevelRow="1" x14ac:dyDescent="0.25"/>
  <cols>
    <col min="1" max="1" width="1.7265625" style="2" customWidth="1"/>
    <col min="2" max="2" width="2.7265625" style="2" customWidth="1"/>
    <col min="3" max="3" width="2" style="2" customWidth="1"/>
    <col min="4" max="4" width="53.7265625" style="2" bestFit="1" customWidth="1"/>
    <col min="5" max="5" width="19.1796875" style="2" bestFit="1" customWidth="1"/>
    <col min="6" max="6" width="26.1796875" style="2" customWidth="1"/>
    <col min="7" max="13" width="14.1796875" style="2" customWidth="1"/>
    <col min="14" max="14" width="9.26953125" style="2"/>
    <col min="15" max="15" width="22.54296875" style="2" bestFit="1" customWidth="1"/>
    <col min="16" max="16" width="22.26953125" style="2" bestFit="1" customWidth="1"/>
    <col min="17" max="17" width="42" style="2" bestFit="1" customWidth="1"/>
    <col min="18" max="18" width="29.453125" style="2" bestFit="1" customWidth="1"/>
    <col min="19" max="19" width="11.7265625" style="2" customWidth="1"/>
    <col min="20" max="16384" width="9.26953125" style="2"/>
  </cols>
  <sheetData>
    <row r="1" spans="1:16" s="7" customFormat="1" ht="13.5" customHeight="1" x14ac:dyDescent="0.25">
      <c r="A1" s="5"/>
      <c r="B1" s="5"/>
      <c r="C1" s="5"/>
      <c r="D1" s="6" t="s">
        <v>70</v>
      </c>
      <c r="E1" s="25"/>
    </row>
    <row r="2" spans="1:16" s="7" customFormat="1" ht="13.5" customHeight="1" x14ac:dyDescent="0.25">
      <c r="A2" s="5"/>
      <c r="B2" s="5"/>
      <c r="C2" s="5"/>
      <c r="D2" s="6"/>
      <c r="E2" s="26" t="str">
        <f>Title</f>
        <v>OCP Africa - Mali P205</v>
      </c>
    </row>
    <row r="3" spans="1:16" s="7" customFormat="1" ht="13.5" customHeight="1" x14ac:dyDescent="0.25">
      <c r="A3" s="5"/>
      <c r="B3" s="5"/>
      <c r="C3" s="5"/>
      <c r="D3" s="6"/>
      <c r="E3" s="27" t="str">
        <f ca="1">MID(CELL("filename",E3),FIND("]",CELL("filename",E3))+1,256)</f>
        <v>OCPMarketShares</v>
      </c>
    </row>
    <row r="4" spans="1:16" s="7" customFormat="1" ht="13.5" customHeight="1" x14ac:dyDescent="0.25">
      <c r="A4" s="5"/>
      <c r="B4" s="5"/>
      <c r="C4" s="5"/>
      <c r="D4" s="6"/>
      <c r="E4" s="25"/>
    </row>
    <row r="5" spans="1:16" s="11" customFormat="1" ht="13.5" customHeight="1" x14ac:dyDescent="0.3">
      <c r="A5" s="8"/>
      <c r="B5" s="8"/>
      <c r="C5" s="8"/>
      <c r="D5" s="9"/>
      <c r="E5" s="10"/>
    </row>
    <row r="7" spans="1:16" ht="13.5" customHeight="1" x14ac:dyDescent="0.35">
      <c r="B7" s="29">
        <v>1</v>
      </c>
      <c r="D7" s="28" t="s">
        <v>138</v>
      </c>
    </row>
    <row r="9" spans="1:16" ht="13.5" customHeight="1" x14ac:dyDescent="0.3">
      <c r="D9" s="32" t="s">
        <v>71</v>
      </c>
      <c r="E9" s="1"/>
    </row>
    <row r="10" spans="1:16" ht="13.5" customHeight="1" x14ac:dyDescent="0.3">
      <c r="D10" s="33" t="s">
        <v>72</v>
      </c>
    </row>
    <row r="12" spans="1:16" ht="13.5" customHeight="1" outlineLevel="1" x14ac:dyDescent="0.3">
      <c r="D12" s="30" t="s">
        <v>14</v>
      </c>
      <c r="E12" s="126">
        <v>2017</v>
      </c>
      <c r="F12" s="126">
        <v>2018</v>
      </c>
      <c r="G12" s="126">
        <v>2019</v>
      </c>
      <c r="H12" s="126">
        <v>2020</v>
      </c>
      <c r="I12" s="126">
        <v>2021</v>
      </c>
      <c r="J12" s="126">
        <v>2022</v>
      </c>
      <c r="K12" s="126">
        <v>2023</v>
      </c>
      <c r="L12" s="126">
        <v>2024</v>
      </c>
      <c r="M12" s="126">
        <v>2025</v>
      </c>
    </row>
    <row r="13" spans="1:16" ht="13.5" customHeight="1" outlineLevel="1" x14ac:dyDescent="0.25">
      <c r="D13" s="107" t="str">
        <f>ProjectedP205_Consumption!D42</f>
        <v>Millet</v>
      </c>
      <c r="E13" s="134">
        <f>E36*ProjectedP205_Consumption!E13</f>
        <v>0</v>
      </c>
      <c r="F13" s="134">
        <f>F36*ProjectedP205_Consumption!F13</f>
        <v>0</v>
      </c>
      <c r="G13" s="134">
        <f>G36*ProjectedP205_Consumption!G13</f>
        <v>0</v>
      </c>
      <c r="H13" s="134">
        <f>H36*ProjectedP205_Consumption!H13</f>
        <v>0</v>
      </c>
      <c r="I13" s="134">
        <f>I36*ProjectedP205_Consumption!I13</f>
        <v>0</v>
      </c>
      <c r="J13" s="135">
        <f>J36*ProjectedP205_Consumption!J13</f>
        <v>0</v>
      </c>
      <c r="K13" s="135">
        <f>K36*ProjectedP205_Consumption!K13</f>
        <v>0.60580738377507359</v>
      </c>
      <c r="L13" s="135">
        <f>L36*ProjectedP205_Consumption!L13</f>
        <v>0.60034918574166551</v>
      </c>
      <c r="M13" s="135">
        <f>M36*ProjectedP205_Consumption!M13</f>
        <v>0.59494016493285029</v>
      </c>
      <c r="O13" s="31"/>
      <c r="P13" s="31"/>
    </row>
    <row r="14" spans="1:16" ht="13.5" customHeight="1" outlineLevel="1" x14ac:dyDescent="0.25">
      <c r="D14" s="107" t="str">
        <f>ProjectedP205_Consumption!D43</f>
        <v>Others</v>
      </c>
      <c r="E14" s="134">
        <f>E37*ProjectedP205_Consumption!E14</f>
        <v>0</v>
      </c>
      <c r="F14" s="134">
        <f>F37*ProjectedP205_Consumption!F14</f>
        <v>0</v>
      </c>
      <c r="G14" s="134">
        <f>G37*ProjectedP205_Consumption!G14</f>
        <v>0</v>
      </c>
      <c r="H14" s="134">
        <f>H37*ProjectedP205_Consumption!H14</f>
        <v>0</v>
      </c>
      <c r="I14" s="134">
        <f>I37*ProjectedP205_Consumption!I14</f>
        <v>0</v>
      </c>
      <c r="J14" s="135">
        <f>J37*ProjectedP205_Consumption!J14</f>
        <v>0</v>
      </c>
      <c r="K14" s="135">
        <f>K37*ProjectedP205_Consumption!K14</f>
        <v>3.7278066001281522</v>
      </c>
      <c r="L14" s="135">
        <f>L37*ProjectedP205_Consumption!L14</f>
        <v>4.0982376576495092</v>
      </c>
      <c r="M14" s="135">
        <f>M37*ProjectedP205_Consumption!M14</f>
        <v>4.50547834160687</v>
      </c>
      <c r="O14" s="31"/>
      <c r="P14" s="31"/>
    </row>
    <row r="15" spans="1:16" ht="13.5" customHeight="1" outlineLevel="1" x14ac:dyDescent="0.25">
      <c r="D15" s="107" t="str">
        <f>ProjectedP205_Consumption!D44</f>
        <v>Sorghum</v>
      </c>
      <c r="E15" s="134">
        <f>E38*ProjectedP205_Consumption!E15</f>
        <v>0</v>
      </c>
      <c r="F15" s="134">
        <f>F38*ProjectedP205_Consumption!F15</f>
        <v>0</v>
      </c>
      <c r="G15" s="134">
        <f>G38*ProjectedP205_Consumption!G15</f>
        <v>0</v>
      </c>
      <c r="H15" s="134">
        <f>H38*ProjectedP205_Consumption!H15</f>
        <v>0</v>
      </c>
      <c r="I15" s="134">
        <f>I38*ProjectedP205_Consumption!I15</f>
        <v>0</v>
      </c>
      <c r="J15" s="135">
        <f>J38*ProjectedP205_Consumption!J15</f>
        <v>0</v>
      </c>
      <c r="K15" s="135">
        <f>K38*ProjectedP205_Consumption!K15</f>
        <v>0.60905304523299419</v>
      </c>
      <c r="L15" s="135">
        <f>L38*ProjectedP205_Consumption!L15</f>
        <v>0.60518027015448206</v>
      </c>
      <c r="M15" s="135">
        <f>M38*ProjectedP205_Consumption!M15</f>
        <v>0.60133212082396714</v>
      </c>
      <c r="O15" s="31"/>
      <c r="P15" s="31"/>
    </row>
    <row r="16" spans="1:16" ht="13.5" customHeight="1" outlineLevel="1" x14ac:dyDescent="0.25">
      <c r="D16" s="107" t="str">
        <f>ProjectedP205_Consumption!D45</f>
        <v>Maize</v>
      </c>
      <c r="E16" s="134">
        <f>E39*ProjectedP205_Consumption!E16</f>
        <v>0</v>
      </c>
      <c r="F16" s="134">
        <f>F39*ProjectedP205_Consumption!F16</f>
        <v>0</v>
      </c>
      <c r="G16" s="134">
        <f>G39*ProjectedP205_Consumption!G16</f>
        <v>0</v>
      </c>
      <c r="H16" s="134">
        <f>H39*ProjectedP205_Consumption!H16</f>
        <v>0</v>
      </c>
      <c r="I16" s="134">
        <f>I39*ProjectedP205_Consumption!I16</f>
        <v>0</v>
      </c>
      <c r="J16" s="135">
        <f>J39*ProjectedP205_Consumption!J16</f>
        <v>0</v>
      </c>
      <c r="K16" s="135">
        <f>K39*ProjectedP205_Consumption!K16</f>
        <v>9.3195165003203755</v>
      </c>
      <c r="L16" s="135">
        <f>L39*ProjectedP205_Consumption!L16</f>
        <v>12.294712972948517</v>
      </c>
      <c r="M16" s="135">
        <f>M39*ProjectedP205_Consumption!M16</f>
        <v>15.76917419562403</v>
      </c>
      <c r="O16" s="31"/>
      <c r="P16" s="31"/>
    </row>
    <row r="17" spans="4:24" ht="13.5" customHeight="1" outlineLevel="1" x14ac:dyDescent="0.25">
      <c r="D17" s="107" t="str">
        <f>ProjectedP205_Consumption!D46</f>
        <v>Rice</v>
      </c>
      <c r="E17" s="134">
        <f>E40*ProjectedP205_Consumption!E17</f>
        <v>0</v>
      </c>
      <c r="F17" s="134">
        <f>F40*ProjectedP205_Consumption!F17</f>
        <v>0</v>
      </c>
      <c r="G17" s="134">
        <f>G40*ProjectedP205_Consumption!G17</f>
        <v>0</v>
      </c>
      <c r="H17" s="134">
        <f>H40*ProjectedP205_Consumption!H17</f>
        <v>0</v>
      </c>
      <c r="I17" s="134">
        <f>I40*ProjectedP205_Consumption!I17</f>
        <v>0</v>
      </c>
      <c r="J17" s="135">
        <f>J40*ProjectedP205_Consumption!J17</f>
        <v>0</v>
      </c>
      <c r="K17" s="135">
        <f>K40*ProjectedP205_Consumption!K17</f>
        <v>6.7100518802306723</v>
      </c>
      <c r="L17" s="135">
        <f>L40*ProjectedP205_Consumption!L17</f>
        <v>8.3169931249683682</v>
      </c>
      <c r="M17" s="135">
        <f>M40*ProjectedP205_Consumption!M17</f>
        <v>10.02241428084557</v>
      </c>
      <c r="O17" s="31"/>
      <c r="P17" s="31"/>
    </row>
    <row r="18" spans="4:24" ht="13.5" customHeight="1" outlineLevel="1" thickBot="1" x14ac:dyDescent="0.3">
      <c r="D18" s="107" t="str">
        <f>ProjectedP205_Consumption!D47</f>
        <v>Cotton</v>
      </c>
      <c r="E18" s="134">
        <f>E41*ProjectedP205_Consumption!E18</f>
        <v>0</v>
      </c>
      <c r="F18" s="134">
        <f>F41*ProjectedP205_Consumption!F18</f>
        <v>0</v>
      </c>
      <c r="G18" s="134">
        <f>G41*ProjectedP205_Consumption!G18</f>
        <v>0</v>
      </c>
      <c r="H18" s="134">
        <f>H41*ProjectedP205_Consumption!H18</f>
        <v>0</v>
      </c>
      <c r="I18" s="134">
        <f>I41*ProjectedP205_Consumption!I18</f>
        <v>0</v>
      </c>
      <c r="J18" s="135">
        <f>J41*ProjectedP205_Consumption!J18</f>
        <v>0</v>
      </c>
      <c r="K18" s="135">
        <f>K41*ProjectedP205_Consumption!K18</f>
        <v>16.029568380551048</v>
      </c>
      <c r="L18" s="135">
        <f>L41*ProjectedP205_Consumption!L18</f>
        <v>19.346871193334895</v>
      </c>
      <c r="M18" s="135">
        <f>M41*ProjectedP205_Consumption!M18</f>
        <v>22.702056258000002</v>
      </c>
      <c r="O18" s="31"/>
      <c r="P18" s="31"/>
    </row>
    <row r="19" spans="4:24" ht="13.5" customHeight="1" outlineLevel="1" thickTop="1" thickBot="1" x14ac:dyDescent="0.3">
      <c r="D19" s="108" t="s">
        <v>12</v>
      </c>
      <c r="E19" s="137">
        <f t="shared" ref="E19:M19" si="0">SUM(E13:E18)</f>
        <v>0</v>
      </c>
      <c r="F19" s="137">
        <f t="shared" si="0"/>
        <v>0</v>
      </c>
      <c r="G19" s="137">
        <f t="shared" si="0"/>
        <v>0</v>
      </c>
      <c r="H19" s="137">
        <f t="shared" si="0"/>
        <v>0</v>
      </c>
      <c r="I19" s="137">
        <f t="shared" si="0"/>
        <v>0</v>
      </c>
      <c r="J19" s="138">
        <f t="shared" si="0"/>
        <v>0</v>
      </c>
      <c r="K19" s="138">
        <f t="shared" si="0"/>
        <v>37.001803790238313</v>
      </c>
      <c r="L19" s="138">
        <f t="shared" si="0"/>
        <v>45.262344404797432</v>
      </c>
      <c r="M19" s="138">
        <f t="shared" si="0"/>
        <v>54.195395361833292</v>
      </c>
      <c r="O19" s="31"/>
      <c r="P19" s="31"/>
    </row>
    <row r="20" spans="4:24" ht="13.5" customHeight="1" outlineLevel="1" thickTop="1" thickBot="1" x14ac:dyDescent="0.3">
      <c r="D20" s="106" t="s">
        <v>16</v>
      </c>
      <c r="E20" s="137">
        <f>E19/37%</f>
        <v>0</v>
      </c>
      <c r="F20" s="137">
        <f t="shared" ref="F20:J20" si="1">F19/37%</f>
        <v>0</v>
      </c>
      <c r="G20" s="137">
        <f t="shared" si="1"/>
        <v>0</v>
      </c>
      <c r="H20" s="137">
        <f t="shared" si="1"/>
        <v>0</v>
      </c>
      <c r="I20" s="137">
        <f t="shared" si="1"/>
        <v>0</v>
      </c>
      <c r="J20" s="138">
        <f t="shared" si="1"/>
        <v>0</v>
      </c>
      <c r="K20" s="138">
        <f>K19/46%</f>
        <v>80.438703891822414</v>
      </c>
      <c r="L20" s="138">
        <f t="shared" ref="L20:M20" si="2">L19/46%</f>
        <v>98.396400879994417</v>
      </c>
      <c r="M20" s="138">
        <f t="shared" si="2"/>
        <v>117.81607687355063</v>
      </c>
      <c r="O20" s="31"/>
      <c r="P20" s="31"/>
    </row>
    <row r="21" spans="4:24" ht="13.5" customHeight="1" outlineLevel="1" thickTop="1" x14ac:dyDescent="0.25">
      <c r="O21" s="31"/>
      <c r="P21" s="31"/>
    </row>
    <row r="22" spans="4:24" ht="13.5" customHeight="1" outlineLevel="1" x14ac:dyDescent="0.3">
      <c r="D22" s="30" t="s">
        <v>73</v>
      </c>
      <c r="E22" s="126">
        <v>2017</v>
      </c>
      <c r="F22" s="126">
        <v>2018</v>
      </c>
      <c r="G22" s="126">
        <v>2019</v>
      </c>
      <c r="H22" s="126">
        <v>2020</v>
      </c>
      <c r="I22" s="126">
        <v>2021</v>
      </c>
      <c r="J22" s="126">
        <v>2022</v>
      </c>
      <c r="K22" s="126">
        <v>2023</v>
      </c>
      <c r="L22" s="126">
        <v>2024</v>
      </c>
      <c r="M22" s="126">
        <v>2025</v>
      </c>
      <c r="O22" s="31"/>
      <c r="P22" s="31"/>
    </row>
    <row r="23" spans="4:24" ht="13.5" customHeight="1" outlineLevel="1" x14ac:dyDescent="0.25">
      <c r="D23" s="107" t="str">
        <f>ProjectedP205_Consumption!D42</f>
        <v>Millet</v>
      </c>
      <c r="E23" s="134">
        <f>E36*ProjectedP205_Consumption!E26</f>
        <v>0</v>
      </c>
      <c r="F23" s="134">
        <f>F36*ProjectedP205_Consumption!F26</f>
        <v>0</v>
      </c>
      <c r="G23" s="134">
        <f>G36*ProjectedP205_Consumption!G26</f>
        <v>0</v>
      </c>
      <c r="H23" s="134">
        <f>H36*ProjectedP205_Consumption!H26</f>
        <v>0</v>
      </c>
      <c r="I23" s="134">
        <f>I36*ProjectedP205_Consumption!I26</f>
        <v>0</v>
      </c>
      <c r="J23" s="135">
        <f>J36*ProjectedP205_Consumption!J26</f>
        <v>0</v>
      </c>
      <c r="K23" s="135">
        <f>K36*ProjectedP205_Consumption!K26</f>
        <v>0.60580738377507359</v>
      </c>
      <c r="L23" s="135">
        <f>L36*ProjectedP205_Consumption!L26</f>
        <v>1.5670929644255491</v>
      </c>
      <c r="M23" s="135">
        <f>M36*ProjectedP205_Consumption!M26</f>
        <v>1.8723183237287877</v>
      </c>
      <c r="O23" s="31"/>
      <c r="P23" s="31"/>
    </row>
    <row r="24" spans="4:24" ht="13.5" customHeight="1" outlineLevel="1" x14ac:dyDescent="0.25">
      <c r="D24" s="107" t="str">
        <f>ProjectedP205_Consumption!D43</f>
        <v>Others</v>
      </c>
      <c r="E24" s="134">
        <f>E37*ProjectedP205_Consumption!E27</f>
        <v>0</v>
      </c>
      <c r="F24" s="134">
        <f>F37*ProjectedP205_Consumption!F27</f>
        <v>0</v>
      </c>
      <c r="G24" s="134">
        <f>G37*ProjectedP205_Consumption!G27</f>
        <v>0</v>
      </c>
      <c r="H24" s="134">
        <f>H37*ProjectedP205_Consumption!H27</f>
        <v>0</v>
      </c>
      <c r="I24" s="134">
        <f>I37*ProjectedP205_Consumption!I27</f>
        <v>0</v>
      </c>
      <c r="J24" s="135">
        <f>J37*ProjectedP205_Consumption!J27</f>
        <v>0</v>
      </c>
      <c r="K24" s="135">
        <f>K37*ProjectedP205_Consumption!K27</f>
        <v>3.7278066001281522</v>
      </c>
      <c r="L24" s="135">
        <f>L37*ProjectedP205_Consumption!L27</f>
        <v>5.3496160227539029</v>
      </c>
      <c r="M24" s="135">
        <f>M37*ProjectedP205_Consumption!M27</f>
        <v>6.1428107839656487</v>
      </c>
      <c r="O24" s="31"/>
      <c r="P24" s="31"/>
    </row>
    <row r="25" spans="4:24" ht="13.5" customHeight="1" outlineLevel="1" x14ac:dyDescent="0.25">
      <c r="D25" s="107" t="str">
        <f>ProjectedP205_Consumption!D44</f>
        <v>Sorghum</v>
      </c>
      <c r="E25" s="134">
        <f>E38*ProjectedP205_Consumption!E28</f>
        <v>0</v>
      </c>
      <c r="F25" s="134">
        <f>F38*ProjectedP205_Consumption!F28</f>
        <v>0</v>
      </c>
      <c r="G25" s="134">
        <f>G38*ProjectedP205_Consumption!G28</f>
        <v>0</v>
      </c>
      <c r="H25" s="134">
        <f>H38*ProjectedP205_Consumption!H28</f>
        <v>0</v>
      </c>
      <c r="I25" s="134">
        <f>I38*ProjectedP205_Consumption!I28</f>
        <v>0</v>
      </c>
      <c r="J25" s="135">
        <f>J38*ProjectedP205_Consumption!J28</f>
        <v>0</v>
      </c>
      <c r="K25" s="135">
        <f>K38*ProjectedP205_Consumption!K28</f>
        <v>0.60905304523299419</v>
      </c>
      <c r="L25" s="135">
        <f>L38*ProjectedP205_Consumption!L28</f>
        <v>1.3158554746340403</v>
      </c>
      <c r="M25" s="135">
        <f>M38*ProjectedP205_Consumption!M28</f>
        <v>1.5428737826004617</v>
      </c>
      <c r="O25" s="31"/>
      <c r="P25" s="31"/>
    </row>
    <row r="26" spans="4:24" ht="13.5" customHeight="1" outlineLevel="1" x14ac:dyDescent="0.25">
      <c r="D26" s="107" t="str">
        <f>ProjectedP205_Consumption!D45</f>
        <v>Maize</v>
      </c>
      <c r="E26" s="134">
        <f>E39*ProjectedP205_Consumption!E29</f>
        <v>0</v>
      </c>
      <c r="F26" s="134">
        <f>F39*ProjectedP205_Consumption!F29</f>
        <v>0</v>
      </c>
      <c r="G26" s="134">
        <f>G39*ProjectedP205_Consumption!G29</f>
        <v>0</v>
      </c>
      <c r="H26" s="134">
        <f>H39*ProjectedP205_Consumption!H29</f>
        <v>0</v>
      </c>
      <c r="I26" s="134">
        <f>I39*ProjectedP205_Consumption!I29</f>
        <v>0</v>
      </c>
      <c r="J26" s="135">
        <f>J39*ProjectedP205_Consumption!J29</f>
        <v>0</v>
      </c>
      <c r="K26" s="135">
        <f>K39*ProjectedP205_Consumption!K29</f>
        <v>9.3195165003203755</v>
      </c>
      <c r="L26" s="135">
        <f>L39*ProjectedP205_Consumption!L29</f>
        <v>12.835621431796985</v>
      </c>
      <c r="M26" s="135">
        <f>M39*ProjectedP205_Consumption!M29</f>
        <v>16.240195346197133</v>
      </c>
      <c r="O26" s="31"/>
      <c r="P26" s="31"/>
    </row>
    <row r="27" spans="4:24" ht="13.5" customHeight="1" outlineLevel="1" x14ac:dyDescent="0.25">
      <c r="D27" s="107" t="str">
        <f>ProjectedP205_Consumption!D46</f>
        <v>Rice</v>
      </c>
      <c r="E27" s="134">
        <f>E40*ProjectedP205_Consumption!E30</f>
        <v>0</v>
      </c>
      <c r="F27" s="134">
        <f>F40*ProjectedP205_Consumption!F30</f>
        <v>0</v>
      </c>
      <c r="G27" s="134">
        <f>G40*ProjectedP205_Consumption!G30</f>
        <v>0</v>
      </c>
      <c r="H27" s="134">
        <f>H40*ProjectedP205_Consumption!H30</f>
        <v>0</v>
      </c>
      <c r="I27" s="134">
        <f>I40*ProjectedP205_Consumption!I30</f>
        <v>0</v>
      </c>
      <c r="J27" s="135">
        <f>J40*ProjectedP205_Consumption!J30</f>
        <v>0</v>
      </c>
      <c r="K27" s="135">
        <f>K40*ProjectedP205_Consumption!K30</f>
        <v>6.7100518802306723</v>
      </c>
      <c r="L27" s="135">
        <f>L40*ProjectedP205_Consumption!L30</f>
        <v>8.3169931249683682</v>
      </c>
      <c r="M27" s="135">
        <f>M40*ProjectedP205_Consumption!M30</f>
        <v>10.02241428084557</v>
      </c>
      <c r="O27" s="31"/>
      <c r="P27" s="31"/>
    </row>
    <row r="28" spans="4:24" ht="13.5" customHeight="1" outlineLevel="1" x14ac:dyDescent="0.25">
      <c r="D28" s="107" t="str">
        <f>ProjectedP205_Consumption!D47</f>
        <v>Cotton</v>
      </c>
      <c r="E28" s="134">
        <f>E41*ProjectedP205_Consumption!E31</f>
        <v>0</v>
      </c>
      <c r="F28" s="134">
        <f>F41*ProjectedP205_Consumption!F31</f>
        <v>0</v>
      </c>
      <c r="G28" s="134">
        <f>G41*ProjectedP205_Consumption!G31</f>
        <v>0</v>
      </c>
      <c r="H28" s="134">
        <f>H41*ProjectedP205_Consumption!H31</f>
        <v>0</v>
      </c>
      <c r="I28" s="134">
        <f>I41*ProjectedP205_Consumption!I31</f>
        <v>0</v>
      </c>
      <c r="J28" s="135">
        <f>J41*ProjectedP205_Consumption!J31</f>
        <v>0</v>
      </c>
      <c r="K28" s="135">
        <f>K41*ProjectedP205_Consumption!K31</f>
        <v>16.029568380551048</v>
      </c>
      <c r="L28" s="135">
        <f>L41*ProjectedP205_Consumption!L31</f>
        <v>19.346871193334895</v>
      </c>
      <c r="M28" s="135">
        <f>M41*ProjectedP205_Consumption!M31</f>
        <v>22.702056258000002</v>
      </c>
      <c r="O28" s="31"/>
      <c r="P28" s="31"/>
    </row>
    <row r="29" spans="4:24" ht="13.5" customHeight="1" outlineLevel="1" thickBot="1" x14ac:dyDescent="0.3">
      <c r="D29" s="109" t="s">
        <v>12</v>
      </c>
      <c r="E29" s="139">
        <f t="shared" ref="E29:L30" si="3">SUM(E23:E28)</f>
        <v>0</v>
      </c>
      <c r="F29" s="139">
        <f t="shared" si="3"/>
        <v>0</v>
      </c>
      <c r="G29" s="139">
        <f t="shared" si="3"/>
        <v>0</v>
      </c>
      <c r="H29" s="139">
        <f t="shared" si="3"/>
        <v>0</v>
      </c>
      <c r="I29" s="139">
        <f t="shared" si="3"/>
        <v>0</v>
      </c>
      <c r="J29" s="136">
        <f t="shared" si="3"/>
        <v>0</v>
      </c>
      <c r="K29" s="136">
        <f>SUM(K23:K28)</f>
        <v>37.001803790238313</v>
      </c>
      <c r="L29" s="136">
        <f t="shared" si="3"/>
        <v>48.732050211913744</v>
      </c>
      <c r="M29" s="136">
        <f>SUM(M23:M28)</f>
        <v>58.522668775337607</v>
      </c>
      <c r="O29" s="31"/>
      <c r="P29" s="31"/>
    </row>
    <row r="30" spans="4:24" ht="13.5" customHeight="1" outlineLevel="1" thickTop="1" thickBot="1" x14ac:dyDescent="0.3">
      <c r="D30" s="106" t="s">
        <v>16</v>
      </c>
      <c r="E30" s="140">
        <f t="shared" si="3"/>
        <v>0</v>
      </c>
      <c r="F30" s="141">
        <f t="shared" si="3"/>
        <v>0</v>
      </c>
      <c r="G30" s="141">
        <f t="shared" si="3"/>
        <v>0</v>
      </c>
      <c r="H30" s="141">
        <f t="shared" si="3"/>
        <v>0</v>
      </c>
      <c r="I30" s="141">
        <f t="shared" si="3"/>
        <v>0</v>
      </c>
      <c r="J30" s="142">
        <f t="shared" si="3"/>
        <v>0</v>
      </c>
      <c r="K30" s="138">
        <f>K29/46%</f>
        <v>80.438703891822414</v>
      </c>
      <c r="L30" s="138">
        <f t="shared" ref="L30:M30" si="4">L29/46%</f>
        <v>105.93923959111683</v>
      </c>
      <c r="M30" s="138">
        <f t="shared" si="4"/>
        <v>127.22319298986436</v>
      </c>
      <c r="O30" s="196"/>
      <c r="P30" s="196"/>
      <c r="Q30" s="197"/>
      <c r="R30" s="197"/>
      <c r="S30" s="197"/>
      <c r="T30" s="197"/>
      <c r="U30" s="197"/>
      <c r="V30" s="197"/>
      <c r="W30" s="197"/>
      <c r="X30" s="197"/>
    </row>
    <row r="31" spans="4:24" ht="13.5" customHeight="1" outlineLevel="1" thickTop="1" x14ac:dyDescent="0.25">
      <c r="O31" s="196"/>
      <c r="P31" s="196"/>
      <c r="Q31" s="197"/>
      <c r="R31" s="197"/>
      <c r="S31" s="197"/>
      <c r="T31" s="197"/>
      <c r="U31" s="197"/>
      <c r="V31" s="197"/>
      <c r="W31" s="197"/>
      <c r="X31" s="197"/>
    </row>
    <row r="32" spans="4:24" ht="13.5" customHeight="1" outlineLevel="1" x14ac:dyDescent="0.3">
      <c r="D32" s="32" t="s">
        <v>74</v>
      </c>
      <c r="O32" s="196"/>
      <c r="P32" s="196"/>
      <c r="Q32" s="197"/>
      <c r="R32" s="197"/>
      <c r="S32" s="197"/>
      <c r="T32" s="197"/>
      <c r="U32" s="197"/>
      <c r="V32" s="197"/>
      <c r="W32" s="197"/>
      <c r="X32" s="197"/>
    </row>
    <row r="33" spans="4:24" ht="13.5" customHeight="1" outlineLevel="1" x14ac:dyDescent="0.3">
      <c r="D33" s="33" t="s">
        <v>75</v>
      </c>
      <c r="O33" s="198"/>
      <c r="P33" s="197"/>
      <c r="Q33" s="197"/>
      <c r="R33" s="197"/>
      <c r="S33" s="197"/>
      <c r="T33" s="197"/>
      <c r="U33" s="197"/>
      <c r="V33" s="197"/>
      <c r="W33" s="197"/>
      <c r="X33" s="197"/>
    </row>
    <row r="34" spans="4:24" ht="13.5" customHeight="1" outlineLevel="1" x14ac:dyDescent="0.25">
      <c r="O34" s="197"/>
      <c r="P34" s="197"/>
      <c r="Q34" s="197"/>
      <c r="R34" s="197"/>
      <c r="S34" s="197"/>
      <c r="T34" s="197"/>
      <c r="U34" s="197"/>
      <c r="V34" s="197"/>
      <c r="W34" s="197"/>
      <c r="X34" s="197"/>
    </row>
    <row r="35" spans="4:24" ht="13.5" customHeight="1" outlineLevel="1" x14ac:dyDescent="0.3">
      <c r="D35" s="30"/>
      <c r="E35" s="126">
        <v>2017</v>
      </c>
      <c r="F35" s="126">
        <v>2018</v>
      </c>
      <c r="G35" s="126">
        <v>2019</v>
      </c>
      <c r="H35" s="126">
        <v>2020</v>
      </c>
      <c r="I35" s="126">
        <v>2021</v>
      </c>
      <c r="J35" s="126">
        <v>2022</v>
      </c>
      <c r="K35" s="126">
        <v>2023</v>
      </c>
      <c r="L35" s="126">
        <v>2024</v>
      </c>
      <c r="M35" s="126">
        <v>2025</v>
      </c>
      <c r="O35" s="199"/>
      <c r="P35" s="199"/>
      <c r="Q35" s="198"/>
      <c r="R35" s="198"/>
      <c r="S35" s="197"/>
      <c r="T35" s="197"/>
      <c r="U35" s="197"/>
      <c r="V35" s="197"/>
      <c r="W35" s="197"/>
      <c r="X35" s="197"/>
    </row>
    <row r="36" spans="4:24" ht="13.5" customHeight="1" outlineLevel="1" x14ac:dyDescent="0.25">
      <c r="D36" s="107" t="str">
        <f>ProjectedP205_Consumption!D42</f>
        <v>Millet</v>
      </c>
      <c r="E36" s="143">
        <v>0</v>
      </c>
      <c r="F36" s="143">
        <v>0</v>
      </c>
      <c r="G36" s="143">
        <v>0</v>
      </c>
      <c r="H36" s="143">
        <v>0</v>
      </c>
      <c r="I36" s="143">
        <v>0</v>
      </c>
      <c r="J36" s="143">
        <v>0</v>
      </c>
      <c r="K36" s="202">
        <v>0.5</v>
      </c>
      <c r="L36" s="202">
        <v>0.5</v>
      </c>
      <c r="M36" s="202">
        <v>0.5</v>
      </c>
      <c r="O36" s="200"/>
      <c r="P36" s="200"/>
      <c r="Q36" s="197"/>
      <c r="R36" s="197"/>
      <c r="S36" s="197"/>
      <c r="T36" s="197"/>
      <c r="U36" s="197"/>
      <c r="V36" s="197"/>
      <c r="W36" s="197"/>
      <c r="X36" s="197"/>
    </row>
    <row r="37" spans="4:24" ht="13.5" customHeight="1" outlineLevel="1" x14ac:dyDescent="0.25">
      <c r="D37" s="107" t="str">
        <f>ProjectedP205_Consumption!D43</f>
        <v>Others</v>
      </c>
      <c r="E37" s="143">
        <v>0</v>
      </c>
      <c r="F37" s="143">
        <v>0</v>
      </c>
      <c r="G37" s="143">
        <v>0</v>
      </c>
      <c r="H37" s="143">
        <v>0</v>
      </c>
      <c r="I37" s="143">
        <v>0</v>
      </c>
      <c r="J37" s="143">
        <v>0</v>
      </c>
      <c r="K37" s="202">
        <v>0.5</v>
      </c>
      <c r="L37" s="202">
        <v>0.5</v>
      </c>
      <c r="M37" s="202">
        <v>0.5</v>
      </c>
      <c r="O37" s="200"/>
      <c r="P37" s="200"/>
      <c r="Q37" s="197"/>
      <c r="R37" s="197"/>
      <c r="S37" s="197"/>
      <c r="T37" s="197"/>
      <c r="U37" s="197"/>
      <c r="V37" s="197"/>
      <c r="W37" s="197"/>
      <c r="X37" s="197"/>
    </row>
    <row r="38" spans="4:24" ht="13.5" customHeight="1" outlineLevel="1" x14ac:dyDescent="0.25">
      <c r="D38" s="107" t="str">
        <f>ProjectedP205_Consumption!D44</f>
        <v>Sorghum</v>
      </c>
      <c r="E38" s="143">
        <v>0</v>
      </c>
      <c r="F38" s="143">
        <v>0</v>
      </c>
      <c r="G38" s="143">
        <v>0</v>
      </c>
      <c r="H38" s="143">
        <v>0</v>
      </c>
      <c r="I38" s="143">
        <v>0</v>
      </c>
      <c r="J38" s="143">
        <v>0</v>
      </c>
      <c r="K38" s="202">
        <v>0.5</v>
      </c>
      <c r="L38" s="202">
        <v>0.5</v>
      </c>
      <c r="M38" s="202">
        <v>0.5</v>
      </c>
      <c r="O38" s="200"/>
      <c r="P38" s="200"/>
      <c r="Q38" s="197"/>
      <c r="R38" s="197"/>
      <c r="S38" s="197"/>
      <c r="T38" s="197"/>
      <c r="U38" s="197"/>
      <c r="V38" s="197"/>
      <c r="W38" s="197"/>
      <c r="X38" s="197"/>
    </row>
    <row r="39" spans="4:24" ht="13.5" customHeight="1" outlineLevel="1" x14ac:dyDescent="0.25">
      <c r="D39" s="107" t="str">
        <f>ProjectedP205_Consumption!D45</f>
        <v>Maize</v>
      </c>
      <c r="E39" s="143">
        <v>0</v>
      </c>
      <c r="F39" s="143">
        <v>0</v>
      </c>
      <c r="G39" s="143">
        <v>0</v>
      </c>
      <c r="H39" s="143">
        <v>0</v>
      </c>
      <c r="I39" s="143">
        <v>0</v>
      </c>
      <c r="J39" s="143">
        <v>0</v>
      </c>
      <c r="K39" s="202">
        <v>0.5</v>
      </c>
      <c r="L39" s="202">
        <v>0.6</v>
      </c>
      <c r="M39" s="202">
        <v>0.7</v>
      </c>
      <c r="O39" s="200"/>
      <c r="P39" s="200"/>
      <c r="Q39" s="197"/>
      <c r="R39" s="197"/>
      <c r="S39" s="197"/>
      <c r="T39" s="197"/>
      <c r="U39" s="197"/>
      <c r="V39" s="197"/>
      <c r="W39" s="197"/>
      <c r="X39" s="197"/>
    </row>
    <row r="40" spans="4:24" ht="13.5" customHeight="1" outlineLevel="1" x14ac:dyDescent="0.25">
      <c r="D40" s="107" t="str">
        <f>ProjectedP205_Consumption!D46</f>
        <v>Rice</v>
      </c>
      <c r="E40" s="143">
        <v>0</v>
      </c>
      <c r="F40" s="143">
        <v>0</v>
      </c>
      <c r="G40" s="143">
        <v>0</v>
      </c>
      <c r="H40" s="143">
        <v>0</v>
      </c>
      <c r="I40" s="143">
        <v>0</v>
      </c>
      <c r="J40" s="143">
        <v>0</v>
      </c>
      <c r="K40" s="202">
        <v>0.5</v>
      </c>
      <c r="L40" s="202">
        <v>0.6</v>
      </c>
      <c r="M40" s="202">
        <v>0.7</v>
      </c>
      <c r="O40" s="200"/>
      <c r="P40" s="200"/>
      <c r="Q40" s="197"/>
      <c r="R40" s="197"/>
      <c r="S40" s="197"/>
      <c r="T40" s="197"/>
      <c r="U40" s="197"/>
      <c r="V40" s="197"/>
      <c r="W40" s="197"/>
      <c r="X40" s="197"/>
    </row>
    <row r="41" spans="4:24" ht="13.5" customHeight="1" outlineLevel="1" x14ac:dyDescent="0.25">
      <c r="D41" s="107" t="str">
        <f>ProjectedP205_Consumption!D47</f>
        <v>Cotton</v>
      </c>
      <c r="E41" s="143">
        <v>0</v>
      </c>
      <c r="F41" s="143">
        <v>0</v>
      </c>
      <c r="G41" s="143">
        <v>0</v>
      </c>
      <c r="H41" s="143">
        <v>0</v>
      </c>
      <c r="I41" s="143">
        <v>0</v>
      </c>
      <c r="J41" s="143">
        <v>0</v>
      </c>
      <c r="K41" s="202">
        <v>0.5</v>
      </c>
      <c r="L41" s="202">
        <v>0.6</v>
      </c>
      <c r="M41" s="202">
        <v>0.7</v>
      </c>
      <c r="O41" s="200"/>
      <c r="P41" s="200"/>
      <c r="Q41" s="197"/>
      <c r="R41" s="197"/>
      <c r="S41" s="197"/>
      <c r="T41" s="197"/>
      <c r="U41" s="197"/>
      <c r="V41" s="197"/>
      <c r="W41" s="197"/>
      <c r="X41" s="197"/>
    </row>
    <row r="42" spans="4:24" ht="13.5" customHeight="1" x14ac:dyDescent="0.25">
      <c r="O42" s="201"/>
      <c r="P42" s="201"/>
      <c r="Q42" s="197"/>
      <c r="R42" s="197"/>
      <c r="S42" s="197"/>
      <c r="T42" s="197"/>
      <c r="U42" s="197"/>
      <c r="V42" s="197"/>
      <c r="W42" s="197"/>
      <c r="X42" s="197"/>
    </row>
  </sheetData>
  <pageMargins left="0.75" right="0.75" top="1" bottom="1"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DE96C-F651-42CE-8F50-67537B4687A2}">
  <sheetPr>
    <tabColor theme="5"/>
  </sheetPr>
  <dimension ref="A1:Y59"/>
  <sheetViews>
    <sheetView showGridLines="0" zoomScaleNormal="100" workbookViewId="0">
      <selection activeCell="J12" sqref="J12"/>
    </sheetView>
  </sheetViews>
  <sheetFormatPr defaultColWidth="9.26953125" defaultRowHeight="13.5" customHeight="1" outlineLevelRow="1" x14ac:dyDescent="0.25"/>
  <cols>
    <col min="1" max="1" width="1.7265625" style="2" customWidth="1"/>
    <col min="2" max="2" width="2.7265625" style="2" customWidth="1"/>
    <col min="3" max="3" width="2" style="2" customWidth="1"/>
    <col min="4" max="4" width="53.7265625" style="2" bestFit="1" customWidth="1"/>
    <col min="5" max="5" width="19.1796875" style="2" bestFit="1" customWidth="1"/>
    <col min="6" max="6" width="26.1796875" style="2" customWidth="1"/>
    <col min="7" max="14" width="14.1796875" style="2" customWidth="1"/>
    <col min="15" max="15" width="9.26953125" style="2"/>
    <col min="16" max="16" width="22.54296875" style="2" bestFit="1" customWidth="1"/>
    <col min="17" max="17" width="22.26953125" style="2" bestFit="1" customWidth="1"/>
    <col min="18" max="18" width="42" style="2" bestFit="1" customWidth="1"/>
    <col min="19" max="19" width="29.453125" style="2" bestFit="1" customWidth="1"/>
    <col min="20" max="20" width="11.7265625" style="2" customWidth="1"/>
    <col min="21" max="16384" width="9.26953125" style="2"/>
  </cols>
  <sheetData>
    <row r="1" spans="1:17" s="7" customFormat="1" ht="13.5" customHeight="1" x14ac:dyDescent="0.25">
      <c r="A1" s="5"/>
      <c r="B1" s="5"/>
      <c r="C1" s="5"/>
      <c r="D1" s="6" t="s">
        <v>70</v>
      </c>
      <c r="E1" s="25"/>
    </row>
    <row r="2" spans="1:17" s="7" customFormat="1" ht="13.5" customHeight="1" x14ac:dyDescent="0.25">
      <c r="A2" s="5"/>
      <c r="B2" s="5"/>
      <c r="C2" s="5"/>
      <c r="D2" s="6"/>
      <c r="E2" s="26" t="str">
        <f>Title</f>
        <v>OCP Africa - Mali P205</v>
      </c>
    </row>
    <row r="3" spans="1:17" s="7" customFormat="1" ht="13.5" customHeight="1" x14ac:dyDescent="0.25">
      <c r="A3" s="5"/>
      <c r="B3" s="5"/>
      <c r="C3" s="5"/>
      <c r="D3" s="6"/>
      <c r="E3" s="27" t="str">
        <f ca="1">MID(CELL("filename",E3),FIND("]",CELL("filename",E3))+1,256)</f>
        <v>OCP_CropMix</v>
      </c>
    </row>
    <row r="4" spans="1:17" s="7" customFormat="1" ht="13.5" customHeight="1" x14ac:dyDescent="0.25">
      <c r="A4" s="5"/>
      <c r="B4" s="5"/>
      <c r="C4" s="5"/>
      <c r="D4" s="6"/>
      <c r="E4" s="25"/>
    </row>
    <row r="5" spans="1:17" s="11" customFormat="1" ht="13.5" customHeight="1" x14ac:dyDescent="0.3">
      <c r="A5" s="8"/>
      <c r="B5" s="8"/>
      <c r="C5" s="8"/>
      <c r="D5" s="9"/>
      <c r="E5" s="10"/>
    </row>
    <row r="7" spans="1:17" ht="13.5" customHeight="1" x14ac:dyDescent="0.35">
      <c r="A7" s="7"/>
      <c r="B7" s="51"/>
      <c r="C7" s="7"/>
      <c r="D7" s="52"/>
      <c r="E7" s="7"/>
      <c r="F7" s="7"/>
      <c r="G7" s="7"/>
      <c r="H7" s="7"/>
      <c r="I7" s="7"/>
      <c r="J7" s="7"/>
      <c r="K7" s="7"/>
      <c r="L7" s="7"/>
      <c r="M7" s="7"/>
      <c r="N7" s="7"/>
      <c r="O7" s="7"/>
      <c r="P7" s="7"/>
      <c r="Q7" s="7"/>
    </row>
    <row r="8" spans="1:17" ht="13.5" customHeight="1" x14ac:dyDescent="0.3">
      <c r="A8" s="7"/>
      <c r="B8" s="7"/>
      <c r="C8" s="7"/>
      <c r="D8" s="32" t="s">
        <v>394</v>
      </c>
      <c r="M8" s="7"/>
      <c r="N8" s="7"/>
      <c r="O8" s="7"/>
      <c r="P8" s="7"/>
      <c r="Q8" s="7"/>
    </row>
    <row r="9" spans="1:17" ht="13.5" customHeight="1" x14ac:dyDescent="0.3">
      <c r="A9" s="7"/>
      <c r="B9" s="7"/>
      <c r="C9" s="7"/>
      <c r="D9" s="33" t="s">
        <v>395</v>
      </c>
      <c r="J9" s="33" t="s">
        <v>162</v>
      </c>
      <c r="M9" s="7"/>
      <c r="N9" s="7"/>
      <c r="O9" s="7"/>
      <c r="P9" s="7"/>
      <c r="Q9" s="7"/>
    </row>
    <row r="10" spans="1:17" ht="13.5" customHeight="1" x14ac:dyDescent="0.3">
      <c r="A10" s="7"/>
      <c r="B10" s="7"/>
      <c r="C10" s="7"/>
      <c r="E10" s="278" t="s">
        <v>144</v>
      </c>
      <c r="F10" s="278" t="s">
        <v>145</v>
      </c>
      <c r="G10" s="2" t="s">
        <v>146</v>
      </c>
      <c r="H10" s="278" t="s">
        <v>147</v>
      </c>
      <c r="J10" s="278" t="s">
        <v>144</v>
      </c>
      <c r="K10" s="278" t="s">
        <v>145</v>
      </c>
      <c r="L10" s="278" t="s">
        <v>146</v>
      </c>
      <c r="M10" s="7" t="s">
        <v>147</v>
      </c>
      <c r="N10" s="7"/>
      <c r="O10" s="7"/>
      <c r="P10" s="7"/>
      <c r="Q10" s="7"/>
    </row>
    <row r="11" spans="1:17" ht="13.5" customHeight="1" x14ac:dyDescent="0.3">
      <c r="A11" s="7"/>
      <c r="B11" s="7"/>
      <c r="C11" s="7"/>
      <c r="D11" s="30" t="s">
        <v>14</v>
      </c>
      <c r="E11" s="279">
        <v>2025</v>
      </c>
      <c r="F11" s="279"/>
      <c r="G11" s="279"/>
      <c r="H11" s="279"/>
      <c r="J11" s="279">
        <v>2025</v>
      </c>
      <c r="K11" s="279"/>
      <c r="L11" s="279"/>
      <c r="M11" s="279"/>
      <c r="N11" s="7"/>
      <c r="O11" s="7"/>
      <c r="P11" s="7"/>
      <c r="Q11" s="7"/>
    </row>
    <row r="12" spans="1:17" ht="13.5" customHeight="1" outlineLevel="1" x14ac:dyDescent="0.25">
      <c r="A12" s="7"/>
      <c r="B12" s="7"/>
      <c r="C12" s="7"/>
      <c r="D12" s="87" t="str">
        <f>OCPSalesProduct!D56</f>
        <v>Millet</v>
      </c>
      <c r="E12" s="280">
        <f>OCPSalesProduct!AA56</f>
        <v>0.25866963692732625</v>
      </c>
      <c r="F12" s="280">
        <f>OCPSalesProduct!AD56</f>
        <v>0.38800445539098927</v>
      </c>
      <c r="G12" s="280">
        <f>OCPSalesProduct!AG56</f>
        <v>0</v>
      </c>
      <c r="H12" s="280">
        <f>OCPSalesProduct!AJ56</f>
        <v>1.4873504123321257</v>
      </c>
      <c r="J12" s="281">
        <f>E12/SUM($E12:$H12)</f>
        <v>0.12121212121212124</v>
      </c>
      <c r="K12" s="281">
        <f>F12/SUM($E12:$H12)</f>
        <v>0.1818181818181818</v>
      </c>
      <c r="L12" s="281">
        <f>G12/SUM($E12:$H12)</f>
        <v>0</v>
      </c>
      <c r="M12" s="281">
        <f>H12/SUM(E12:H12)</f>
        <v>0.69696969696969702</v>
      </c>
      <c r="N12" s="267"/>
      <c r="O12" s="7"/>
      <c r="P12" s="7"/>
      <c r="Q12" s="7"/>
    </row>
    <row r="13" spans="1:17" ht="13.5" customHeight="1" outlineLevel="1" x14ac:dyDescent="0.25">
      <c r="A13" s="7"/>
      <c r="B13" s="7"/>
      <c r="C13" s="7"/>
      <c r="D13" s="87" t="str">
        <f>OCPSalesProduct!D57</f>
        <v>Others</v>
      </c>
      <c r="E13" s="280">
        <f>OCPSalesProduct!AA57</f>
        <v>1.9589036267855955</v>
      </c>
      <c r="F13" s="280">
        <f>OCPSalesProduct!AD57</f>
        <v>2.9383554401783933</v>
      </c>
      <c r="G13" s="280">
        <f>OCPSalesProduct!AG57</f>
        <v>0</v>
      </c>
      <c r="H13" s="280">
        <f>OCPSalesProduct!AJ57</f>
        <v>11.263695854017174</v>
      </c>
      <c r="J13" s="281">
        <f t="shared" ref="J13:J17" si="0">E13/SUM($E13:$H13)</f>
        <v>0.12121212121212122</v>
      </c>
      <c r="K13" s="281">
        <f t="shared" ref="K13:K17" si="1">F13/SUM($E13:$H13)</f>
        <v>0.18181818181818182</v>
      </c>
      <c r="L13" s="281">
        <f t="shared" ref="L13:L17" si="2">G13/SUM($E13:$H13)</f>
        <v>0</v>
      </c>
      <c r="M13" s="281">
        <f t="shared" ref="M13:M17" si="3">H13/SUM(E13:H13)</f>
        <v>0.69696969696969702</v>
      </c>
      <c r="N13" s="268"/>
      <c r="O13" s="7"/>
      <c r="P13" s="177"/>
      <c r="Q13" s="177"/>
    </row>
    <row r="14" spans="1:17" ht="13.5" customHeight="1" outlineLevel="1" x14ac:dyDescent="0.25">
      <c r="A14" s="7"/>
      <c r="B14" s="7"/>
      <c r="C14" s="7"/>
      <c r="D14" s="87" t="str">
        <f>OCPSalesProduct!D58</f>
        <v>Sorghum</v>
      </c>
      <c r="E14" s="280">
        <f>OCPSalesProduct!AA58</f>
        <v>0.26144874818433356</v>
      </c>
      <c r="F14" s="280">
        <f>OCPSalesProduct!AD58</f>
        <v>0.39217312227650025</v>
      </c>
      <c r="G14" s="280">
        <f>OCPSalesProduct!AG58</f>
        <v>0</v>
      </c>
      <c r="H14" s="280">
        <f>OCPSalesProduct!AJ58</f>
        <v>1.5033303020599178</v>
      </c>
      <c r="J14" s="281">
        <f t="shared" si="0"/>
        <v>0.12121212121212122</v>
      </c>
      <c r="K14" s="281">
        <f t="shared" si="1"/>
        <v>0.18181818181818177</v>
      </c>
      <c r="L14" s="281">
        <f t="shared" si="2"/>
        <v>0</v>
      </c>
      <c r="M14" s="281">
        <f t="shared" si="3"/>
        <v>0.69696969696969691</v>
      </c>
      <c r="N14" s="268"/>
      <c r="O14" s="7"/>
      <c r="P14" s="177"/>
      <c r="Q14" s="177"/>
    </row>
    <row r="15" spans="1:17" ht="13.5" customHeight="1" outlineLevel="1" x14ac:dyDescent="0.25">
      <c r="A15" s="7"/>
      <c r="B15" s="7"/>
      <c r="C15" s="7"/>
      <c r="D15" s="87" t="str">
        <f>OCPSalesProduct!D59</f>
        <v>Maize</v>
      </c>
      <c r="E15" s="280">
        <f>OCPSalesProduct!AA59</f>
        <v>6.856162693749579</v>
      </c>
      <c r="F15" s="280">
        <f>OCPSalesProduct!AD59</f>
        <v>10.284244040624367</v>
      </c>
      <c r="G15" s="280">
        <f>OCPSalesProduct!AG59</f>
        <v>0</v>
      </c>
      <c r="H15" s="280">
        <f>OCPSalesProduct!AJ59</f>
        <v>39.422935489060073</v>
      </c>
      <c r="J15" s="281">
        <f t="shared" si="0"/>
        <v>0.12121212121212123</v>
      </c>
      <c r="K15" s="281">
        <f t="shared" si="1"/>
        <v>0.18181818181818182</v>
      </c>
      <c r="L15" s="281">
        <f t="shared" si="2"/>
        <v>0</v>
      </c>
      <c r="M15" s="281">
        <f t="shared" si="3"/>
        <v>0.69696969696969691</v>
      </c>
      <c r="N15" s="273"/>
      <c r="O15" s="7"/>
      <c r="P15" s="177"/>
      <c r="Q15" s="177"/>
    </row>
    <row r="16" spans="1:17" ht="13.5" customHeight="1" outlineLevel="1" x14ac:dyDescent="0.25">
      <c r="A16" s="7"/>
      <c r="B16" s="7"/>
      <c r="C16" s="7"/>
      <c r="D16" s="87" t="str">
        <f>OCPSalesProduct!D60</f>
        <v>Rice</v>
      </c>
      <c r="E16" s="280">
        <f>OCPSalesProduct!AA60</f>
        <v>4.3575714264545962</v>
      </c>
      <c r="F16" s="280">
        <f>OCPSalesProduct!AD60</f>
        <v>6.5363571396818934</v>
      </c>
      <c r="G16" s="280">
        <f>OCPSalesProduct!AG60</f>
        <v>0</v>
      </c>
      <c r="H16" s="280">
        <f>OCPSalesProduct!AJ60</f>
        <v>25.056035702113924</v>
      </c>
      <c r="J16" s="281">
        <f t="shared" si="0"/>
        <v>0.12121212121212123</v>
      </c>
      <c r="K16" s="281">
        <f t="shared" si="1"/>
        <v>0.18181818181818182</v>
      </c>
      <c r="L16" s="281">
        <f t="shared" si="2"/>
        <v>0</v>
      </c>
      <c r="M16" s="281">
        <f t="shared" si="3"/>
        <v>0.69696969696969702</v>
      </c>
      <c r="N16" s="273"/>
      <c r="O16" s="7"/>
      <c r="P16" s="177"/>
      <c r="Q16" s="177"/>
    </row>
    <row r="17" spans="1:25" ht="13.5" customHeight="1" outlineLevel="1" x14ac:dyDescent="0.25">
      <c r="A17" s="7"/>
      <c r="B17" s="7"/>
      <c r="C17" s="7"/>
      <c r="D17" s="87" t="str">
        <f>OCPSalesProduct!D61</f>
        <v>Cotton</v>
      </c>
      <c r="E17" s="280">
        <f>OCPSalesProduct!AA61</f>
        <v>9.8704592426086979</v>
      </c>
      <c r="F17" s="280">
        <f>OCPSalesProduct!AD61</f>
        <v>14.805688863913044</v>
      </c>
      <c r="G17" s="280">
        <f>OCPSalesProduct!AG61</f>
        <v>0</v>
      </c>
      <c r="H17" s="280">
        <f>OCPSalesProduct!AJ61</f>
        <v>56.755140645000004</v>
      </c>
      <c r="J17" s="281">
        <f t="shared" si="0"/>
        <v>0.12121212121212123</v>
      </c>
      <c r="K17" s="281">
        <f t="shared" si="1"/>
        <v>0.1818181818181818</v>
      </c>
      <c r="L17" s="281">
        <f t="shared" si="2"/>
        <v>0</v>
      </c>
      <c r="M17" s="281">
        <f t="shared" si="3"/>
        <v>0.69696969696969691</v>
      </c>
      <c r="N17" s="273"/>
      <c r="O17" s="7"/>
      <c r="P17" s="177"/>
      <c r="Q17" s="177"/>
    </row>
    <row r="18" spans="1:25" ht="13.5" customHeight="1" outlineLevel="1" thickBot="1" x14ac:dyDescent="0.3">
      <c r="A18" s="7"/>
      <c r="B18" s="7"/>
      <c r="C18" s="7"/>
      <c r="D18" s="88" t="s">
        <v>33</v>
      </c>
      <c r="E18" s="282">
        <f>SUM(E12:E17)</f>
        <v>23.563215374710129</v>
      </c>
      <c r="F18" s="282">
        <f>SUM(F12:F17)</f>
        <v>35.344823062065188</v>
      </c>
      <c r="G18" s="282">
        <f>SUM(G12:G17)</f>
        <v>0</v>
      </c>
      <c r="H18" s="282">
        <f>SUM(H12:H17)</f>
        <v>135.48848840458322</v>
      </c>
      <c r="J18" s="236">
        <f t="shared" ref="J18" si="4">E18/SUM($E18:$H18)</f>
        <v>0.12121212121212123</v>
      </c>
      <c r="K18" s="236">
        <f t="shared" ref="K18" si="5">F18/SUM($E18:$H18)</f>
        <v>0.18181818181818182</v>
      </c>
      <c r="L18" s="236">
        <f t="shared" ref="L18" si="6">G18/SUM($E18:$H18)</f>
        <v>0</v>
      </c>
      <c r="M18" s="236">
        <f t="shared" ref="M18" si="7">H18/SUM(E18:H18)</f>
        <v>0.69696969696969702</v>
      </c>
      <c r="N18" s="272"/>
      <c r="O18" s="7"/>
      <c r="P18" s="177"/>
      <c r="Q18" s="177"/>
      <c r="R18" s="197"/>
      <c r="S18" s="197"/>
      <c r="T18" s="197"/>
      <c r="U18" s="197"/>
      <c r="V18" s="197"/>
      <c r="W18" s="197"/>
      <c r="X18" s="197"/>
      <c r="Y18" s="197"/>
    </row>
    <row r="19" spans="1:25" ht="13.5" customHeight="1" outlineLevel="1" thickTop="1" x14ac:dyDescent="0.25">
      <c r="A19" s="7"/>
      <c r="B19" s="7"/>
      <c r="C19" s="7"/>
      <c r="E19" s="37"/>
      <c r="F19" s="37"/>
      <c r="G19" s="37"/>
      <c r="H19" s="37"/>
      <c r="M19" s="272"/>
      <c r="N19" s="272"/>
      <c r="O19" s="7"/>
      <c r="P19" s="47"/>
      <c r="Q19" s="7"/>
      <c r="R19" s="197"/>
      <c r="S19" s="197"/>
      <c r="T19" s="197"/>
      <c r="U19" s="197"/>
      <c r="V19" s="197"/>
      <c r="W19" s="197"/>
      <c r="X19" s="197"/>
      <c r="Y19" s="197"/>
    </row>
    <row r="20" spans="1:25" ht="13.5" customHeight="1" outlineLevel="1" x14ac:dyDescent="0.3">
      <c r="A20" s="7"/>
      <c r="B20" s="7"/>
      <c r="C20" s="7"/>
      <c r="D20" s="35"/>
      <c r="E20" s="7"/>
      <c r="F20" s="7"/>
      <c r="G20" s="229"/>
      <c r="H20" s="229"/>
      <c r="M20" s="272"/>
      <c r="N20" s="272"/>
      <c r="O20" s="7"/>
      <c r="P20" s="7"/>
      <c r="Q20" s="7"/>
      <c r="R20" s="197"/>
      <c r="S20" s="197"/>
      <c r="T20" s="197"/>
      <c r="U20" s="197"/>
      <c r="V20" s="197"/>
      <c r="W20" s="197"/>
      <c r="X20" s="197"/>
      <c r="Y20" s="197"/>
    </row>
    <row r="21" spans="1:25" ht="13.5" customHeight="1" outlineLevel="1" x14ac:dyDescent="0.3">
      <c r="A21" s="7"/>
      <c r="B21" s="7"/>
      <c r="C21" s="7"/>
      <c r="D21" s="36"/>
      <c r="M21" s="275"/>
      <c r="N21" s="275"/>
      <c r="O21" s="7"/>
      <c r="P21" s="269"/>
      <c r="Q21" s="269"/>
      <c r="R21" s="198"/>
      <c r="S21" s="198"/>
      <c r="T21" s="197"/>
      <c r="U21" s="197"/>
      <c r="V21" s="197"/>
      <c r="W21" s="197"/>
      <c r="X21" s="197"/>
      <c r="Y21" s="197"/>
    </row>
    <row r="22" spans="1:25" ht="13.5" customHeight="1" outlineLevel="1" x14ac:dyDescent="0.3">
      <c r="A22" s="7"/>
      <c r="B22" s="7"/>
      <c r="C22" s="7"/>
      <c r="D22" s="274"/>
      <c r="E22" s="272"/>
      <c r="F22" s="272"/>
      <c r="G22" s="272"/>
      <c r="H22" s="272"/>
      <c r="I22" s="272"/>
      <c r="J22" s="272"/>
      <c r="K22" s="272"/>
      <c r="L22" s="272"/>
      <c r="M22" s="277"/>
      <c r="N22" s="277"/>
      <c r="O22" s="272"/>
      <c r="P22" s="270"/>
      <c r="Q22" s="270"/>
      <c r="R22" s="197"/>
      <c r="S22" s="197"/>
      <c r="T22" s="197"/>
      <c r="U22" s="197"/>
      <c r="V22" s="197"/>
      <c r="W22" s="197"/>
      <c r="X22" s="197"/>
      <c r="Y22" s="197"/>
    </row>
    <row r="23" spans="1:25" ht="13.5" customHeight="1" outlineLevel="1" x14ac:dyDescent="0.3">
      <c r="A23" s="7"/>
      <c r="B23" s="7"/>
      <c r="C23" s="7"/>
      <c r="D23" s="32" t="s">
        <v>394</v>
      </c>
      <c r="M23" s="7"/>
      <c r="N23" s="277"/>
      <c r="O23" s="272"/>
      <c r="P23" s="270"/>
      <c r="Q23" s="270"/>
      <c r="R23" s="197"/>
      <c r="S23" s="197"/>
      <c r="T23" s="197"/>
      <c r="U23" s="197"/>
      <c r="V23" s="197"/>
      <c r="W23" s="197"/>
      <c r="X23" s="197"/>
      <c r="Y23" s="197"/>
    </row>
    <row r="24" spans="1:25" ht="13.5" customHeight="1" outlineLevel="1" x14ac:dyDescent="0.3">
      <c r="A24" s="7"/>
      <c r="B24" s="7"/>
      <c r="C24" s="7"/>
      <c r="D24" s="33" t="s">
        <v>395</v>
      </c>
      <c r="J24" s="33" t="s">
        <v>162</v>
      </c>
      <c r="M24" s="7"/>
      <c r="N24" s="277"/>
      <c r="O24" s="272"/>
      <c r="P24" s="270"/>
      <c r="Q24" s="270"/>
      <c r="R24" s="197"/>
      <c r="S24" s="197"/>
      <c r="T24" s="197"/>
      <c r="U24" s="197"/>
      <c r="V24" s="197"/>
      <c r="W24" s="197"/>
      <c r="X24" s="197"/>
      <c r="Y24" s="197"/>
    </row>
    <row r="25" spans="1:25" ht="13.5" customHeight="1" outlineLevel="1" x14ac:dyDescent="0.3">
      <c r="A25" s="7"/>
      <c r="B25" s="7"/>
      <c r="C25" s="7"/>
      <c r="E25" s="278" t="s">
        <v>144</v>
      </c>
      <c r="F25" s="278" t="s">
        <v>145</v>
      </c>
      <c r="G25" s="2" t="s">
        <v>146</v>
      </c>
      <c r="H25" s="278" t="s">
        <v>147</v>
      </c>
      <c r="J25" s="278" t="s">
        <v>144</v>
      </c>
      <c r="K25" s="278" t="s">
        <v>145</v>
      </c>
      <c r="L25" s="278" t="s">
        <v>146</v>
      </c>
      <c r="M25" s="7" t="s">
        <v>147</v>
      </c>
      <c r="N25" s="277"/>
      <c r="O25" s="272"/>
      <c r="P25" s="270"/>
      <c r="Q25" s="270"/>
      <c r="R25" s="197"/>
      <c r="S25" s="197"/>
      <c r="T25" s="197"/>
      <c r="U25" s="197"/>
      <c r="V25" s="197"/>
      <c r="W25" s="197"/>
      <c r="X25" s="197"/>
      <c r="Y25" s="197"/>
    </row>
    <row r="26" spans="1:25" ht="13.5" customHeight="1" outlineLevel="1" x14ac:dyDescent="0.3">
      <c r="A26" s="7"/>
      <c r="B26" s="7"/>
      <c r="C26" s="7"/>
      <c r="D26" s="30" t="s">
        <v>397</v>
      </c>
      <c r="E26" s="279">
        <v>2025</v>
      </c>
      <c r="F26" s="279"/>
      <c r="G26" s="279"/>
      <c r="H26" s="279"/>
      <c r="J26" s="279">
        <v>2025</v>
      </c>
      <c r="K26" s="279"/>
      <c r="L26" s="279"/>
      <c r="M26" s="279"/>
      <c r="N26" s="277"/>
      <c r="O26" s="272"/>
      <c r="P26" s="270"/>
      <c r="Q26" s="270"/>
      <c r="R26" s="197"/>
      <c r="S26" s="197"/>
      <c r="T26" s="197"/>
      <c r="U26" s="197"/>
      <c r="V26" s="197"/>
      <c r="W26" s="197"/>
      <c r="X26" s="197"/>
      <c r="Y26" s="197"/>
    </row>
    <row r="27" spans="1:25" ht="13.5" customHeight="1" outlineLevel="1" x14ac:dyDescent="0.25">
      <c r="A27" s="7"/>
      <c r="B27" s="7"/>
      <c r="C27" s="7"/>
      <c r="D27" s="87" t="str">
        <f>D12</f>
        <v>Millet</v>
      </c>
      <c r="E27" s="280">
        <f>OCPSalesProduct!AA69</f>
        <v>0.81405144509947291</v>
      </c>
      <c r="F27" s="280">
        <f>OCPSalesProduct!AD69</f>
        <v>1.2210771676492094</v>
      </c>
      <c r="G27" s="280">
        <f>OCPSalesProduct!AG69</f>
        <v>0</v>
      </c>
      <c r="H27" s="280">
        <f>OCPSalesProduct!AJ69</f>
        <v>4.6807958093219693</v>
      </c>
      <c r="J27" s="281">
        <f>E27/SUM(E27:H27)</f>
        <v>0.12121212121212122</v>
      </c>
      <c r="K27" s="281">
        <f>F27/SUM(E27:H27)</f>
        <v>0.18181818181818182</v>
      </c>
      <c r="L27" s="281">
        <f>G27/SUM(E27:H27)</f>
        <v>0</v>
      </c>
      <c r="M27" s="281">
        <f>H27/SUM(E27:H27)</f>
        <v>0.69696969696969702</v>
      </c>
      <c r="N27" s="277"/>
      <c r="O27" s="272"/>
      <c r="P27" s="270"/>
      <c r="Q27" s="270"/>
      <c r="R27" s="197"/>
      <c r="S27" s="197"/>
      <c r="T27" s="197"/>
      <c r="U27" s="197"/>
      <c r="V27" s="197"/>
      <c r="W27" s="197"/>
      <c r="X27" s="197"/>
      <c r="Y27" s="197"/>
    </row>
    <row r="28" spans="1:25" ht="13.5" customHeight="1" x14ac:dyDescent="0.25">
      <c r="A28" s="7"/>
      <c r="B28" s="7"/>
      <c r="C28" s="7"/>
      <c r="D28" s="87" t="str">
        <f t="shared" ref="D28:D32" si="8">D13</f>
        <v>Others</v>
      </c>
      <c r="E28" s="280">
        <f>OCPSalesProduct!AA70</f>
        <v>2.6707872973763691</v>
      </c>
      <c r="F28" s="280">
        <f>OCPSalesProduct!AD70</f>
        <v>4.0061809460645534</v>
      </c>
      <c r="G28" s="280">
        <f>OCPSalesProduct!AG70</f>
        <v>0</v>
      </c>
      <c r="H28" s="280">
        <f>OCPSalesProduct!AJ70</f>
        <v>15.357026959914121</v>
      </c>
      <c r="J28" s="281">
        <f t="shared" ref="J28:J33" si="9">E28/SUM(E28:H28)</f>
        <v>0.12121212121212122</v>
      </c>
      <c r="K28" s="281">
        <f t="shared" ref="K28:K33" si="10">F28/SUM(E28:H28)</f>
        <v>0.18181818181818182</v>
      </c>
      <c r="L28" s="281">
        <f t="shared" ref="L28:L33" si="11">G28/SUM(E28:H28)</f>
        <v>0</v>
      </c>
      <c r="M28" s="281">
        <f t="shared" ref="M28:M33" si="12">H28/SUM(E28:H28)</f>
        <v>0.69696969696969691</v>
      </c>
      <c r="N28" s="272"/>
      <c r="O28" s="272"/>
      <c r="P28" s="271"/>
      <c r="Q28" s="271"/>
      <c r="R28" s="197"/>
      <c r="S28" s="197"/>
      <c r="T28" s="197"/>
      <c r="U28" s="197"/>
      <c r="V28" s="197"/>
      <c r="W28" s="197"/>
      <c r="X28" s="197"/>
      <c r="Y28" s="197"/>
    </row>
    <row r="29" spans="1:25" ht="13.5" customHeight="1" x14ac:dyDescent="0.25">
      <c r="A29" s="7"/>
      <c r="B29" s="7"/>
      <c r="C29" s="7"/>
      <c r="D29" s="87" t="str">
        <f t="shared" si="8"/>
        <v>Sorghum</v>
      </c>
      <c r="E29" s="280">
        <f>OCPSalesProduct!AA71</f>
        <v>0.67081468808715727</v>
      </c>
      <c r="F29" s="280">
        <f>OCPSalesProduct!AD71</f>
        <v>1.0062220321307358</v>
      </c>
      <c r="G29" s="280">
        <f>OCPSalesProduct!AG71</f>
        <v>0</v>
      </c>
      <c r="H29" s="280">
        <f>OCPSalesProduct!AJ71</f>
        <v>3.8571844565011539</v>
      </c>
      <c r="J29" s="281">
        <f t="shared" si="9"/>
        <v>0.12121212121212123</v>
      </c>
      <c r="K29" s="281">
        <f t="shared" si="10"/>
        <v>0.18181818181818182</v>
      </c>
      <c r="L29" s="281">
        <f t="shared" si="11"/>
        <v>0</v>
      </c>
      <c r="M29" s="281">
        <f t="shared" si="12"/>
        <v>0.69696969696969702</v>
      </c>
      <c r="N29" s="272"/>
      <c r="O29" s="272"/>
      <c r="P29" s="7"/>
      <c r="Q29" s="7"/>
    </row>
    <row r="30" spans="1:25" ht="13.5" customHeight="1" x14ac:dyDescent="0.25">
      <c r="A30" s="7"/>
      <c r="B30" s="7"/>
      <c r="C30" s="7"/>
      <c r="D30" s="87" t="str">
        <f t="shared" si="8"/>
        <v>Maize</v>
      </c>
      <c r="E30" s="280">
        <f>OCPSalesProduct!AA72</f>
        <v>7.0609544983465797</v>
      </c>
      <c r="F30" s="280">
        <f>OCPSalesProduct!AD72</f>
        <v>10.591431747519868</v>
      </c>
      <c r="G30" s="280">
        <f>OCPSalesProduct!AG72</f>
        <v>0</v>
      </c>
      <c r="H30" s="280">
        <f>OCPSalesProduct!AJ72</f>
        <v>40.600488365492829</v>
      </c>
      <c r="J30" s="281">
        <f t="shared" si="9"/>
        <v>0.12121212121212123</v>
      </c>
      <c r="K30" s="281">
        <f t="shared" si="10"/>
        <v>0.18181818181818182</v>
      </c>
      <c r="L30" s="281">
        <f t="shared" si="11"/>
        <v>0</v>
      </c>
      <c r="M30" s="281">
        <f t="shared" si="12"/>
        <v>0.69696969696969702</v>
      </c>
      <c r="N30" s="272"/>
      <c r="O30" s="272"/>
      <c r="P30" s="7"/>
      <c r="Q30" s="7"/>
    </row>
    <row r="31" spans="1:25" ht="13.5" customHeight="1" x14ac:dyDescent="0.25">
      <c r="A31" s="7"/>
      <c r="B31" s="7"/>
      <c r="C31" s="7"/>
      <c r="D31" s="87" t="str">
        <f t="shared" si="8"/>
        <v>Rice</v>
      </c>
      <c r="E31" s="280">
        <f>OCPSalesProduct!AA73</f>
        <v>4.3575714264545962</v>
      </c>
      <c r="F31" s="280">
        <f>OCPSalesProduct!AD73</f>
        <v>6.5363571396818934</v>
      </c>
      <c r="G31" s="280">
        <f>OCPSalesProduct!AG73</f>
        <v>0</v>
      </c>
      <c r="H31" s="280">
        <f>OCPSalesProduct!AJ73</f>
        <v>25.056035702113924</v>
      </c>
      <c r="J31" s="281">
        <f t="shared" si="9"/>
        <v>0.12121212121212123</v>
      </c>
      <c r="K31" s="281">
        <f t="shared" si="10"/>
        <v>0.18181818181818182</v>
      </c>
      <c r="L31" s="281">
        <f t="shared" si="11"/>
        <v>0</v>
      </c>
      <c r="M31" s="281">
        <f t="shared" si="12"/>
        <v>0.69696969696969702</v>
      </c>
      <c r="N31" s="272"/>
      <c r="O31" s="272"/>
      <c r="P31" s="7"/>
      <c r="Q31" s="7"/>
    </row>
    <row r="32" spans="1:25" ht="13.5" customHeight="1" x14ac:dyDescent="0.25">
      <c r="A32" s="7"/>
      <c r="B32" s="7"/>
      <c r="C32" s="7"/>
      <c r="D32" s="87" t="str">
        <f t="shared" si="8"/>
        <v>Cotton</v>
      </c>
      <c r="E32" s="280">
        <f>OCPSalesProduct!AA74</f>
        <v>9.8704592426086979</v>
      </c>
      <c r="F32" s="280">
        <f>OCPSalesProduct!AD74</f>
        <v>14.805688863913044</v>
      </c>
      <c r="G32" s="280">
        <f>OCPSalesProduct!AG74</f>
        <v>0</v>
      </c>
      <c r="H32" s="280">
        <f>OCPSalesProduct!AJ74</f>
        <v>56.755140645000004</v>
      </c>
      <c r="J32" s="281">
        <f t="shared" si="9"/>
        <v>0.12121212121212123</v>
      </c>
      <c r="K32" s="281">
        <f t="shared" si="10"/>
        <v>0.1818181818181818</v>
      </c>
      <c r="L32" s="281">
        <f t="shared" si="11"/>
        <v>0</v>
      </c>
      <c r="M32" s="281">
        <f t="shared" si="12"/>
        <v>0.69696969696969691</v>
      </c>
      <c r="N32" s="272"/>
      <c r="O32" s="272"/>
      <c r="P32" s="7"/>
      <c r="Q32" s="7"/>
    </row>
    <row r="33" spans="1:17" ht="13.5" customHeight="1" thickBot="1" x14ac:dyDescent="0.3">
      <c r="A33" s="7"/>
      <c r="B33" s="7"/>
      <c r="C33" s="7"/>
      <c r="D33" s="88" t="s">
        <v>33</v>
      </c>
      <c r="E33" s="282">
        <f>SUM(E27:E32)</f>
        <v>25.444638597972872</v>
      </c>
      <c r="F33" s="282">
        <f>SUM(F27:F32)</f>
        <v>38.166957896959303</v>
      </c>
      <c r="G33" s="282">
        <f>SUM(G27:G32)</f>
        <v>0</v>
      </c>
      <c r="H33" s="282">
        <f>SUM(H27:H32)</f>
        <v>146.30667193834401</v>
      </c>
      <c r="J33" s="236">
        <f t="shared" si="9"/>
        <v>0.12121212121212122</v>
      </c>
      <c r="K33" s="236">
        <f t="shared" si="10"/>
        <v>0.1818181818181818</v>
      </c>
      <c r="L33" s="236">
        <f t="shared" si="11"/>
        <v>0</v>
      </c>
      <c r="M33" s="236">
        <f t="shared" si="12"/>
        <v>0.69696969696969702</v>
      </c>
      <c r="N33" s="272"/>
      <c r="O33" s="272"/>
      <c r="P33" s="7"/>
      <c r="Q33" s="7"/>
    </row>
    <row r="34" spans="1:17" ht="13.5" customHeight="1" thickTop="1" x14ac:dyDescent="0.25">
      <c r="A34" s="7"/>
      <c r="B34" s="7"/>
      <c r="C34" s="7"/>
      <c r="D34" s="272"/>
      <c r="E34" s="285"/>
      <c r="F34" s="285"/>
      <c r="G34" s="285"/>
      <c r="H34" s="285"/>
      <c r="I34" s="272"/>
      <c r="J34" s="286"/>
      <c r="K34" s="286"/>
      <c r="L34" s="286"/>
      <c r="M34" s="272"/>
      <c r="N34" s="272"/>
      <c r="O34" s="272"/>
      <c r="P34" s="7"/>
      <c r="Q34" s="7"/>
    </row>
    <row r="35" spans="1:17" ht="13.5" customHeight="1" x14ac:dyDescent="0.25">
      <c r="A35" s="7"/>
      <c r="B35" s="7"/>
      <c r="C35" s="7"/>
      <c r="D35" s="272"/>
      <c r="E35" s="285"/>
      <c r="F35" s="285"/>
      <c r="G35" s="285"/>
      <c r="H35" s="285"/>
      <c r="I35" s="272"/>
      <c r="J35" s="286"/>
      <c r="K35" s="286"/>
      <c r="L35" s="286"/>
      <c r="M35" s="272"/>
      <c r="N35" s="272"/>
      <c r="O35" s="272"/>
      <c r="P35" s="7"/>
      <c r="Q35" s="7"/>
    </row>
    <row r="36" spans="1:17" ht="13.5" customHeight="1" x14ac:dyDescent="0.25">
      <c r="A36" s="7"/>
      <c r="B36" s="7"/>
      <c r="C36" s="7"/>
      <c r="D36" s="272"/>
      <c r="E36" s="285"/>
      <c r="F36" s="285"/>
      <c r="G36" s="285"/>
      <c r="H36" s="285"/>
      <c r="I36" s="272"/>
      <c r="J36" s="286"/>
      <c r="K36" s="286"/>
      <c r="L36" s="286"/>
      <c r="M36" s="272"/>
      <c r="N36" s="272"/>
      <c r="O36" s="272"/>
      <c r="P36" s="7"/>
      <c r="Q36" s="7"/>
    </row>
    <row r="37" spans="1:17" ht="13.5" customHeight="1" x14ac:dyDescent="0.25">
      <c r="A37" s="7"/>
      <c r="B37" s="7"/>
      <c r="C37" s="7"/>
      <c r="D37" s="272"/>
      <c r="E37" s="285"/>
      <c r="F37" s="285"/>
      <c r="G37" s="285"/>
      <c r="H37" s="285"/>
      <c r="I37" s="272"/>
      <c r="J37" s="286"/>
      <c r="K37" s="286"/>
      <c r="L37" s="286"/>
      <c r="M37" s="272"/>
      <c r="N37" s="272"/>
      <c r="O37" s="272"/>
      <c r="P37" s="7"/>
      <c r="Q37" s="7"/>
    </row>
    <row r="38" spans="1:17" ht="13.5" customHeight="1" x14ac:dyDescent="0.25">
      <c r="D38" s="272"/>
      <c r="E38" s="285"/>
      <c r="F38" s="285"/>
      <c r="G38" s="285"/>
      <c r="H38" s="285"/>
      <c r="I38" s="272"/>
      <c r="J38" s="286"/>
      <c r="K38" s="286"/>
      <c r="L38" s="286"/>
      <c r="M38" s="272"/>
      <c r="N38" s="272"/>
      <c r="O38" s="272"/>
    </row>
    <row r="39" spans="1:17" ht="13.5" customHeight="1" x14ac:dyDescent="0.25">
      <c r="D39" s="272"/>
      <c r="E39" s="285"/>
      <c r="F39" s="285"/>
      <c r="G39" s="285"/>
      <c r="H39" s="285"/>
      <c r="I39" s="272"/>
      <c r="J39" s="286"/>
      <c r="K39" s="286"/>
      <c r="L39" s="286"/>
      <c r="M39" s="272"/>
      <c r="N39" s="272"/>
      <c r="O39" s="272"/>
    </row>
    <row r="40" spans="1:17" ht="13.5" customHeight="1" x14ac:dyDescent="0.25">
      <c r="D40" s="272"/>
      <c r="E40" s="285"/>
      <c r="F40" s="285"/>
      <c r="G40" s="285"/>
      <c r="H40" s="285"/>
      <c r="I40" s="272"/>
      <c r="J40" s="286"/>
      <c r="K40" s="286"/>
      <c r="L40" s="286"/>
      <c r="M40" s="272"/>
      <c r="N40" s="272"/>
      <c r="O40" s="272"/>
    </row>
    <row r="41" spans="1:17" ht="13.5" customHeight="1" x14ac:dyDescent="0.25">
      <c r="D41" s="272"/>
      <c r="E41" s="285"/>
      <c r="F41" s="285"/>
      <c r="G41" s="285"/>
      <c r="H41" s="285"/>
      <c r="I41" s="272"/>
      <c r="J41" s="286"/>
      <c r="K41" s="286"/>
      <c r="L41" s="286"/>
      <c r="M41" s="272"/>
      <c r="N41" s="272"/>
      <c r="O41" s="272"/>
    </row>
    <row r="42" spans="1:17" ht="13.5" customHeight="1" x14ac:dyDescent="0.25">
      <c r="D42" s="272"/>
      <c r="E42" s="285"/>
      <c r="F42" s="285"/>
      <c r="G42" s="285"/>
      <c r="H42" s="285"/>
      <c r="I42" s="272"/>
      <c r="J42" s="286"/>
      <c r="K42" s="286"/>
      <c r="L42" s="286"/>
      <c r="M42" s="272"/>
      <c r="N42" s="272"/>
      <c r="O42" s="272"/>
    </row>
    <row r="43" spans="1:17" ht="13.5" customHeight="1" x14ac:dyDescent="0.25">
      <c r="D43" s="272"/>
      <c r="E43" s="285"/>
      <c r="F43" s="285"/>
      <c r="G43" s="285"/>
      <c r="H43" s="285"/>
      <c r="I43" s="272"/>
      <c r="J43" s="286"/>
      <c r="K43" s="286"/>
      <c r="L43" s="286"/>
      <c r="M43" s="272"/>
      <c r="N43" s="272"/>
      <c r="O43" s="272"/>
    </row>
    <row r="44" spans="1:17" ht="13.5" customHeight="1" x14ac:dyDescent="0.25">
      <c r="D44" s="272"/>
      <c r="E44" s="285"/>
      <c r="F44" s="285"/>
      <c r="G44" s="285"/>
      <c r="H44" s="285"/>
      <c r="I44" s="272"/>
      <c r="J44" s="286"/>
      <c r="K44" s="286"/>
      <c r="L44" s="286"/>
      <c r="M44" s="272"/>
      <c r="N44" s="272"/>
      <c r="O44" s="272"/>
    </row>
    <row r="45" spans="1:17" ht="13.5" customHeight="1" x14ac:dyDescent="0.25">
      <c r="D45" s="272"/>
      <c r="E45" s="285"/>
      <c r="F45" s="285"/>
      <c r="G45" s="285"/>
      <c r="H45" s="285"/>
      <c r="I45" s="272"/>
      <c r="J45" s="286"/>
      <c r="K45" s="286"/>
      <c r="L45" s="286"/>
      <c r="M45" s="272"/>
      <c r="N45" s="272"/>
      <c r="O45" s="272"/>
    </row>
    <row r="46" spans="1:17" ht="13.5" customHeight="1" x14ac:dyDescent="0.25">
      <c r="D46" s="276"/>
      <c r="E46" s="283"/>
      <c r="F46" s="283"/>
      <c r="G46" s="283"/>
      <c r="H46" s="283"/>
      <c r="I46" s="272"/>
      <c r="J46" s="286"/>
      <c r="K46" s="286"/>
      <c r="L46" s="286"/>
      <c r="M46" s="272"/>
      <c r="N46" s="272"/>
      <c r="O46" s="272"/>
    </row>
    <row r="47" spans="1:17" ht="13.5" customHeight="1" x14ac:dyDescent="0.25">
      <c r="D47" s="272"/>
      <c r="E47" s="272"/>
      <c r="F47" s="272"/>
      <c r="G47" s="272"/>
      <c r="H47" s="272"/>
      <c r="I47" s="272"/>
      <c r="J47" s="272"/>
      <c r="K47" s="272"/>
      <c r="L47" s="272"/>
      <c r="M47" s="272"/>
      <c r="N47" s="272"/>
      <c r="O47" s="272"/>
    </row>
    <row r="48" spans="1:17" ht="13.5" customHeight="1" x14ac:dyDescent="0.25">
      <c r="D48" s="272"/>
      <c r="E48" s="272"/>
      <c r="F48" s="272"/>
      <c r="G48" s="272"/>
      <c r="H48" s="272"/>
      <c r="I48" s="272"/>
      <c r="J48" s="272"/>
      <c r="K48" s="272"/>
      <c r="L48" s="272"/>
      <c r="M48" s="272"/>
      <c r="N48" s="272"/>
      <c r="O48" s="272"/>
    </row>
    <row r="49" spans="4:15" ht="13.5" customHeight="1" x14ac:dyDescent="0.25">
      <c r="D49" s="272"/>
      <c r="E49" s="272"/>
      <c r="F49" s="272"/>
      <c r="G49" s="272"/>
      <c r="H49" s="272"/>
      <c r="I49" s="272"/>
      <c r="J49" s="272"/>
      <c r="K49" s="272"/>
      <c r="L49" s="272"/>
      <c r="M49" s="272"/>
      <c r="N49" s="272"/>
      <c r="O49" s="272"/>
    </row>
    <row r="50" spans="4:15" ht="13.5" customHeight="1" x14ac:dyDescent="0.25">
      <c r="D50" s="272"/>
      <c r="E50" s="272"/>
      <c r="F50" s="272"/>
      <c r="G50" s="272"/>
      <c r="H50" s="272"/>
      <c r="I50" s="272"/>
      <c r="J50" s="272"/>
      <c r="K50" s="272"/>
      <c r="L50" s="272"/>
      <c r="M50" s="272"/>
      <c r="N50" s="272"/>
      <c r="O50" s="272"/>
    </row>
    <row r="51" spans="4:15" ht="13.5" customHeight="1" x14ac:dyDescent="0.25">
      <c r="D51" s="272"/>
      <c r="E51" s="272"/>
      <c r="F51" s="272"/>
      <c r="G51" s="272"/>
      <c r="H51" s="272"/>
      <c r="I51" s="272"/>
      <c r="J51" s="272"/>
      <c r="K51" s="272"/>
      <c r="L51" s="272"/>
      <c r="M51" s="272"/>
      <c r="N51" s="272"/>
      <c r="O51" s="272"/>
    </row>
    <row r="52" spans="4:15" ht="13.5" customHeight="1" x14ac:dyDescent="0.25">
      <c r="D52" s="272"/>
      <c r="E52" s="272"/>
      <c r="F52" s="272"/>
      <c r="G52" s="272"/>
      <c r="H52" s="272"/>
      <c r="I52" s="272"/>
      <c r="J52" s="272"/>
      <c r="K52" s="272"/>
      <c r="L52" s="272"/>
      <c r="M52" s="272"/>
      <c r="N52" s="272"/>
      <c r="O52" s="272"/>
    </row>
    <row r="53" spans="4:15" ht="13.5" customHeight="1" x14ac:dyDescent="0.25">
      <c r="D53" s="272"/>
      <c r="E53" s="272"/>
      <c r="F53" s="272"/>
      <c r="G53" s="272"/>
      <c r="H53" s="272"/>
      <c r="I53" s="272"/>
      <c r="J53" s="272"/>
      <c r="K53" s="272"/>
      <c r="L53" s="272"/>
      <c r="M53" s="272"/>
      <c r="N53" s="272"/>
      <c r="O53" s="272"/>
    </row>
    <row r="54" spans="4:15" ht="13.5" customHeight="1" x14ac:dyDescent="0.25">
      <c r="D54" s="272"/>
      <c r="E54" s="272"/>
      <c r="F54" s="272"/>
      <c r="G54" s="272"/>
      <c r="H54" s="272"/>
      <c r="I54" s="272"/>
      <c r="J54" s="272"/>
      <c r="K54" s="272"/>
      <c r="L54" s="272"/>
      <c r="M54" s="272"/>
      <c r="N54" s="272"/>
      <c r="O54" s="272"/>
    </row>
    <row r="55" spans="4:15" ht="13.5" customHeight="1" x14ac:dyDescent="0.25">
      <c r="D55" s="272"/>
      <c r="E55" s="272"/>
      <c r="F55" s="272"/>
      <c r="G55" s="272"/>
      <c r="H55" s="272"/>
      <c r="I55" s="272"/>
      <c r="J55" s="272"/>
      <c r="K55" s="272"/>
      <c r="L55" s="272"/>
      <c r="M55" s="272"/>
      <c r="N55" s="272"/>
      <c r="O55" s="272"/>
    </row>
    <row r="56" spans="4:15" ht="13.5" customHeight="1" x14ac:dyDescent="0.25">
      <c r="D56" s="272"/>
      <c r="E56" s="272"/>
      <c r="F56" s="272"/>
      <c r="G56" s="272"/>
      <c r="H56" s="272"/>
      <c r="I56" s="272"/>
      <c r="J56" s="272"/>
      <c r="K56" s="272"/>
      <c r="L56" s="272"/>
      <c r="M56" s="272"/>
      <c r="N56" s="272"/>
      <c r="O56" s="272"/>
    </row>
    <row r="57" spans="4:15" ht="13.5" customHeight="1" x14ac:dyDescent="0.25">
      <c r="D57" s="272"/>
      <c r="E57" s="272"/>
      <c r="F57" s="272"/>
      <c r="G57" s="272"/>
      <c r="H57" s="272"/>
      <c r="I57" s="272"/>
      <c r="J57" s="272"/>
      <c r="K57" s="272"/>
      <c r="L57" s="272"/>
      <c r="M57" s="272"/>
      <c r="N57" s="272"/>
      <c r="O57" s="272"/>
    </row>
    <row r="58" spans="4:15" ht="13.5" customHeight="1" x14ac:dyDescent="0.25">
      <c r="D58" s="272"/>
      <c r="E58" s="272"/>
      <c r="F58" s="272"/>
      <c r="G58" s="272"/>
      <c r="H58" s="272"/>
      <c r="I58" s="272"/>
      <c r="J58" s="272"/>
      <c r="K58" s="272"/>
      <c r="L58" s="272"/>
      <c r="M58" s="272"/>
      <c r="N58" s="272"/>
      <c r="O58" s="272"/>
    </row>
    <row r="59" spans="4:15" ht="13.5" customHeight="1" x14ac:dyDescent="0.25">
      <c r="D59" s="272"/>
      <c r="E59" s="272"/>
      <c r="F59" s="272"/>
      <c r="G59" s="272"/>
      <c r="H59" s="272"/>
      <c r="I59" s="272"/>
      <c r="J59" s="272"/>
      <c r="K59" s="272"/>
      <c r="L59" s="272"/>
      <c r="M59" s="272"/>
      <c r="N59" s="272"/>
      <c r="O59" s="272"/>
    </row>
  </sheetData>
  <pageMargins left="0.75" right="0.75" top="1" bottom="1" header="0.5" footer="0.5"/>
  <pageSetup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B3B22-1301-4372-B8E7-EDC693294693}">
  <sheetPr>
    <tabColor theme="4"/>
  </sheetPr>
  <dimension ref="A1:AJ108"/>
  <sheetViews>
    <sheetView showGridLines="0" zoomScale="70" zoomScaleNormal="70" workbookViewId="0">
      <selection activeCell="D87" sqref="D87"/>
    </sheetView>
  </sheetViews>
  <sheetFormatPr defaultColWidth="9.1796875" defaultRowHeight="13.5" customHeight="1" x14ac:dyDescent="0.25"/>
  <cols>
    <col min="1" max="1" width="1.81640625" style="2" customWidth="1"/>
    <col min="2" max="2" width="2.81640625" style="2" customWidth="1"/>
    <col min="3" max="3" width="2" style="2" customWidth="1"/>
    <col min="4" max="4" width="53.81640625" style="2" bestFit="1" customWidth="1"/>
    <col min="5" max="5" width="7.1796875" style="2" bestFit="1" customWidth="1"/>
    <col min="6" max="6" width="22" style="2" bestFit="1" customWidth="1"/>
    <col min="7" max="7" width="7.81640625" style="2" bestFit="1" customWidth="1"/>
    <col min="8" max="8" width="15.1796875" style="2" bestFit="1" customWidth="1"/>
    <col min="9" max="9" width="37.7265625" style="2" customWidth="1"/>
    <col min="10" max="10" width="7.26953125" style="2" bestFit="1" customWidth="1"/>
    <col min="11" max="11" width="13.453125" style="2" bestFit="1" customWidth="1"/>
    <col min="12" max="12" width="19.453125" style="2" customWidth="1"/>
    <col min="13" max="14" width="6.81640625" style="2" bestFit="1" customWidth="1"/>
    <col min="15" max="15" width="13.453125" style="2" bestFit="1" customWidth="1"/>
    <col min="16" max="17" width="6.81640625" style="2" bestFit="1" customWidth="1"/>
    <col min="18" max="18" width="9.81640625" style="2" customWidth="1"/>
    <col min="19" max="20" width="7.7265625" style="2" bestFit="1" customWidth="1"/>
    <col min="21" max="21" width="9.81640625" style="2" customWidth="1"/>
    <col min="22" max="23" width="7.7265625" style="2" bestFit="1" customWidth="1"/>
    <col min="24" max="24" width="14.81640625" style="2" customWidth="1"/>
    <col min="25" max="25" width="18.7265625" style="2" bestFit="1" customWidth="1"/>
    <col min="26" max="26" width="6.7265625" style="2" bestFit="1" customWidth="1"/>
    <col min="27" max="27" width="7.26953125" style="2" bestFit="1" customWidth="1"/>
    <col min="28" max="28" width="15.26953125" style="2" bestFit="1" customWidth="1"/>
    <col min="29" max="29" width="6.7265625" style="2" bestFit="1" customWidth="1"/>
    <col min="30" max="30" width="7.1796875" style="2" bestFit="1" customWidth="1"/>
    <col min="31" max="31" width="13.453125" style="2" bestFit="1" customWidth="1"/>
    <col min="32" max="32" width="6" style="2" bestFit="1" customWidth="1"/>
    <col min="33" max="16384" width="9.1796875" style="2"/>
  </cols>
  <sheetData>
    <row r="1" spans="1:20" s="7" customFormat="1" ht="13.5" customHeight="1" x14ac:dyDescent="0.25">
      <c r="A1" s="5"/>
      <c r="B1" s="5"/>
      <c r="C1" s="5"/>
      <c r="D1" s="6" t="s">
        <v>70</v>
      </c>
      <c r="E1" s="6"/>
      <c r="F1" s="25"/>
    </row>
    <row r="2" spans="1:20" s="7" customFormat="1" ht="13.5" customHeight="1" x14ac:dyDescent="0.25">
      <c r="A2" s="5"/>
      <c r="B2" s="5"/>
      <c r="C2" s="5"/>
      <c r="D2" s="6"/>
      <c r="E2" s="6"/>
      <c r="F2" s="26" t="str">
        <f>Title</f>
        <v>OCP Africa - Mali P205</v>
      </c>
    </row>
    <row r="3" spans="1:20" s="7" customFormat="1" ht="13.5" customHeight="1" x14ac:dyDescent="0.25">
      <c r="A3" s="5"/>
      <c r="B3" s="5"/>
      <c r="C3" s="5"/>
      <c r="D3" s="6"/>
      <c r="E3" s="6"/>
      <c r="F3" s="27" t="str">
        <f ca="1">MID(CELL("filename",F3),FIND("]",CELL("filename",F3))+1,256)</f>
        <v>OCPSalesProduct</v>
      </c>
    </row>
    <row r="4" spans="1:20" s="7" customFormat="1" ht="13.5" customHeight="1" x14ac:dyDescent="0.25">
      <c r="A4" s="5"/>
      <c r="B4" s="5"/>
      <c r="C4" s="5"/>
      <c r="D4" s="6"/>
      <c r="E4" s="6"/>
      <c r="F4" s="25"/>
    </row>
    <row r="5" spans="1:20" s="11" customFormat="1" ht="13.4" customHeight="1" x14ac:dyDescent="0.3">
      <c r="A5" s="8"/>
      <c r="B5" s="8"/>
      <c r="C5" s="8"/>
      <c r="D5" s="9"/>
      <c r="E5" s="9"/>
      <c r="F5" s="10"/>
    </row>
    <row r="6" spans="1:20" s="208" customFormat="1" ht="13.4" customHeight="1" x14ac:dyDescent="0.3">
      <c r="A6" s="205"/>
      <c r="B6" s="205"/>
      <c r="C6" s="205"/>
      <c r="D6" s="206"/>
      <c r="E6" s="206"/>
      <c r="F6" s="207"/>
    </row>
    <row r="7" spans="1:20" ht="13.5" customHeight="1" x14ac:dyDescent="0.35">
      <c r="B7" s="29">
        <v>0</v>
      </c>
      <c r="D7" s="28" t="s">
        <v>392</v>
      </c>
    </row>
    <row r="10" spans="1:20" ht="13.5" customHeight="1" x14ac:dyDescent="0.3">
      <c r="D10" s="32" t="s">
        <v>141</v>
      </c>
      <c r="E10" s="32"/>
      <c r="F10" s="32"/>
      <c r="G10" s="32"/>
      <c r="I10" s="209" t="s">
        <v>142</v>
      </c>
      <c r="J10" s="209"/>
      <c r="K10" s="209"/>
      <c r="L10" s="209"/>
    </row>
    <row r="11" spans="1:20" s="211" customFormat="1" ht="13.5" customHeight="1" x14ac:dyDescent="0.3">
      <c r="A11" s="210"/>
      <c r="B11" s="210"/>
      <c r="C11" s="210"/>
      <c r="D11" s="33" t="s">
        <v>143</v>
      </c>
      <c r="E11" s="33"/>
      <c r="F11" s="33"/>
      <c r="G11" s="33"/>
      <c r="I11" s="212" t="s">
        <v>143</v>
      </c>
      <c r="J11" s="212"/>
      <c r="K11" s="212"/>
      <c r="L11" s="212"/>
    </row>
    <row r="12" spans="1:20" s="211" customFormat="1" ht="13.5" customHeight="1" x14ac:dyDescent="0.3">
      <c r="A12" s="210"/>
      <c r="B12" s="210"/>
      <c r="C12" s="210"/>
      <c r="D12" s="30" t="s">
        <v>14</v>
      </c>
      <c r="E12" s="34">
        <v>2023</v>
      </c>
      <c r="F12" s="34">
        <v>2024</v>
      </c>
      <c r="G12" s="34">
        <v>2025</v>
      </c>
      <c r="I12" s="213" t="s">
        <v>14</v>
      </c>
      <c r="J12" s="214">
        <v>2023</v>
      </c>
      <c r="K12" s="214">
        <v>2024</v>
      </c>
      <c r="L12" s="214">
        <v>2025</v>
      </c>
    </row>
    <row r="13" spans="1:20" s="211" customFormat="1" ht="13.5" customHeight="1" x14ac:dyDescent="0.25">
      <c r="A13" s="210"/>
      <c r="B13" s="210"/>
      <c r="C13" s="210"/>
      <c r="D13" s="1" t="s">
        <v>144</v>
      </c>
      <c r="E13" s="1">
        <f>J39</f>
        <v>36.197416751320091</v>
      </c>
      <c r="F13" s="1">
        <f>K39</f>
        <v>29.518920263998325</v>
      </c>
      <c r="G13" s="1">
        <f>L39</f>
        <v>23.563215374710129</v>
      </c>
      <c r="I13" s="1" t="s">
        <v>144</v>
      </c>
      <c r="J13" s="1">
        <f>J39+Y93</f>
        <v>48.263222335093459</v>
      </c>
      <c r="K13" s="1">
        <f>K39+Z93</f>
        <v>39.935056777383167</v>
      </c>
      <c r="L13" s="1">
        <f>L39+AA93</f>
        <v>32.199544035965779</v>
      </c>
      <c r="Q13" s="1"/>
      <c r="R13" s="1"/>
      <c r="S13" s="1"/>
      <c r="T13" s="1"/>
    </row>
    <row r="14" spans="1:20" s="1" customFormat="1" ht="13.5" customHeight="1" x14ac:dyDescent="0.25">
      <c r="D14" s="1" t="s">
        <v>145</v>
      </c>
      <c r="E14" s="1">
        <f>M39</f>
        <v>0</v>
      </c>
      <c r="F14" s="1">
        <f>N39</f>
        <v>14.759460131999163</v>
      </c>
      <c r="G14" s="1">
        <f>O39</f>
        <v>35.344823062065188</v>
      </c>
      <c r="I14" s="1" t="s">
        <v>145</v>
      </c>
      <c r="J14" s="1">
        <f>M39+AB93</f>
        <v>0</v>
      </c>
      <c r="K14" s="1">
        <f>N39+AC93</f>
        <v>14.759460131999163</v>
      </c>
      <c r="L14" s="1">
        <f>O39+AD93</f>
        <v>35.344823062065188</v>
      </c>
    </row>
    <row r="15" spans="1:20" ht="13.5" customHeight="1" x14ac:dyDescent="0.25">
      <c r="D15" s="1" t="s">
        <v>146</v>
      </c>
      <c r="E15" s="1">
        <f>P39</f>
        <v>0</v>
      </c>
      <c r="F15" s="1">
        <f>Q39</f>
        <v>0</v>
      </c>
      <c r="G15" s="1">
        <f>R39</f>
        <v>0</v>
      </c>
      <c r="I15" s="1" t="s">
        <v>146</v>
      </c>
      <c r="J15" s="1">
        <f>P39+AE93</f>
        <v>0</v>
      </c>
      <c r="K15" s="1">
        <f>Q39+AF93</f>
        <v>0</v>
      </c>
      <c r="L15" s="1">
        <f>R39+AG93</f>
        <v>0</v>
      </c>
      <c r="Q15" s="1"/>
      <c r="R15" s="1"/>
      <c r="S15" s="1"/>
      <c r="T15" s="1"/>
    </row>
    <row r="16" spans="1:20" ht="13.5" customHeight="1" thickBot="1" x14ac:dyDescent="0.3">
      <c r="D16" s="1" t="s">
        <v>147</v>
      </c>
      <c r="E16" s="1">
        <f>S39</f>
        <v>101.75496042315537</v>
      </c>
      <c r="F16" s="1">
        <f>T39</f>
        <v>124.47144711319295</v>
      </c>
      <c r="G16" s="1">
        <f>U39</f>
        <v>135.48848840458322</v>
      </c>
      <c r="I16" s="1" t="s">
        <v>148</v>
      </c>
      <c r="J16" s="1">
        <f>S39+AH93</f>
        <v>259.01262653166822</v>
      </c>
      <c r="K16" s="1">
        <f>T39+AI93</f>
        <v>260.22842633764202</v>
      </c>
      <c r="L16" s="1">
        <f>U39+AJ93</f>
        <v>248.04863862294854</v>
      </c>
      <c r="Q16" s="1"/>
      <c r="R16" s="1"/>
      <c r="S16" s="1"/>
      <c r="T16" s="1"/>
    </row>
    <row r="17" spans="1:34" ht="13.5" customHeight="1" thickTop="1" thickBot="1" x14ac:dyDescent="0.3">
      <c r="D17" s="108" t="s">
        <v>149</v>
      </c>
      <c r="E17" s="215">
        <f>SUM(E13:E16)</f>
        <v>137.95237717447546</v>
      </c>
      <c r="F17" s="215">
        <f>SUM(F13:F16)</f>
        <v>168.74982750919042</v>
      </c>
      <c r="G17" s="215">
        <f>SUM(G13:G16)</f>
        <v>194.39652684135854</v>
      </c>
      <c r="I17" s="108" t="s">
        <v>149</v>
      </c>
      <c r="J17" s="216">
        <f>SUM(J13:J16)</f>
        <v>307.27584886676169</v>
      </c>
      <c r="K17" s="216">
        <f>SUM(K13:K16)</f>
        <v>314.92294324702436</v>
      </c>
      <c r="L17" s="216">
        <f>SUM(L13:L16)</f>
        <v>315.59300572097948</v>
      </c>
    </row>
    <row r="18" spans="1:34" s="211" customFormat="1" ht="13.5" customHeight="1" thickTop="1" x14ac:dyDescent="0.3">
      <c r="A18" s="210"/>
      <c r="B18" s="210"/>
      <c r="C18" s="210"/>
      <c r="D18" s="1"/>
      <c r="E18" s="1"/>
      <c r="F18" s="1"/>
      <c r="G18" s="1"/>
      <c r="I18" s="99" t="s">
        <v>150</v>
      </c>
      <c r="J18" s="217">
        <f>E17/J17</f>
        <v>0.44895287958115176</v>
      </c>
      <c r="K18" s="217">
        <f>F17/K17</f>
        <v>0.53584481895567604</v>
      </c>
      <c r="L18" s="217">
        <f>G17/L17</f>
        <v>0.61597222789286854</v>
      </c>
    </row>
    <row r="19" spans="1:34" s="211" customFormat="1" ht="13.5" customHeight="1" x14ac:dyDescent="0.25">
      <c r="A19" s="210"/>
      <c r="B19" s="210"/>
      <c r="C19" s="210"/>
      <c r="D19" s="2"/>
      <c r="E19" s="2"/>
      <c r="F19" s="2"/>
      <c r="G19" s="2"/>
      <c r="I19" s="2"/>
      <c r="J19" s="2"/>
      <c r="K19" s="2"/>
      <c r="L19" s="2"/>
    </row>
    <row r="20" spans="1:34" s="211" customFormat="1" ht="13.5" customHeight="1" x14ac:dyDescent="0.3">
      <c r="A20" s="210"/>
      <c r="B20" s="210"/>
      <c r="C20" s="210"/>
      <c r="D20" s="32" t="s">
        <v>141</v>
      </c>
      <c r="E20" s="32"/>
      <c r="F20" s="32"/>
      <c r="G20" s="32"/>
      <c r="I20" s="209" t="s">
        <v>142</v>
      </c>
      <c r="J20" s="209"/>
      <c r="K20" s="209"/>
      <c r="L20" s="209"/>
    </row>
    <row r="21" spans="1:34" s="1" customFormat="1" ht="13.5" customHeight="1" x14ac:dyDescent="0.3">
      <c r="D21" s="33" t="s">
        <v>143</v>
      </c>
      <c r="E21" s="33"/>
      <c r="F21" s="33"/>
      <c r="G21" s="33"/>
      <c r="I21" s="212" t="s">
        <v>143</v>
      </c>
      <c r="J21" s="212"/>
      <c r="K21" s="212"/>
      <c r="L21" s="212"/>
    </row>
    <row r="22" spans="1:34" s="1" customFormat="1" ht="13.5" customHeight="1" x14ac:dyDescent="0.3">
      <c r="D22" s="30" t="s">
        <v>151</v>
      </c>
      <c r="E22" s="34">
        <v>2023</v>
      </c>
      <c r="F22" s="34">
        <v>2024</v>
      </c>
      <c r="G22" s="34">
        <v>2025</v>
      </c>
      <c r="H22" s="217"/>
      <c r="I22" s="213" t="s">
        <v>151</v>
      </c>
      <c r="J22" s="214">
        <v>2023</v>
      </c>
      <c r="K22" s="214">
        <v>2024</v>
      </c>
      <c r="L22" s="214">
        <v>2025</v>
      </c>
      <c r="M22" s="217"/>
      <c r="N22" s="217"/>
      <c r="O22" s="217"/>
      <c r="P22" s="217"/>
      <c r="R22" s="99"/>
      <c r="S22" s="217"/>
      <c r="T22" s="217"/>
      <c r="U22" s="99"/>
      <c r="V22" s="217"/>
      <c r="W22" s="217"/>
      <c r="X22" s="217"/>
    </row>
    <row r="23" spans="1:34" s="1" customFormat="1" ht="13.5" customHeight="1" x14ac:dyDescent="0.3">
      <c r="D23" s="1" t="s">
        <v>144</v>
      </c>
      <c r="E23" s="1">
        <f>J46</f>
        <v>36.197416751320091</v>
      </c>
      <c r="F23" s="1">
        <f>K46</f>
        <v>31.781771877335046</v>
      </c>
      <c r="G23" s="1">
        <f>L46</f>
        <v>25.444638597972872</v>
      </c>
      <c r="H23" s="217"/>
      <c r="I23" s="1" t="s">
        <v>144</v>
      </c>
      <c r="J23" s="1">
        <f>J46+Y106</f>
        <v>48.263222335093459</v>
      </c>
      <c r="K23" s="1">
        <f>K46+Z106</f>
        <v>43.270539799687327</v>
      </c>
      <c r="L23" s="1">
        <f>L46+AA106</f>
        <v>35.404266760419723</v>
      </c>
      <c r="M23" s="217"/>
      <c r="N23" s="217"/>
      <c r="O23" s="217"/>
      <c r="P23" s="217"/>
      <c r="R23" s="99"/>
      <c r="S23" s="217"/>
      <c r="T23" s="217"/>
      <c r="U23" s="99"/>
      <c r="V23" s="217"/>
      <c r="W23" s="217"/>
      <c r="X23" s="217"/>
    </row>
    <row r="24" spans="1:34" s="1" customFormat="1" ht="13.5" customHeight="1" x14ac:dyDescent="0.3">
      <c r="D24" s="1" t="s">
        <v>145</v>
      </c>
      <c r="E24" s="1">
        <f>M46</f>
        <v>0</v>
      </c>
      <c r="F24" s="1">
        <f>N46</f>
        <v>15.890885938667523</v>
      </c>
      <c r="G24" s="1">
        <f>O46</f>
        <v>38.166957896959303</v>
      </c>
      <c r="H24" s="217"/>
      <c r="I24" s="1" t="s">
        <v>145</v>
      </c>
      <c r="J24" s="1">
        <f>M46+AB106</f>
        <v>0</v>
      </c>
      <c r="K24" s="1">
        <f>N46+AC106</f>
        <v>15.890885938667523</v>
      </c>
      <c r="L24" s="1">
        <f>O46+AD106</f>
        <v>38.166957896959303</v>
      </c>
      <c r="M24" s="217"/>
      <c r="N24" s="217"/>
      <c r="O24" s="217"/>
      <c r="P24" s="217"/>
      <c r="R24" s="99"/>
      <c r="S24" s="217"/>
      <c r="T24" s="217"/>
      <c r="U24" s="99"/>
      <c r="V24" s="217"/>
      <c r="W24" s="217"/>
      <c r="X24" s="217"/>
    </row>
    <row r="25" spans="1:34" s="1" customFormat="1" ht="13.5" customHeight="1" x14ac:dyDescent="0.3">
      <c r="D25" s="1" t="s">
        <v>146</v>
      </c>
      <c r="E25" s="1">
        <f>P46</f>
        <v>0</v>
      </c>
      <c r="F25" s="1">
        <f>Q46</f>
        <v>0</v>
      </c>
      <c r="G25" s="1">
        <f>R46</f>
        <v>0</v>
      </c>
      <c r="H25" s="217"/>
      <c r="I25" s="1" t="s">
        <v>146</v>
      </c>
      <c r="J25" s="1">
        <f>P46+AE106</f>
        <v>0</v>
      </c>
      <c r="K25" s="1">
        <f>Q46+AF106</f>
        <v>0</v>
      </c>
      <c r="L25" s="1">
        <f>R46+AG106</f>
        <v>0</v>
      </c>
      <c r="M25" s="217"/>
      <c r="N25" s="217"/>
      <c r="O25" s="217"/>
      <c r="P25" s="217"/>
      <c r="R25" s="99"/>
      <c r="S25" s="217"/>
      <c r="T25" s="217"/>
      <c r="U25" s="99"/>
      <c r="V25" s="217"/>
      <c r="W25" s="217"/>
      <c r="X25" s="217"/>
    </row>
    <row r="26" spans="1:34" s="211" customFormat="1" ht="13.5" customHeight="1" thickBot="1" x14ac:dyDescent="0.3">
      <c r="D26" s="1" t="s">
        <v>148</v>
      </c>
      <c r="E26" s="1">
        <f>S46</f>
        <v>101.75496042315537</v>
      </c>
      <c r="F26" s="1">
        <f>T46</f>
        <v>134.01313808276279</v>
      </c>
      <c r="G26" s="1">
        <f>U46</f>
        <v>146.30667193834401</v>
      </c>
      <c r="I26" s="1" t="s">
        <v>147</v>
      </c>
      <c r="J26" s="1">
        <f>S46+AH106</f>
        <v>259.01262653166822</v>
      </c>
      <c r="K26" s="1">
        <f>T46+AI106</f>
        <v>283.75008000408752</v>
      </c>
      <c r="L26" s="1">
        <f>U46+AJ106</f>
        <v>276.11382565556801</v>
      </c>
    </row>
    <row r="27" spans="1:34" s="1" customFormat="1" ht="13.5" customHeight="1" thickTop="1" thickBot="1" x14ac:dyDescent="0.3">
      <c r="D27" s="108" t="s">
        <v>149</v>
      </c>
      <c r="E27" s="215">
        <f>SUM(E23:E26)</f>
        <v>137.95237717447546</v>
      </c>
      <c r="F27" s="215">
        <f>SUM(F23:F26)</f>
        <v>181.68579589876538</v>
      </c>
      <c r="G27" s="215">
        <f>SUM(G23:G26)</f>
        <v>209.91826843327618</v>
      </c>
      <c r="H27" s="217"/>
      <c r="I27" s="108" t="s">
        <v>149</v>
      </c>
      <c r="J27" s="216">
        <f>SUM(J23:J26)</f>
        <v>307.27584886676169</v>
      </c>
      <c r="K27" s="216">
        <f>SUM(K23:K26)</f>
        <v>342.91150574244239</v>
      </c>
      <c r="L27" s="216">
        <f>SUM(L23:L26)</f>
        <v>349.68505031294706</v>
      </c>
      <c r="M27" s="2"/>
      <c r="N27" s="2"/>
      <c r="O27" s="2"/>
      <c r="P27" s="2"/>
      <c r="Q27" s="2"/>
      <c r="R27" s="2"/>
      <c r="S27" s="2"/>
      <c r="T27" s="2"/>
      <c r="U27" s="2"/>
      <c r="V27" s="2"/>
      <c r="AC27" s="2"/>
      <c r="AD27" s="2"/>
      <c r="AE27" s="2"/>
      <c r="AF27" s="2"/>
      <c r="AG27" s="2"/>
      <c r="AH27" s="2"/>
    </row>
    <row r="28" spans="1:34" s="211" customFormat="1" ht="13.5" customHeight="1" thickTop="1" x14ac:dyDescent="0.3">
      <c r="I28" s="99" t="s">
        <v>150</v>
      </c>
      <c r="J28" s="217">
        <f>E27/J27</f>
        <v>0.44895287958115176</v>
      </c>
      <c r="K28" s="217">
        <f>F27/K27</f>
        <v>0.52983289524040611</v>
      </c>
      <c r="L28" s="217">
        <f>G27/L27</f>
        <v>0.60030667094693346</v>
      </c>
    </row>
    <row r="29" spans="1:34" s="1" customFormat="1" ht="13.5" customHeight="1" x14ac:dyDescent="0.25">
      <c r="H29" s="217"/>
    </row>
    <row r="30" spans="1:34" s="1" customFormat="1" ht="13.5" customHeight="1" x14ac:dyDescent="0.25"/>
    <row r="31" spans="1:34" s="211" customFormat="1" ht="13.5" customHeight="1" x14ac:dyDescent="0.25"/>
    <row r="32" spans="1:34" s="1" customFormat="1" ht="13.4" customHeight="1" x14ac:dyDescent="0.25"/>
    <row r="33" spans="2:34" s="1" customFormat="1" ht="13.4" customHeight="1" x14ac:dyDescent="0.35">
      <c r="B33" s="29">
        <v>1</v>
      </c>
      <c r="C33" s="2"/>
      <c r="D33" s="28" t="s">
        <v>393</v>
      </c>
    </row>
    <row r="34" spans="2:34" s="1" customFormat="1" ht="13" x14ac:dyDescent="0.3">
      <c r="H34" s="217"/>
      <c r="W34" s="32" t="s">
        <v>152</v>
      </c>
      <c r="X34" s="32"/>
      <c r="Y34" s="32"/>
      <c r="Z34" s="32"/>
      <c r="AA34" s="32"/>
      <c r="AB34" s="32"/>
    </row>
    <row r="35" spans="2:34" s="1" customFormat="1" ht="13.5" customHeight="1" x14ac:dyDescent="0.3">
      <c r="D35" s="32" t="s">
        <v>153</v>
      </c>
      <c r="E35" s="32"/>
      <c r="F35" s="32"/>
      <c r="G35" s="32"/>
      <c r="H35" s="217"/>
      <c r="I35" s="32" t="s">
        <v>152</v>
      </c>
      <c r="J35" s="2"/>
      <c r="K35" s="2"/>
      <c r="L35" s="2"/>
      <c r="M35" s="2"/>
      <c r="N35" s="2"/>
      <c r="O35" s="2"/>
      <c r="P35" s="2"/>
      <c r="Q35" s="2"/>
      <c r="R35" s="2"/>
      <c r="S35" s="2"/>
      <c r="T35" s="2"/>
      <c r="U35" s="2"/>
      <c r="V35" s="2"/>
      <c r="W35" s="33" t="s">
        <v>154</v>
      </c>
      <c r="X35" s="33"/>
      <c r="Y35" s="33"/>
      <c r="Z35" s="33"/>
      <c r="AA35" s="33"/>
      <c r="AB35" s="33"/>
      <c r="AC35" s="2"/>
      <c r="AD35" s="2"/>
      <c r="AE35" s="2"/>
      <c r="AF35" s="2"/>
      <c r="AG35" s="2"/>
      <c r="AH35" s="2"/>
    </row>
    <row r="36" spans="2:34" s="1" customFormat="1" ht="13.5" customHeight="1" x14ac:dyDescent="0.3">
      <c r="D36" s="33" t="s">
        <v>143</v>
      </c>
      <c r="E36" s="33"/>
      <c r="F36" s="33"/>
      <c r="G36" s="33"/>
      <c r="H36" s="217"/>
      <c r="I36" s="33" t="s">
        <v>143</v>
      </c>
      <c r="J36" s="218" t="s">
        <v>144</v>
      </c>
      <c r="K36" s="2"/>
      <c r="L36" s="2"/>
      <c r="M36" s="218" t="s">
        <v>145</v>
      </c>
      <c r="N36" s="2"/>
      <c r="O36" s="2"/>
      <c r="P36" s="218" t="s">
        <v>146</v>
      </c>
      <c r="Q36" s="2"/>
      <c r="R36" s="2"/>
      <c r="S36" s="218" t="s">
        <v>148</v>
      </c>
      <c r="T36" s="2"/>
      <c r="U36" s="2"/>
      <c r="V36" s="2"/>
      <c r="W36" s="218" t="s">
        <v>144</v>
      </c>
      <c r="X36" s="2"/>
      <c r="Y36" s="2"/>
      <c r="Z36" s="218" t="s">
        <v>145</v>
      </c>
      <c r="AA36" s="2"/>
      <c r="AB36" s="2"/>
      <c r="AC36" s="218" t="s">
        <v>146</v>
      </c>
      <c r="AD36" s="2"/>
      <c r="AE36" s="2"/>
      <c r="AF36" s="218" t="s">
        <v>148</v>
      </c>
      <c r="AG36" s="2"/>
      <c r="AH36" s="2"/>
    </row>
    <row r="37" spans="2:34" s="1" customFormat="1" ht="13.5" customHeight="1" x14ac:dyDescent="0.3">
      <c r="D37" s="30" t="s">
        <v>14</v>
      </c>
      <c r="E37" s="34">
        <v>2023</v>
      </c>
      <c r="F37" s="34">
        <v>2024</v>
      </c>
      <c r="G37" s="34">
        <v>2025</v>
      </c>
      <c r="H37" s="211"/>
      <c r="I37" s="30" t="s">
        <v>14</v>
      </c>
      <c r="J37" s="34">
        <v>2023</v>
      </c>
      <c r="K37" s="34">
        <v>2024</v>
      </c>
      <c r="L37" s="34">
        <v>2025</v>
      </c>
      <c r="M37" s="34">
        <v>2023</v>
      </c>
      <c r="N37" s="34">
        <v>2024</v>
      </c>
      <c r="O37" s="34">
        <v>2025</v>
      </c>
      <c r="P37" s="34">
        <v>2023</v>
      </c>
      <c r="Q37" s="34">
        <v>2024</v>
      </c>
      <c r="R37" s="34">
        <v>2025</v>
      </c>
      <c r="S37" s="34">
        <v>2023</v>
      </c>
      <c r="T37" s="34">
        <v>2024</v>
      </c>
      <c r="U37" s="34">
        <v>2025</v>
      </c>
      <c r="V37" s="211"/>
      <c r="W37" s="34">
        <v>2023</v>
      </c>
      <c r="X37" s="34">
        <v>2024</v>
      </c>
      <c r="Y37" s="34">
        <v>2025</v>
      </c>
      <c r="Z37" s="34">
        <v>2023</v>
      </c>
      <c r="AA37" s="34">
        <v>2024</v>
      </c>
      <c r="AB37" s="34">
        <v>2025</v>
      </c>
      <c r="AC37" s="34">
        <v>2023</v>
      </c>
      <c r="AD37" s="34">
        <v>2024</v>
      </c>
      <c r="AE37" s="34">
        <v>2025</v>
      </c>
      <c r="AF37" s="34">
        <v>2023</v>
      </c>
      <c r="AG37" s="34">
        <v>2024</v>
      </c>
      <c r="AH37" s="34">
        <v>2025</v>
      </c>
    </row>
    <row r="38" spans="2:34" s="211" customFormat="1" ht="13.5" customHeight="1" thickBot="1" x14ac:dyDescent="0.3">
      <c r="D38" s="1" t="s">
        <v>155</v>
      </c>
      <c r="E38" s="219">
        <f>J38+M38+P38+S38</f>
        <v>137.95237717447546</v>
      </c>
      <c r="F38" s="219">
        <f>K38+N38+Q38+T38</f>
        <v>168.74982750919042</v>
      </c>
      <c r="G38" s="219">
        <f>L38+O38+R38+U38</f>
        <v>194.39652684135854</v>
      </c>
      <c r="H38" s="217"/>
      <c r="I38" s="1" t="s">
        <v>155</v>
      </c>
      <c r="J38" s="219">
        <f t="shared" ref="J38:U38" si="0">Y62</f>
        <v>36.197416751320091</v>
      </c>
      <c r="K38" s="219">
        <f t="shared" si="0"/>
        <v>29.518920263998325</v>
      </c>
      <c r="L38" s="219">
        <f t="shared" si="0"/>
        <v>23.563215374710129</v>
      </c>
      <c r="M38" s="1">
        <f t="shared" si="0"/>
        <v>0</v>
      </c>
      <c r="N38" s="219">
        <f t="shared" si="0"/>
        <v>14.759460131999163</v>
      </c>
      <c r="O38" s="219">
        <f t="shared" si="0"/>
        <v>35.344823062065188</v>
      </c>
      <c r="P38" s="219">
        <f t="shared" si="0"/>
        <v>0</v>
      </c>
      <c r="Q38" s="219">
        <f t="shared" si="0"/>
        <v>0</v>
      </c>
      <c r="R38" s="219">
        <f t="shared" si="0"/>
        <v>0</v>
      </c>
      <c r="S38" s="219">
        <f t="shared" si="0"/>
        <v>101.75496042315537</v>
      </c>
      <c r="T38" s="219">
        <f t="shared" si="0"/>
        <v>124.47144711319295</v>
      </c>
      <c r="U38" s="219">
        <f t="shared" si="0"/>
        <v>135.48848840458322</v>
      </c>
      <c r="W38" s="220">
        <f t="shared" ref="W38:Y39" si="1">IFERROR(J38/SUM(J38,M38,P38,S38),0)</f>
        <v>0.26239067055393583</v>
      </c>
      <c r="X38" s="220">
        <f t="shared" si="1"/>
        <v>0.1749271137026239</v>
      </c>
      <c r="Y38" s="220">
        <f t="shared" si="1"/>
        <v>0.12121212121212123</v>
      </c>
      <c r="Z38" s="220">
        <f t="shared" ref="Z38:AB39" si="2">IFERROR(M38/SUM(J38,M38,P38,S38),0)</f>
        <v>0</v>
      </c>
      <c r="AA38" s="220">
        <f t="shared" si="2"/>
        <v>8.7463556851311949E-2</v>
      </c>
      <c r="AB38" s="220">
        <f t="shared" si="2"/>
        <v>0.18181818181818182</v>
      </c>
      <c r="AC38" s="220">
        <f t="shared" ref="AC38:AE39" si="3">IFERROR(P38/SUM(J38,M38,P38,S38),0)</f>
        <v>0</v>
      </c>
      <c r="AD38" s="220">
        <f t="shared" si="3"/>
        <v>0</v>
      </c>
      <c r="AE38" s="220">
        <f t="shared" si="3"/>
        <v>0</v>
      </c>
      <c r="AF38" s="220">
        <f t="shared" ref="AF38:AH39" si="4">IFERROR(S38/SUM(J38,M38,P38,S38),0)</f>
        <v>0.73760932944606417</v>
      </c>
      <c r="AG38" s="220">
        <f t="shared" si="4"/>
        <v>0.73760932944606428</v>
      </c>
      <c r="AH38" s="220">
        <f t="shared" si="4"/>
        <v>0.69696969696969702</v>
      </c>
    </row>
    <row r="39" spans="2:34" s="1" customFormat="1" ht="13.5" customHeight="1" thickTop="1" thickBot="1" x14ac:dyDescent="0.3">
      <c r="D39" s="108" t="s">
        <v>149</v>
      </c>
      <c r="E39" s="221">
        <f>SUM(E38:E38)</f>
        <v>137.95237717447546</v>
      </c>
      <c r="F39" s="221">
        <f>SUM(F38:F38)</f>
        <v>168.74982750919042</v>
      </c>
      <c r="G39" s="221">
        <f>SUM(G38:G38)</f>
        <v>194.39652684135854</v>
      </c>
      <c r="H39" s="217"/>
      <c r="I39" s="108" t="s">
        <v>149</v>
      </c>
      <c r="J39" s="221">
        <f t="shared" ref="J39:U39" si="5">SUM(J38:J38)</f>
        <v>36.197416751320091</v>
      </c>
      <c r="K39" s="221">
        <f t="shared" si="5"/>
        <v>29.518920263998325</v>
      </c>
      <c r="L39" s="221">
        <f t="shared" si="5"/>
        <v>23.563215374710129</v>
      </c>
      <c r="M39" s="215">
        <f t="shared" si="5"/>
        <v>0</v>
      </c>
      <c r="N39" s="221">
        <f t="shared" si="5"/>
        <v>14.759460131999163</v>
      </c>
      <c r="O39" s="221">
        <f t="shared" si="5"/>
        <v>35.344823062065188</v>
      </c>
      <c r="P39" s="221">
        <f t="shared" si="5"/>
        <v>0</v>
      </c>
      <c r="Q39" s="221">
        <f t="shared" si="5"/>
        <v>0</v>
      </c>
      <c r="R39" s="221">
        <f t="shared" si="5"/>
        <v>0</v>
      </c>
      <c r="S39" s="221">
        <f t="shared" si="5"/>
        <v>101.75496042315537</v>
      </c>
      <c r="T39" s="221">
        <f t="shared" si="5"/>
        <v>124.47144711319295</v>
      </c>
      <c r="U39" s="221">
        <f t="shared" si="5"/>
        <v>135.48848840458322</v>
      </c>
      <c r="V39" s="211"/>
      <c r="W39" s="222">
        <f t="shared" si="1"/>
        <v>0.26239067055393583</v>
      </c>
      <c r="X39" s="222">
        <f t="shared" si="1"/>
        <v>0.1749271137026239</v>
      </c>
      <c r="Y39" s="222">
        <f t="shared" si="1"/>
        <v>0.12121212121212123</v>
      </c>
      <c r="Z39" s="222">
        <f t="shared" si="2"/>
        <v>0</v>
      </c>
      <c r="AA39" s="222">
        <f t="shared" si="2"/>
        <v>8.7463556851311949E-2</v>
      </c>
      <c r="AB39" s="222">
        <f t="shared" si="2"/>
        <v>0.18181818181818182</v>
      </c>
      <c r="AC39" s="222">
        <f t="shared" si="3"/>
        <v>0</v>
      </c>
      <c r="AD39" s="222">
        <f t="shared" si="3"/>
        <v>0</v>
      </c>
      <c r="AE39" s="222">
        <f t="shared" si="3"/>
        <v>0</v>
      </c>
      <c r="AF39" s="222">
        <f t="shared" si="4"/>
        <v>0.73760932944606417</v>
      </c>
      <c r="AG39" s="222">
        <f t="shared" si="4"/>
        <v>0.73760932944606428</v>
      </c>
      <c r="AH39" s="222">
        <f t="shared" si="4"/>
        <v>0.69696969696969702</v>
      </c>
    </row>
    <row r="40" spans="2:34" s="1" customFormat="1" ht="13.5" customHeight="1" thickTop="1" x14ac:dyDescent="0.3">
      <c r="H40" s="217"/>
      <c r="I40" s="99" t="s">
        <v>156</v>
      </c>
      <c r="J40" s="217"/>
      <c r="K40" s="217"/>
      <c r="L40" s="217"/>
      <c r="M40" s="217"/>
      <c r="N40" s="217"/>
      <c r="O40" s="217"/>
      <c r="P40" s="217"/>
      <c r="Q40" s="217"/>
      <c r="R40" s="217"/>
      <c r="S40" s="217"/>
      <c r="T40" s="217"/>
      <c r="U40" s="217"/>
      <c r="W40" s="220"/>
      <c r="X40" s="220"/>
      <c r="Y40" s="220"/>
      <c r="Z40" s="220"/>
      <c r="AA40" s="220"/>
      <c r="AB40" s="220"/>
      <c r="AC40" s="220"/>
      <c r="AD40" s="220"/>
      <c r="AE40" s="220"/>
      <c r="AF40" s="220"/>
      <c r="AG40" s="220"/>
      <c r="AH40" s="220"/>
    </row>
    <row r="41" spans="2:34" s="1" customFormat="1" ht="13.5" customHeight="1" x14ac:dyDescent="0.25">
      <c r="D41" s="2"/>
      <c r="E41" s="2"/>
      <c r="F41" s="2"/>
      <c r="G41" s="2"/>
      <c r="H41" s="217"/>
      <c r="I41" s="2"/>
      <c r="V41" s="2"/>
      <c r="W41" s="2"/>
      <c r="X41" s="2"/>
      <c r="Y41" s="2"/>
      <c r="Z41" s="2"/>
      <c r="AA41" s="2"/>
      <c r="AB41" s="2"/>
      <c r="AC41" s="2"/>
      <c r="AD41" s="2"/>
      <c r="AE41" s="2"/>
      <c r="AF41" s="2"/>
      <c r="AG41" s="2"/>
      <c r="AH41" s="2"/>
    </row>
    <row r="42" spans="2:34" s="1" customFormat="1" ht="13.5" customHeight="1" x14ac:dyDescent="0.3">
      <c r="D42" s="32" t="s">
        <v>153</v>
      </c>
      <c r="E42" s="32"/>
      <c r="F42" s="32"/>
      <c r="G42" s="32"/>
      <c r="H42" s="217"/>
      <c r="I42" s="32" t="s">
        <v>152</v>
      </c>
      <c r="J42" s="2"/>
      <c r="K42" s="2"/>
      <c r="L42" s="2"/>
      <c r="M42" s="2"/>
      <c r="N42" s="2"/>
      <c r="O42" s="2"/>
      <c r="P42" s="2"/>
      <c r="Q42" s="2"/>
      <c r="R42" s="2"/>
      <c r="S42" s="2"/>
      <c r="T42" s="2"/>
      <c r="U42" s="2"/>
      <c r="V42" s="2"/>
      <c r="W42" s="2"/>
      <c r="X42" s="2"/>
      <c r="Y42" s="2"/>
      <c r="Z42" s="2"/>
      <c r="AA42" s="2"/>
      <c r="AB42" s="2"/>
      <c r="AC42" s="2"/>
      <c r="AD42" s="2"/>
      <c r="AE42" s="2"/>
      <c r="AF42" s="2"/>
      <c r="AG42" s="2"/>
      <c r="AH42" s="2"/>
    </row>
    <row r="43" spans="2:34" s="211" customFormat="1" ht="13.5" customHeight="1" x14ac:dyDescent="0.3">
      <c r="D43" s="33" t="s">
        <v>143</v>
      </c>
      <c r="E43" s="33"/>
      <c r="F43" s="33"/>
      <c r="G43" s="33"/>
      <c r="H43" s="217"/>
      <c r="I43" s="33" t="s">
        <v>143</v>
      </c>
      <c r="J43" s="218" t="s">
        <v>144</v>
      </c>
      <c r="K43" s="2"/>
      <c r="L43" s="2"/>
      <c r="M43" s="218" t="s">
        <v>145</v>
      </c>
      <c r="N43" s="2"/>
      <c r="O43" s="2"/>
      <c r="P43" s="218" t="s">
        <v>146</v>
      </c>
      <c r="Q43" s="2"/>
      <c r="R43" s="2"/>
      <c r="S43" s="218" t="s">
        <v>148</v>
      </c>
      <c r="T43" s="2"/>
      <c r="U43" s="2"/>
      <c r="V43" s="2"/>
      <c r="W43" s="218" t="s">
        <v>144</v>
      </c>
      <c r="X43" s="2"/>
      <c r="Y43" s="2"/>
      <c r="Z43" s="218" t="s">
        <v>145</v>
      </c>
      <c r="AA43" s="2"/>
      <c r="AB43" s="2"/>
      <c r="AC43" s="218" t="s">
        <v>146</v>
      </c>
      <c r="AD43" s="2"/>
      <c r="AE43" s="2"/>
      <c r="AF43" s="218" t="s">
        <v>157</v>
      </c>
      <c r="AG43" s="2"/>
      <c r="AH43" s="2"/>
    </row>
    <row r="44" spans="2:34" s="1" customFormat="1" ht="13.5" customHeight="1" x14ac:dyDescent="0.3">
      <c r="D44" s="30" t="s">
        <v>151</v>
      </c>
      <c r="E44" s="34">
        <v>2023</v>
      </c>
      <c r="F44" s="34">
        <v>2024</v>
      </c>
      <c r="G44" s="34">
        <v>2025</v>
      </c>
      <c r="H44" s="211"/>
      <c r="I44" s="30" t="s">
        <v>151</v>
      </c>
      <c r="J44" s="34">
        <v>2023</v>
      </c>
      <c r="K44" s="34">
        <v>2024</v>
      </c>
      <c r="L44" s="34">
        <v>2025</v>
      </c>
      <c r="M44" s="34">
        <v>2023</v>
      </c>
      <c r="N44" s="34">
        <v>2024</v>
      </c>
      <c r="O44" s="34">
        <v>2025</v>
      </c>
      <c r="P44" s="34">
        <v>2023</v>
      </c>
      <c r="Q44" s="34">
        <v>2024</v>
      </c>
      <c r="R44" s="34">
        <v>2025</v>
      </c>
      <c r="S44" s="34">
        <v>2023</v>
      </c>
      <c r="T44" s="34">
        <v>2024</v>
      </c>
      <c r="U44" s="34">
        <v>2025</v>
      </c>
      <c r="V44" s="211"/>
      <c r="W44" s="34">
        <v>2023</v>
      </c>
      <c r="X44" s="34">
        <v>2024</v>
      </c>
      <c r="Y44" s="34">
        <v>2025</v>
      </c>
      <c r="Z44" s="34">
        <v>2023</v>
      </c>
      <c r="AA44" s="34">
        <v>2024</v>
      </c>
      <c r="AB44" s="34">
        <v>2025</v>
      </c>
      <c r="AC44" s="34">
        <v>2023</v>
      </c>
      <c r="AD44" s="34">
        <v>2024</v>
      </c>
      <c r="AE44" s="34">
        <v>2025</v>
      </c>
      <c r="AF44" s="34">
        <v>2023</v>
      </c>
      <c r="AG44" s="34">
        <v>2024</v>
      </c>
      <c r="AH44" s="34">
        <v>2025</v>
      </c>
    </row>
    <row r="45" spans="2:34" s="1" customFormat="1" ht="13.5" customHeight="1" thickBot="1" x14ac:dyDescent="0.3">
      <c r="D45" s="1" t="s">
        <v>155</v>
      </c>
      <c r="E45" s="219">
        <f>J45+M45+P45+S45</f>
        <v>137.95237717447546</v>
      </c>
      <c r="F45" s="219">
        <f>K45+N45+Q45+T45</f>
        <v>181.68579589876538</v>
      </c>
      <c r="G45" s="219">
        <f>L45+O45+R45+U45</f>
        <v>209.91826843327618</v>
      </c>
      <c r="H45" s="217"/>
      <c r="I45" s="1" t="s">
        <v>155</v>
      </c>
      <c r="J45" s="219">
        <f t="shared" ref="J45:U45" si="6">Y75</f>
        <v>36.197416751320091</v>
      </c>
      <c r="K45" s="219">
        <f t="shared" si="6"/>
        <v>31.781771877335046</v>
      </c>
      <c r="L45" s="219">
        <f t="shared" si="6"/>
        <v>25.444638597972872</v>
      </c>
      <c r="M45" s="219">
        <f t="shared" si="6"/>
        <v>0</v>
      </c>
      <c r="N45" s="219">
        <f t="shared" si="6"/>
        <v>15.890885938667523</v>
      </c>
      <c r="O45" s="219">
        <f t="shared" si="6"/>
        <v>38.166957896959303</v>
      </c>
      <c r="P45" s="219">
        <f t="shared" si="6"/>
        <v>0</v>
      </c>
      <c r="Q45" s="219">
        <f t="shared" si="6"/>
        <v>0</v>
      </c>
      <c r="R45" s="219">
        <f t="shared" si="6"/>
        <v>0</v>
      </c>
      <c r="S45" s="219">
        <f t="shared" si="6"/>
        <v>101.75496042315537</v>
      </c>
      <c r="T45" s="219">
        <f t="shared" si="6"/>
        <v>134.01313808276279</v>
      </c>
      <c r="U45" s="219">
        <f t="shared" si="6"/>
        <v>146.30667193834401</v>
      </c>
      <c r="V45" s="211"/>
      <c r="W45" s="220">
        <f t="shared" ref="W45:Y46" si="7">IFERROR(J45/SUM(J45,M45,P45,S45),0)</f>
        <v>0.26239067055393583</v>
      </c>
      <c r="X45" s="220">
        <f t="shared" si="7"/>
        <v>0.17492711370262387</v>
      </c>
      <c r="Y45" s="220">
        <f t="shared" si="7"/>
        <v>0.12121212121212122</v>
      </c>
      <c r="Z45" s="220">
        <f t="shared" ref="Z45:AB46" si="8">IFERROR(M45/SUM(J45,M45,P45,S45),0)</f>
        <v>0</v>
      </c>
      <c r="AA45" s="220">
        <f t="shared" si="8"/>
        <v>8.7463556851311935E-2</v>
      </c>
      <c r="AB45" s="220">
        <f t="shared" si="8"/>
        <v>0.1818181818181818</v>
      </c>
      <c r="AC45" s="220">
        <f t="shared" ref="AC45:AE46" si="9">IFERROR(P45/SUM(J45,M45,P45,S45),0)</f>
        <v>0</v>
      </c>
      <c r="AD45" s="220">
        <f t="shared" si="9"/>
        <v>0</v>
      </c>
      <c r="AE45" s="220">
        <f t="shared" si="9"/>
        <v>0</v>
      </c>
      <c r="AF45" s="220">
        <f t="shared" ref="AF45:AH46" si="10">IFERROR(S45/SUM(J45,M45,P45,S45),0)</f>
        <v>0.73760932944606417</v>
      </c>
      <c r="AG45" s="220">
        <f t="shared" si="10"/>
        <v>0.73760932944606405</v>
      </c>
      <c r="AH45" s="220">
        <f t="shared" si="10"/>
        <v>0.69696969696969702</v>
      </c>
    </row>
    <row r="46" spans="2:34" s="1" customFormat="1" ht="13.5" customHeight="1" thickTop="1" thickBot="1" x14ac:dyDescent="0.3">
      <c r="D46" s="108" t="s">
        <v>149</v>
      </c>
      <c r="E46" s="221">
        <f>SUM(E45:E45)</f>
        <v>137.95237717447546</v>
      </c>
      <c r="F46" s="221">
        <f>SUM(F45:F45)</f>
        <v>181.68579589876538</v>
      </c>
      <c r="G46" s="221">
        <f>SUM(G45:G45)</f>
        <v>209.91826843327618</v>
      </c>
      <c r="H46" s="217"/>
      <c r="I46" s="108" t="s">
        <v>149</v>
      </c>
      <c r="J46" s="221">
        <f t="shared" ref="J46:U46" si="11">SUM(J45:J45)</f>
        <v>36.197416751320091</v>
      </c>
      <c r="K46" s="221">
        <f t="shared" si="11"/>
        <v>31.781771877335046</v>
      </c>
      <c r="L46" s="221">
        <f t="shared" si="11"/>
        <v>25.444638597972872</v>
      </c>
      <c r="M46" s="221">
        <f t="shared" si="11"/>
        <v>0</v>
      </c>
      <c r="N46" s="221">
        <f t="shared" si="11"/>
        <v>15.890885938667523</v>
      </c>
      <c r="O46" s="221">
        <f t="shared" si="11"/>
        <v>38.166957896959303</v>
      </c>
      <c r="P46" s="221">
        <f t="shared" si="11"/>
        <v>0</v>
      </c>
      <c r="Q46" s="221">
        <f t="shared" si="11"/>
        <v>0</v>
      </c>
      <c r="R46" s="221">
        <f t="shared" si="11"/>
        <v>0</v>
      </c>
      <c r="S46" s="221">
        <f t="shared" si="11"/>
        <v>101.75496042315537</v>
      </c>
      <c r="T46" s="221">
        <f t="shared" si="11"/>
        <v>134.01313808276279</v>
      </c>
      <c r="U46" s="221">
        <f t="shared" si="11"/>
        <v>146.30667193834401</v>
      </c>
      <c r="V46" s="211"/>
      <c r="W46" s="222">
        <f t="shared" si="7"/>
        <v>0.26239067055393583</v>
      </c>
      <c r="X46" s="222">
        <f t="shared" si="7"/>
        <v>0.17492711370262387</v>
      </c>
      <c r="Y46" s="222">
        <f t="shared" si="7"/>
        <v>0.12121212121212122</v>
      </c>
      <c r="Z46" s="222">
        <f t="shared" si="8"/>
        <v>0</v>
      </c>
      <c r="AA46" s="222">
        <f t="shared" si="8"/>
        <v>8.7463556851311935E-2</v>
      </c>
      <c r="AB46" s="222">
        <f t="shared" si="8"/>
        <v>0.1818181818181818</v>
      </c>
      <c r="AC46" s="222">
        <f t="shared" si="9"/>
        <v>0</v>
      </c>
      <c r="AD46" s="222">
        <f t="shared" si="9"/>
        <v>0</v>
      </c>
      <c r="AE46" s="222">
        <f t="shared" si="9"/>
        <v>0</v>
      </c>
      <c r="AF46" s="222">
        <f t="shared" si="10"/>
        <v>0.73760932944606417</v>
      </c>
      <c r="AG46" s="222">
        <f t="shared" si="10"/>
        <v>0.73760932944606405</v>
      </c>
      <c r="AH46" s="222">
        <f t="shared" si="10"/>
        <v>0.69696969696969702</v>
      </c>
    </row>
    <row r="47" spans="2:34" s="1" customFormat="1" ht="13.5" customHeight="1" thickTop="1" x14ac:dyDescent="0.3">
      <c r="D47" s="107"/>
      <c r="E47" s="223"/>
      <c r="F47" s="223"/>
      <c r="G47" s="223"/>
      <c r="H47" s="217"/>
      <c r="I47" s="99" t="s">
        <v>156</v>
      </c>
      <c r="J47" s="217"/>
      <c r="K47" s="217"/>
      <c r="L47" s="217"/>
      <c r="M47" s="217"/>
      <c r="N47" s="217"/>
      <c r="O47" s="217"/>
      <c r="P47" s="217"/>
      <c r="Q47" s="217"/>
      <c r="R47" s="217"/>
      <c r="S47" s="217"/>
      <c r="T47" s="217"/>
      <c r="U47" s="217"/>
      <c r="W47" s="220"/>
      <c r="X47" s="220"/>
      <c r="Y47" s="220"/>
      <c r="Z47" s="220"/>
      <c r="AA47" s="220"/>
      <c r="AB47" s="220"/>
      <c r="AC47" s="220"/>
      <c r="AD47" s="220"/>
      <c r="AE47" s="220"/>
      <c r="AF47" s="220"/>
      <c r="AG47" s="220"/>
      <c r="AH47" s="220"/>
    </row>
    <row r="48" spans="2:34" s="211" customFormat="1" ht="13.5" customHeight="1" x14ac:dyDescent="0.3">
      <c r="D48" s="1"/>
      <c r="E48" s="1"/>
      <c r="F48" s="1"/>
      <c r="G48" s="1"/>
      <c r="H48" s="217"/>
      <c r="I48" s="217"/>
      <c r="J48" s="217"/>
      <c r="K48" s="217"/>
      <c r="L48" s="217"/>
      <c r="M48" s="217"/>
      <c r="N48" s="217"/>
      <c r="O48" s="217"/>
      <c r="P48" s="217"/>
      <c r="Q48" s="1"/>
      <c r="R48" s="99"/>
      <c r="S48" s="217"/>
      <c r="T48" s="217"/>
      <c r="U48" s="99"/>
      <c r="V48" s="217"/>
      <c r="W48" s="217"/>
      <c r="X48" s="217"/>
      <c r="Y48" s="1"/>
      <c r="Z48" s="1"/>
      <c r="AA48" s="1"/>
      <c r="AB48" s="1"/>
      <c r="AC48" s="1"/>
      <c r="AD48" s="1"/>
      <c r="AE48" s="1"/>
      <c r="AF48" s="1"/>
      <c r="AG48" s="1"/>
      <c r="AH48" s="1"/>
    </row>
    <row r="49" spans="2:36" s="211" customFormat="1" ht="13.5" customHeight="1" x14ac:dyDescent="0.3">
      <c r="D49" s="99"/>
      <c r="E49" s="217"/>
      <c r="F49" s="217"/>
      <c r="G49" s="217"/>
    </row>
    <row r="50" spans="2:36" ht="13.5" customHeight="1" x14ac:dyDescent="0.35">
      <c r="B50" s="29">
        <v>1</v>
      </c>
      <c r="D50" s="28" t="s">
        <v>158</v>
      </c>
    </row>
    <row r="52" spans="2:36" ht="13.5" customHeight="1" x14ac:dyDescent="0.3">
      <c r="D52" s="32" t="s">
        <v>159</v>
      </c>
      <c r="I52" s="32" t="s">
        <v>160</v>
      </c>
      <c r="J52" s="32"/>
      <c r="Y52" s="32" t="s">
        <v>161</v>
      </c>
      <c r="Z52" s="32"/>
    </row>
    <row r="53" spans="2:36" ht="13.5" customHeight="1" x14ac:dyDescent="0.3">
      <c r="D53" s="33" t="s">
        <v>18</v>
      </c>
      <c r="I53" s="33" t="s">
        <v>162</v>
      </c>
      <c r="J53" s="33"/>
      <c r="Y53" s="33" t="s">
        <v>163</v>
      </c>
      <c r="Z53" s="33"/>
    </row>
    <row r="54" spans="2:36" ht="13.5" customHeight="1" x14ac:dyDescent="0.3">
      <c r="E54" s="7"/>
      <c r="F54" s="7"/>
      <c r="G54" s="7"/>
      <c r="H54" s="7"/>
      <c r="I54" s="218" t="s">
        <v>144</v>
      </c>
      <c r="L54" s="218" t="s">
        <v>145</v>
      </c>
      <c r="O54" s="218" t="s">
        <v>146</v>
      </c>
      <c r="R54" s="218" t="s">
        <v>147</v>
      </c>
      <c r="Y54" s="218" t="s">
        <v>144</v>
      </c>
      <c r="AA54" s="224">
        <v>0.46</v>
      </c>
      <c r="AB54" s="218" t="s">
        <v>145</v>
      </c>
      <c r="AD54" s="224">
        <v>0.46</v>
      </c>
      <c r="AE54" s="218" t="s">
        <v>146</v>
      </c>
      <c r="AG54" s="224">
        <v>0.46</v>
      </c>
      <c r="AH54" s="218" t="s">
        <v>148</v>
      </c>
      <c r="AJ54" s="225">
        <v>0.2</v>
      </c>
    </row>
    <row r="55" spans="2:36" ht="13.5" customHeight="1" x14ac:dyDescent="0.3">
      <c r="D55" s="30"/>
      <c r="E55" s="34">
        <v>2023</v>
      </c>
      <c r="F55" s="34">
        <v>2024</v>
      </c>
      <c r="G55" s="34">
        <v>2025</v>
      </c>
      <c r="I55" s="34">
        <v>2023</v>
      </c>
      <c r="J55" s="34">
        <v>2024</v>
      </c>
      <c r="K55" s="34">
        <v>2025</v>
      </c>
      <c r="L55" s="34">
        <v>2023</v>
      </c>
      <c r="M55" s="34">
        <v>2024</v>
      </c>
      <c r="N55" s="34">
        <v>2025</v>
      </c>
      <c r="O55" s="34">
        <v>2023</v>
      </c>
      <c r="P55" s="34">
        <v>2024</v>
      </c>
      <c r="Q55" s="34">
        <v>2025</v>
      </c>
      <c r="R55" s="34">
        <v>2023</v>
      </c>
      <c r="S55" s="34">
        <v>2024</v>
      </c>
      <c r="T55" s="34">
        <v>2025</v>
      </c>
      <c r="Y55" s="34">
        <v>2023</v>
      </c>
      <c r="Z55" s="34">
        <v>2024</v>
      </c>
      <c r="AA55" s="34">
        <v>2025</v>
      </c>
      <c r="AB55" s="34">
        <v>2023</v>
      </c>
      <c r="AC55" s="34">
        <v>2024</v>
      </c>
      <c r="AD55" s="34">
        <v>2025</v>
      </c>
      <c r="AE55" s="34">
        <v>2023</v>
      </c>
      <c r="AF55" s="34">
        <v>2024</v>
      </c>
      <c r="AG55" s="34">
        <v>2025</v>
      </c>
      <c r="AH55" s="34">
        <v>2023</v>
      </c>
      <c r="AI55" s="34">
        <v>2024</v>
      </c>
      <c r="AJ55" s="34">
        <v>2025</v>
      </c>
    </row>
    <row r="56" spans="2:36" ht="13.5" customHeight="1" x14ac:dyDescent="0.25">
      <c r="D56" s="87" t="str">
        <f>ProjectedP205_Consumption!D13</f>
        <v>Millet</v>
      </c>
      <c r="E56" s="111">
        <f>OCPMarketShares!K13</f>
        <v>0.60580738377507359</v>
      </c>
      <c r="F56" s="111">
        <f>OCPMarketShares!L13</f>
        <v>0.60034918574166551</v>
      </c>
      <c r="G56" s="111">
        <f>OCPMarketShares!M13</f>
        <v>0.59494016493285029</v>
      </c>
      <c r="I56" s="226">
        <v>0.45</v>
      </c>
      <c r="J56" s="226">
        <v>0.3</v>
      </c>
      <c r="K56" s="226">
        <v>0.2</v>
      </c>
      <c r="L56" s="226">
        <v>0</v>
      </c>
      <c r="M56" s="226">
        <v>0.15</v>
      </c>
      <c r="N56" s="226">
        <v>0.3</v>
      </c>
      <c r="O56" s="226">
        <v>0</v>
      </c>
      <c r="P56" s="226">
        <v>0</v>
      </c>
      <c r="Q56" s="226">
        <v>0</v>
      </c>
      <c r="R56" s="226">
        <v>0.55000000000000004</v>
      </c>
      <c r="S56" s="226">
        <v>0.55000000000000004</v>
      </c>
      <c r="T56" s="226">
        <v>0.5</v>
      </c>
      <c r="U56" s="193">
        <f>+R56+O56+L56+I56</f>
        <v>1</v>
      </c>
      <c r="V56" s="193">
        <f t="shared" ref="V56:W61" si="12">+S56+P56+M56+J56</f>
        <v>1</v>
      </c>
      <c r="W56" s="193">
        <f t="shared" si="12"/>
        <v>1</v>
      </c>
      <c r="Y56" s="227">
        <f t="shared" ref="Y56:AA61" si="13">(I56*E56)/$AA$54</f>
        <v>0.5926376580408329</v>
      </c>
      <c r="Z56" s="227">
        <f t="shared" si="13"/>
        <v>0.39153207765760789</v>
      </c>
      <c r="AA56" s="227">
        <f t="shared" si="13"/>
        <v>0.25866963692732625</v>
      </c>
      <c r="AB56" s="227">
        <f t="shared" ref="AB56:AD61" si="14">(L56*E56)/$AD$54</f>
        <v>0</v>
      </c>
      <c r="AC56" s="227">
        <f t="shared" si="14"/>
        <v>0.19576603882880395</v>
      </c>
      <c r="AD56" s="227">
        <f t="shared" si="14"/>
        <v>0.38800445539098927</v>
      </c>
      <c r="AE56" s="227">
        <f t="shared" ref="AE56:AG61" si="15">(O56*E56)/$AG$54</f>
        <v>0</v>
      </c>
      <c r="AF56" s="227">
        <f t="shared" si="15"/>
        <v>0</v>
      </c>
      <c r="AG56" s="227">
        <f t="shared" si="15"/>
        <v>0</v>
      </c>
      <c r="AH56" s="227">
        <f t="shared" ref="AH56:AJ61" si="16">(R56*E56)/$AJ$54</f>
        <v>1.6659703053814525</v>
      </c>
      <c r="AI56" s="227">
        <f t="shared" si="16"/>
        <v>1.6509602607895804</v>
      </c>
      <c r="AJ56" s="227">
        <f t="shared" si="16"/>
        <v>1.4873504123321257</v>
      </c>
    </row>
    <row r="57" spans="2:36" ht="13.5" customHeight="1" x14ac:dyDescent="0.25">
      <c r="D57" s="87" t="str">
        <f>ProjectedP205_Consumption!D14</f>
        <v>Others</v>
      </c>
      <c r="E57" s="111">
        <f>OCPMarketShares!K14</f>
        <v>3.7278066001281522</v>
      </c>
      <c r="F57" s="111">
        <f>OCPMarketShares!L14</f>
        <v>4.0982376576495092</v>
      </c>
      <c r="G57" s="111">
        <f>OCPMarketShares!M14</f>
        <v>4.50547834160687</v>
      </c>
      <c r="I57" s="226">
        <v>0.45</v>
      </c>
      <c r="J57" s="226">
        <v>0.3</v>
      </c>
      <c r="K57" s="226">
        <v>0.2</v>
      </c>
      <c r="L57" s="226">
        <v>0</v>
      </c>
      <c r="M57" s="226">
        <v>0.15</v>
      </c>
      <c r="N57" s="226">
        <v>0.3</v>
      </c>
      <c r="O57" s="226">
        <v>0</v>
      </c>
      <c r="P57" s="226">
        <v>0</v>
      </c>
      <c r="Q57" s="226">
        <v>0</v>
      </c>
      <c r="R57" s="226">
        <v>0.55000000000000004</v>
      </c>
      <c r="S57" s="226">
        <v>0.55000000000000004</v>
      </c>
      <c r="T57" s="226">
        <v>0.5</v>
      </c>
      <c r="U57" s="193">
        <f t="shared" ref="U57:U61" si="17">+R57+O57+L57+I57</f>
        <v>1</v>
      </c>
      <c r="V57" s="193">
        <f t="shared" si="12"/>
        <v>1</v>
      </c>
      <c r="W57" s="193">
        <f t="shared" si="12"/>
        <v>1</v>
      </c>
      <c r="Y57" s="227">
        <f t="shared" si="13"/>
        <v>3.6467673262123226</v>
      </c>
      <c r="Z57" s="227">
        <f t="shared" si="13"/>
        <v>2.6727636897714189</v>
      </c>
      <c r="AA57" s="227">
        <f t="shared" si="13"/>
        <v>1.9589036267855955</v>
      </c>
      <c r="AB57" s="227">
        <f t="shared" si="14"/>
        <v>0</v>
      </c>
      <c r="AC57" s="227">
        <f t="shared" si="14"/>
        <v>1.3363818448857094</v>
      </c>
      <c r="AD57" s="227">
        <f t="shared" si="14"/>
        <v>2.9383554401783933</v>
      </c>
      <c r="AE57" s="227">
        <f t="shared" si="15"/>
        <v>0</v>
      </c>
      <c r="AF57" s="227">
        <f t="shared" si="15"/>
        <v>0</v>
      </c>
      <c r="AG57" s="227">
        <f t="shared" si="15"/>
        <v>0</v>
      </c>
      <c r="AH57" s="227">
        <f t="shared" si="16"/>
        <v>10.251468150352418</v>
      </c>
      <c r="AI57" s="227">
        <f t="shared" si="16"/>
        <v>11.270153558536151</v>
      </c>
      <c r="AJ57" s="227">
        <f t="shared" si="16"/>
        <v>11.263695854017174</v>
      </c>
    </row>
    <row r="58" spans="2:36" ht="13.5" customHeight="1" x14ac:dyDescent="0.25">
      <c r="D58" s="87" t="str">
        <f>ProjectedP205_Consumption!D15</f>
        <v>Sorghum</v>
      </c>
      <c r="E58" s="111">
        <f>OCPMarketShares!K15</f>
        <v>0.60905304523299419</v>
      </c>
      <c r="F58" s="111">
        <f>OCPMarketShares!L15</f>
        <v>0.60518027015448206</v>
      </c>
      <c r="G58" s="111">
        <f>OCPMarketShares!M15</f>
        <v>0.60133212082396714</v>
      </c>
      <c r="I58" s="226">
        <v>0.45</v>
      </c>
      <c r="J58" s="226">
        <v>0.3</v>
      </c>
      <c r="K58" s="226">
        <v>0.2</v>
      </c>
      <c r="L58" s="226">
        <v>0</v>
      </c>
      <c r="M58" s="226">
        <v>0.15</v>
      </c>
      <c r="N58" s="226">
        <v>0.3</v>
      </c>
      <c r="O58" s="226">
        <v>0</v>
      </c>
      <c r="P58" s="226">
        <v>0</v>
      </c>
      <c r="Q58" s="226">
        <v>0</v>
      </c>
      <c r="R58" s="226">
        <v>0.55000000000000004</v>
      </c>
      <c r="S58" s="226">
        <v>0.55000000000000004</v>
      </c>
      <c r="T58" s="226">
        <v>0.5</v>
      </c>
      <c r="U58" s="193">
        <f t="shared" si="17"/>
        <v>1</v>
      </c>
      <c r="V58" s="193">
        <f t="shared" si="12"/>
        <v>1</v>
      </c>
      <c r="W58" s="193">
        <f t="shared" si="12"/>
        <v>1</v>
      </c>
      <c r="Y58" s="227">
        <f t="shared" si="13"/>
        <v>0.59581276164097252</v>
      </c>
      <c r="Z58" s="227">
        <f t="shared" si="13"/>
        <v>0.39468278488335778</v>
      </c>
      <c r="AA58" s="227">
        <f t="shared" si="13"/>
        <v>0.26144874818433356</v>
      </c>
      <c r="AB58" s="227">
        <f t="shared" si="14"/>
        <v>0</v>
      </c>
      <c r="AC58" s="227">
        <f t="shared" si="14"/>
        <v>0.19734139244167889</v>
      </c>
      <c r="AD58" s="227">
        <f t="shared" si="14"/>
        <v>0.39217312227650025</v>
      </c>
      <c r="AE58" s="227">
        <f t="shared" si="15"/>
        <v>0</v>
      </c>
      <c r="AF58" s="227">
        <f t="shared" si="15"/>
        <v>0</v>
      </c>
      <c r="AG58" s="227">
        <f t="shared" si="15"/>
        <v>0</v>
      </c>
      <c r="AH58" s="227">
        <f t="shared" si="16"/>
        <v>1.6748958743907341</v>
      </c>
      <c r="AI58" s="227">
        <f t="shared" si="16"/>
        <v>1.6642457429248259</v>
      </c>
      <c r="AJ58" s="227">
        <f t="shared" si="16"/>
        <v>1.5033303020599178</v>
      </c>
    </row>
    <row r="59" spans="2:36" ht="13.5" customHeight="1" x14ac:dyDescent="0.25">
      <c r="D59" s="87" t="str">
        <f>ProjectedP205_Consumption!D16</f>
        <v>Maize</v>
      </c>
      <c r="E59" s="111">
        <f>OCPMarketShares!K16</f>
        <v>9.3195165003203755</v>
      </c>
      <c r="F59" s="111">
        <f>OCPMarketShares!L16</f>
        <v>12.294712972948517</v>
      </c>
      <c r="G59" s="111">
        <f>OCPMarketShares!M16</f>
        <v>15.76917419562403</v>
      </c>
      <c r="I59" s="226">
        <v>0.45</v>
      </c>
      <c r="J59" s="226">
        <v>0.3</v>
      </c>
      <c r="K59" s="226">
        <v>0.2</v>
      </c>
      <c r="L59" s="226">
        <v>0</v>
      </c>
      <c r="M59" s="226">
        <v>0.15</v>
      </c>
      <c r="N59" s="226">
        <v>0.3</v>
      </c>
      <c r="O59" s="226">
        <v>0</v>
      </c>
      <c r="P59" s="226">
        <v>0</v>
      </c>
      <c r="Q59" s="226">
        <v>0</v>
      </c>
      <c r="R59" s="226">
        <v>0.55000000000000004</v>
      </c>
      <c r="S59" s="226">
        <v>0.55000000000000004</v>
      </c>
      <c r="T59" s="226">
        <v>0.5</v>
      </c>
      <c r="U59" s="193">
        <f t="shared" si="17"/>
        <v>1</v>
      </c>
      <c r="V59" s="193">
        <f t="shared" si="12"/>
        <v>1</v>
      </c>
      <c r="W59" s="193">
        <f t="shared" si="12"/>
        <v>1</v>
      </c>
      <c r="Y59" s="227">
        <f t="shared" si="13"/>
        <v>9.1169183155308033</v>
      </c>
      <c r="Z59" s="227">
        <f t="shared" si="13"/>
        <v>8.01829106931425</v>
      </c>
      <c r="AA59" s="227">
        <f t="shared" si="13"/>
        <v>6.856162693749579</v>
      </c>
      <c r="AB59" s="227">
        <f t="shared" si="14"/>
        <v>0</v>
      </c>
      <c r="AC59" s="227">
        <f t="shared" si="14"/>
        <v>4.009145534657125</v>
      </c>
      <c r="AD59" s="227">
        <f t="shared" si="14"/>
        <v>10.284244040624367</v>
      </c>
      <c r="AE59" s="227">
        <f t="shared" si="15"/>
        <v>0</v>
      </c>
      <c r="AF59" s="227">
        <f t="shared" si="15"/>
        <v>0</v>
      </c>
      <c r="AG59" s="227">
        <f t="shared" si="15"/>
        <v>0</v>
      </c>
      <c r="AH59" s="227">
        <f t="shared" si="16"/>
        <v>25.628670375881033</v>
      </c>
      <c r="AI59" s="227">
        <f t="shared" si="16"/>
        <v>33.810460675608418</v>
      </c>
      <c r="AJ59" s="227">
        <f t="shared" si="16"/>
        <v>39.422935489060073</v>
      </c>
    </row>
    <row r="60" spans="2:36" ht="13.5" customHeight="1" x14ac:dyDescent="0.25">
      <c r="D60" s="87" t="str">
        <f>ProjectedP205_Consumption!D17</f>
        <v>Rice</v>
      </c>
      <c r="E60" s="111">
        <f>OCPMarketShares!K17</f>
        <v>6.7100518802306723</v>
      </c>
      <c r="F60" s="111">
        <f>OCPMarketShares!L17</f>
        <v>8.3169931249683682</v>
      </c>
      <c r="G60" s="111">
        <f>OCPMarketShares!M17</f>
        <v>10.02241428084557</v>
      </c>
      <c r="I60" s="226">
        <v>0.45</v>
      </c>
      <c r="J60" s="226">
        <v>0.3</v>
      </c>
      <c r="K60" s="226">
        <v>0.2</v>
      </c>
      <c r="L60" s="226">
        <v>0</v>
      </c>
      <c r="M60" s="226">
        <v>0.15</v>
      </c>
      <c r="N60" s="226">
        <v>0.3</v>
      </c>
      <c r="O60" s="226">
        <v>0</v>
      </c>
      <c r="P60" s="226">
        <v>0</v>
      </c>
      <c r="Q60" s="226">
        <v>0</v>
      </c>
      <c r="R60" s="226">
        <v>0.55000000000000004</v>
      </c>
      <c r="S60" s="226">
        <v>0.55000000000000004</v>
      </c>
      <c r="T60" s="226">
        <v>0.5</v>
      </c>
      <c r="U60" s="193">
        <f t="shared" si="17"/>
        <v>1</v>
      </c>
      <c r="V60" s="193">
        <f t="shared" si="12"/>
        <v>1</v>
      </c>
      <c r="W60" s="193">
        <f t="shared" si="12"/>
        <v>1</v>
      </c>
      <c r="Y60" s="227">
        <f t="shared" si="13"/>
        <v>6.5641811871821787</v>
      </c>
      <c r="Z60" s="227">
        <f t="shared" si="13"/>
        <v>5.4241259510663271</v>
      </c>
      <c r="AA60" s="227">
        <f t="shared" si="13"/>
        <v>4.3575714264545962</v>
      </c>
      <c r="AB60" s="227">
        <f t="shared" si="14"/>
        <v>0</v>
      </c>
      <c r="AC60" s="227">
        <f t="shared" si="14"/>
        <v>2.7120629755331636</v>
      </c>
      <c r="AD60" s="227">
        <f t="shared" si="14"/>
        <v>6.5363571396818934</v>
      </c>
      <c r="AE60" s="227">
        <f t="shared" si="15"/>
        <v>0</v>
      </c>
      <c r="AF60" s="227">
        <f t="shared" si="15"/>
        <v>0</v>
      </c>
      <c r="AG60" s="227">
        <f t="shared" si="15"/>
        <v>0</v>
      </c>
      <c r="AH60" s="227">
        <f t="shared" si="16"/>
        <v>18.452642670634347</v>
      </c>
      <c r="AI60" s="227">
        <f t="shared" si="16"/>
        <v>22.871731093663012</v>
      </c>
      <c r="AJ60" s="227">
        <f t="shared" si="16"/>
        <v>25.056035702113924</v>
      </c>
    </row>
    <row r="61" spans="2:36" ht="13.5" customHeight="1" x14ac:dyDescent="0.25">
      <c r="D61" s="87" t="str">
        <f>ProjectedP205_Consumption!D18</f>
        <v>Cotton</v>
      </c>
      <c r="E61" s="111">
        <f>OCPMarketShares!K18</f>
        <v>16.029568380551048</v>
      </c>
      <c r="F61" s="111">
        <f>OCPMarketShares!L18</f>
        <v>19.346871193334895</v>
      </c>
      <c r="G61" s="111">
        <f>OCPMarketShares!M18</f>
        <v>22.702056258000002</v>
      </c>
      <c r="I61" s="226">
        <v>0.45</v>
      </c>
      <c r="J61" s="226">
        <v>0.3</v>
      </c>
      <c r="K61" s="226">
        <v>0.2</v>
      </c>
      <c r="L61" s="226">
        <v>0</v>
      </c>
      <c r="M61" s="226">
        <v>0.15</v>
      </c>
      <c r="N61" s="226">
        <v>0.3</v>
      </c>
      <c r="O61" s="226">
        <v>0</v>
      </c>
      <c r="P61" s="226">
        <v>0</v>
      </c>
      <c r="Q61" s="226">
        <v>0</v>
      </c>
      <c r="R61" s="226">
        <v>0.55000000000000004</v>
      </c>
      <c r="S61" s="226">
        <v>0.55000000000000004</v>
      </c>
      <c r="T61" s="226">
        <v>0.5</v>
      </c>
      <c r="U61" s="193">
        <f t="shared" si="17"/>
        <v>1</v>
      </c>
      <c r="V61" s="193">
        <f t="shared" si="12"/>
        <v>1</v>
      </c>
      <c r="W61" s="193">
        <f t="shared" si="12"/>
        <v>1</v>
      </c>
      <c r="Y61" s="227">
        <f t="shared" si="13"/>
        <v>15.68109950271298</v>
      </c>
      <c r="Z61" s="227">
        <f t="shared" si="13"/>
        <v>12.617524691305364</v>
      </c>
      <c r="AA61" s="227">
        <f t="shared" si="13"/>
        <v>9.8704592426086979</v>
      </c>
      <c r="AB61" s="227">
        <f t="shared" si="14"/>
        <v>0</v>
      </c>
      <c r="AC61" s="227">
        <f t="shared" si="14"/>
        <v>6.3087623456526822</v>
      </c>
      <c r="AD61" s="227">
        <f t="shared" si="14"/>
        <v>14.805688863913044</v>
      </c>
      <c r="AE61" s="227">
        <f t="shared" si="15"/>
        <v>0</v>
      </c>
      <c r="AF61" s="227">
        <f t="shared" si="15"/>
        <v>0</v>
      </c>
      <c r="AG61" s="227">
        <f t="shared" si="15"/>
        <v>0</v>
      </c>
      <c r="AH61" s="227">
        <f t="shared" si="16"/>
        <v>44.081313046515383</v>
      </c>
      <c r="AI61" s="227">
        <f t="shared" si="16"/>
        <v>53.203895781670965</v>
      </c>
      <c r="AJ61" s="227">
        <f t="shared" si="16"/>
        <v>56.755140645000004</v>
      </c>
    </row>
    <row r="62" spans="2:36" ht="13.5" customHeight="1" thickBot="1" x14ac:dyDescent="0.3">
      <c r="D62" s="88" t="s">
        <v>12</v>
      </c>
      <c r="E62" s="113">
        <f>SUM(E56:E61)</f>
        <v>37.001803790238313</v>
      </c>
      <c r="F62" s="113">
        <f>SUM(F56:F61)</f>
        <v>45.262344404797432</v>
      </c>
      <c r="G62" s="113">
        <f>SUM(G56:G61)</f>
        <v>54.195395361833292</v>
      </c>
      <c r="Y62" s="228">
        <f t="shared" ref="Y62:AJ62" si="18">SUM(Y56:Y61)</f>
        <v>36.197416751320091</v>
      </c>
      <c r="Z62" s="228">
        <f t="shared" si="18"/>
        <v>29.518920263998325</v>
      </c>
      <c r="AA62" s="228">
        <f t="shared" si="18"/>
        <v>23.563215374710129</v>
      </c>
      <c r="AB62" s="228">
        <f t="shared" si="18"/>
        <v>0</v>
      </c>
      <c r="AC62" s="228">
        <f t="shared" si="18"/>
        <v>14.759460131999163</v>
      </c>
      <c r="AD62" s="228">
        <f t="shared" si="18"/>
        <v>35.344823062065188</v>
      </c>
      <c r="AE62" s="228">
        <f t="shared" si="18"/>
        <v>0</v>
      </c>
      <c r="AF62" s="228">
        <f t="shared" si="18"/>
        <v>0</v>
      </c>
      <c r="AG62" s="228">
        <f t="shared" si="18"/>
        <v>0</v>
      </c>
      <c r="AH62" s="228">
        <f t="shared" si="18"/>
        <v>101.75496042315537</v>
      </c>
      <c r="AI62" s="228">
        <f t="shared" si="18"/>
        <v>124.47144711319295</v>
      </c>
      <c r="AJ62" s="228">
        <f t="shared" si="18"/>
        <v>135.48848840458322</v>
      </c>
    </row>
    <row r="63" spans="2:36" ht="13.5" customHeight="1" thickTop="1" thickBot="1" x14ac:dyDescent="0.35">
      <c r="D63" s="148" t="s">
        <v>16</v>
      </c>
      <c r="E63" s="117">
        <f>E62/$AA$54</f>
        <v>80.438703891822414</v>
      </c>
      <c r="F63" s="117">
        <f t="shared" ref="F63:G63" si="19">F62/$AA$54</f>
        <v>98.396400879994417</v>
      </c>
      <c r="G63" s="117">
        <f t="shared" si="19"/>
        <v>117.81607687355063</v>
      </c>
    </row>
    <row r="64" spans="2:36" ht="13.5" customHeight="1" thickTop="1" x14ac:dyDescent="0.25">
      <c r="E64" s="37"/>
      <c r="F64" s="37"/>
      <c r="G64" s="37"/>
    </row>
    <row r="65" spans="4:36" ht="13.5" customHeight="1" x14ac:dyDescent="0.3">
      <c r="D65" s="32" t="s">
        <v>20</v>
      </c>
      <c r="E65" s="7"/>
      <c r="F65" s="7"/>
      <c r="G65" s="229"/>
      <c r="I65" s="32" t="s">
        <v>160</v>
      </c>
      <c r="J65" s="32"/>
      <c r="Y65" s="32" t="s">
        <v>161</v>
      </c>
      <c r="Z65" s="32"/>
    </row>
    <row r="66" spans="4:36" ht="13.5" customHeight="1" x14ac:dyDescent="0.3">
      <c r="D66" s="33" t="s">
        <v>18</v>
      </c>
      <c r="I66" s="33" t="s">
        <v>162</v>
      </c>
      <c r="J66" s="33"/>
      <c r="Y66" s="33" t="s">
        <v>163</v>
      </c>
      <c r="Z66" s="33"/>
    </row>
    <row r="67" spans="4:36" ht="13.5" customHeight="1" x14ac:dyDescent="0.3">
      <c r="I67" s="218" t="s">
        <v>144</v>
      </c>
      <c r="L67" s="218" t="s">
        <v>145</v>
      </c>
      <c r="O67" s="218" t="s">
        <v>146</v>
      </c>
      <c r="R67" s="218" t="s">
        <v>148</v>
      </c>
      <c r="Y67" s="218" t="s">
        <v>144</v>
      </c>
      <c r="AA67" s="224">
        <v>0.46</v>
      </c>
      <c r="AB67" s="218" t="s">
        <v>145</v>
      </c>
      <c r="AD67" s="224">
        <v>0.46</v>
      </c>
      <c r="AE67" s="218" t="s">
        <v>146</v>
      </c>
      <c r="AG67" s="224">
        <v>0.46</v>
      </c>
      <c r="AH67" s="218" t="s">
        <v>148</v>
      </c>
      <c r="AJ67" s="225">
        <v>0.2</v>
      </c>
    </row>
    <row r="68" spans="4:36" ht="13.5" customHeight="1" x14ac:dyDescent="0.3">
      <c r="D68" s="30"/>
      <c r="E68" s="34">
        <v>2023</v>
      </c>
      <c r="F68" s="34">
        <v>2024</v>
      </c>
      <c r="G68" s="34">
        <v>2025</v>
      </c>
      <c r="I68" s="34">
        <v>2023</v>
      </c>
      <c r="J68" s="34">
        <v>2024</v>
      </c>
      <c r="K68" s="34">
        <v>2025</v>
      </c>
      <c r="L68" s="34">
        <v>2023</v>
      </c>
      <c r="M68" s="34">
        <v>2024</v>
      </c>
      <c r="N68" s="34">
        <v>2025</v>
      </c>
      <c r="O68" s="34">
        <v>2023</v>
      </c>
      <c r="P68" s="34">
        <v>2024</v>
      </c>
      <c r="Q68" s="34">
        <v>2025</v>
      </c>
      <c r="R68" s="34">
        <v>2023</v>
      </c>
      <c r="S68" s="34">
        <v>2024</v>
      </c>
      <c r="T68" s="34">
        <v>2025</v>
      </c>
      <c r="Y68" s="34">
        <v>2023</v>
      </c>
      <c r="Z68" s="34">
        <v>2024</v>
      </c>
      <c r="AA68" s="34">
        <v>2025</v>
      </c>
      <c r="AB68" s="34">
        <v>2023</v>
      </c>
      <c r="AC68" s="34">
        <v>2024</v>
      </c>
      <c r="AD68" s="34">
        <v>2025</v>
      </c>
      <c r="AE68" s="34">
        <v>2023</v>
      </c>
      <c r="AF68" s="34">
        <v>2024</v>
      </c>
      <c r="AG68" s="34">
        <v>2025</v>
      </c>
      <c r="AH68" s="34">
        <v>2023</v>
      </c>
      <c r="AI68" s="34">
        <v>2024</v>
      </c>
      <c r="AJ68" s="34">
        <v>2025</v>
      </c>
    </row>
    <row r="69" spans="4:36" ht="13.5" customHeight="1" x14ac:dyDescent="0.25">
      <c r="D69" s="87" t="str">
        <f>ProjectedP205_Consumption!D13</f>
        <v>Millet</v>
      </c>
      <c r="E69" s="111">
        <f>OCPMarketShares!K23</f>
        <v>0.60580738377507359</v>
      </c>
      <c r="F69" s="111">
        <f>OCPMarketShares!L23</f>
        <v>1.5670929644255491</v>
      </c>
      <c r="G69" s="111">
        <f>OCPMarketShares!M23</f>
        <v>1.8723183237287877</v>
      </c>
      <c r="I69" s="226">
        <v>0.45</v>
      </c>
      <c r="J69" s="226">
        <v>0.3</v>
      </c>
      <c r="K69" s="226">
        <v>0.2</v>
      </c>
      <c r="L69" s="226">
        <v>0</v>
      </c>
      <c r="M69" s="226">
        <v>0.15</v>
      </c>
      <c r="N69" s="226">
        <v>0.3</v>
      </c>
      <c r="O69" s="226">
        <v>0</v>
      </c>
      <c r="P69" s="226">
        <v>0</v>
      </c>
      <c r="Q69" s="226">
        <v>0</v>
      </c>
      <c r="R69" s="226">
        <v>0.55000000000000004</v>
      </c>
      <c r="S69" s="226">
        <v>0.55000000000000004</v>
      </c>
      <c r="T69" s="226">
        <v>0.5</v>
      </c>
      <c r="U69" s="193">
        <f>+R69+O69+L69+I69</f>
        <v>1</v>
      </c>
      <c r="V69" s="193">
        <f t="shared" ref="V69:W74" si="20">+S69+P69+M69+J69</f>
        <v>1</v>
      </c>
      <c r="W69" s="193">
        <f t="shared" si="20"/>
        <v>1</v>
      </c>
      <c r="Y69" s="227">
        <f t="shared" ref="Y69:AA74" si="21">(I69*E69)/$AA$54</f>
        <v>0.5926376580408329</v>
      </c>
      <c r="Z69" s="227">
        <f t="shared" si="21"/>
        <v>1.0220171507123146</v>
      </c>
      <c r="AA69" s="227">
        <f t="shared" si="21"/>
        <v>0.81405144509947291</v>
      </c>
      <c r="AB69" s="227">
        <f t="shared" ref="AB69:AD74" si="22">(L69*E69)/$AD$54</f>
        <v>0</v>
      </c>
      <c r="AC69" s="227">
        <f t="shared" si="22"/>
        <v>0.51100857535615729</v>
      </c>
      <c r="AD69" s="227">
        <f t="shared" si="22"/>
        <v>1.2210771676492094</v>
      </c>
      <c r="AE69" s="227">
        <f t="shared" ref="AE69:AG74" si="23">(O69*E69)/$AG$54</f>
        <v>0</v>
      </c>
      <c r="AF69" s="227">
        <f t="shared" si="23"/>
        <v>0</v>
      </c>
      <c r="AG69" s="227">
        <f t="shared" si="23"/>
        <v>0</v>
      </c>
      <c r="AH69" s="227">
        <f t="shared" ref="AH69:AJ74" si="24">(R69*E69)/$AJ$54</f>
        <v>1.6659703053814525</v>
      </c>
      <c r="AI69" s="227">
        <f t="shared" si="24"/>
        <v>4.3095056521702606</v>
      </c>
      <c r="AJ69" s="227">
        <f t="shared" si="24"/>
        <v>4.6807958093219693</v>
      </c>
    </row>
    <row r="70" spans="4:36" ht="13.5" customHeight="1" x14ac:dyDescent="0.25">
      <c r="D70" s="87" t="str">
        <f>ProjectedP205_Consumption!D14</f>
        <v>Others</v>
      </c>
      <c r="E70" s="111">
        <f>OCPMarketShares!K24</f>
        <v>3.7278066001281522</v>
      </c>
      <c r="F70" s="111">
        <f>OCPMarketShares!L24</f>
        <v>5.3496160227539029</v>
      </c>
      <c r="G70" s="111">
        <f>OCPMarketShares!M24</f>
        <v>6.1428107839656487</v>
      </c>
      <c r="I70" s="226">
        <v>0.45</v>
      </c>
      <c r="J70" s="226">
        <v>0.3</v>
      </c>
      <c r="K70" s="226">
        <v>0.2</v>
      </c>
      <c r="L70" s="226">
        <v>0</v>
      </c>
      <c r="M70" s="226">
        <v>0.15</v>
      </c>
      <c r="N70" s="226">
        <v>0.3</v>
      </c>
      <c r="O70" s="226">
        <v>0</v>
      </c>
      <c r="P70" s="226">
        <v>0</v>
      </c>
      <c r="Q70" s="226">
        <v>0</v>
      </c>
      <c r="R70" s="226">
        <v>0.55000000000000004</v>
      </c>
      <c r="S70" s="226">
        <v>0.55000000000000004</v>
      </c>
      <c r="T70" s="226">
        <v>0.5</v>
      </c>
      <c r="U70" s="193">
        <f t="shared" ref="U70:U74" si="25">+R70+O70+L70+I70</f>
        <v>1</v>
      </c>
      <c r="V70" s="193">
        <f t="shared" si="20"/>
        <v>1</v>
      </c>
      <c r="W70" s="193">
        <f t="shared" si="20"/>
        <v>1</v>
      </c>
      <c r="Y70" s="227">
        <f t="shared" si="21"/>
        <v>3.6467673262123226</v>
      </c>
      <c r="Z70" s="227">
        <f t="shared" si="21"/>
        <v>3.4888800148395016</v>
      </c>
      <c r="AA70" s="227">
        <f t="shared" si="21"/>
        <v>2.6707872973763691</v>
      </c>
      <c r="AB70" s="227">
        <f t="shared" si="22"/>
        <v>0</v>
      </c>
      <c r="AC70" s="227">
        <f t="shared" si="22"/>
        <v>1.7444400074197508</v>
      </c>
      <c r="AD70" s="227">
        <f t="shared" si="22"/>
        <v>4.0061809460645534</v>
      </c>
      <c r="AE70" s="227">
        <f t="shared" si="23"/>
        <v>0</v>
      </c>
      <c r="AF70" s="227">
        <f t="shared" si="23"/>
        <v>0</v>
      </c>
      <c r="AG70" s="227">
        <f t="shared" si="23"/>
        <v>0</v>
      </c>
      <c r="AH70" s="227">
        <f t="shared" si="24"/>
        <v>10.251468150352418</v>
      </c>
      <c r="AI70" s="227">
        <f t="shared" si="24"/>
        <v>14.711444062573232</v>
      </c>
      <c r="AJ70" s="227">
        <f t="shared" si="24"/>
        <v>15.357026959914121</v>
      </c>
    </row>
    <row r="71" spans="4:36" ht="13.5" customHeight="1" x14ac:dyDescent="0.25">
      <c r="D71" s="87" t="str">
        <f>ProjectedP205_Consumption!D15</f>
        <v>Sorghum</v>
      </c>
      <c r="E71" s="111">
        <f>OCPMarketShares!K25</f>
        <v>0.60905304523299419</v>
      </c>
      <c r="F71" s="111">
        <f>OCPMarketShares!L25</f>
        <v>1.3158554746340403</v>
      </c>
      <c r="G71" s="111">
        <f>OCPMarketShares!M25</f>
        <v>1.5428737826004617</v>
      </c>
      <c r="I71" s="226">
        <v>0.45</v>
      </c>
      <c r="J71" s="226">
        <v>0.3</v>
      </c>
      <c r="K71" s="226">
        <v>0.2</v>
      </c>
      <c r="L71" s="226">
        <v>0</v>
      </c>
      <c r="M71" s="226">
        <v>0.15</v>
      </c>
      <c r="N71" s="226">
        <v>0.3</v>
      </c>
      <c r="O71" s="226">
        <v>0</v>
      </c>
      <c r="P71" s="226">
        <v>0</v>
      </c>
      <c r="Q71" s="226">
        <v>0</v>
      </c>
      <c r="R71" s="226">
        <v>0.55000000000000004</v>
      </c>
      <c r="S71" s="226">
        <v>0.55000000000000004</v>
      </c>
      <c r="T71" s="226">
        <v>0.5</v>
      </c>
      <c r="U71" s="193">
        <f t="shared" si="25"/>
        <v>1</v>
      </c>
      <c r="V71" s="193">
        <f t="shared" si="20"/>
        <v>1</v>
      </c>
      <c r="W71" s="193">
        <f t="shared" si="20"/>
        <v>1</v>
      </c>
      <c r="Y71" s="227">
        <f t="shared" si="21"/>
        <v>0.59581276164097252</v>
      </c>
      <c r="Z71" s="227">
        <f t="shared" si="21"/>
        <v>0.8581666138917653</v>
      </c>
      <c r="AA71" s="227">
        <f t="shared" si="21"/>
        <v>0.67081468808715727</v>
      </c>
      <c r="AB71" s="227">
        <f t="shared" si="22"/>
        <v>0</v>
      </c>
      <c r="AC71" s="227">
        <f t="shared" si="22"/>
        <v>0.42908330694588265</v>
      </c>
      <c r="AD71" s="227">
        <f t="shared" si="22"/>
        <v>1.0062220321307358</v>
      </c>
      <c r="AE71" s="227">
        <f t="shared" si="23"/>
        <v>0</v>
      </c>
      <c r="AF71" s="227">
        <f t="shared" si="23"/>
        <v>0</v>
      </c>
      <c r="AG71" s="227">
        <f t="shared" si="23"/>
        <v>0</v>
      </c>
      <c r="AH71" s="227">
        <f t="shared" si="24"/>
        <v>1.6748958743907341</v>
      </c>
      <c r="AI71" s="227">
        <f t="shared" si="24"/>
        <v>3.6186025552436112</v>
      </c>
      <c r="AJ71" s="227">
        <f t="shared" si="24"/>
        <v>3.8571844565011539</v>
      </c>
    </row>
    <row r="72" spans="4:36" ht="13.5" customHeight="1" x14ac:dyDescent="0.25">
      <c r="D72" s="87" t="str">
        <f>ProjectedP205_Consumption!D16</f>
        <v>Maize</v>
      </c>
      <c r="E72" s="111">
        <f>OCPMarketShares!K26</f>
        <v>9.3195165003203755</v>
      </c>
      <c r="F72" s="111">
        <f>OCPMarketShares!L26</f>
        <v>12.835621431796985</v>
      </c>
      <c r="G72" s="111">
        <f>OCPMarketShares!M26</f>
        <v>16.240195346197133</v>
      </c>
      <c r="I72" s="226">
        <v>0.45</v>
      </c>
      <c r="J72" s="226">
        <v>0.3</v>
      </c>
      <c r="K72" s="226">
        <v>0.2</v>
      </c>
      <c r="L72" s="226">
        <v>0</v>
      </c>
      <c r="M72" s="226">
        <v>0.15</v>
      </c>
      <c r="N72" s="226">
        <v>0.3</v>
      </c>
      <c r="O72" s="226">
        <v>0</v>
      </c>
      <c r="P72" s="226">
        <v>0</v>
      </c>
      <c r="Q72" s="226">
        <v>0</v>
      </c>
      <c r="R72" s="226">
        <v>0.55000000000000004</v>
      </c>
      <c r="S72" s="226">
        <v>0.55000000000000004</v>
      </c>
      <c r="T72" s="226">
        <v>0.5</v>
      </c>
      <c r="U72" s="193">
        <f t="shared" si="25"/>
        <v>1</v>
      </c>
      <c r="V72" s="193">
        <f t="shared" si="20"/>
        <v>1</v>
      </c>
      <c r="W72" s="193">
        <f t="shared" si="20"/>
        <v>1</v>
      </c>
      <c r="Y72" s="227">
        <f t="shared" si="21"/>
        <v>9.1169183155308033</v>
      </c>
      <c r="Z72" s="227">
        <f t="shared" si="21"/>
        <v>8.3710574555197717</v>
      </c>
      <c r="AA72" s="227">
        <f t="shared" si="21"/>
        <v>7.0609544983465797</v>
      </c>
      <c r="AB72" s="227">
        <f t="shared" si="22"/>
        <v>0</v>
      </c>
      <c r="AC72" s="227">
        <f t="shared" si="22"/>
        <v>4.1855287277598858</v>
      </c>
      <c r="AD72" s="227">
        <f t="shared" si="22"/>
        <v>10.591431747519868</v>
      </c>
      <c r="AE72" s="227">
        <f t="shared" si="23"/>
        <v>0</v>
      </c>
      <c r="AF72" s="227">
        <f t="shared" si="23"/>
        <v>0</v>
      </c>
      <c r="AG72" s="227">
        <f t="shared" si="23"/>
        <v>0</v>
      </c>
      <c r="AH72" s="227">
        <f t="shared" si="24"/>
        <v>25.628670375881033</v>
      </c>
      <c r="AI72" s="227">
        <f t="shared" si="24"/>
        <v>35.297958937441706</v>
      </c>
      <c r="AJ72" s="227">
        <f t="shared" si="24"/>
        <v>40.600488365492829</v>
      </c>
    </row>
    <row r="73" spans="4:36" ht="13.5" customHeight="1" x14ac:dyDescent="0.25">
      <c r="D73" s="87" t="str">
        <f>ProjectedP205_Consumption!D17</f>
        <v>Rice</v>
      </c>
      <c r="E73" s="111">
        <f>OCPMarketShares!K27</f>
        <v>6.7100518802306723</v>
      </c>
      <c r="F73" s="111">
        <f>OCPMarketShares!L27</f>
        <v>8.3169931249683682</v>
      </c>
      <c r="G73" s="111">
        <f>OCPMarketShares!M27</f>
        <v>10.02241428084557</v>
      </c>
      <c r="I73" s="226">
        <v>0.45</v>
      </c>
      <c r="J73" s="226">
        <v>0.3</v>
      </c>
      <c r="K73" s="226">
        <v>0.2</v>
      </c>
      <c r="L73" s="226">
        <v>0</v>
      </c>
      <c r="M73" s="226">
        <v>0.15</v>
      </c>
      <c r="N73" s="226">
        <v>0.3</v>
      </c>
      <c r="O73" s="226">
        <v>0</v>
      </c>
      <c r="P73" s="226">
        <v>0</v>
      </c>
      <c r="Q73" s="226">
        <v>0</v>
      </c>
      <c r="R73" s="226">
        <v>0.55000000000000004</v>
      </c>
      <c r="S73" s="226">
        <v>0.55000000000000004</v>
      </c>
      <c r="T73" s="226">
        <v>0.5</v>
      </c>
      <c r="U73" s="193">
        <f t="shared" si="25"/>
        <v>1</v>
      </c>
      <c r="V73" s="193">
        <f t="shared" si="20"/>
        <v>1</v>
      </c>
      <c r="W73" s="193">
        <f t="shared" si="20"/>
        <v>1</v>
      </c>
      <c r="Y73" s="227">
        <f t="shared" si="21"/>
        <v>6.5641811871821787</v>
      </c>
      <c r="Z73" s="227">
        <f t="shared" si="21"/>
        <v>5.4241259510663271</v>
      </c>
      <c r="AA73" s="227">
        <f t="shared" si="21"/>
        <v>4.3575714264545962</v>
      </c>
      <c r="AB73" s="227">
        <f t="shared" si="22"/>
        <v>0</v>
      </c>
      <c r="AC73" s="227">
        <f t="shared" si="22"/>
        <v>2.7120629755331636</v>
      </c>
      <c r="AD73" s="227">
        <f t="shared" si="22"/>
        <v>6.5363571396818934</v>
      </c>
      <c r="AE73" s="227">
        <f t="shared" si="23"/>
        <v>0</v>
      </c>
      <c r="AF73" s="227">
        <f t="shared" si="23"/>
        <v>0</v>
      </c>
      <c r="AG73" s="227">
        <f t="shared" si="23"/>
        <v>0</v>
      </c>
      <c r="AH73" s="227">
        <f t="shared" si="24"/>
        <v>18.452642670634347</v>
      </c>
      <c r="AI73" s="227">
        <f t="shared" si="24"/>
        <v>22.871731093663012</v>
      </c>
      <c r="AJ73" s="227">
        <f t="shared" si="24"/>
        <v>25.056035702113924</v>
      </c>
    </row>
    <row r="74" spans="4:36" ht="13.5" customHeight="1" x14ac:dyDescent="0.25">
      <c r="D74" s="87" t="str">
        <f>ProjectedP205_Consumption!D18</f>
        <v>Cotton</v>
      </c>
      <c r="E74" s="111">
        <f>OCPMarketShares!K28</f>
        <v>16.029568380551048</v>
      </c>
      <c r="F74" s="111">
        <f>OCPMarketShares!L28</f>
        <v>19.346871193334895</v>
      </c>
      <c r="G74" s="111">
        <f>OCPMarketShares!M28</f>
        <v>22.702056258000002</v>
      </c>
      <c r="I74" s="226">
        <v>0.45</v>
      </c>
      <c r="J74" s="226">
        <v>0.3</v>
      </c>
      <c r="K74" s="226">
        <v>0.2</v>
      </c>
      <c r="L74" s="226">
        <v>0</v>
      </c>
      <c r="M74" s="226">
        <v>0.15</v>
      </c>
      <c r="N74" s="226">
        <v>0.3</v>
      </c>
      <c r="O74" s="226">
        <v>0</v>
      </c>
      <c r="P74" s="226">
        <v>0</v>
      </c>
      <c r="Q74" s="226">
        <v>0</v>
      </c>
      <c r="R74" s="226">
        <v>0.55000000000000004</v>
      </c>
      <c r="S74" s="226">
        <v>0.55000000000000004</v>
      </c>
      <c r="T74" s="226">
        <v>0.5</v>
      </c>
      <c r="U74" s="193">
        <f t="shared" si="25"/>
        <v>1</v>
      </c>
      <c r="V74" s="193">
        <f t="shared" si="20"/>
        <v>1</v>
      </c>
      <c r="W74" s="193">
        <f t="shared" si="20"/>
        <v>1</v>
      </c>
      <c r="Y74" s="227">
        <f t="shared" si="21"/>
        <v>15.68109950271298</v>
      </c>
      <c r="Z74" s="227">
        <f t="shared" si="21"/>
        <v>12.617524691305364</v>
      </c>
      <c r="AA74" s="227">
        <f t="shared" si="21"/>
        <v>9.8704592426086979</v>
      </c>
      <c r="AB74" s="227">
        <f t="shared" si="22"/>
        <v>0</v>
      </c>
      <c r="AC74" s="227">
        <f t="shared" si="22"/>
        <v>6.3087623456526822</v>
      </c>
      <c r="AD74" s="227">
        <f t="shared" si="22"/>
        <v>14.805688863913044</v>
      </c>
      <c r="AE74" s="227">
        <f t="shared" si="23"/>
        <v>0</v>
      </c>
      <c r="AF74" s="227">
        <f t="shared" si="23"/>
        <v>0</v>
      </c>
      <c r="AG74" s="227">
        <f t="shared" si="23"/>
        <v>0</v>
      </c>
      <c r="AH74" s="227">
        <f t="shared" si="24"/>
        <v>44.081313046515383</v>
      </c>
      <c r="AI74" s="227">
        <f t="shared" si="24"/>
        <v>53.203895781670965</v>
      </c>
      <c r="AJ74" s="227">
        <f t="shared" si="24"/>
        <v>56.755140645000004</v>
      </c>
    </row>
    <row r="75" spans="4:36" ht="13.5" customHeight="1" thickBot="1" x14ac:dyDescent="0.3">
      <c r="D75" s="88" t="s">
        <v>12</v>
      </c>
      <c r="E75" s="113">
        <f>SUM(E69:E74)</f>
        <v>37.001803790238313</v>
      </c>
      <c r="F75" s="113">
        <f>SUM(F69:F74)</f>
        <v>48.732050211913744</v>
      </c>
      <c r="G75" s="113">
        <f>SUM(G69:G74)</f>
        <v>58.522668775337607</v>
      </c>
      <c r="Y75" s="151">
        <f t="shared" ref="Y75:AJ75" si="26">SUM(Y69:Y74)</f>
        <v>36.197416751320091</v>
      </c>
      <c r="Z75" s="151">
        <f t="shared" si="26"/>
        <v>31.781771877335046</v>
      </c>
      <c r="AA75" s="151">
        <f t="shared" si="26"/>
        <v>25.444638597972872</v>
      </c>
      <c r="AB75" s="151">
        <f t="shared" si="26"/>
        <v>0</v>
      </c>
      <c r="AC75" s="151">
        <f t="shared" si="26"/>
        <v>15.890885938667523</v>
      </c>
      <c r="AD75" s="151">
        <f t="shared" si="26"/>
        <v>38.166957896959303</v>
      </c>
      <c r="AE75" s="151">
        <f t="shared" si="26"/>
        <v>0</v>
      </c>
      <c r="AF75" s="151">
        <f t="shared" si="26"/>
        <v>0</v>
      </c>
      <c r="AG75" s="151">
        <f t="shared" si="26"/>
        <v>0</v>
      </c>
      <c r="AH75" s="151">
        <f t="shared" si="26"/>
        <v>101.75496042315537</v>
      </c>
      <c r="AI75" s="151">
        <f t="shared" si="26"/>
        <v>134.01313808276279</v>
      </c>
      <c r="AJ75" s="151">
        <f t="shared" si="26"/>
        <v>146.30667193834401</v>
      </c>
    </row>
    <row r="76" spans="4:36" ht="13.5" customHeight="1" thickTop="1" thickBot="1" x14ac:dyDescent="0.35">
      <c r="D76" s="148" t="s">
        <v>16</v>
      </c>
      <c r="E76" s="117">
        <f t="shared" ref="E76:G76" si="27">E75/46%</f>
        <v>80.438703891822414</v>
      </c>
      <c r="F76" s="117">
        <f t="shared" si="27"/>
        <v>105.93923959111683</v>
      </c>
      <c r="G76" s="117">
        <f t="shared" si="27"/>
        <v>127.22319298986436</v>
      </c>
    </row>
    <row r="77" spans="4:36" ht="13.5" customHeight="1" thickTop="1" x14ac:dyDescent="0.25"/>
    <row r="81" spans="2:36" ht="13.5" customHeight="1" x14ac:dyDescent="0.35">
      <c r="B81" s="230">
        <v>0</v>
      </c>
      <c r="D81" s="231" t="s">
        <v>164</v>
      </c>
    </row>
    <row r="83" spans="2:36" ht="13.5" customHeight="1" x14ac:dyDescent="0.3">
      <c r="D83" s="209" t="s">
        <v>165</v>
      </c>
      <c r="I83" s="209" t="s">
        <v>166</v>
      </c>
      <c r="J83" s="209"/>
      <c r="Y83" s="209" t="s">
        <v>161</v>
      </c>
      <c r="Z83" s="209"/>
    </row>
    <row r="84" spans="2:36" ht="13.5" customHeight="1" x14ac:dyDescent="0.3">
      <c r="D84" s="212" t="s">
        <v>18</v>
      </c>
      <c r="I84" s="212" t="s">
        <v>162</v>
      </c>
      <c r="J84" s="212"/>
      <c r="Y84" s="212" t="s">
        <v>163</v>
      </c>
      <c r="Z84" s="212"/>
    </row>
    <row r="85" spans="2:36" ht="13.5" customHeight="1" x14ac:dyDescent="0.3">
      <c r="E85" s="7"/>
      <c r="F85" s="7"/>
      <c r="G85" s="7"/>
      <c r="H85" s="7"/>
      <c r="I85" s="218" t="s">
        <v>144</v>
      </c>
      <c r="L85" s="218" t="s">
        <v>145</v>
      </c>
      <c r="O85" s="218" t="s">
        <v>146</v>
      </c>
      <c r="R85" s="218" t="s">
        <v>148</v>
      </c>
      <c r="Y85" s="218" t="s">
        <v>144</v>
      </c>
      <c r="AA85" s="224">
        <v>0.46</v>
      </c>
      <c r="AB85" s="218" t="s">
        <v>145</v>
      </c>
      <c r="AD85" s="224">
        <v>0.46</v>
      </c>
      <c r="AE85" s="218" t="s">
        <v>146</v>
      </c>
      <c r="AG85" s="224">
        <v>0.46</v>
      </c>
      <c r="AH85" s="218" t="s">
        <v>148</v>
      </c>
      <c r="AJ85" s="225">
        <v>0.2</v>
      </c>
    </row>
    <row r="86" spans="2:36" ht="13.5" customHeight="1" x14ac:dyDescent="0.3">
      <c r="D86" s="213"/>
      <c r="E86" s="214">
        <v>2023</v>
      </c>
      <c r="F86" s="214">
        <v>2024</v>
      </c>
      <c r="G86" s="214">
        <v>2025</v>
      </c>
      <c r="I86" s="214">
        <v>2023</v>
      </c>
      <c r="J86" s="214">
        <v>2024</v>
      </c>
      <c r="K86" s="214">
        <v>2025</v>
      </c>
      <c r="L86" s="214">
        <v>2023</v>
      </c>
      <c r="M86" s="214">
        <v>2024</v>
      </c>
      <c r="N86" s="214">
        <v>2025</v>
      </c>
      <c r="O86" s="214">
        <v>2023</v>
      </c>
      <c r="P86" s="214">
        <v>2024</v>
      </c>
      <c r="Q86" s="214">
        <v>2025</v>
      </c>
      <c r="R86" s="214">
        <v>2023</v>
      </c>
      <c r="S86" s="214">
        <v>2024</v>
      </c>
      <c r="T86" s="214">
        <v>2025</v>
      </c>
      <c r="Y86" s="214">
        <v>2023</v>
      </c>
      <c r="Z86" s="214">
        <v>2024</v>
      </c>
      <c r="AA86" s="214">
        <v>2025</v>
      </c>
      <c r="AB86" s="214">
        <v>2023</v>
      </c>
      <c r="AC86" s="214">
        <v>2024</v>
      </c>
      <c r="AD86" s="214">
        <v>2025</v>
      </c>
      <c r="AE86" s="214">
        <v>2023</v>
      </c>
      <c r="AF86" s="214">
        <v>2024</v>
      </c>
      <c r="AG86" s="214">
        <v>2025</v>
      </c>
      <c r="AH86" s="214">
        <v>2023</v>
      </c>
      <c r="AI86" s="214">
        <v>2024</v>
      </c>
      <c r="AJ86" s="214">
        <v>2025</v>
      </c>
    </row>
    <row r="87" spans="2:36" ht="13.5" customHeight="1" x14ac:dyDescent="0.25">
      <c r="D87" s="87" t="str">
        <f>ProjectedP205_Consumption!D13</f>
        <v>Millet</v>
      </c>
      <c r="E87" s="232">
        <f>ProjectedP205_Consumption!K13-SUM(E56)</f>
        <v>0.60580738377507359</v>
      </c>
      <c r="F87" s="232">
        <f>ProjectedP205_Consumption!L13-SUM(F56)</f>
        <v>0.60034918574166551</v>
      </c>
      <c r="G87" s="232">
        <f>ProjectedP205_Consumption!M13-SUM(G56)</f>
        <v>0.59494016493285029</v>
      </c>
      <c r="I87" s="226">
        <v>0.15</v>
      </c>
      <c r="J87" s="226">
        <v>0.15</v>
      </c>
      <c r="K87" s="226">
        <v>0.15</v>
      </c>
      <c r="L87" s="226">
        <v>0</v>
      </c>
      <c r="M87" s="226">
        <v>0</v>
      </c>
      <c r="N87" s="226">
        <v>0</v>
      </c>
      <c r="O87" s="226">
        <v>0</v>
      </c>
      <c r="P87" s="226">
        <v>0</v>
      </c>
      <c r="Q87" s="226">
        <v>0</v>
      </c>
      <c r="R87" s="226">
        <v>0.85</v>
      </c>
      <c r="S87" s="226">
        <v>0.85</v>
      </c>
      <c r="T87" s="226">
        <v>0.85</v>
      </c>
      <c r="U87" s="193">
        <f>+R87+O87+L87+I87</f>
        <v>1</v>
      </c>
      <c r="V87" s="193">
        <f t="shared" ref="V87:W92" si="28">+S87+P87+M87+J87</f>
        <v>1</v>
      </c>
      <c r="W87" s="193">
        <f t="shared" si="28"/>
        <v>1</v>
      </c>
      <c r="Y87" s="232">
        <f t="shared" ref="Y87:AA92" si="29">(I87*E87)/$AA$54</f>
        <v>0.19754588601361092</v>
      </c>
      <c r="Z87" s="232">
        <f t="shared" si="29"/>
        <v>0.19576603882880395</v>
      </c>
      <c r="AA87" s="232">
        <f t="shared" si="29"/>
        <v>0.19400222769549463</v>
      </c>
      <c r="AB87" s="232">
        <f t="shared" ref="AB87:AD92" si="30">(L87*E87)/$AD$54</f>
        <v>0</v>
      </c>
      <c r="AC87" s="232">
        <f t="shared" si="30"/>
        <v>0</v>
      </c>
      <c r="AD87" s="232">
        <f t="shared" si="30"/>
        <v>0</v>
      </c>
      <c r="AE87" s="232">
        <f t="shared" ref="AE87:AG92" si="31">(O87*E87)/$AG$54</f>
        <v>0</v>
      </c>
      <c r="AF87" s="232">
        <f t="shared" si="31"/>
        <v>0</v>
      </c>
      <c r="AG87" s="232">
        <f t="shared" si="31"/>
        <v>0</v>
      </c>
      <c r="AH87" s="232">
        <f t="shared" ref="AH87:AJ92" si="32">(R87*E87)/$AJ$54</f>
        <v>2.5746813810440625</v>
      </c>
      <c r="AI87" s="232">
        <f t="shared" si="32"/>
        <v>2.5514840394020779</v>
      </c>
      <c r="AJ87" s="232">
        <f t="shared" si="32"/>
        <v>2.5284957009646134</v>
      </c>
    </row>
    <row r="88" spans="2:36" ht="13.5" customHeight="1" x14ac:dyDescent="0.25">
      <c r="D88" s="87" t="str">
        <f>ProjectedP205_Consumption!D14</f>
        <v>Others</v>
      </c>
      <c r="E88" s="232">
        <f>ProjectedP205_Consumption!K14-SUM(E57)</f>
        <v>3.7278066001281522</v>
      </c>
      <c r="F88" s="232">
        <f>ProjectedP205_Consumption!L14-SUM(F57)</f>
        <v>4.0982376576495092</v>
      </c>
      <c r="G88" s="232">
        <f>ProjectedP205_Consumption!M14-SUM(G57)</f>
        <v>4.50547834160687</v>
      </c>
      <c r="I88" s="226">
        <v>0.15</v>
      </c>
      <c r="J88" s="226">
        <v>0.15</v>
      </c>
      <c r="K88" s="226">
        <v>0.15</v>
      </c>
      <c r="L88" s="226">
        <v>0</v>
      </c>
      <c r="M88" s="226">
        <v>0</v>
      </c>
      <c r="N88" s="226">
        <v>0</v>
      </c>
      <c r="O88" s="226">
        <v>0</v>
      </c>
      <c r="P88" s="226">
        <v>0</v>
      </c>
      <c r="Q88" s="226">
        <v>0</v>
      </c>
      <c r="R88" s="226">
        <v>0.85</v>
      </c>
      <c r="S88" s="226">
        <v>0.85</v>
      </c>
      <c r="T88" s="226">
        <v>0.85</v>
      </c>
      <c r="U88" s="193">
        <f t="shared" ref="U88:U92" si="33">+R88+O88+L88+I88</f>
        <v>1</v>
      </c>
      <c r="V88" s="193">
        <f t="shared" si="28"/>
        <v>1</v>
      </c>
      <c r="W88" s="193">
        <f t="shared" si="28"/>
        <v>1</v>
      </c>
      <c r="Y88" s="232">
        <f t="shared" si="29"/>
        <v>1.2155891087374409</v>
      </c>
      <c r="Z88" s="232">
        <f t="shared" si="29"/>
        <v>1.3363818448857094</v>
      </c>
      <c r="AA88" s="232">
        <f t="shared" si="29"/>
        <v>1.4691777200891967</v>
      </c>
      <c r="AB88" s="232">
        <f t="shared" si="30"/>
        <v>0</v>
      </c>
      <c r="AC88" s="232">
        <f t="shared" si="30"/>
        <v>0</v>
      </c>
      <c r="AD88" s="232">
        <f t="shared" si="30"/>
        <v>0</v>
      </c>
      <c r="AE88" s="232">
        <f t="shared" si="31"/>
        <v>0</v>
      </c>
      <c r="AF88" s="232">
        <f t="shared" si="31"/>
        <v>0</v>
      </c>
      <c r="AG88" s="232">
        <f t="shared" si="31"/>
        <v>0</v>
      </c>
      <c r="AH88" s="232">
        <f t="shared" si="32"/>
        <v>15.843178050544646</v>
      </c>
      <c r="AI88" s="232">
        <f t="shared" si="32"/>
        <v>17.417510045010413</v>
      </c>
      <c r="AJ88" s="232">
        <f t="shared" si="32"/>
        <v>19.148282951829195</v>
      </c>
    </row>
    <row r="89" spans="2:36" ht="13.5" customHeight="1" x14ac:dyDescent="0.25">
      <c r="D89" s="87" t="str">
        <f>ProjectedP205_Consumption!D15</f>
        <v>Sorghum</v>
      </c>
      <c r="E89" s="232">
        <f>ProjectedP205_Consumption!K15-SUM(E58)</f>
        <v>0.60905304523299419</v>
      </c>
      <c r="F89" s="232">
        <f>ProjectedP205_Consumption!L15-SUM(F58)</f>
        <v>0.60518027015448206</v>
      </c>
      <c r="G89" s="232">
        <f>ProjectedP205_Consumption!M15-SUM(G58)</f>
        <v>0.60133212082396714</v>
      </c>
      <c r="I89" s="226">
        <v>0.15</v>
      </c>
      <c r="J89" s="226">
        <v>0.15</v>
      </c>
      <c r="K89" s="226">
        <v>0.15</v>
      </c>
      <c r="L89" s="226">
        <v>0</v>
      </c>
      <c r="M89" s="226">
        <v>0</v>
      </c>
      <c r="N89" s="226">
        <v>0</v>
      </c>
      <c r="O89" s="226">
        <v>0</v>
      </c>
      <c r="P89" s="226">
        <v>0</v>
      </c>
      <c r="Q89" s="226">
        <v>0</v>
      </c>
      <c r="R89" s="226">
        <v>0.85</v>
      </c>
      <c r="S89" s="226">
        <v>0.85</v>
      </c>
      <c r="T89" s="226">
        <v>0.85</v>
      </c>
      <c r="U89" s="193">
        <f t="shared" si="33"/>
        <v>1</v>
      </c>
      <c r="V89" s="193">
        <f t="shared" si="28"/>
        <v>1</v>
      </c>
      <c r="W89" s="193">
        <f t="shared" si="28"/>
        <v>1</v>
      </c>
      <c r="Y89" s="232">
        <f t="shared" si="29"/>
        <v>0.19860425388032418</v>
      </c>
      <c r="Z89" s="232">
        <f t="shared" si="29"/>
        <v>0.19734139244167889</v>
      </c>
      <c r="AA89" s="232">
        <f t="shared" si="29"/>
        <v>0.19608656113825013</v>
      </c>
      <c r="AB89" s="232">
        <f t="shared" si="30"/>
        <v>0</v>
      </c>
      <c r="AC89" s="232">
        <f t="shared" si="30"/>
        <v>0</v>
      </c>
      <c r="AD89" s="232">
        <f t="shared" si="30"/>
        <v>0</v>
      </c>
      <c r="AE89" s="232">
        <f t="shared" si="31"/>
        <v>0</v>
      </c>
      <c r="AF89" s="232">
        <f t="shared" si="31"/>
        <v>0</v>
      </c>
      <c r="AG89" s="232">
        <f t="shared" si="31"/>
        <v>0</v>
      </c>
      <c r="AH89" s="232">
        <f t="shared" si="32"/>
        <v>2.5884754422402247</v>
      </c>
      <c r="AI89" s="232">
        <f t="shared" si="32"/>
        <v>2.5720161481565484</v>
      </c>
      <c r="AJ89" s="232">
        <f t="shared" si="32"/>
        <v>2.5556615135018599</v>
      </c>
    </row>
    <row r="90" spans="2:36" ht="13.5" customHeight="1" x14ac:dyDescent="0.25">
      <c r="D90" s="87" t="str">
        <f>ProjectedP205_Consumption!D16</f>
        <v>Maize</v>
      </c>
      <c r="E90" s="232">
        <f>ProjectedP205_Consumption!K16-SUM(E59)</f>
        <v>9.3195165003203755</v>
      </c>
      <c r="F90" s="232">
        <f>ProjectedP205_Consumption!L16-SUM(F59)</f>
        <v>8.1964753152990113</v>
      </c>
      <c r="G90" s="232">
        <f>ProjectedP205_Consumption!M16-SUM(G59)</f>
        <v>6.7582175124102992</v>
      </c>
      <c r="I90" s="226">
        <v>0.15</v>
      </c>
      <c r="J90" s="226">
        <v>0.15</v>
      </c>
      <c r="K90" s="226">
        <v>0.15</v>
      </c>
      <c r="L90" s="226">
        <v>0</v>
      </c>
      <c r="M90" s="226">
        <v>0</v>
      </c>
      <c r="N90" s="226">
        <v>0</v>
      </c>
      <c r="O90" s="226">
        <v>0</v>
      </c>
      <c r="P90" s="226">
        <v>0</v>
      </c>
      <c r="Q90" s="226">
        <v>0</v>
      </c>
      <c r="R90" s="226">
        <v>0.85</v>
      </c>
      <c r="S90" s="226">
        <v>0.85</v>
      </c>
      <c r="T90" s="226">
        <v>0.85</v>
      </c>
      <c r="U90" s="193">
        <f t="shared" si="33"/>
        <v>1</v>
      </c>
      <c r="V90" s="193">
        <f t="shared" si="28"/>
        <v>1</v>
      </c>
      <c r="W90" s="193">
        <f t="shared" si="28"/>
        <v>1</v>
      </c>
      <c r="Y90" s="232">
        <f t="shared" si="29"/>
        <v>3.0389727718436008</v>
      </c>
      <c r="Z90" s="232">
        <f t="shared" si="29"/>
        <v>2.6727636897714162</v>
      </c>
      <c r="AA90" s="232">
        <f t="shared" si="29"/>
        <v>2.2037665801337929</v>
      </c>
      <c r="AB90" s="232">
        <f t="shared" si="30"/>
        <v>0</v>
      </c>
      <c r="AC90" s="232">
        <f t="shared" si="30"/>
        <v>0</v>
      </c>
      <c r="AD90" s="232">
        <f t="shared" si="30"/>
        <v>0</v>
      </c>
      <c r="AE90" s="232">
        <f t="shared" si="31"/>
        <v>0</v>
      </c>
      <c r="AF90" s="232">
        <f t="shared" si="31"/>
        <v>0</v>
      </c>
      <c r="AG90" s="232">
        <f t="shared" si="31"/>
        <v>0</v>
      </c>
      <c r="AH90" s="232">
        <f t="shared" si="32"/>
        <v>39.607945126361592</v>
      </c>
      <c r="AI90" s="232">
        <f t="shared" si="32"/>
        <v>34.835020090020791</v>
      </c>
      <c r="AJ90" s="232">
        <f t="shared" si="32"/>
        <v>28.722424427743771</v>
      </c>
    </row>
    <row r="91" spans="2:36" ht="13.5" customHeight="1" x14ac:dyDescent="0.25">
      <c r="D91" s="87" t="str">
        <f>ProjectedP205_Consumption!D17</f>
        <v>Rice</v>
      </c>
      <c r="E91" s="232">
        <f>ProjectedP205_Consumption!K17-SUM(E60)</f>
        <v>6.7100518802306723</v>
      </c>
      <c r="F91" s="232">
        <f>ProjectedP205_Consumption!L17-SUM(F60)</f>
        <v>5.5446620833122449</v>
      </c>
      <c r="G91" s="232">
        <f>ProjectedP205_Consumption!M17-SUM(G60)</f>
        <v>4.2953204060766748</v>
      </c>
      <c r="I91" s="226">
        <v>0.15</v>
      </c>
      <c r="J91" s="226">
        <v>0.15</v>
      </c>
      <c r="K91" s="226">
        <v>0.15</v>
      </c>
      <c r="L91" s="226">
        <v>0</v>
      </c>
      <c r="M91" s="226">
        <v>0</v>
      </c>
      <c r="N91" s="226">
        <v>0</v>
      </c>
      <c r="O91" s="226">
        <v>0</v>
      </c>
      <c r="P91" s="226">
        <v>0</v>
      </c>
      <c r="Q91" s="226">
        <v>0</v>
      </c>
      <c r="R91" s="226">
        <v>0.85</v>
      </c>
      <c r="S91" s="226">
        <v>0.85</v>
      </c>
      <c r="T91" s="226">
        <v>0.85</v>
      </c>
      <c r="U91" s="193">
        <f t="shared" si="33"/>
        <v>1</v>
      </c>
      <c r="V91" s="193">
        <f t="shared" si="28"/>
        <v>1</v>
      </c>
      <c r="W91" s="193">
        <f t="shared" si="28"/>
        <v>1</v>
      </c>
      <c r="Y91" s="232">
        <f t="shared" si="29"/>
        <v>2.1880603957273932</v>
      </c>
      <c r="Z91" s="232">
        <f t="shared" si="29"/>
        <v>1.8080419836887753</v>
      </c>
      <c r="AA91" s="232">
        <f t="shared" si="29"/>
        <v>1.4006479585032634</v>
      </c>
      <c r="AB91" s="232">
        <f t="shared" si="30"/>
        <v>0</v>
      </c>
      <c r="AC91" s="232">
        <f t="shared" si="30"/>
        <v>0</v>
      </c>
      <c r="AD91" s="232">
        <f t="shared" si="30"/>
        <v>0</v>
      </c>
      <c r="AE91" s="232">
        <f t="shared" si="31"/>
        <v>0</v>
      </c>
      <c r="AF91" s="232">
        <f t="shared" si="31"/>
        <v>0</v>
      </c>
      <c r="AG91" s="232">
        <f t="shared" si="31"/>
        <v>0</v>
      </c>
      <c r="AH91" s="232">
        <f t="shared" si="32"/>
        <v>28.517720490980356</v>
      </c>
      <c r="AI91" s="232">
        <f t="shared" si="32"/>
        <v>23.564813854077038</v>
      </c>
      <c r="AJ91" s="232">
        <f t="shared" si="32"/>
        <v>18.255111725825866</v>
      </c>
    </row>
    <row r="92" spans="2:36" ht="13.5" customHeight="1" x14ac:dyDescent="0.25">
      <c r="D92" s="87" t="str">
        <f>ProjectedP205_Consumption!D18</f>
        <v>Cotton</v>
      </c>
      <c r="E92" s="232">
        <f>ProjectedP205_Consumption!K18-SUM(E61)</f>
        <v>16.029568380551048</v>
      </c>
      <c r="F92" s="232">
        <f>ProjectedP205_Consumption!L18-SUM(F61)</f>
        <v>12.897914128889933</v>
      </c>
      <c r="G92" s="232">
        <f>ProjectedP205_Consumption!M18-SUM(G61)</f>
        <v>9.7294526820000051</v>
      </c>
      <c r="I92" s="226">
        <v>0.15</v>
      </c>
      <c r="J92" s="226">
        <v>0.15</v>
      </c>
      <c r="K92" s="226">
        <v>0.15</v>
      </c>
      <c r="L92" s="226">
        <v>0</v>
      </c>
      <c r="M92" s="226">
        <v>0</v>
      </c>
      <c r="N92" s="226">
        <v>0</v>
      </c>
      <c r="O92" s="226">
        <v>0</v>
      </c>
      <c r="P92" s="226">
        <v>0</v>
      </c>
      <c r="Q92" s="226">
        <v>0</v>
      </c>
      <c r="R92" s="226">
        <v>0.85</v>
      </c>
      <c r="S92" s="226">
        <v>0.85</v>
      </c>
      <c r="T92" s="226">
        <v>0.85</v>
      </c>
      <c r="U92" s="193">
        <f t="shared" si="33"/>
        <v>1</v>
      </c>
      <c r="V92" s="193">
        <f t="shared" si="28"/>
        <v>1</v>
      </c>
      <c r="W92" s="193">
        <f t="shared" si="28"/>
        <v>1</v>
      </c>
      <c r="Y92" s="232">
        <f t="shared" si="29"/>
        <v>5.227033167570994</v>
      </c>
      <c r="Z92" s="232">
        <f t="shared" si="29"/>
        <v>4.2058415637684563</v>
      </c>
      <c r="AA92" s="232">
        <f t="shared" si="29"/>
        <v>3.1726476136956534</v>
      </c>
      <c r="AB92" s="232">
        <f t="shared" si="30"/>
        <v>0</v>
      </c>
      <c r="AC92" s="232">
        <f t="shared" si="30"/>
        <v>0</v>
      </c>
      <c r="AD92" s="232">
        <f t="shared" si="30"/>
        <v>0</v>
      </c>
      <c r="AE92" s="232">
        <f t="shared" si="31"/>
        <v>0</v>
      </c>
      <c r="AF92" s="232">
        <f t="shared" si="31"/>
        <v>0</v>
      </c>
      <c r="AG92" s="232">
        <f t="shared" si="31"/>
        <v>0</v>
      </c>
      <c r="AH92" s="232">
        <f t="shared" si="32"/>
        <v>68.125665617341951</v>
      </c>
      <c r="AI92" s="232">
        <f t="shared" si="32"/>
        <v>54.816135047782211</v>
      </c>
      <c r="AJ92" s="232">
        <f t="shared" si="32"/>
        <v>41.350173898500024</v>
      </c>
    </row>
    <row r="93" spans="2:36" ht="13.5" customHeight="1" thickBot="1" x14ac:dyDescent="0.3">
      <c r="D93" s="88" t="s">
        <v>12</v>
      </c>
      <c r="E93" s="233">
        <f>SUM(E87:E92)</f>
        <v>37.001803790238313</v>
      </c>
      <c r="F93" s="233">
        <f>SUM(F87:F92)</f>
        <v>31.942818641046845</v>
      </c>
      <c r="G93" s="233">
        <f>SUM(G87:G92)</f>
        <v>26.484741227850666</v>
      </c>
      <c r="Y93" s="151">
        <f t="shared" ref="Y93:AJ93" si="34">SUM(Y87:Y92)</f>
        <v>12.065805583773365</v>
      </c>
      <c r="Z93" s="151">
        <f t="shared" si="34"/>
        <v>10.41613651338484</v>
      </c>
      <c r="AA93" s="151">
        <f t="shared" si="34"/>
        <v>8.6363286612556518</v>
      </c>
      <c r="AB93" s="151">
        <f t="shared" si="34"/>
        <v>0</v>
      </c>
      <c r="AC93" s="151">
        <f t="shared" si="34"/>
        <v>0</v>
      </c>
      <c r="AD93" s="151">
        <f t="shared" si="34"/>
        <v>0</v>
      </c>
      <c r="AE93" s="151">
        <f t="shared" si="34"/>
        <v>0</v>
      </c>
      <c r="AF93" s="151">
        <f t="shared" si="34"/>
        <v>0</v>
      </c>
      <c r="AG93" s="151">
        <f t="shared" si="34"/>
        <v>0</v>
      </c>
      <c r="AH93" s="151">
        <f t="shared" si="34"/>
        <v>157.25766610851284</v>
      </c>
      <c r="AI93" s="151">
        <f t="shared" si="34"/>
        <v>135.75697922444908</v>
      </c>
      <c r="AJ93" s="151">
        <f t="shared" si="34"/>
        <v>112.56015021836532</v>
      </c>
    </row>
    <row r="94" spans="2:36" ht="13.5" customHeight="1" thickTop="1" thickBot="1" x14ac:dyDescent="0.35">
      <c r="D94" s="148" t="s">
        <v>16</v>
      </c>
      <c r="E94" s="234">
        <f t="shared" ref="E94:G94" si="35">E93/46%</f>
        <v>80.438703891822414</v>
      </c>
      <c r="F94" s="234">
        <f t="shared" si="35"/>
        <v>69.440910089232275</v>
      </c>
      <c r="G94" s="234">
        <f t="shared" si="35"/>
        <v>57.57552440837101</v>
      </c>
    </row>
    <row r="95" spans="2:36" ht="13.5" customHeight="1" thickTop="1" x14ac:dyDescent="0.25">
      <c r="E95" s="37"/>
      <c r="F95" s="37"/>
      <c r="G95" s="37"/>
    </row>
    <row r="96" spans="2:36" ht="13.5" customHeight="1" x14ac:dyDescent="0.3">
      <c r="D96" s="209" t="s">
        <v>167</v>
      </c>
      <c r="E96" s="7"/>
      <c r="F96" s="7"/>
      <c r="G96" s="229"/>
      <c r="I96" s="209" t="s">
        <v>166</v>
      </c>
      <c r="J96" s="209"/>
      <c r="Y96" s="209" t="s">
        <v>161</v>
      </c>
      <c r="Z96" s="209"/>
    </row>
    <row r="97" spans="1:36" ht="13.5" customHeight="1" x14ac:dyDescent="0.3">
      <c r="D97" s="212" t="s">
        <v>18</v>
      </c>
      <c r="I97" s="212" t="s">
        <v>162</v>
      </c>
      <c r="J97" s="212"/>
      <c r="Y97" s="212" t="s">
        <v>163</v>
      </c>
      <c r="Z97" s="212"/>
    </row>
    <row r="98" spans="1:36" ht="13.5" customHeight="1" x14ac:dyDescent="0.3">
      <c r="I98" s="218" t="s">
        <v>144</v>
      </c>
      <c r="L98" s="218" t="s">
        <v>145</v>
      </c>
      <c r="O98" s="218" t="s">
        <v>146</v>
      </c>
      <c r="R98" s="218" t="s">
        <v>148</v>
      </c>
      <c r="Y98" s="218" t="s">
        <v>144</v>
      </c>
      <c r="AA98" s="224">
        <v>0.46</v>
      </c>
      <c r="AB98" s="218" t="s">
        <v>145</v>
      </c>
      <c r="AD98" s="224">
        <v>0.46</v>
      </c>
      <c r="AE98" s="218" t="s">
        <v>146</v>
      </c>
      <c r="AG98" s="224">
        <v>0.46</v>
      </c>
      <c r="AH98" s="218" t="s">
        <v>148</v>
      </c>
      <c r="AJ98" s="225">
        <v>0.2</v>
      </c>
    </row>
    <row r="99" spans="1:36" ht="13.5" customHeight="1" x14ac:dyDescent="0.3">
      <c r="D99" s="213"/>
      <c r="E99" s="214">
        <v>2023</v>
      </c>
      <c r="F99" s="214">
        <v>2024</v>
      </c>
      <c r="G99" s="214">
        <v>2025</v>
      </c>
      <c r="I99" s="214">
        <v>2023</v>
      </c>
      <c r="J99" s="214">
        <v>2024</v>
      </c>
      <c r="K99" s="214">
        <v>2025</v>
      </c>
      <c r="L99" s="214">
        <v>2023</v>
      </c>
      <c r="M99" s="214">
        <v>2024</v>
      </c>
      <c r="N99" s="214">
        <v>2025</v>
      </c>
      <c r="O99" s="214">
        <v>2023</v>
      </c>
      <c r="P99" s="214">
        <v>2024</v>
      </c>
      <c r="Q99" s="214">
        <v>2025</v>
      </c>
      <c r="R99" s="214">
        <v>2023</v>
      </c>
      <c r="S99" s="214">
        <v>2024</v>
      </c>
      <c r="T99" s="214">
        <v>2025</v>
      </c>
      <c r="Y99" s="214">
        <v>2023</v>
      </c>
      <c r="Z99" s="214">
        <v>2024</v>
      </c>
      <c r="AA99" s="214">
        <v>2025</v>
      </c>
      <c r="AB99" s="214">
        <v>2023</v>
      </c>
      <c r="AC99" s="214">
        <v>2024</v>
      </c>
      <c r="AD99" s="214">
        <v>2025</v>
      </c>
      <c r="AE99" s="214">
        <v>2023</v>
      </c>
      <c r="AF99" s="214">
        <v>2024</v>
      </c>
      <c r="AG99" s="214">
        <v>2025</v>
      </c>
      <c r="AH99" s="214">
        <v>2023</v>
      </c>
      <c r="AI99" s="214">
        <v>2024</v>
      </c>
      <c r="AJ99" s="214">
        <v>2025</v>
      </c>
    </row>
    <row r="100" spans="1:36" ht="13.5" customHeight="1" x14ac:dyDescent="0.25">
      <c r="D100" s="87" t="str">
        <f>ProjectedP205_Consumption!D13</f>
        <v>Millet</v>
      </c>
      <c r="E100" s="232">
        <f>ProjectedP205_Consumption!K26-SUM(E69)</f>
        <v>0.60580738377507359</v>
      </c>
      <c r="F100" s="232">
        <f>ProjectedP205_Consumption!L26-SUM(F69)</f>
        <v>1.5670929644255491</v>
      </c>
      <c r="G100" s="232">
        <f>ProjectedP205_Consumption!M26-SUM(G69)</f>
        <v>1.8723183237287877</v>
      </c>
      <c r="I100" s="226">
        <v>0.15</v>
      </c>
      <c r="J100" s="226">
        <v>0.15</v>
      </c>
      <c r="K100" s="226">
        <v>0.15</v>
      </c>
      <c r="L100" s="226">
        <v>0</v>
      </c>
      <c r="M100" s="226">
        <v>0</v>
      </c>
      <c r="N100" s="226">
        <v>0</v>
      </c>
      <c r="O100" s="226">
        <v>0</v>
      </c>
      <c r="P100" s="226">
        <v>0</v>
      </c>
      <c r="Q100" s="226">
        <v>0</v>
      </c>
      <c r="R100" s="226">
        <v>0.85</v>
      </c>
      <c r="S100" s="226">
        <v>0.85</v>
      </c>
      <c r="T100" s="226">
        <v>0.85</v>
      </c>
      <c r="U100" s="193">
        <f>+R100+O100+L100+I100</f>
        <v>1</v>
      </c>
      <c r="V100" s="193">
        <f t="shared" ref="V100:W105" si="36">+S100+P100+M100+J100</f>
        <v>1</v>
      </c>
      <c r="W100" s="193">
        <f t="shared" si="36"/>
        <v>1</v>
      </c>
      <c r="Y100" s="232">
        <f t="shared" ref="Y100:AA105" si="37">(I100*E100)/$AA$54</f>
        <v>0.19754588601361092</v>
      </c>
      <c r="Z100" s="232">
        <f t="shared" si="37"/>
        <v>0.51100857535615729</v>
      </c>
      <c r="AA100" s="232">
        <f t="shared" si="37"/>
        <v>0.61053858382460469</v>
      </c>
      <c r="AB100" s="232">
        <f t="shared" ref="AB100:AD105" si="38">(L100*E100)/$AD$54</f>
        <v>0</v>
      </c>
      <c r="AC100" s="232">
        <f t="shared" si="38"/>
        <v>0</v>
      </c>
      <c r="AD100" s="232">
        <f t="shared" si="38"/>
        <v>0</v>
      </c>
      <c r="AE100" s="232">
        <f t="shared" ref="AE100:AG105" si="39">(O100*E100)/$AG$54</f>
        <v>0</v>
      </c>
      <c r="AF100" s="232">
        <f t="shared" si="39"/>
        <v>0</v>
      </c>
      <c r="AG100" s="232">
        <f t="shared" si="39"/>
        <v>0</v>
      </c>
      <c r="AH100" s="232">
        <f t="shared" ref="AH100:AJ105" si="40">(R100*E100)/$AJ$54</f>
        <v>2.5746813810440625</v>
      </c>
      <c r="AI100" s="232">
        <f t="shared" si="40"/>
        <v>6.6601450988085826</v>
      </c>
      <c r="AJ100" s="232">
        <f t="shared" si="40"/>
        <v>7.9573528758473477</v>
      </c>
    </row>
    <row r="101" spans="1:36" ht="13.5" customHeight="1" x14ac:dyDescent="0.25">
      <c r="D101" s="87" t="str">
        <f>ProjectedP205_Consumption!D14</f>
        <v>Others</v>
      </c>
      <c r="E101" s="232">
        <f>ProjectedP205_Consumption!K27-SUM(E70)</f>
        <v>3.7278066001281522</v>
      </c>
      <c r="F101" s="232">
        <f>ProjectedP205_Consumption!L27-SUM(F70)</f>
        <v>5.3496160227539029</v>
      </c>
      <c r="G101" s="232">
        <f>ProjectedP205_Consumption!M27-SUM(G70)</f>
        <v>6.1428107839656487</v>
      </c>
      <c r="I101" s="226">
        <v>0.15</v>
      </c>
      <c r="J101" s="226">
        <v>0.15</v>
      </c>
      <c r="K101" s="226">
        <v>0.15</v>
      </c>
      <c r="L101" s="226">
        <v>0</v>
      </c>
      <c r="M101" s="226">
        <v>0</v>
      </c>
      <c r="N101" s="226">
        <v>0</v>
      </c>
      <c r="O101" s="226">
        <v>0</v>
      </c>
      <c r="P101" s="226">
        <v>0</v>
      </c>
      <c r="Q101" s="226">
        <v>0</v>
      </c>
      <c r="R101" s="226">
        <v>0.85</v>
      </c>
      <c r="S101" s="226">
        <v>0.85</v>
      </c>
      <c r="T101" s="226">
        <v>0.85</v>
      </c>
      <c r="U101" s="193">
        <f t="shared" ref="U101:U105" si="41">+R101+O101+L101+I101</f>
        <v>1</v>
      </c>
      <c r="V101" s="193">
        <f t="shared" si="36"/>
        <v>1</v>
      </c>
      <c r="W101" s="193">
        <f t="shared" si="36"/>
        <v>1</v>
      </c>
      <c r="Y101" s="232">
        <f t="shared" si="37"/>
        <v>1.2155891087374409</v>
      </c>
      <c r="Z101" s="232">
        <f t="shared" si="37"/>
        <v>1.7444400074197508</v>
      </c>
      <c r="AA101" s="232">
        <f t="shared" si="37"/>
        <v>2.0030904730322767</v>
      </c>
      <c r="AB101" s="232">
        <f t="shared" si="38"/>
        <v>0</v>
      </c>
      <c r="AC101" s="232">
        <f t="shared" si="38"/>
        <v>0</v>
      </c>
      <c r="AD101" s="232">
        <f t="shared" si="38"/>
        <v>0</v>
      </c>
      <c r="AE101" s="232">
        <f t="shared" si="39"/>
        <v>0</v>
      </c>
      <c r="AF101" s="232">
        <f t="shared" si="39"/>
        <v>0</v>
      </c>
      <c r="AG101" s="232">
        <f t="shared" si="39"/>
        <v>0</v>
      </c>
      <c r="AH101" s="232">
        <f t="shared" si="40"/>
        <v>15.843178050544646</v>
      </c>
      <c r="AI101" s="232">
        <f t="shared" si="40"/>
        <v>22.735868096704088</v>
      </c>
      <c r="AJ101" s="232">
        <f t="shared" si="40"/>
        <v>26.106945831854002</v>
      </c>
    </row>
    <row r="102" spans="1:36" ht="13.5" customHeight="1" x14ac:dyDescent="0.25">
      <c r="D102" s="87" t="str">
        <f>ProjectedP205_Consumption!D15</f>
        <v>Sorghum</v>
      </c>
      <c r="E102" s="232">
        <f>ProjectedP205_Consumption!K28-SUM(E71)</f>
        <v>0.60905304523299419</v>
      </c>
      <c r="F102" s="232">
        <f>ProjectedP205_Consumption!L28-SUM(F71)</f>
        <v>1.3158554746340403</v>
      </c>
      <c r="G102" s="232">
        <f>ProjectedP205_Consumption!M28-SUM(G71)</f>
        <v>1.5428737826004617</v>
      </c>
      <c r="I102" s="226">
        <v>0.15</v>
      </c>
      <c r="J102" s="226">
        <v>0.15</v>
      </c>
      <c r="K102" s="226">
        <v>0.15</v>
      </c>
      <c r="L102" s="226">
        <v>0</v>
      </c>
      <c r="M102" s="226">
        <v>0</v>
      </c>
      <c r="N102" s="226">
        <v>0</v>
      </c>
      <c r="O102" s="226">
        <v>0</v>
      </c>
      <c r="P102" s="226">
        <v>0</v>
      </c>
      <c r="Q102" s="226">
        <v>0</v>
      </c>
      <c r="R102" s="226">
        <v>0.85</v>
      </c>
      <c r="S102" s="226">
        <v>0.85</v>
      </c>
      <c r="T102" s="226">
        <v>0.85</v>
      </c>
      <c r="U102" s="193">
        <f t="shared" si="41"/>
        <v>1</v>
      </c>
      <c r="V102" s="193">
        <f t="shared" si="36"/>
        <v>1</v>
      </c>
      <c r="W102" s="193">
        <f t="shared" si="36"/>
        <v>1</v>
      </c>
      <c r="Y102" s="232">
        <f t="shared" si="37"/>
        <v>0.19860425388032418</v>
      </c>
      <c r="Z102" s="232">
        <f t="shared" si="37"/>
        <v>0.42908330694588265</v>
      </c>
      <c r="AA102" s="232">
        <f t="shared" si="37"/>
        <v>0.5031110160653679</v>
      </c>
      <c r="AB102" s="232">
        <f t="shared" si="38"/>
        <v>0</v>
      </c>
      <c r="AC102" s="232">
        <f t="shared" si="38"/>
        <v>0</v>
      </c>
      <c r="AD102" s="232">
        <f t="shared" si="38"/>
        <v>0</v>
      </c>
      <c r="AE102" s="232">
        <f t="shared" si="39"/>
        <v>0</v>
      </c>
      <c r="AF102" s="232">
        <f t="shared" si="39"/>
        <v>0</v>
      </c>
      <c r="AG102" s="232">
        <f t="shared" si="39"/>
        <v>0</v>
      </c>
      <c r="AH102" s="232">
        <f t="shared" si="40"/>
        <v>2.5884754422402247</v>
      </c>
      <c r="AI102" s="232">
        <f t="shared" si="40"/>
        <v>5.5923857671946706</v>
      </c>
      <c r="AJ102" s="232">
        <f t="shared" si="40"/>
        <v>6.5572135760519616</v>
      </c>
    </row>
    <row r="103" spans="1:36" ht="13.5" customHeight="1" x14ac:dyDescent="0.25">
      <c r="D103" s="87" t="str">
        <f>ProjectedP205_Consumption!D16</f>
        <v>Maize</v>
      </c>
      <c r="E103" s="232">
        <f>ProjectedP205_Consumption!K29-SUM(E72)</f>
        <v>9.3195165003203755</v>
      </c>
      <c r="F103" s="232">
        <f>ProjectedP205_Consumption!L29-SUM(F72)</f>
        <v>8.5570809545313242</v>
      </c>
      <c r="G103" s="232">
        <f>ProjectedP205_Consumption!M29-SUM(G72)</f>
        <v>6.9600837197987708</v>
      </c>
      <c r="I103" s="226">
        <v>0.15</v>
      </c>
      <c r="J103" s="226">
        <v>0.15</v>
      </c>
      <c r="K103" s="226">
        <v>0.15</v>
      </c>
      <c r="L103" s="226">
        <v>0</v>
      </c>
      <c r="M103" s="226">
        <v>0</v>
      </c>
      <c r="N103" s="226">
        <v>0</v>
      </c>
      <c r="O103" s="226">
        <v>0</v>
      </c>
      <c r="P103" s="226">
        <v>0</v>
      </c>
      <c r="Q103" s="226">
        <v>0</v>
      </c>
      <c r="R103" s="226">
        <v>0.85</v>
      </c>
      <c r="S103" s="226">
        <v>0.85</v>
      </c>
      <c r="T103" s="226">
        <v>0.85</v>
      </c>
      <c r="U103" s="193">
        <f t="shared" si="41"/>
        <v>1</v>
      </c>
      <c r="V103" s="193">
        <f t="shared" si="36"/>
        <v>1</v>
      </c>
      <c r="W103" s="193">
        <f t="shared" si="36"/>
        <v>1</v>
      </c>
      <c r="Y103" s="232">
        <f t="shared" si="37"/>
        <v>3.0389727718436008</v>
      </c>
      <c r="Z103" s="232">
        <f t="shared" si="37"/>
        <v>2.790352485173258</v>
      </c>
      <c r="AA103" s="232">
        <f t="shared" si="37"/>
        <v>2.2695925173256861</v>
      </c>
      <c r="AB103" s="232">
        <f t="shared" si="38"/>
        <v>0</v>
      </c>
      <c r="AC103" s="232">
        <f t="shared" si="38"/>
        <v>0</v>
      </c>
      <c r="AD103" s="232">
        <f t="shared" si="38"/>
        <v>0</v>
      </c>
      <c r="AE103" s="232">
        <f t="shared" si="39"/>
        <v>0</v>
      </c>
      <c r="AF103" s="232">
        <f t="shared" si="39"/>
        <v>0</v>
      </c>
      <c r="AG103" s="232">
        <f t="shared" si="39"/>
        <v>0</v>
      </c>
      <c r="AH103" s="232">
        <f t="shared" si="40"/>
        <v>39.607945126361592</v>
      </c>
      <c r="AI103" s="232">
        <f t="shared" si="40"/>
        <v>36.367594056758122</v>
      </c>
      <c r="AJ103" s="232">
        <f t="shared" si="40"/>
        <v>29.580355809144773</v>
      </c>
    </row>
    <row r="104" spans="1:36" ht="13.5" customHeight="1" x14ac:dyDescent="0.25">
      <c r="D104" s="87" t="str">
        <f>ProjectedP205_Consumption!D17</f>
        <v>Rice</v>
      </c>
      <c r="E104" s="232">
        <f>ProjectedP205_Consumption!K30-SUM(E73)</f>
        <v>6.7100518802306723</v>
      </c>
      <c r="F104" s="232">
        <f>ProjectedP205_Consumption!L30-SUM(F73)</f>
        <v>5.5446620833122449</v>
      </c>
      <c r="G104" s="232">
        <f>ProjectedP205_Consumption!M30-SUM(G73)</f>
        <v>4.2953204060766748</v>
      </c>
      <c r="I104" s="226">
        <v>0.15</v>
      </c>
      <c r="J104" s="226">
        <v>0.15</v>
      </c>
      <c r="K104" s="226">
        <v>0.15</v>
      </c>
      <c r="L104" s="226">
        <v>0</v>
      </c>
      <c r="M104" s="226">
        <v>0</v>
      </c>
      <c r="N104" s="226">
        <v>0</v>
      </c>
      <c r="O104" s="226">
        <v>0</v>
      </c>
      <c r="P104" s="226">
        <v>0</v>
      </c>
      <c r="Q104" s="226">
        <v>0</v>
      </c>
      <c r="R104" s="226">
        <v>0.85</v>
      </c>
      <c r="S104" s="226">
        <v>0.85</v>
      </c>
      <c r="T104" s="226">
        <v>0.85</v>
      </c>
      <c r="U104" s="193">
        <f t="shared" si="41"/>
        <v>1</v>
      </c>
      <c r="V104" s="193">
        <f t="shared" si="36"/>
        <v>1</v>
      </c>
      <c r="W104" s="193">
        <f t="shared" si="36"/>
        <v>1</v>
      </c>
      <c r="Y104" s="232">
        <f t="shared" si="37"/>
        <v>2.1880603957273932</v>
      </c>
      <c r="Z104" s="232">
        <f t="shared" si="37"/>
        <v>1.8080419836887753</v>
      </c>
      <c r="AA104" s="232">
        <f t="shared" si="37"/>
        <v>1.4006479585032634</v>
      </c>
      <c r="AB104" s="232">
        <f t="shared" si="38"/>
        <v>0</v>
      </c>
      <c r="AC104" s="232">
        <f t="shared" si="38"/>
        <v>0</v>
      </c>
      <c r="AD104" s="232">
        <f t="shared" si="38"/>
        <v>0</v>
      </c>
      <c r="AE104" s="232">
        <f t="shared" si="39"/>
        <v>0</v>
      </c>
      <c r="AF104" s="232">
        <f t="shared" si="39"/>
        <v>0</v>
      </c>
      <c r="AG104" s="232">
        <f t="shared" si="39"/>
        <v>0</v>
      </c>
      <c r="AH104" s="232">
        <f t="shared" si="40"/>
        <v>28.517720490980356</v>
      </c>
      <c r="AI104" s="232">
        <f t="shared" si="40"/>
        <v>23.564813854077038</v>
      </c>
      <c r="AJ104" s="232">
        <f t="shared" si="40"/>
        <v>18.255111725825866</v>
      </c>
    </row>
    <row r="105" spans="1:36" ht="13.5" customHeight="1" x14ac:dyDescent="0.25">
      <c r="D105" s="87" t="str">
        <f>ProjectedP205_Consumption!D18</f>
        <v>Cotton</v>
      </c>
      <c r="E105" s="232">
        <f>ProjectedP205_Consumption!K31-SUM(E74)</f>
        <v>16.029568380551048</v>
      </c>
      <c r="F105" s="232">
        <f>ProjectedP205_Consumption!L31-SUM(F74)</f>
        <v>12.897914128889933</v>
      </c>
      <c r="G105" s="232">
        <f>ProjectedP205_Consumption!M31-SUM(G74)</f>
        <v>9.7294526820000051</v>
      </c>
      <c r="I105" s="226">
        <v>0.15</v>
      </c>
      <c r="J105" s="226">
        <v>0.15</v>
      </c>
      <c r="K105" s="226">
        <v>0.15</v>
      </c>
      <c r="L105" s="226">
        <v>0</v>
      </c>
      <c r="M105" s="226">
        <v>0</v>
      </c>
      <c r="N105" s="226">
        <v>0</v>
      </c>
      <c r="O105" s="226">
        <v>0</v>
      </c>
      <c r="P105" s="226">
        <v>0</v>
      </c>
      <c r="Q105" s="226">
        <v>0</v>
      </c>
      <c r="R105" s="226">
        <v>0.85</v>
      </c>
      <c r="S105" s="226">
        <v>0.85</v>
      </c>
      <c r="T105" s="226">
        <v>0.85</v>
      </c>
      <c r="U105" s="193">
        <f t="shared" si="41"/>
        <v>1</v>
      </c>
      <c r="V105" s="193">
        <f t="shared" si="36"/>
        <v>1</v>
      </c>
      <c r="W105" s="193">
        <f t="shared" si="36"/>
        <v>1</v>
      </c>
      <c r="Y105" s="232">
        <f t="shared" si="37"/>
        <v>5.227033167570994</v>
      </c>
      <c r="Z105" s="232">
        <f t="shared" si="37"/>
        <v>4.2058415637684563</v>
      </c>
      <c r="AA105" s="232">
        <f t="shared" si="37"/>
        <v>3.1726476136956534</v>
      </c>
      <c r="AB105" s="232">
        <f t="shared" si="38"/>
        <v>0</v>
      </c>
      <c r="AC105" s="232">
        <f t="shared" si="38"/>
        <v>0</v>
      </c>
      <c r="AD105" s="232">
        <f t="shared" si="38"/>
        <v>0</v>
      </c>
      <c r="AE105" s="232">
        <f t="shared" si="39"/>
        <v>0</v>
      </c>
      <c r="AF105" s="232">
        <f t="shared" si="39"/>
        <v>0</v>
      </c>
      <c r="AG105" s="232">
        <f t="shared" si="39"/>
        <v>0</v>
      </c>
      <c r="AH105" s="232">
        <f t="shared" si="40"/>
        <v>68.125665617341951</v>
      </c>
      <c r="AI105" s="232">
        <f t="shared" si="40"/>
        <v>54.816135047782211</v>
      </c>
      <c r="AJ105" s="232">
        <f t="shared" si="40"/>
        <v>41.350173898500024</v>
      </c>
    </row>
    <row r="106" spans="1:36" ht="13.5" customHeight="1" thickBot="1" x14ac:dyDescent="0.3">
      <c r="A106" s="7"/>
      <c r="B106" s="7"/>
      <c r="D106" s="88" t="s">
        <v>12</v>
      </c>
      <c r="E106" s="233">
        <f>SUM(E100:E105)</f>
        <v>37.001803790238313</v>
      </c>
      <c r="F106" s="233">
        <f>SUM(F100:F105)</f>
        <v>35.232221628546995</v>
      </c>
      <c r="G106" s="233">
        <f>SUM(G100:G105)</f>
        <v>30.54285969817035</v>
      </c>
      <c r="Y106" s="151">
        <f t="shared" ref="Y106:AJ106" si="42">SUM(Y100:Y105)</f>
        <v>12.065805583773365</v>
      </c>
      <c r="Z106" s="151">
        <f t="shared" si="42"/>
        <v>11.488767922352281</v>
      </c>
      <c r="AA106" s="151">
        <f t="shared" si="42"/>
        <v>9.9596281624468528</v>
      </c>
      <c r="AB106" s="151">
        <f t="shared" si="42"/>
        <v>0</v>
      </c>
      <c r="AC106" s="151">
        <f t="shared" si="42"/>
        <v>0</v>
      </c>
      <c r="AD106" s="151">
        <f t="shared" si="42"/>
        <v>0</v>
      </c>
      <c r="AE106" s="151">
        <f t="shared" si="42"/>
        <v>0</v>
      </c>
      <c r="AF106" s="151">
        <f t="shared" si="42"/>
        <v>0</v>
      </c>
      <c r="AG106" s="151">
        <f t="shared" si="42"/>
        <v>0</v>
      </c>
      <c r="AH106" s="151">
        <f t="shared" si="42"/>
        <v>157.25766610851284</v>
      </c>
      <c r="AI106" s="151">
        <f t="shared" si="42"/>
        <v>149.73694192132473</v>
      </c>
      <c r="AJ106" s="151">
        <f t="shared" si="42"/>
        <v>129.80715371722397</v>
      </c>
    </row>
    <row r="107" spans="1:36" ht="13.5" customHeight="1" thickTop="1" thickBot="1" x14ac:dyDescent="0.35">
      <c r="A107" s="7"/>
      <c r="B107" s="7"/>
      <c r="D107" s="148" t="s">
        <v>16</v>
      </c>
      <c r="E107" s="234">
        <f t="shared" ref="E107:G107" si="43">E106/46%</f>
        <v>80.438703891822414</v>
      </c>
      <c r="F107" s="234">
        <f t="shared" si="43"/>
        <v>76.591786149015206</v>
      </c>
      <c r="G107" s="234">
        <f t="shared" si="43"/>
        <v>66.397521082979026</v>
      </c>
    </row>
    <row r="108" spans="1:36" ht="13.5" customHeight="1" thickTop="1" x14ac:dyDescent="0.25"/>
  </sheetData>
  <conditionalFormatting sqref="U56:W61">
    <cfRule type="cellIs" dxfId="38" priority="6" operator="equal">
      <formula>1</formula>
    </cfRule>
  </conditionalFormatting>
  <conditionalFormatting sqref="U87:W92">
    <cfRule type="cellIs" dxfId="37" priority="5" operator="equal">
      <formula>1</formula>
    </cfRule>
  </conditionalFormatting>
  <conditionalFormatting sqref="U100:W105">
    <cfRule type="cellIs" dxfId="36" priority="4" operator="equal">
      <formula>1</formula>
    </cfRule>
  </conditionalFormatting>
  <conditionalFormatting sqref="U69:W74">
    <cfRule type="cellIs" dxfId="35" priority="3" operator="equal">
      <formula>1</formula>
    </cfRule>
  </conditionalFormatting>
  <conditionalFormatting sqref="E56:G61">
    <cfRule type="colorScale" priority="23">
      <colorScale>
        <cfvo type="min"/>
        <cfvo type="max"/>
        <color rgb="FFFCFCFF"/>
        <color rgb="FF63BE7B"/>
      </colorScale>
    </cfRule>
  </conditionalFormatting>
  <conditionalFormatting sqref="Y56:AJ61">
    <cfRule type="colorScale" priority="25">
      <colorScale>
        <cfvo type="min"/>
        <cfvo type="max"/>
        <color rgb="FFFCFCFF"/>
        <color rgb="FF63BE7B"/>
      </colorScale>
    </cfRule>
  </conditionalFormatting>
  <conditionalFormatting sqref="E69:G74">
    <cfRule type="colorScale" priority="27">
      <colorScale>
        <cfvo type="min"/>
        <cfvo type="max"/>
        <color rgb="FFFCFCFF"/>
        <color rgb="FF63BE7B"/>
      </colorScale>
    </cfRule>
  </conditionalFormatting>
  <conditionalFormatting sqref="Y69:AJ74">
    <cfRule type="colorScale" priority="28">
      <colorScale>
        <cfvo type="min"/>
        <cfvo type="max"/>
        <color rgb="FFFCFCFF"/>
        <color rgb="FF63BE7B"/>
      </colorScale>
    </cfRule>
  </conditionalFormatting>
  <conditionalFormatting sqref="E87:G92">
    <cfRule type="colorScale" priority="2">
      <colorScale>
        <cfvo type="min"/>
        <cfvo type="max"/>
        <color theme="0" tint="-4.9989318521683403E-2"/>
        <color rgb="FF0070C0"/>
      </colorScale>
    </cfRule>
    <cfRule type="colorScale" priority="30">
      <colorScale>
        <cfvo type="min"/>
        <cfvo type="max"/>
        <color rgb="FFFCFCFF"/>
        <color rgb="FF63BE7B"/>
      </colorScale>
    </cfRule>
  </conditionalFormatting>
  <conditionalFormatting sqref="E87:G92">
    <cfRule type="colorScale" priority="31">
      <colorScale>
        <cfvo type="min"/>
        <cfvo type="max"/>
        <color theme="0"/>
        <color theme="9" tint="0.39997558519241921"/>
      </colorScale>
    </cfRule>
    <cfRule type="colorScale" priority="32">
      <colorScale>
        <cfvo type="min"/>
        <cfvo type="max"/>
        <color theme="0"/>
        <color theme="9"/>
      </colorScale>
    </cfRule>
  </conditionalFormatting>
  <conditionalFormatting sqref="Y87:AJ92">
    <cfRule type="colorScale" priority="33">
      <colorScale>
        <cfvo type="min"/>
        <cfvo type="max"/>
        <color rgb="FFFCFCFF"/>
        <color rgb="FF63BE7B"/>
      </colorScale>
    </cfRule>
  </conditionalFormatting>
  <conditionalFormatting sqref="Y87:AJ92">
    <cfRule type="colorScale" priority="34">
      <colorScale>
        <cfvo type="min"/>
        <cfvo type="max"/>
        <color theme="0"/>
        <color theme="9" tint="0.39997558519241921"/>
      </colorScale>
    </cfRule>
    <cfRule type="colorScale" priority="35">
      <colorScale>
        <cfvo type="min"/>
        <cfvo type="max"/>
        <color theme="0"/>
        <color theme="9"/>
      </colorScale>
    </cfRule>
  </conditionalFormatting>
  <conditionalFormatting sqref="E101:G105 F100:G105">
    <cfRule type="colorScale" priority="36">
      <colorScale>
        <cfvo type="min"/>
        <cfvo type="max"/>
        <color rgb="FFFCFCFF"/>
        <color rgb="FF63BE7B"/>
      </colorScale>
    </cfRule>
  </conditionalFormatting>
  <conditionalFormatting sqref="E100:G105">
    <cfRule type="colorScale" priority="1">
      <colorScale>
        <cfvo type="min"/>
        <cfvo type="max"/>
        <color theme="0"/>
        <color rgb="FF0070C0"/>
      </colorScale>
    </cfRule>
    <cfRule type="colorScale" priority="38">
      <colorScale>
        <cfvo type="min"/>
        <cfvo type="max"/>
        <color theme="0"/>
        <color theme="9" tint="0.39997558519241921"/>
      </colorScale>
    </cfRule>
    <cfRule type="colorScale" priority="39">
      <colorScale>
        <cfvo type="min"/>
        <cfvo type="max"/>
        <color theme="0"/>
        <color theme="9"/>
      </colorScale>
    </cfRule>
  </conditionalFormatting>
  <conditionalFormatting sqref="Y100:AJ105">
    <cfRule type="colorScale" priority="40">
      <colorScale>
        <cfvo type="min"/>
        <cfvo type="max"/>
        <color rgb="FFFCFCFF"/>
        <color rgb="FF63BE7B"/>
      </colorScale>
    </cfRule>
  </conditionalFormatting>
  <conditionalFormatting sqref="Y100:AJ105">
    <cfRule type="colorScale" priority="41">
      <colorScale>
        <cfvo type="min"/>
        <cfvo type="max"/>
        <color theme="0"/>
        <color theme="9" tint="0.39997558519241921"/>
      </colorScale>
    </cfRule>
    <cfRule type="colorScale" priority="42">
      <colorScale>
        <cfvo type="min"/>
        <cfvo type="max"/>
        <color theme="0"/>
        <color theme="9"/>
      </colorScale>
    </cfRule>
  </conditionalFormatting>
  <pageMargins left="0.75" right="0.75" top="1" bottom="1" header="0.5" footer="0.5"/>
  <pageSetup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29455-751F-41E6-B969-DD7C7AD391A0}">
  <sheetPr>
    <tabColor theme="3"/>
  </sheetPr>
  <dimension ref="A1:M116"/>
  <sheetViews>
    <sheetView showGridLines="0" zoomScale="85" zoomScaleNormal="70" workbookViewId="0">
      <selection activeCell="G103" sqref="G103"/>
    </sheetView>
  </sheetViews>
  <sheetFormatPr defaultColWidth="9.1796875" defaultRowHeight="13.5" customHeight="1" outlineLevelRow="1" x14ac:dyDescent="0.25"/>
  <cols>
    <col min="1" max="1" width="1.81640625" style="2" customWidth="1"/>
    <col min="2" max="2" width="2.81640625" style="2" customWidth="1"/>
    <col min="3" max="3" width="2" style="2" customWidth="1"/>
    <col min="4" max="4" width="53.81640625" style="2" bestFit="1" customWidth="1"/>
    <col min="5" max="5" width="19.1796875" style="2" customWidth="1"/>
    <col min="6" max="6" width="26.1796875" style="2" customWidth="1"/>
    <col min="7" max="8" width="14.1796875" style="2" customWidth="1"/>
    <col min="9" max="9" width="9.1796875" style="2"/>
    <col min="10" max="10" width="7.54296875" style="2" bestFit="1" customWidth="1"/>
    <col min="11" max="11" width="15.453125" style="2" bestFit="1" customWidth="1"/>
    <col min="12" max="12" width="13.453125" style="2" bestFit="1" customWidth="1"/>
    <col min="13" max="13" width="7.1796875" style="2" bestFit="1" customWidth="1"/>
    <col min="14" max="16384" width="9.1796875" style="2"/>
  </cols>
  <sheetData>
    <row r="1" spans="1:13" s="7" customFormat="1" ht="13.5" customHeight="1" x14ac:dyDescent="0.25">
      <c r="A1" s="5"/>
      <c r="B1" s="5"/>
      <c r="C1" s="5"/>
      <c r="D1" s="6" t="s">
        <v>70</v>
      </c>
      <c r="E1" s="25"/>
    </row>
    <row r="2" spans="1:13" s="7" customFormat="1" ht="13.5" customHeight="1" x14ac:dyDescent="0.25">
      <c r="A2" s="5"/>
      <c r="B2" s="5"/>
      <c r="C2" s="5"/>
      <c r="D2" s="6"/>
      <c r="E2" s="26" t="str">
        <f>Title</f>
        <v>OCP Africa - Mali P205</v>
      </c>
    </row>
    <row r="3" spans="1:13" s="7" customFormat="1" ht="13.5" customHeight="1" x14ac:dyDescent="0.25">
      <c r="A3" s="5"/>
      <c r="B3" s="5"/>
      <c r="C3" s="5"/>
      <c r="D3" s="6"/>
      <c r="E3" s="27" t="str">
        <f ca="1">MID(CELL("filename",E3),FIND("]",CELL("filename",E3))+1,256)</f>
        <v>OCP product mix</v>
      </c>
    </row>
    <row r="4" spans="1:13" s="7" customFormat="1" ht="13.5" customHeight="1" x14ac:dyDescent="0.25">
      <c r="A4" s="5"/>
      <c r="B4" s="5"/>
      <c r="C4" s="5"/>
      <c r="D4" s="6"/>
      <c r="E4" s="25"/>
    </row>
    <row r="5" spans="1:13" s="11" customFormat="1" ht="13.4" customHeight="1" x14ac:dyDescent="0.3">
      <c r="A5" s="8"/>
      <c r="B5" s="8"/>
      <c r="C5" s="8"/>
      <c r="D5" s="9"/>
      <c r="E5" s="10"/>
    </row>
    <row r="6" spans="1:13" s="208" customFormat="1" ht="13.4" customHeight="1" x14ac:dyDescent="0.3">
      <c r="A6" s="205"/>
      <c r="B6" s="205"/>
      <c r="C6" s="205"/>
      <c r="D6" s="206"/>
      <c r="E6" s="207"/>
    </row>
    <row r="7" spans="1:13" ht="13.5" customHeight="1" x14ac:dyDescent="0.3">
      <c r="D7" s="32" t="s">
        <v>159</v>
      </c>
    </row>
    <row r="8" spans="1:13" ht="13.5" customHeight="1" x14ac:dyDescent="0.3">
      <c r="D8" s="33" t="s">
        <v>18</v>
      </c>
    </row>
    <row r="9" spans="1:13" ht="13.5" customHeight="1" x14ac:dyDescent="0.3">
      <c r="E9" s="36" t="s">
        <v>144</v>
      </c>
      <c r="F9" s="36" t="s">
        <v>145</v>
      </c>
      <c r="G9" s="36" t="s">
        <v>146</v>
      </c>
      <c r="H9" s="36" t="s">
        <v>148</v>
      </c>
      <c r="J9" s="36" t="s">
        <v>144</v>
      </c>
      <c r="K9" s="36" t="s">
        <v>145</v>
      </c>
      <c r="L9" s="36" t="s">
        <v>146</v>
      </c>
      <c r="M9" s="36" t="s">
        <v>147</v>
      </c>
    </row>
    <row r="10" spans="1:13" ht="13.5" customHeight="1" outlineLevel="1" x14ac:dyDescent="0.3">
      <c r="D10" s="30"/>
      <c r="E10" s="34">
        <v>2025</v>
      </c>
      <c r="F10" s="34">
        <v>2025</v>
      </c>
      <c r="G10" s="34">
        <v>2025</v>
      </c>
      <c r="H10" s="34">
        <v>2025</v>
      </c>
      <c r="J10" s="34">
        <v>2025</v>
      </c>
      <c r="K10" s="34">
        <v>2025</v>
      </c>
      <c r="L10" s="34">
        <v>2025</v>
      </c>
      <c r="M10" s="34">
        <v>2025</v>
      </c>
    </row>
    <row r="11" spans="1:13" ht="13.5" customHeight="1" outlineLevel="1" x14ac:dyDescent="0.25">
      <c r="D11" s="87" t="str">
        <f>OCPSalesProduct!D56</f>
        <v>Millet</v>
      </c>
      <c r="E11" s="116">
        <f>+OCPSalesProduct!AA56</f>
        <v>0.25866963692732625</v>
      </c>
      <c r="F11" s="116">
        <f>+OCPSalesProduct!AD56</f>
        <v>0.38800445539098927</v>
      </c>
      <c r="G11" s="116">
        <f>+OCPSalesProduct!AG56</f>
        <v>0</v>
      </c>
      <c r="H11" s="116">
        <f>+OCPSalesProduct!AJ56</f>
        <v>1.4873504123321257</v>
      </c>
      <c r="J11" s="235">
        <f>E11/SUM($E11:$H11)</f>
        <v>0.12121212121212124</v>
      </c>
      <c r="K11" s="235">
        <f t="shared" ref="K11:M11" si="0">F11/SUM($E11:$H11)</f>
        <v>0.1818181818181818</v>
      </c>
      <c r="L11" s="235">
        <f t="shared" si="0"/>
        <v>0</v>
      </c>
      <c r="M11" s="235">
        <f t="shared" si="0"/>
        <v>0.69696969696969702</v>
      </c>
    </row>
    <row r="12" spans="1:13" ht="13.5" customHeight="1" outlineLevel="1" x14ac:dyDescent="0.25">
      <c r="D12" s="87" t="str">
        <f>OCPSalesProduct!D57</f>
        <v>Others</v>
      </c>
      <c r="E12" s="116">
        <f>+OCPSalesProduct!AA57</f>
        <v>1.9589036267855955</v>
      </c>
      <c r="F12" s="116">
        <f>+OCPSalesProduct!AD57</f>
        <v>2.9383554401783933</v>
      </c>
      <c r="G12" s="116">
        <f>+OCPSalesProduct!AG57</f>
        <v>0</v>
      </c>
      <c r="H12" s="116">
        <f>+OCPSalesProduct!AJ57</f>
        <v>11.263695854017174</v>
      </c>
      <c r="J12" s="235">
        <f t="shared" ref="J12:M45" si="1">E12/SUM($E12:$H12)</f>
        <v>0.12121212121212122</v>
      </c>
      <c r="K12" s="235">
        <f t="shared" si="1"/>
        <v>0.18181818181818182</v>
      </c>
      <c r="L12" s="235">
        <f t="shared" si="1"/>
        <v>0</v>
      </c>
      <c r="M12" s="235">
        <f t="shared" si="1"/>
        <v>0.69696969696969702</v>
      </c>
    </row>
    <row r="13" spans="1:13" ht="13.5" customHeight="1" outlineLevel="1" x14ac:dyDescent="0.25">
      <c r="D13" s="87" t="str">
        <f>OCPSalesProduct!D58</f>
        <v>Sorghum</v>
      </c>
      <c r="E13" s="116">
        <f>+OCPSalesProduct!AA58</f>
        <v>0.26144874818433356</v>
      </c>
      <c r="F13" s="116">
        <f>+OCPSalesProduct!AD58</f>
        <v>0.39217312227650025</v>
      </c>
      <c r="G13" s="116">
        <f>+OCPSalesProduct!AG58</f>
        <v>0</v>
      </c>
      <c r="H13" s="116">
        <f>+OCPSalesProduct!AJ58</f>
        <v>1.5033303020599178</v>
      </c>
      <c r="J13" s="235">
        <f t="shared" si="1"/>
        <v>0.12121212121212122</v>
      </c>
      <c r="K13" s="235">
        <f t="shared" si="1"/>
        <v>0.18181818181818177</v>
      </c>
      <c r="L13" s="235">
        <f t="shared" si="1"/>
        <v>0</v>
      </c>
      <c r="M13" s="235">
        <f t="shared" si="1"/>
        <v>0.69696969696969691</v>
      </c>
    </row>
    <row r="14" spans="1:13" ht="13.5" customHeight="1" outlineLevel="1" x14ac:dyDescent="0.25">
      <c r="D14" s="87" t="str">
        <f>OCPSalesProduct!D59</f>
        <v>Maize</v>
      </c>
      <c r="E14" s="116">
        <f>+OCPSalesProduct!AA59</f>
        <v>6.856162693749579</v>
      </c>
      <c r="F14" s="116">
        <f>+OCPSalesProduct!AD59</f>
        <v>10.284244040624367</v>
      </c>
      <c r="G14" s="116">
        <f>+OCPSalesProduct!AG59</f>
        <v>0</v>
      </c>
      <c r="H14" s="116">
        <f>+OCPSalesProduct!AJ59</f>
        <v>39.422935489060073</v>
      </c>
      <c r="J14" s="235">
        <f t="shared" si="1"/>
        <v>0.12121212121212123</v>
      </c>
      <c r="K14" s="235">
        <f t="shared" si="1"/>
        <v>0.18181818181818182</v>
      </c>
      <c r="L14" s="235">
        <f t="shared" si="1"/>
        <v>0</v>
      </c>
      <c r="M14" s="235">
        <f t="shared" si="1"/>
        <v>0.69696969696969691</v>
      </c>
    </row>
    <row r="15" spans="1:13" ht="13.5" customHeight="1" outlineLevel="1" x14ac:dyDescent="0.25">
      <c r="D15" s="87" t="str">
        <f>OCPSalesProduct!D60</f>
        <v>Rice</v>
      </c>
      <c r="E15" s="116">
        <f>+OCPSalesProduct!AA60</f>
        <v>4.3575714264545962</v>
      </c>
      <c r="F15" s="116">
        <f>+OCPSalesProduct!AD60</f>
        <v>6.5363571396818934</v>
      </c>
      <c r="G15" s="116">
        <f>+OCPSalesProduct!AG60</f>
        <v>0</v>
      </c>
      <c r="H15" s="116">
        <f>+OCPSalesProduct!AJ60</f>
        <v>25.056035702113924</v>
      </c>
      <c r="J15" s="235">
        <f t="shared" si="1"/>
        <v>0.12121212121212123</v>
      </c>
      <c r="K15" s="235">
        <f t="shared" si="1"/>
        <v>0.18181818181818182</v>
      </c>
      <c r="L15" s="235">
        <f t="shared" si="1"/>
        <v>0</v>
      </c>
      <c r="M15" s="235">
        <f t="shared" si="1"/>
        <v>0.69696969696969702</v>
      </c>
    </row>
    <row r="16" spans="1:13" ht="13.5" customHeight="1" outlineLevel="1" x14ac:dyDescent="0.25">
      <c r="D16" s="87" t="str">
        <f>OCPSalesProduct!D61</f>
        <v>Cotton</v>
      </c>
      <c r="E16" s="116">
        <f>+OCPSalesProduct!AA61</f>
        <v>9.8704592426086979</v>
      </c>
      <c r="F16" s="116">
        <f>+OCPSalesProduct!AD61</f>
        <v>14.805688863913044</v>
      </c>
      <c r="G16" s="116">
        <f>+OCPSalesProduct!AG61</f>
        <v>0</v>
      </c>
      <c r="H16" s="116">
        <f>+OCPSalesProduct!AJ61</f>
        <v>56.755140645000004</v>
      </c>
      <c r="J16" s="235">
        <f t="shared" si="1"/>
        <v>0.12121212121212123</v>
      </c>
      <c r="K16" s="235">
        <f t="shared" si="1"/>
        <v>0.1818181818181818</v>
      </c>
      <c r="L16" s="235">
        <f t="shared" si="1"/>
        <v>0</v>
      </c>
      <c r="M16" s="235">
        <f t="shared" si="1"/>
        <v>0.69696969696969691</v>
      </c>
    </row>
    <row r="17" spans="4:13" ht="13.5" customHeight="1" x14ac:dyDescent="0.25">
      <c r="D17" s="87"/>
      <c r="E17" s="116"/>
      <c r="F17" s="116"/>
      <c r="G17" s="116"/>
      <c r="H17" s="116"/>
      <c r="J17" s="235"/>
      <c r="K17" s="235"/>
      <c r="L17" s="235"/>
      <c r="M17" s="235"/>
    </row>
    <row r="18" spans="4:13" ht="13.5" hidden="1" customHeight="1" x14ac:dyDescent="0.25">
      <c r="D18" s="87"/>
      <c r="E18" s="116"/>
      <c r="F18" s="116"/>
      <c r="G18" s="116"/>
      <c r="H18" s="116"/>
      <c r="J18" s="235"/>
      <c r="K18" s="235"/>
      <c r="L18" s="235"/>
      <c r="M18" s="235"/>
    </row>
    <row r="19" spans="4:13" ht="13.5" hidden="1" customHeight="1" x14ac:dyDescent="0.25">
      <c r="D19" s="87"/>
      <c r="E19" s="116"/>
      <c r="F19" s="116"/>
      <c r="G19" s="116"/>
      <c r="H19" s="116"/>
      <c r="J19" s="235"/>
      <c r="K19" s="235"/>
      <c r="L19" s="235"/>
      <c r="M19" s="235"/>
    </row>
    <row r="20" spans="4:13" ht="13.5" hidden="1" customHeight="1" x14ac:dyDescent="0.25">
      <c r="D20" s="87"/>
      <c r="E20" s="116"/>
      <c r="F20" s="116"/>
      <c r="G20" s="116"/>
      <c r="H20" s="116"/>
      <c r="J20" s="235"/>
      <c r="K20" s="235"/>
      <c r="L20" s="235"/>
      <c r="M20" s="235"/>
    </row>
    <row r="21" spans="4:13" ht="13.5" hidden="1" customHeight="1" outlineLevel="1" x14ac:dyDescent="0.25">
      <c r="D21" s="87"/>
      <c r="E21" s="116"/>
      <c r="F21" s="116"/>
      <c r="G21" s="116"/>
      <c r="H21" s="116"/>
      <c r="J21" s="235"/>
      <c r="K21" s="235"/>
      <c r="L21" s="235"/>
      <c r="M21" s="235"/>
    </row>
    <row r="22" spans="4:13" ht="13.5" hidden="1" customHeight="1" outlineLevel="1" x14ac:dyDescent="0.25">
      <c r="D22" s="87"/>
      <c r="E22" s="116"/>
      <c r="F22" s="116"/>
      <c r="G22" s="116"/>
      <c r="H22" s="116"/>
      <c r="J22" s="235"/>
      <c r="K22" s="235"/>
      <c r="L22" s="235"/>
      <c r="M22" s="235"/>
    </row>
    <row r="23" spans="4:13" ht="13.5" hidden="1" customHeight="1" outlineLevel="1" x14ac:dyDescent="0.25">
      <c r="D23" s="87"/>
      <c r="E23" s="116"/>
      <c r="F23" s="116"/>
      <c r="G23" s="116"/>
      <c r="H23" s="116"/>
      <c r="J23" s="235"/>
      <c r="K23" s="235"/>
      <c r="L23" s="235"/>
      <c r="M23" s="235"/>
    </row>
    <row r="24" spans="4:13" ht="13.5" hidden="1" customHeight="1" outlineLevel="1" x14ac:dyDescent="0.25">
      <c r="D24" s="87"/>
      <c r="E24" s="116"/>
      <c r="F24" s="116"/>
      <c r="G24" s="116"/>
      <c r="H24" s="116"/>
      <c r="J24" s="235"/>
      <c r="K24" s="235"/>
      <c r="L24" s="235"/>
      <c r="M24" s="235"/>
    </row>
    <row r="25" spans="4:13" ht="13.5" hidden="1" customHeight="1" outlineLevel="1" x14ac:dyDescent="0.25">
      <c r="D25" s="87"/>
      <c r="E25" s="116"/>
      <c r="F25" s="116"/>
      <c r="G25" s="116"/>
      <c r="H25" s="116"/>
      <c r="J25" s="235"/>
      <c r="K25" s="235"/>
      <c r="L25" s="235"/>
      <c r="M25" s="235"/>
    </row>
    <row r="26" spans="4:13" ht="13.5" hidden="1" customHeight="1" outlineLevel="1" x14ac:dyDescent="0.25">
      <c r="D26" s="87"/>
      <c r="E26" s="116"/>
      <c r="F26" s="116"/>
      <c r="G26" s="116"/>
      <c r="H26" s="116"/>
      <c r="J26" s="235"/>
      <c r="K26" s="235"/>
      <c r="L26" s="235"/>
      <c r="M26" s="235"/>
    </row>
    <row r="27" spans="4:13" ht="13.5" hidden="1" customHeight="1" outlineLevel="1" x14ac:dyDescent="0.25">
      <c r="D27" s="87"/>
      <c r="E27" s="116"/>
      <c r="F27" s="116"/>
      <c r="G27" s="116"/>
      <c r="H27" s="116"/>
      <c r="J27" s="235"/>
      <c r="K27" s="235"/>
      <c r="L27" s="235"/>
      <c r="M27" s="235"/>
    </row>
    <row r="28" spans="4:13" ht="13.5" hidden="1" customHeight="1" collapsed="1" x14ac:dyDescent="0.25">
      <c r="D28" s="87"/>
      <c r="E28" s="116"/>
      <c r="F28" s="116"/>
      <c r="G28" s="116"/>
      <c r="H28" s="116"/>
      <c r="J28" s="235"/>
      <c r="K28" s="235"/>
      <c r="L28" s="235"/>
      <c r="M28" s="235"/>
    </row>
    <row r="29" spans="4:13" ht="13.5" hidden="1" customHeight="1" x14ac:dyDescent="0.25">
      <c r="D29" s="87"/>
      <c r="E29" s="116"/>
      <c r="F29" s="116"/>
      <c r="G29" s="116"/>
      <c r="H29" s="116"/>
      <c r="J29" s="235"/>
      <c r="K29" s="235"/>
      <c r="L29" s="235"/>
      <c r="M29" s="235"/>
    </row>
    <row r="30" spans="4:13" ht="13.5" hidden="1" customHeight="1" x14ac:dyDescent="0.25">
      <c r="D30" s="87"/>
      <c r="E30" s="116"/>
      <c r="F30" s="116"/>
      <c r="G30" s="116"/>
      <c r="H30" s="116"/>
      <c r="J30" s="235"/>
      <c r="K30" s="235"/>
      <c r="L30" s="235"/>
      <c r="M30" s="235"/>
    </row>
    <row r="31" spans="4:13" ht="13.5" hidden="1" customHeight="1" x14ac:dyDescent="0.25">
      <c r="D31" s="87"/>
      <c r="E31" s="116"/>
      <c r="F31" s="116"/>
      <c r="G31" s="116"/>
      <c r="H31" s="116"/>
      <c r="J31" s="235"/>
      <c r="K31" s="235"/>
      <c r="L31" s="235"/>
      <c r="M31" s="235"/>
    </row>
    <row r="32" spans="4:13" ht="13.5" hidden="1" customHeight="1" x14ac:dyDescent="0.25">
      <c r="D32" s="87"/>
      <c r="E32" s="116"/>
      <c r="F32" s="116"/>
      <c r="G32" s="116"/>
      <c r="H32" s="116"/>
      <c r="J32" s="235"/>
      <c r="K32" s="235"/>
      <c r="L32" s="235"/>
      <c r="M32" s="235"/>
    </row>
    <row r="33" spans="4:13" ht="13.5" hidden="1" customHeight="1" x14ac:dyDescent="0.25">
      <c r="D33" s="87"/>
      <c r="E33" s="116"/>
      <c r="F33" s="116"/>
      <c r="G33" s="116"/>
      <c r="H33" s="116"/>
      <c r="J33" s="235"/>
      <c r="K33" s="235"/>
      <c r="L33" s="235"/>
      <c r="M33" s="235"/>
    </row>
    <row r="34" spans="4:13" ht="13.5" hidden="1" customHeight="1" x14ac:dyDescent="0.25">
      <c r="D34" s="87"/>
      <c r="E34" s="116"/>
      <c r="F34" s="116"/>
      <c r="G34" s="116"/>
      <c r="H34" s="116"/>
      <c r="J34" s="235"/>
      <c r="K34" s="235"/>
      <c r="L34" s="235"/>
      <c r="M34" s="235"/>
    </row>
    <row r="35" spans="4:13" ht="13.5" hidden="1" customHeight="1" x14ac:dyDescent="0.25">
      <c r="D35" s="87"/>
      <c r="E35" s="116"/>
      <c r="F35" s="116"/>
      <c r="G35" s="116"/>
      <c r="H35" s="116"/>
      <c r="J35" s="235"/>
      <c r="K35" s="235"/>
      <c r="L35" s="235"/>
      <c r="M35" s="235"/>
    </row>
    <row r="36" spans="4:13" ht="13.5" hidden="1" customHeight="1" x14ac:dyDescent="0.25">
      <c r="D36" s="87"/>
      <c r="E36" s="116"/>
      <c r="F36" s="116"/>
      <c r="G36" s="116"/>
      <c r="H36" s="116"/>
      <c r="J36" s="235"/>
      <c r="K36" s="235"/>
      <c r="L36" s="235"/>
      <c r="M36" s="235"/>
    </row>
    <row r="37" spans="4:13" ht="13.5" hidden="1" customHeight="1" x14ac:dyDescent="0.25">
      <c r="D37" s="87"/>
      <c r="E37" s="116"/>
      <c r="F37" s="116"/>
      <c r="G37" s="116"/>
      <c r="H37" s="116"/>
      <c r="J37" s="235"/>
      <c r="K37" s="235"/>
      <c r="L37" s="235"/>
      <c r="M37" s="235"/>
    </row>
    <row r="38" spans="4:13" ht="13.5" hidden="1" customHeight="1" x14ac:dyDescent="0.25">
      <c r="D38" s="87"/>
      <c r="E38" s="116"/>
      <c r="F38" s="116"/>
      <c r="G38" s="116"/>
      <c r="H38" s="116"/>
      <c r="J38" s="235"/>
      <c r="K38" s="235"/>
      <c r="L38" s="235"/>
      <c r="M38" s="235"/>
    </row>
    <row r="39" spans="4:13" ht="13.5" hidden="1" customHeight="1" x14ac:dyDescent="0.25">
      <c r="D39" s="87"/>
      <c r="E39" s="116"/>
      <c r="F39" s="116"/>
      <c r="G39" s="116"/>
      <c r="H39" s="116"/>
      <c r="J39" s="235"/>
      <c r="K39" s="235"/>
      <c r="L39" s="235"/>
      <c r="M39" s="235"/>
    </row>
    <row r="40" spans="4:13" ht="13.5" hidden="1" customHeight="1" x14ac:dyDescent="0.25">
      <c r="D40" s="87"/>
      <c r="E40" s="116"/>
      <c r="F40" s="116"/>
      <c r="G40" s="116"/>
      <c r="H40" s="116"/>
      <c r="J40" s="235"/>
      <c r="K40" s="235"/>
      <c r="L40" s="235"/>
      <c r="M40" s="235"/>
    </row>
    <row r="41" spans="4:13" ht="13.5" hidden="1" customHeight="1" x14ac:dyDescent="0.25">
      <c r="D41" s="87"/>
      <c r="E41" s="116"/>
      <c r="F41" s="116"/>
      <c r="G41" s="116"/>
      <c r="H41" s="116"/>
      <c r="J41" s="235"/>
      <c r="K41" s="235"/>
      <c r="L41" s="235"/>
      <c r="M41" s="235"/>
    </row>
    <row r="42" spans="4:13" ht="13.5" hidden="1" customHeight="1" x14ac:dyDescent="0.25">
      <c r="D42" s="87"/>
      <c r="E42" s="116"/>
      <c r="F42" s="116"/>
      <c r="G42" s="116"/>
      <c r="H42" s="116"/>
      <c r="J42" s="235"/>
      <c r="K42" s="235"/>
      <c r="L42" s="235"/>
      <c r="M42" s="235"/>
    </row>
    <row r="43" spans="4:13" ht="13.5" hidden="1" customHeight="1" x14ac:dyDescent="0.25">
      <c r="D43" s="87"/>
      <c r="E43" s="116"/>
      <c r="F43" s="116"/>
      <c r="G43" s="116"/>
      <c r="H43" s="116"/>
      <c r="J43" s="235"/>
      <c r="K43" s="235"/>
      <c r="L43" s="235"/>
      <c r="M43" s="235"/>
    </row>
    <row r="44" spans="4:13" ht="13.5" hidden="1" customHeight="1" x14ac:dyDescent="0.25">
      <c r="D44" s="87"/>
      <c r="E44" s="116"/>
      <c r="F44" s="116"/>
      <c r="G44" s="116"/>
      <c r="H44" s="116"/>
      <c r="J44" s="235"/>
      <c r="K44" s="235"/>
      <c r="L44" s="235"/>
      <c r="M44" s="235"/>
    </row>
    <row r="45" spans="4:13" ht="13.5" hidden="1" customHeight="1" x14ac:dyDescent="0.25">
      <c r="D45" s="87"/>
      <c r="E45" s="116"/>
      <c r="F45" s="116"/>
      <c r="G45" s="116"/>
      <c r="H45" s="116"/>
      <c r="J45" s="235"/>
      <c r="K45" s="235"/>
      <c r="L45" s="235"/>
      <c r="M45" s="235"/>
    </row>
    <row r="46" spans="4:13" ht="13.5" hidden="1" customHeight="1" thickBot="1" x14ac:dyDescent="0.3">
      <c r="D46" s="88"/>
      <c r="E46" s="113"/>
      <c r="F46" s="113"/>
      <c r="G46" s="113"/>
      <c r="H46" s="113"/>
      <c r="J46" s="236"/>
      <c r="K46" s="236"/>
      <c r="L46" s="236"/>
      <c r="M46" s="236"/>
    </row>
    <row r="47" spans="4:13" ht="13.5" hidden="1" customHeight="1" thickTop="1" thickBot="1" x14ac:dyDescent="0.35">
      <c r="D47" s="148"/>
      <c r="E47" s="117"/>
      <c r="F47" s="117"/>
      <c r="G47" s="117"/>
      <c r="H47" s="117"/>
      <c r="J47" s="117"/>
      <c r="K47" s="117"/>
      <c r="L47" s="117"/>
      <c r="M47" s="117"/>
    </row>
    <row r="48" spans="4:13" ht="13.5" customHeight="1" x14ac:dyDescent="0.25">
      <c r="E48" s="37"/>
      <c r="F48" s="37"/>
      <c r="G48" s="37"/>
    </row>
    <row r="49" spans="4:13" ht="13.5" customHeight="1" x14ac:dyDescent="0.3">
      <c r="D49" s="32" t="s">
        <v>20</v>
      </c>
      <c r="E49" s="7"/>
      <c r="F49" s="7"/>
      <c r="G49" s="229"/>
    </row>
    <row r="50" spans="4:13" ht="13.5" customHeight="1" outlineLevel="1" x14ac:dyDescent="0.3">
      <c r="D50" s="33" t="s">
        <v>18</v>
      </c>
    </row>
    <row r="51" spans="4:13" ht="13.5" customHeight="1" outlineLevel="1" x14ac:dyDescent="0.3">
      <c r="E51" s="36" t="s">
        <v>144</v>
      </c>
      <c r="F51" s="36" t="s">
        <v>145</v>
      </c>
      <c r="G51" s="36" t="s">
        <v>146</v>
      </c>
      <c r="H51" s="36" t="s">
        <v>148</v>
      </c>
      <c r="J51" s="36" t="s">
        <v>144</v>
      </c>
      <c r="K51" s="36" t="s">
        <v>145</v>
      </c>
      <c r="L51" s="36" t="s">
        <v>146</v>
      </c>
      <c r="M51" s="36" t="s">
        <v>148</v>
      </c>
    </row>
    <row r="52" spans="4:13" ht="13.5" customHeight="1" outlineLevel="1" x14ac:dyDescent="0.3">
      <c r="D52" s="30"/>
      <c r="E52" s="34">
        <v>2025</v>
      </c>
      <c r="F52" s="34">
        <v>2025</v>
      </c>
      <c r="G52" s="34">
        <v>2025</v>
      </c>
      <c r="H52" s="34">
        <v>2025</v>
      </c>
      <c r="J52" s="34">
        <v>2025</v>
      </c>
      <c r="K52" s="34">
        <v>2025</v>
      </c>
      <c r="L52" s="34">
        <v>2025</v>
      </c>
      <c r="M52" s="34">
        <v>2025</v>
      </c>
    </row>
    <row r="53" spans="4:13" ht="13.5" customHeight="1" outlineLevel="1" x14ac:dyDescent="0.25">
      <c r="D53" s="87" t="str">
        <f>+D11</f>
        <v>Millet</v>
      </c>
      <c r="E53" s="116">
        <f>+OCPSalesProduct!AA69</f>
        <v>0.81405144509947291</v>
      </c>
      <c r="F53" s="116">
        <f>+OCPSalesProduct!AD69</f>
        <v>1.2210771676492094</v>
      </c>
      <c r="G53" s="116">
        <f>+OCPSalesProduct!AG69</f>
        <v>0</v>
      </c>
      <c r="H53" s="116">
        <f>+OCPSalesProduct!AJ69</f>
        <v>4.6807958093219693</v>
      </c>
      <c r="J53" s="235">
        <f>E53/SUM($E53:$H53)</f>
        <v>0.12121212121212122</v>
      </c>
      <c r="K53" s="235">
        <f t="shared" ref="K53:M88" si="2">F53/SUM($E53:$H53)</f>
        <v>0.18181818181818182</v>
      </c>
      <c r="L53" s="235">
        <f t="shared" si="2"/>
        <v>0</v>
      </c>
      <c r="M53" s="235">
        <f t="shared" si="2"/>
        <v>0.69696969696969702</v>
      </c>
    </row>
    <row r="54" spans="4:13" ht="13.5" customHeight="1" outlineLevel="1" x14ac:dyDescent="0.25">
      <c r="D54" s="87" t="str">
        <f t="shared" ref="D54:D87" si="3">+D12</f>
        <v>Others</v>
      </c>
      <c r="E54" s="116">
        <f>+OCPSalesProduct!AA70</f>
        <v>2.6707872973763691</v>
      </c>
      <c r="F54" s="116">
        <f>+OCPSalesProduct!AD70</f>
        <v>4.0061809460645534</v>
      </c>
      <c r="G54" s="116">
        <f>+OCPSalesProduct!AG70</f>
        <v>0</v>
      </c>
      <c r="H54" s="116">
        <f>+OCPSalesProduct!AJ70</f>
        <v>15.357026959914121</v>
      </c>
      <c r="J54" s="235">
        <f t="shared" ref="J54:J88" si="4">E54/SUM($E54:$H54)</f>
        <v>0.12121212121212122</v>
      </c>
      <c r="K54" s="235">
        <f t="shared" si="2"/>
        <v>0.18181818181818182</v>
      </c>
      <c r="L54" s="235">
        <f t="shared" si="2"/>
        <v>0</v>
      </c>
      <c r="M54" s="235">
        <f t="shared" si="2"/>
        <v>0.69696969696969691</v>
      </c>
    </row>
    <row r="55" spans="4:13" ht="13.5" customHeight="1" outlineLevel="1" x14ac:dyDescent="0.25">
      <c r="D55" s="87" t="str">
        <f t="shared" si="3"/>
        <v>Sorghum</v>
      </c>
      <c r="E55" s="116">
        <f>+OCPSalesProduct!AA71</f>
        <v>0.67081468808715727</v>
      </c>
      <c r="F55" s="116">
        <f>+OCPSalesProduct!AD71</f>
        <v>1.0062220321307358</v>
      </c>
      <c r="G55" s="116">
        <f>+OCPSalesProduct!AG71</f>
        <v>0</v>
      </c>
      <c r="H55" s="116">
        <f>+OCPSalesProduct!AJ71</f>
        <v>3.8571844565011539</v>
      </c>
      <c r="J55" s="235">
        <f t="shared" si="4"/>
        <v>0.12121212121212123</v>
      </c>
      <c r="K55" s="235">
        <f t="shared" si="2"/>
        <v>0.18181818181818182</v>
      </c>
      <c r="L55" s="235">
        <f t="shared" si="2"/>
        <v>0</v>
      </c>
      <c r="M55" s="235">
        <f t="shared" si="2"/>
        <v>0.69696969696969702</v>
      </c>
    </row>
    <row r="56" spans="4:13" ht="13.5" customHeight="1" outlineLevel="1" x14ac:dyDescent="0.25">
      <c r="D56" s="87" t="str">
        <f t="shared" si="3"/>
        <v>Maize</v>
      </c>
      <c r="E56" s="116">
        <f>+OCPSalesProduct!AA72</f>
        <v>7.0609544983465797</v>
      </c>
      <c r="F56" s="116">
        <f>+OCPSalesProduct!AD72</f>
        <v>10.591431747519868</v>
      </c>
      <c r="G56" s="116">
        <f>+OCPSalesProduct!AG72</f>
        <v>0</v>
      </c>
      <c r="H56" s="116">
        <f>+OCPSalesProduct!AJ72</f>
        <v>40.600488365492829</v>
      </c>
      <c r="J56" s="235">
        <f t="shared" si="4"/>
        <v>0.12121212121212123</v>
      </c>
      <c r="K56" s="235">
        <f t="shared" si="2"/>
        <v>0.18181818181818182</v>
      </c>
      <c r="L56" s="235">
        <f t="shared" si="2"/>
        <v>0</v>
      </c>
      <c r="M56" s="235">
        <f t="shared" si="2"/>
        <v>0.69696969696969702</v>
      </c>
    </row>
    <row r="57" spans="4:13" ht="13.5" customHeight="1" x14ac:dyDescent="0.25">
      <c r="D57" s="87" t="str">
        <f t="shared" si="3"/>
        <v>Rice</v>
      </c>
      <c r="E57" s="116">
        <f>+OCPSalesProduct!AA73</f>
        <v>4.3575714264545962</v>
      </c>
      <c r="F57" s="116">
        <f>+OCPSalesProduct!AD73</f>
        <v>6.5363571396818934</v>
      </c>
      <c r="G57" s="116">
        <f>+OCPSalesProduct!AG73</f>
        <v>0</v>
      </c>
      <c r="H57" s="116">
        <f>+OCPSalesProduct!AJ73</f>
        <v>25.056035702113924</v>
      </c>
      <c r="J57" s="235">
        <f t="shared" si="4"/>
        <v>0.12121212121212123</v>
      </c>
      <c r="K57" s="235">
        <f t="shared" si="2"/>
        <v>0.18181818181818182</v>
      </c>
      <c r="L57" s="235">
        <f t="shared" si="2"/>
        <v>0</v>
      </c>
      <c r="M57" s="235">
        <f t="shared" si="2"/>
        <v>0.69696969696969702</v>
      </c>
    </row>
    <row r="58" spans="4:13" ht="13.5" customHeight="1" x14ac:dyDescent="0.25">
      <c r="D58" s="87" t="str">
        <f t="shared" si="3"/>
        <v>Cotton</v>
      </c>
      <c r="E58" s="116">
        <f>+OCPSalesProduct!AA74</f>
        <v>9.8704592426086979</v>
      </c>
      <c r="F58" s="116">
        <f>+OCPSalesProduct!AD74</f>
        <v>14.805688863913044</v>
      </c>
      <c r="G58" s="116">
        <f>+OCPSalesProduct!AG74</f>
        <v>0</v>
      </c>
      <c r="H58" s="116">
        <f>+OCPSalesProduct!AJ74</f>
        <v>56.755140645000004</v>
      </c>
      <c r="J58" s="235">
        <f t="shared" si="4"/>
        <v>0.12121212121212123</v>
      </c>
      <c r="K58" s="235">
        <f t="shared" si="2"/>
        <v>0.1818181818181818</v>
      </c>
      <c r="L58" s="235">
        <f t="shared" si="2"/>
        <v>0</v>
      </c>
      <c r="M58" s="235">
        <f t="shared" si="2"/>
        <v>0.69696969696969691</v>
      </c>
    </row>
    <row r="59" spans="4:13" ht="13.5" hidden="1" customHeight="1" x14ac:dyDescent="0.25">
      <c r="D59" s="87"/>
      <c r="E59" s="116"/>
      <c r="F59" s="116"/>
      <c r="G59" s="116"/>
      <c r="H59" s="116"/>
      <c r="J59" s="235"/>
      <c r="K59" s="235"/>
      <c r="L59" s="235"/>
      <c r="M59" s="235"/>
    </row>
    <row r="60" spans="4:13" ht="13.5" hidden="1" customHeight="1" x14ac:dyDescent="0.25">
      <c r="D60" s="87"/>
      <c r="E60" s="116"/>
      <c r="F60" s="116"/>
      <c r="G60" s="116"/>
      <c r="H60" s="116"/>
      <c r="J60" s="235"/>
      <c r="K60" s="235"/>
      <c r="L60" s="235"/>
      <c r="M60" s="235"/>
    </row>
    <row r="61" spans="4:13" ht="13.5" hidden="1" customHeight="1" outlineLevel="1" x14ac:dyDescent="0.25">
      <c r="D61" s="87"/>
      <c r="E61" s="116"/>
      <c r="F61" s="116"/>
      <c r="G61" s="116"/>
      <c r="H61" s="116"/>
      <c r="J61" s="235"/>
      <c r="K61" s="235"/>
      <c r="L61" s="235"/>
      <c r="M61" s="235"/>
    </row>
    <row r="62" spans="4:13" ht="13.5" hidden="1" customHeight="1" outlineLevel="1" x14ac:dyDescent="0.25">
      <c r="D62" s="87"/>
      <c r="E62" s="116"/>
      <c r="F62" s="116"/>
      <c r="G62" s="116"/>
      <c r="H62" s="116"/>
      <c r="J62" s="235"/>
      <c r="K62" s="235"/>
      <c r="L62" s="235"/>
      <c r="M62" s="235"/>
    </row>
    <row r="63" spans="4:13" ht="13.5" hidden="1" customHeight="1" outlineLevel="1" x14ac:dyDescent="0.25">
      <c r="D63" s="87"/>
      <c r="E63" s="116"/>
      <c r="F63" s="116"/>
      <c r="G63" s="116"/>
      <c r="H63" s="116"/>
      <c r="J63" s="235"/>
      <c r="K63" s="235"/>
      <c r="L63" s="235"/>
      <c r="M63" s="235"/>
    </row>
    <row r="64" spans="4:13" ht="13.5" hidden="1" customHeight="1" outlineLevel="1" x14ac:dyDescent="0.25">
      <c r="D64" s="87"/>
      <c r="E64" s="116"/>
      <c r="F64" s="116"/>
      <c r="G64" s="116"/>
      <c r="H64" s="116"/>
      <c r="J64" s="235"/>
      <c r="K64" s="235"/>
      <c r="L64" s="235"/>
      <c r="M64" s="235"/>
    </row>
    <row r="65" spans="4:13" ht="13.5" hidden="1" customHeight="1" outlineLevel="1" x14ac:dyDescent="0.25">
      <c r="D65" s="87"/>
      <c r="E65" s="116"/>
      <c r="F65" s="116"/>
      <c r="G65" s="116"/>
      <c r="H65" s="116"/>
      <c r="J65" s="235"/>
      <c r="K65" s="235"/>
      <c r="L65" s="235"/>
      <c r="M65" s="235"/>
    </row>
    <row r="66" spans="4:13" ht="13.5" hidden="1" customHeight="1" outlineLevel="1" x14ac:dyDescent="0.25">
      <c r="D66" s="87"/>
      <c r="E66" s="116"/>
      <c r="F66" s="116"/>
      <c r="G66" s="116"/>
      <c r="H66" s="116"/>
      <c r="J66" s="235"/>
      <c r="K66" s="235"/>
      <c r="L66" s="235"/>
      <c r="M66" s="235"/>
    </row>
    <row r="67" spans="4:13" ht="13.5" hidden="1" customHeight="1" outlineLevel="1" x14ac:dyDescent="0.25">
      <c r="D67" s="87"/>
      <c r="E67" s="116"/>
      <c r="F67" s="116"/>
      <c r="G67" s="116"/>
      <c r="H67" s="116"/>
      <c r="J67" s="235"/>
      <c r="K67" s="235"/>
      <c r="L67" s="235"/>
      <c r="M67" s="235"/>
    </row>
    <row r="68" spans="4:13" ht="13.5" hidden="1" customHeight="1" collapsed="1" x14ac:dyDescent="0.25">
      <c r="D68" s="87"/>
      <c r="E68" s="116"/>
      <c r="F68" s="116"/>
      <c r="G68" s="116"/>
      <c r="H68" s="116"/>
      <c r="J68" s="235"/>
      <c r="K68" s="235"/>
      <c r="L68" s="235"/>
      <c r="M68" s="235"/>
    </row>
    <row r="69" spans="4:13" ht="13.4" hidden="1" customHeight="1" x14ac:dyDescent="0.25">
      <c r="D69" s="87"/>
      <c r="E69" s="116"/>
      <c r="F69" s="116"/>
      <c r="G69" s="116"/>
      <c r="H69" s="116"/>
      <c r="J69" s="235"/>
      <c r="K69" s="235"/>
      <c r="L69" s="235"/>
      <c r="M69" s="235"/>
    </row>
    <row r="70" spans="4:13" ht="13.5" hidden="1" customHeight="1" x14ac:dyDescent="0.25">
      <c r="D70" s="87"/>
      <c r="E70" s="116"/>
      <c r="F70" s="116"/>
      <c r="G70" s="116"/>
      <c r="H70" s="116"/>
      <c r="J70" s="235"/>
      <c r="K70" s="235"/>
      <c r="L70" s="235"/>
      <c r="M70" s="235"/>
    </row>
    <row r="71" spans="4:13" ht="13.5" hidden="1" customHeight="1" x14ac:dyDescent="0.25">
      <c r="D71" s="87"/>
      <c r="E71" s="116"/>
      <c r="F71" s="116"/>
      <c r="G71" s="116"/>
      <c r="H71" s="116"/>
      <c r="J71" s="235"/>
      <c r="K71" s="235"/>
      <c r="L71" s="235"/>
      <c r="M71" s="235"/>
    </row>
    <row r="72" spans="4:13" ht="13.5" hidden="1" customHeight="1" x14ac:dyDescent="0.25">
      <c r="D72" s="87"/>
      <c r="E72" s="116"/>
      <c r="F72" s="116"/>
      <c r="G72" s="116"/>
      <c r="H72" s="116"/>
      <c r="J72" s="235"/>
      <c r="K72" s="235"/>
      <c r="L72" s="235"/>
      <c r="M72" s="235"/>
    </row>
    <row r="73" spans="4:13" ht="13.5" hidden="1" customHeight="1" x14ac:dyDescent="0.25">
      <c r="D73" s="87"/>
      <c r="E73" s="116"/>
      <c r="F73" s="116"/>
      <c r="G73" s="116"/>
      <c r="H73" s="116"/>
      <c r="J73" s="235"/>
      <c r="K73" s="235"/>
      <c r="L73" s="235"/>
      <c r="M73" s="235"/>
    </row>
    <row r="74" spans="4:13" ht="13.5" hidden="1" customHeight="1" x14ac:dyDescent="0.25">
      <c r="D74" s="87"/>
      <c r="E74" s="116"/>
      <c r="F74" s="116"/>
      <c r="G74" s="116"/>
      <c r="H74" s="116"/>
      <c r="J74" s="235"/>
      <c r="K74" s="235"/>
      <c r="L74" s="235"/>
      <c r="M74" s="235"/>
    </row>
    <row r="75" spans="4:13" ht="13.5" hidden="1" customHeight="1" x14ac:dyDescent="0.25">
      <c r="D75" s="87"/>
      <c r="E75" s="116"/>
      <c r="F75" s="116"/>
      <c r="G75" s="116"/>
      <c r="H75" s="116"/>
      <c r="J75" s="235"/>
      <c r="K75" s="235"/>
      <c r="L75" s="235"/>
      <c r="M75" s="235"/>
    </row>
    <row r="76" spans="4:13" ht="13.5" hidden="1" customHeight="1" x14ac:dyDescent="0.25">
      <c r="D76" s="87"/>
      <c r="E76" s="116"/>
      <c r="F76" s="116"/>
      <c r="G76" s="116"/>
      <c r="H76" s="116"/>
      <c r="J76" s="235"/>
      <c r="K76" s="235"/>
      <c r="L76" s="235"/>
      <c r="M76" s="235"/>
    </row>
    <row r="77" spans="4:13" ht="13.5" hidden="1" customHeight="1" x14ac:dyDescent="0.25">
      <c r="D77" s="87"/>
      <c r="E77" s="116"/>
      <c r="F77" s="116"/>
      <c r="G77" s="116"/>
      <c r="H77" s="116"/>
      <c r="J77" s="235"/>
      <c r="K77" s="235"/>
      <c r="L77" s="235"/>
      <c r="M77" s="235"/>
    </row>
    <row r="78" spans="4:13" ht="13.5" hidden="1" customHeight="1" x14ac:dyDescent="0.25">
      <c r="D78" s="87"/>
      <c r="E78" s="116"/>
      <c r="F78" s="116"/>
      <c r="G78" s="116"/>
      <c r="H78" s="116"/>
      <c r="J78" s="235"/>
      <c r="K78" s="235"/>
      <c r="L78" s="235"/>
      <c r="M78" s="235"/>
    </row>
    <row r="79" spans="4:13" ht="13.5" hidden="1" customHeight="1" x14ac:dyDescent="0.25">
      <c r="D79" s="87"/>
      <c r="E79" s="116"/>
      <c r="F79" s="116"/>
      <c r="G79" s="116"/>
      <c r="H79" s="116"/>
      <c r="J79" s="235"/>
      <c r="K79" s="235"/>
      <c r="L79" s="235"/>
      <c r="M79" s="235"/>
    </row>
    <row r="80" spans="4:13" ht="13.5" hidden="1" customHeight="1" x14ac:dyDescent="0.25">
      <c r="D80" s="87"/>
      <c r="E80" s="116"/>
      <c r="F80" s="116"/>
      <c r="G80" s="116"/>
      <c r="H80" s="116"/>
      <c r="J80" s="235"/>
      <c r="K80" s="235"/>
      <c r="L80" s="235"/>
      <c r="M80" s="235"/>
    </row>
    <row r="81" spans="4:13" ht="13.5" hidden="1" customHeight="1" x14ac:dyDescent="0.25">
      <c r="D81" s="87"/>
      <c r="E81" s="116"/>
      <c r="F81" s="116"/>
      <c r="G81" s="116"/>
      <c r="H81" s="116"/>
      <c r="J81" s="235"/>
      <c r="K81" s="235"/>
      <c r="L81" s="235"/>
      <c r="M81" s="235"/>
    </row>
    <row r="82" spans="4:13" ht="13.5" hidden="1" customHeight="1" x14ac:dyDescent="0.25">
      <c r="D82" s="87"/>
      <c r="E82" s="116"/>
      <c r="F82" s="116"/>
      <c r="G82" s="116"/>
      <c r="H82" s="116"/>
      <c r="J82" s="235"/>
      <c r="K82" s="235"/>
      <c r="L82" s="235"/>
      <c r="M82" s="235"/>
    </row>
    <row r="83" spans="4:13" ht="13.5" hidden="1" customHeight="1" x14ac:dyDescent="0.25">
      <c r="D83" s="87"/>
      <c r="E83" s="116"/>
      <c r="F83" s="116"/>
      <c r="G83" s="116"/>
      <c r="H83" s="116"/>
      <c r="J83" s="235"/>
      <c r="K83" s="235"/>
      <c r="L83" s="235"/>
      <c r="M83" s="235"/>
    </row>
    <row r="84" spans="4:13" ht="13.5" hidden="1" customHeight="1" x14ac:dyDescent="0.25">
      <c r="D84" s="87"/>
      <c r="E84" s="116"/>
      <c r="F84" s="116"/>
      <c r="G84" s="116"/>
      <c r="H84" s="116"/>
      <c r="J84" s="235"/>
      <c r="K84" s="235"/>
      <c r="L84" s="235"/>
      <c r="M84" s="235"/>
    </row>
    <row r="85" spans="4:13" ht="13.5" hidden="1" customHeight="1" x14ac:dyDescent="0.25">
      <c r="D85" s="87"/>
      <c r="E85" s="116"/>
      <c r="F85" s="116"/>
      <c r="G85" s="116"/>
      <c r="H85" s="116"/>
      <c r="J85" s="235"/>
      <c r="K85" s="235"/>
      <c r="L85" s="235"/>
      <c r="M85" s="235"/>
    </row>
    <row r="86" spans="4:13" ht="13.5" hidden="1" customHeight="1" x14ac:dyDescent="0.25">
      <c r="D86" s="87"/>
      <c r="E86" s="116"/>
      <c r="F86" s="116"/>
      <c r="G86" s="116"/>
      <c r="H86" s="116"/>
      <c r="J86" s="235"/>
      <c r="K86" s="235"/>
      <c r="L86" s="235"/>
      <c r="M86" s="235"/>
    </row>
    <row r="87" spans="4:13" ht="13.5" hidden="1" customHeight="1" x14ac:dyDescent="0.25">
      <c r="D87" s="87"/>
      <c r="E87" s="116"/>
      <c r="F87" s="116"/>
      <c r="G87" s="116"/>
      <c r="H87" s="116"/>
      <c r="J87" s="235"/>
      <c r="K87" s="235"/>
      <c r="L87" s="235"/>
      <c r="M87" s="235"/>
    </row>
    <row r="88" spans="4:13" ht="13.5" hidden="1" customHeight="1" thickBot="1" x14ac:dyDescent="0.3">
      <c r="D88" s="88"/>
      <c r="E88" s="237"/>
      <c r="F88" s="237"/>
      <c r="G88" s="237"/>
      <c r="H88" s="237"/>
      <c r="J88" s="236"/>
      <c r="K88" s="236"/>
      <c r="L88" s="236"/>
      <c r="M88" s="236"/>
    </row>
    <row r="89" spans="4:13" ht="13.5" hidden="1" customHeight="1" thickTop="1" thickBot="1" x14ac:dyDescent="0.35">
      <c r="D89" s="148"/>
      <c r="E89" s="117"/>
      <c r="F89" s="117"/>
      <c r="G89" s="117"/>
      <c r="H89" s="117"/>
      <c r="J89" s="117"/>
      <c r="K89" s="117"/>
      <c r="L89" s="117"/>
      <c r="M89" s="117"/>
    </row>
    <row r="114" spans="5:5" ht="13.5" customHeight="1" x14ac:dyDescent="0.25">
      <c r="E114" s="2">
        <f>K26+AE348</f>
        <v>0</v>
      </c>
    </row>
    <row r="116" spans="5:5" ht="13.5" customHeight="1" x14ac:dyDescent="0.25">
      <c r="E116" s="2">
        <f>AK348</f>
        <v>0</v>
      </c>
    </row>
  </sheetData>
  <conditionalFormatting sqref="E11:H45">
    <cfRule type="colorScale" priority="4">
      <colorScale>
        <cfvo type="min"/>
        <cfvo type="max"/>
        <color rgb="FFFCFCFF"/>
        <color rgb="FF63BE7B"/>
      </colorScale>
    </cfRule>
  </conditionalFormatting>
  <conditionalFormatting sqref="J11:M45">
    <cfRule type="colorScale" priority="3">
      <colorScale>
        <cfvo type="min"/>
        <cfvo type="max"/>
        <color theme="0" tint="-4.9989318521683403E-2"/>
        <color theme="4"/>
      </colorScale>
    </cfRule>
  </conditionalFormatting>
  <conditionalFormatting sqref="E53:H87">
    <cfRule type="colorScale" priority="2">
      <colorScale>
        <cfvo type="min"/>
        <cfvo type="max"/>
        <color rgb="FFFCFCFF"/>
        <color rgb="FF63BE7B"/>
      </colorScale>
    </cfRule>
  </conditionalFormatting>
  <conditionalFormatting sqref="J53:M87">
    <cfRule type="colorScale" priority="1">
      <colorScale>
        <cfvo type="min"/>
        <cfvo type="max"/>
        <color theme="0" tint="-4.9989318521683403E-2"/>
        <color theme="4"/>
      </colorScale>
    </cfRule>
  </conditionalFormatting>
  <pageMargins left="0.75" right="0.75" top="1" bottom="1"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FF5F0-2ECF-4277-9A7D-8938F0F9D721}">
  <dimension ref="B4:E12"/>
  <sheetViews>
    <sheetView zoomScale="115" zoomScaleNormal="115" workbookViewId="0">
      <selection activeCell="B26" sqref="B26:B27"/>
    </sheetView>
  </sheetViews>
  <sheetFormatPr defaultRowHeight="12.5" x14ac:dyDescent="0.25"/>
  <cols>
    <col min="2" max="2" width="21.7265625" customWidth="1"/>
    <col min="3" max="3" width="19" customWidth="1"/>
    <col min="4" max="4" width="24.26953125" customWidth="1"/>
  </cols>
  <sheetData>
    <row r="4" spans="2:5" ht="13" x14ac:dyDescent="0.3">
      <c r="B4" s="30"/>
      <c r="C4" s="34" t="s">
        <v>14</v>
      </c>
      <c r="D4" s="34" t="s">
        <v>431</v>
      </c>
      <c r="E4" s="34" t="s">
        <v>432</v>
      </c>
    </row>
    <row r="5" spans="2:5" x14ac:dyDescent="0.25">
      <c r="B5" s="87" t="str">
        <f>OCP_CropMix!D12</f>
        <v>Millet</v>
      </c>
      <c r="C5" s="2">
        <f>OCP_CropMix!E12+OCP_CropMix!F12+OCP_CropMix!G12+OCP_CropMix!H12</f>
        <v>2.1340245046504411</v>
      </c>
      <c r="D5" s="2">
        <f>OCP_CropMix!E27+OCP_CropMix!F27+OCP_CropMix!G27+OCP_CropMix!H27</f>
        <v>6.7159244220706515</v>
      </c>
      <c r="E5" s="111">
        <f>D5-C5</f>
        <v>4.5818999174202109</v>
      </c>
    </row>
    <row r="6" spans="2:5" x14ac:dyDescent="0.25">
      <c r="B6" s="87" t="str">
        <f>OCP_CropMix!D13</f>
        <v>Others</v>
      </c>
      <c r="C6" s="2">
        <f>OCP_CropMix!E13+OCP_CropMix!F13+OCP_CropMix!G13+OCP_CropMix!H13</f>
        <v>16.160954920981162</v>
      </c>
      <c r="D6" s="2">
        <f>OCP_CropMix!E28+OCP_CropMix!F28+OCP_CropMix!G28+OCP_CropMix!H28</f>
        <v>22.033995203355044</v>
      </c>
      <c r="E6" s="111">
        <f t="shared" ref="E6:E10" si="0">D6-C6</f>
        <v>5.8730402823738821</v>
      </c>
    </row>
    <row r="7" spans="2:5" x14ac:dyDescent="0.25">
      <c r="B7" s="87" t="str">
        <f>OCP_CropMix!D14</f>
        <v>Sorghum</v>
      </c>
      <c r="C7" s="2">
        <f>OCP_CropMix!E14+OCP_CropMix!F14+OCP_CropMix!G14+OCP_CropMix!H14</f>
        <v>2.1569521725207519</v>
      </c>
      <c r="D7" s="2">
        <f>OCP_CropMix!E29+OCP_CropMix!F29+OCP_CropMix!G29+OCP_CropMix!H29</f>
        <v>5.534221176719047</v>
      </c>
      <c r="E7" s="111">
        <f t="shared" si="0"/>
        <v>3.3772690041982951</v>
      </c>
    </row>
    <row r="8" spans="2:5" x14ac:dyDescent="0.25">
      <c r="B8" s="87" t="str">
        <f>OCP_CropMix!D15</f>
        <v>Maize</v>
      </c>
      <c r="C8" s="2">
        <f>OCP_CropMix!E15+OCP_CropMix!F15+OCP_CropMix!G15+OCP_CropMix!H15</f>
        <v>56.56334222343402</v>
      </c>
      <c r="D8" s="2">
        <f>OCP_CropMix!E30+OCP_CropMix!F30+OCP_CropMix!G30+OCP_CropMix!H30</f>
        <v>58.252874611359275</v>
      </c>
      <c r="E8" s="111">
        <f t="shared" si="0"/>
        <v>1.6895323879252544</v>
      </c>
    </row>
    <row r="9" spans="2:5" x14ac:dyDescent="0.25">
      <c r="B9" s="87" t="str">
        <f>OCP_CropMix!D16</f>
        <v>Rice</v>
      </c>
      <c r="C9" s="2">
        <f>OCP_CropMix!E16+OCP_CropMix!F16+OCP_CropMix!G16+OCP_CropMix!H16</f>
        <v>35.949964268250412</v>
      </c>
      <c r="D9" s="2">
        <f>OCP_CropMix!E31+OCP_CropMix!F31+OCP_CropMix!G31+OCP_CropMix!H31</f>
        <v>35.949964268250412</v>
      </c>
      <c r="E9" s="111">
        <f t="shared" si="0"/>
        <v>0</v>
      </c>
    </row>
    <row r="10" spans="2:5" x14ac:dyDescent="0.25">
      <c r="B10" s="87" t="str">
        <f>OCP_CropMix!D17</f>
        <v>Cotton</v>
      </c>
      <c r="C10" s="2">
        <f>OCP_CropMix!E17+OCP_CropMix!F17+OCP_CropMix!G17+OCP_CropMix!H17</f>
        <v>81.431288751521748</v>
      </c>
      <c r="D10" s="2">
        <f>OCP_CropMix!E32+OCP_CropMix!F32+OCP_CropMix!G32+OCP_CropMix!H32</f>
        <v>81.431288751521748</v>
      </c>
      <c r="E10" s="111">
        <f t="shared" si="0"/>
        <v>0</v>
      </c>
    </row>
    <row r="11" spans="2:5" ht="13" thickBot="1" x14ac:dyDescent="0.3">
      <c r="B11" s="87" t="s">
        <v>149</v>
      </c>
      <c r="C11" s="113">
        <f>SUM(C5:C10)</f>
        <v>194.39652684135854</v>
      </c>
      <c r="D11" s="113">
        <f>SUM(D5:D10)</f>
        <v>209.91826843327618</v>
      </c>
      <c r="E11" s="113">
        <f>SUM(E5:E10)</f>
        <v>15.521741591917642</v>
      </c>
    </row>
    <row r="12" spans="2:5" ht="13" thickTop="1"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D0180-E413-40E6-A014-DEBCC8247687}">
  <sheetPr>
    <tabColor theme="3"/>
  </sheetPr>
  <dimension ref="A1"/>
  <sheetViews>
    <sheetView showGridLines="0" topLeftCell="A23" workbookViewId="0">
      <selection activeCell="A65" sqref="A65"/>
    </sheetView>
  </sheetViews>
  <sheetFormatPr defaultRowHeight="12.5" x14ac:dyDescent="0.25"/>
  <cols>
    <col min="5" max="5" width="13.7265625" customWidth="1"/>
    <col min="6" max="6" width="24" customWidth="1"/>
  </cols>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188C3E66AB75547B18654CB199B37BE" ma:contentTypeVersion="11" ma:contentTypeDescription="Create a new document." ma:contentTypeScope="" ma:versionID="7f1abdd97311c1744583c626b9c5f5c9">
  <xsd:schema xmlns:xsd="http://www.w3.org/2001/XMLSchema" xmlns:xs="http://www.w3.org/2001/XMLSchema" xmlns:p="http://schemas.microsoft.com/office/2006/metadata/properties" xmlns:ns2="92e85fc9-c59d-4a6e-83f4-fc53e441d8c6" xmlns:ns3="3330e3f4-ca0a-4364-8b24-1b45af06b0ec" targetNamespace="http://schemas.microsoft.com/office/2006/metadata/properties" ma:root="true" ma:fieldsID="588be940771b406d9e0a693962564aa1" ns2:_="" ns3:_="">
    <xsd:import namespace="92e85fc9-c59d-4a6e-83f4-fc53e441d8c6"/>
    <xsd:import namespace="3330e3f4-ca0a-4364-8b24-1b45af06b0e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e85fc9-c59d-4a6e-83f4-fc53e441d8c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1edaf98-933d-48b7-9af8-6bdbb703d060"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330e3f4-ca0a-4364-8b24-1b45af06b0e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6f47a410-6c15-4369-b8a8-064dc59b1aa6}" ma:internalName="TaxCatchAll" ma:showField="CatchAllData" ma:web="3330e3f4-ca0a-4364-8b24-1b45af06b0e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TaxCatchAll xmlns="3330e3f4-ca0a-4364-8b24-1b45af06b0ec" xsi:nil="true"/>
    <lcf76f155ced4ddcb4097134ff3c332f xmlns="92e85fc9-c59d-4a6e-83f4-fc53e441d8c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8BC0CB9-1CA1-4734-ADC4-6E5BCBEF89A7}"/>
</file>

<file path=customXml/itemProps2.xml><?xml version="1.0" encoding="utf-8"?>
<ds:datastoreItem xmlns:ds="http://schemas.openxmlformats.org/officeDocument/2006/customXml" ds:itemID="{73C00506-6214-4FDB-97CA-B0E33E8C3A2B}">
  <ds:schemaRefs>
    <ds:schemaRef ds:uri="http://schemas.microsoft.com/sharepoint/v3/contenttype/forms"/>
  </ds:schemaRefs>
</ds:datastoreItem>
</file>

<file path=customXml/itemProps3.xml><?xml version="1.0" encoding="utf-8"?>
<ds:datastoreItem xmlns:ds="http://schemas.openxmlformats.org/officeDocument/2006/customXml" ds:itemID="{AB868C1E-7569-4632-B6B9-2BE0DFA4FAC3}">
  <ds:schemaRefs>
    <ds:schemaRef ds:uri="http://schemas.microsoft.com/office/2006/metadata/properties"/>
    <ds:schemaRef ds:uri="3330e3f4-ca0a-4364-8b24-1b45af06b0ec"/>
    <ds:schemaRef ds:uri="dcd07e8d-b5f9-4871-be7a-b103cd58b311"/>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Couverture</vt:lpstr>
      <vt:lpstr>Output_Slides</vt:lpstr>
      <vt:lpstr>ProjectedP205_Consumption</vt:lpstr>
      <vt:lpstr>OCPMarketShares</vt:lpstr>
      <vt:lpstr>OCP_CropMix</vt:lpstr>
      <vt:lpstr>OCPSalesProduct</vt:lpstr>
      <vt:lpstr>OCP product mix</vt:lpstr>
      <vt:lpstr>GapToFill_Crops</vt:lpstr>
      <vt:lpstr>Inputs &gt;</vt:lpstr>
      <vt:lpstr>P fertilizers import </vt:lpstr>
      <vt:lpstr>SAP_Sales_Data_20230206_1404</vt:lpstr>
      <vt:lpstr>RAR_OCP</vt:lpstr>
      <vt:lpstr>P2O5Consumption</vt:lpstr>
      <vt:lpstr>HarvestedAreas_TCD</vt:lpstr>
      <vt:lpstr>HarvestedAreas</vt:lpstr>
      <vt:lpstr>Title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Decombe.Timothee@bcg.com</dc:creator>
  <cp:keywords/>
  <dc:description/>
  <cp:lastModifiedBy>Bouguejja, Wassila</cp:lastModifiedBy>
  <cp:revision/>
  <dcterms:created xsi:type="dcterms:W3CDTF">2009-10-20T07:07:16Z</dcterms:created>
  <dcterms:modified xsi:type="dcterms:W3CDTF">2023-07-24T17:53:23Z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0x010100D3F270B43B0E1547BA757A34774E8227</vt:lpwstr>
  </property>
  <property fmtid="{D5CDD505-2E9C-101B-9397-08002B2CF9AE}" pid="4" name="ComplianceAssetId">
    <vt:lpwstr/>
  </property>
  <property fmtid="{D5CDD505-2E9C-101B-9397-08002B2CF9AE}" pid="5" name="_ExtendedDescription">
    <vt:lpwstr/>
  </property>
  <property fmtid="{D5CDD505-2E9C-101B-9397-08002B2CF9AE}" pid="6" name="TriggerFlowInfo">
    <vt:lpwstr/>
  </property>
  <property fmtid="{D5CDD505-2E9C-101B-9397-08002B2CF9AE}" pid="7" name="MediaServiceImageTags">
    <vt:lpwstr/>
  </property>
  <property fmtid="{D5CDD505-2E9C-101B-9397-08002B2CF9AE}" pid="8" name="MSIP_Label_b0d5c4f4-7a29-4385-b7a5-afbe2154ae6f_Enabled">
    <vt:lpwstr>true</vt:lpwstr>
  </property>
  <property fmtid="{D5CDD505-2E9C-101B-9397-08002B2CF9AE}" pid="9" name="MSIP_Label_b0d5c4f4-7a29-4385-b7a5-afbe2154ae6f_SetDate">
    <vt:lpwstr>2023-06-12T21:55:00Z</vt:lpwstr>
  </property>
  <property fmtid="{D5CDD505-2E9C-101B-9397-08002B2CF9AE}" pid="10" name="MSIP_Label_b0d5c4f4-7a29-4385-b7a5-afbe2154ae6f_Method">
    <vt:lpwstr>Standard</vt:lpwstr>
  </property>
  <property fmtid="{D5CDD505-2E9C-101B-9397-08002B2CF9AE}" pid="11" name="MSIP_Label_b0d5c4f4-7a29-4385-b7a5-afbe2154ae6f_Name">
    <vt:lpwstr>Confidential</vt:lpwstr>
  </property>
  <property fmtid="{D5CDD505-2E9C-101B-9397-08002B2CF9AE}" pid="12" name="MSIP_Label_b0d5c4f4-7a29-4385-b7a5-afbe2154ae6f_SiteId">
    <vt:lpwstr>2dfb2f0b-4d21-4268-9559-72926144c918</vt:lpwstr>
  </property>
  <property fmtid="{D5CDD505-2E9C-101B-9397-08002B2CF9AE}" pid="13" name="MSIP_Label_b0d5c4f4-7a29-4385-b7a5-afbe2154ae6f_ActionId">
    <vt:lpwstr>629c1fa7-8e53-4924-822b-7c1fd823fb60</vt:lpwstr>
  </property>
  <property fmtid="{D5CDD505-2E9C-101B-9397-08002B2CF9AE}" pid="14" name="MSIP_Label_b0d5c4f4-7a29-4385-b7a5-afbe2154ae6f_ContentBits">
    <vt:lpwstr>0</vt:lpwstr>
  </property>
  <property fmtid="{D5CDD505-2E9C-101B-9397-08002B2CF9AE}" pid="15" name="bcgClassification">
    <vt:lpwstr>bcgConfidential</vt:lpwstr>
  </property>
</Properties>
</file>