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11325"/>
  </bookViews>
  <sheets>
    <sheet name="PetDetectiveSummary" sheetId="1" r:id="rId1"/>
  </sheets>
  <calcPr calcId="145621"/>
</workbook>
</file>

<file path=xl/calcChain.xml><?xml version="1.0" encoding="utf-8"?>
<calcChain xmlns="http://schemas.openxmlformats.org/spreadsheetml/2006/main">
  <c r="E3" i="1" l="1"/>
  <c r="D3" i="1"/>
  <c r="E4" i="1"/>
  <c r="D4" i="1"/>
  <c r="E5" i="1"/>
  <c r="D5" i="1"/>
  <c r="B24" i="1"/>
  <c r="B23" i="1"/>
  <c r="B22" i="1"/>
  <c r="B21" i="1"/>
  <c r="B20" i="1"/>
  <c r="B19" i="1"/>
  <c r="B18" i="1"/>
  <c r="B17" i="1"/>
  <c r="B16" i="1"/>
  <c r="B3" i="1"/>
  <c r="E11" i="1" l="1"/>
  <c r="D11" i="1"/>
  <c r="E10" i="1" l="1"/>
  <c r="D10" i="1"/>
  <c r="E9" i="1" l="1"/>
  <c r="D9" i="1"/>
  <c r="E8" i="1"/>
  <c r="D8" i="1"/>
  <c r="E7" i="1"/>
  <c r="D7" i="1"/>
  <c r="B11" i="1"/>
  <c r="E6" i="1"/>
  <c r="D6" i="1"/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<sst xmlns="http://schemas.openxmlformats.org/spreadsheetml/2006/main" count="46" uniqueCount="25">
  <si>
    <t>Solver</t>
  </si>
  <si>
    <t>CBC</t>
  </si>
  <si>
    <t>Time (seconds) solve_time_solve</t>
  </si>
  <si>
    <t>Time (seconds)  ampl_time_ampl</t>
  </si>
  <si>
    <t>Comment</t>
  </si>
  <si>
    <t>Number of Pickups</t>
  </si>
  <si>
    <t>CBC 2.9.8</t>
  </si>
  <si>
    <t># linear constraints</t>
  </si>
  <si>
    <t># inequality constraints</t>
  </si>
  <si>
    <t># equality constraints</t>
  </si>
  <si>
    <t># non-zeros</t>
  </si>
  <si>
    <t xml:space="preserve">CBC 2.9.8 </t>
  </si>
  <si>
    <t>SolverStudio Language AMPL on NEOS Server</t>
  </si>
  <si>
    <t>SolverStudio Language PuLP on Dell T5500 with Xeon E5606</t>
  </si>
  <si>
    <t>1 linear obj, # non-zeros</t>
  </si>
  <si>
    <t>adjusted # binary variables</t>
  </si>
  <si>
    <t># network nodes + Depot</t>
  </si>
  <si>
    <t>CBC 2.9.8, 3.65 hours</t>
  </si>
  <si>
    <t>CBC 2.9.8, 2.97 hours</t>
  </si>
  <si>
    <t>CBC, (PC not Neos)</t>
  </si>
  <si>
    <t>Time (sec)</t>
  </si>
  <si>
    <t>Enum Nodes</t>
  </si>
  <si>
    <t>Iterations</t>
  </si>
  <si>
    <t>initialized with solution from PD10 using mipstart</t>
  </si>
  <si>
    <t>4807.89, 9364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</si>
</sst>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wrapTex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wrapText="1"/>
    </xf>
    <xf numFmtId="165" fontId="0" fillId="0" borderId="0" xfId="0" applyNumberFormat="1"/>
    <xf numFmtId="0" fontId="1" fillId="3" borderId="0" xfId="0" applyFont="1" applyFill="1" applyAlignment="1">
      <alignment horizontal="right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 wrapText="1"/>
    </xf>
    <xf numFmtId="164" fontId="0" fillId="3" borderId="0" xfId="0" applyNumberFormat="1" applyFont="1" applyFill="1" applyAlignment="1">
      <alignment horizontal="right" wrapText="1"/>
    </xf>
    <xf numFmtId="2" fontId="0" fillId="3" borderId="0" xfId="0" applyNumberFormat="1" applyFont="1" applyFill="1" applyAlignment="1">
      <alignment wrapText="1"/>
    </xf>
    <xf numFmtId="1" fontId="0" fillId="3" borderId="0" xfId="0" applyNumberFormat="1" applyFont="1" applyFill="1" applyAlignment="1">
      <alignment wrapText="1"/>
    </xf>
    <xf numFmtId="165" fontId="0" fillId="0" borderId="0" xfId="0" applyNumberFormat="1" applyBorder="1"/>
    <xf numFmtId="166" fontId="0" fillId="0" borderId="0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Time vs # of pickups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01618547681541"/>
          <c:y val="0.14399314668999708"/>
          <c:w val="0.81334492563429561"/>
          <c:h val="0.72150845727617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PetDetectiveSummary!$E$2</c:f>
              <c:strCache>
                <c:ptCount val="1"/>
                <c:pt idx="0">
                  <c:v>Time (seconds)  ampl_time_ampl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PetDetectiveSummary!$A$4:$A$11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PetDetectiveSummary!$E$4:$E$11</c:f>
              <c:numCache>
                <c:formatCode>0.000</c:formatCode>
                <c:ptCount val="8"/>
                <c:pt idx="0">
                  <c:v>0.23896200000000001</c:v>
                </c:pt>
                <c:pt idx="1">
                  <c:v>0.16097400000000001</c:v>
                </c:pt>
                <c:pt idx="2">
                  <c:v>1.010845</c:v>
                </c:pt>
                <c:pt idx="3" formatCode="0.0">
                  <c:v>300.382926</c:v>
                </c:pt>
                <c:pt idx="4" formatCode="0">
                  <c:v>424.52071999999998</c:v>
                </c:pt>
                <c:pt idx="5" formatCode="0">
                  <c:v>3632.31</c:v>
                </c:pt>
                <c:pt idx="6" formatCode="0.00">
                  <c:v>13145.262699999999</c:v>
                </c:pt>
                <c:pt idx="7" formatCode="0.00">
                  <c:v>10700.054899999999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PetDetectiveSummary!$E$16</c:f>
              <c:strCache>
                <c:ptCount val="1"/>
                <c:pt idx="0">
                  <c:v>0.72</c:v>
                </c:pt>
              </c:strCache>
            </c:strRef>
          </c:tx>
          <c:xVal>
            <c:numRef>
              <c:f>PetDetectiveSummary!$A$17:$A$24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PetDetectiveSummary!$E$17:$E$24</c:f>
              <c:numCache>
                <c:formatCode>0.00</c:formatCode>
                <c:ptCount val="8"/>
                <c:pt idx="0">
                  <c:v>1.0469999999999999</c:v>
                </c:pt>
                <c:pt idx="1">
                  <c:v>1.5469999999999999</c:v>
                </c:pt>
                <c:pt idx="2">
                  <c:v>2.4380000000000002</c:v>
                </c:pt>
                <c:pt idx="3">
                  <c:v>8.5630000000000006</c:v>
                </c:pt>
                <c:pt idx="4">
                  <c:v>269.28899999999999</c:v>
                </c:pt>
                <c:pt idx="5">
                  <c:v>0</c:v>
                </c:pt>
                <c:pt idx="6">
                  <c:v>24133.05</c:v>
                </c:pt>
                <c:pt idx="7">
                  <c:v>2938.97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31936"/>
        <c:axId val="324233856"/>
      </c:scatterChart>
      <c:valAx>
        <c:axId val="324231936"/>
        <c:scaling>
          <c:orientation val="minMax"/>
          <c:max val="11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pickups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233856"/>
        <c:crosses val="autoZero"/>
        <c:crossBetween val="midCat"/>
      </c:valAx>
      <c:valAx>
        <c:axId val="32423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242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10</xdr:row>
      <xdr:rowOff>95251</xdr:rowOff>
    </xdr:from>
    <xdr:to>
      <xdr:col>20</xdr:col>
      <xdr:colOff>247650</xdr:colOff>
      <xdr:row>20</xdr:row>
      <xdr:rowOff>123825</xdr:rowOff>
    </xdr:to>
    <xdr:sp macro="" textlink="">
      <xdr:nvSpPr>
        <xdr:cNvPr id="3" name="TextBox 2"/>
        <xdr:cNvSpPr txBox="1"/>
      </xdr:nvSpPr>
      <xdr:spPr>
        <a:xfrm>
          <a:off x="8667750" y="3048001"/>
          <a:ext cx="5000625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_ampl_elapsed_time         elapsed seconds since the start of the AMPL process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_ampl_system_time        system CPU seconds used by the AMPL process itself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_ampl_user_time              user CPU seconds used by the AMPL process itself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ampl_time _ ampl          system time + _ ampl user time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_solve_elapsed_time         elapsed seconds for most recent solve command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_solve_system_time           system CPU seconds used by most recent solve command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_solve_user_time                user CPU seconds used by most recent solve command</a:t>
          </a:r>
        </a:p>
        <a:p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_solve_time _ solve            system time + _ solve user time</a:t>
          </a:r>
        </a:p>
        <a:p>
          <a:endParaRPr lang="en-US">
            <a:effectLst/>
          </a:endParaRPr>
        </a:p>
      </xdr:txBody>
    </xdr:sp>
    <xdr:clientData/>
  </xdr:twoCellAnchor>
  <xdr:twoCellAnchor>
    <xdr:from>
      <xdr:col>12</xdr:col>
      <xdr:colOff>185737</xdr:colOff>
      <xdr:row>1</xdr:row>
      <xdr:rowOff>76200</xdr:rowOff>
    </xdr:from>
    <xdr:to>
      <xdr:col>19</xdr:col>
      <xdr:colOff>490537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23" sqref="E23"/>
    </sheetView>
  </sheetViews>
  <sheetFormatPr defaultRowHeight="15" x14ac:dyDescent="0.25"/>
  <cols>
    <col min="1" max="2" width="8.42578125" customWidth="1"/>
    <col min="3" max="3" width="8.140625" style="1" customWidth="1"/>
    <col min="4" max="4" width="10.85546875" style="6" customWidth="1"/>
    <col min="5" max="5" width="11" style="4" customWidth="1"/>
    <col min="6" max="6" width="12.28515625" style="9" customWidth="1"/>
    <col min="7" max="7" width="10.85546875" style="9" customWidth="1"/>
    <col min="8" max="8" width="7.5703125" style="9" customWidth="1"/>
    <col min="9" max="9" width="10.7109375" style="9" customWidth="1"/>
    <col min="10" max="10" width="10.5703125" style="9" customWidth="1"/>
    <col min="11" max="11" width="8.5703125" style="9" customWidth="1"/>
    <col min="12" max="12" width="24.28515625" style="7" customWidth="1"/>
  </cols>
  <sheetData>
    <row r="1" spans="1:12" x14ac:dyDescent="0.25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2" customFormat="1" ht="60.75" customHeight="1" x14ac:dyDescent="0.25">
      <c r="A2" s="2" t="s">
        <v>5</v>
      </c>
      <c r="B2" s="2" t="s">
        <v>16</v>
      </c>
      <c r="C2" s="2" t="s">
        <v>0</v>
      </c>
      <c r="D2" s="5" t="s">
        <v>2</v>
      </c>
      <c r="E2" s="3" t="s">
        <v>3</v>
      </c>
      <c r="F2" s="8" t="s">
        <v>15</v>
      </c>
      <c r="G2" s="8" t="s">
        <v>7</v>
      </c>
      <c r="H2" s="8" t="s">
        <v>10</v>
      </c>
      <c r="I2" s="8" t="s">
        <v>9</v>
      </c>
      <c r="J2" s="8" t="s">
        <v>8</v>
      </c>
      <c r="K2" s="8" t="s">
        <v>14</v>
      </c>
      <c r="L2" s="2" t="s">
        <v>4</v>
      </c>
    </row>
    <row r="3" spans="1:12" s="2" customFormat="1" ht="16.5" customHeight="1" x14ac:dyDescent="0.25">
      <c r="A3" s="16">
        <v>3</v>
      </c>
      <c r="B3" s="17">
        <f t="shared" ref="B3:B11" si="0">1+2*A3</f>
        <v>7</v>
      </c>
      <c r="C3" s="18" t="s">
        <v>1</v>
      </c>
      <c r="D3" s="29">
        <f>0.015625</f>
        <v>1.5625E-2</v>
      </c>
      <c r="E3" s="30">
        <f>0.03125</f>
        <v>3.125E-2</v>
      </c>
      <c r="F3" s="31">
        <v>57</v>
      </c>
      <c r="G3" s="31">
        <v>255</v>
      </c>
      <c r="H3" s="31">
        <v>696</v>
      </c>
      <c r="I3" s="31">
        <v>38</v>
      </c>
      <c r="J3" s="31">
        <v>217</v>
      </c>
      <c r="K3" s="31">
        <v>30</v>
      </c>
      <c r="L3" s="19" t="s">
        <v>19</v>
      </c>
    </row>
    <row r="4" spans="1:12" x14ac:dyDescent="0.25">
      <c r="A4">
        <v>4</v>
      </c>
      <c r="B4">
        <f t="shared" si="0"/>
        <v>9</v>
      </c>
      <c r="C4" s="11" t="s">
        <v>1</v>
      </c>
      <c r="D4" s="15">
        <f>0.003999+0.006998</f>
        <v>1.0997E-2</v>
      </c>
      <c r="E4" s="15">
        <f>0.230964+0.007998</f>
        <v>0.23896200000000001</v>
      </c>
      <c r="F4" s="9">
        <v>112</v>
      </c>
      <c r="G4" s="9">
        <v>698</v>
      </c>
      <c r="H4" s="9">
        <v>1978</v>
      </c>
      <c r="I4" s="9">
        <v>66</v>
      </c>
      <c r="J4" s="9">
        <v>632</v>
      </c>
      <c r="K4" s="9">
        <v>56</v>
      </c>
      <c r="L4" s="7" t="s">
        <v>1</v>
      </c>
    </row>
    <row r="5" spans="1:12" x14ac:dyDescent="0.25">
      <c r="A5" s="10">
        <v>5</v>
      </c>
      <c r="B5">
        <f t="shared" si="0"/>
        <v>11</v>
      </c>
      <c r="C5" s="11" t="s">
        <v>1</v>
      </c>
      <c r="D5" s="12">
        <f>0.005999+0.002999</f>
        <v>8.9979999999999991E-3</v>
      </c>
      <c r="E5" s="12">
        <f>0.144977+0.015997</f>
        <v>0.16097400000000001</v>
      </c>
      <c r="F5" s="13">
        <v>180</v>
      </c>
      <c r="G5" s="13">
        <v>1467</v>
      </c>
      <c r="H5" s="13">
        <v>4120</v>
      </c>
      <c r="I5" s="13">
        <v>102</v>
      </c>
      <c r="J5" s="13">
        <v>1365</v>
      </c>
      <c r="K5" s="13">
        <v>90</v>
      </c>
      <c r="L5" s="14" t="s">
        <v>6</v>
      </c>
    </row>
    <row r="6" spans="1:12" x14ac:dyDescent="0.25">
      <c r="A6">
        <v>6</v>
      </c>
      <c r="B6">
        <f t="shared" si="0"/>
        <v>13</v>
      </c>
      <c r="C6" s="1" t="s">
        <v>1</v>
      </c>
      <c r="D6" s="15">
        <f>0.0049999+0.011998</f>
        <v>1.69979E-2</v>
      </c>
      <c r="E6" s="15">
        <f>0.027995+0.98285</f>
        <v>1.010845</v>
      </c>
      <c r="F6" s="9">
        <v>258</v>
      </c>
      <c r="G6" s="9">
        <v>2673</v>
      </c>
      <c r="H6" s="9">
        <v>7788</v>
      </c>
      <c r="I6" s="9">
        <v>146</v>
      </c>
      <c r="J6" s="9">
        <v>2527</v>
      </c>
      <c r="K6" s="9">
        <v>132</v>
      </c>
      <c r="L6" s="7" t="s">
        <v>6</v>
      </c>
    </row>
    <row r="7" spans="1:12" x14ac:dyDescent="0.25">
      <c r="A7" s="26">
        <v>7</v>
      </c>
      <c r="B7" s="26">
        <f t="shared" si="0"/>
        <v>15</v>
      </c>
      <c r="C7" s="21" t="s">
        <v>1</v>
      </c>
      <c r="D7" s="32">
        <f>0.001999+0.009998</f>
        <v>1.1997000000000001E-2</v>
      </c>
      <c r="E7" s="33">
        <f>0.483926+299.899</f>
        <v>300.382926</v>
      </c>
      <c r="F7" s="24">
        <v>357</v>
      </c>
      <c r="G7" s="24">
        <v>4405</v>
      </c>
      <c r="H7" s="24">
        <v>12726</v>
      </c>
      <c r="I7" s="24">
        <v>198</v>
      </c>
      <c r="J7" s="24">
        <v>4207</v>
      </c>
      <c r="K7" s="24">
        <v>182</v>
      </c>
      <c r="L7" s="25" t="s">
        <v>6</v>
      </c>
    </row>
    <row r="8" spans="1:12" ht="15.75" customHeight="1" x14ac:dyDescent="0.25">
      <c r="A8" s="26">
        <v>8</v>
      </c>
      <c r="B8" s="26">
        <f t="shared" si="0"/>
        <v>17</v>
      </c>
      <c r="C8" s="21" t="s">
        <v>1</v>
      </c>
      <c r="D8" s="22">
        <f>0.013997+0.0029999</f>
        <v>1.6996900000000002E-2</v>
      </c>
      <c r="E8" s="24">
        <f>422.675+1.84572</f>
        <v>424.52071999999998</v>
      </c>
      <c r="F8" s="24">
        <v>472</v>
      </c>
      <c r="G8" s="24">
        <v>6763</v>
      </c>
      <c r="H8" s="24">
        <v>19888</v>
      </c>
      <c r="I8" s="24">
        <v>258</v>
      </c>
      <c r="J8" s="24">
        <v>6505</v>
      </c>
      <c r="K8" s="24">
        <v>240</v>
      </c>
      <c r="L8" s="25" t="s">
        <v>11</v>
      </c>
    </row>
    <row r="9" spans="1:12" x14ac:dyDescent="0.25">
      <c r="A9" s="26">
        <v>9</v>
      </c>
      <c r="B9" s="26">
        <f t="shared" si="0"/>
        <v>19</v>
      </c>
      <c r="C9" s="21" t="s">
        <v>1</v>
      </c>
      <c r="D9" s="22">
        <f>0.020996+0.006998</f>
        <v>2.7994000000000002E-2</v>
      </c>
      <c r="E9" s="24">
        <f>15.74+3616.57</f>
        <v>3632.31</v>
      </c>
      <c r="F9" s="24">
        <v>603</v>
      </c>
      <c r="G9" s="24">
        <v>9840</v>
      </c>
      <c r="H9" s="24">
        <v>29016</v>
      </c>
      <c r="I9" s="24">
        <v>326</v>
      </c>
      <c r="J9" s="24">
        <v>9514</v>
      </c>
      <c r="K9" s="24">
        <v>306</v>
      </c>
      <c r="L9" s="25" t="s">
        <v>6</v>
      </c>
    </row>
    <row r="10" spans="1:12" x14ac:dyDescent="0.25">
      <c r="A10" s="26">
        <v>10</v>
      </c>
      <c r="B10" s="26">
        <f t="shared" si="0"/>
        <v>21</v>
      </c>
      <c r="C10" s="21" t="s">
        <v>1</v>
      </c>
      <c r="D10" s="22">
        <f>0.006998+0.025996</f>
        <v>3.2993999999999996E-2</v>
      </c>
      <c r="E10" s="23">
        <f>61.2627+13084</f>
        <v>13145.262699999999</v>
      </c>
      <c r="F10" s="24">
        <v>750</v>
      </c>
      <c r="G10" s="24">
        <v>13733</v>
      </c>
      <c r="H10" s="24">
        <v>40580</v>
      </c>
      <c r="I10" s="24">
        <v>402</v>
      </c>
      <c r="J10" s="24">
        <v>13331</v>
      </c>
      <c r="K10" s="24">
        <v>380</v>
      </c>
      <c r="L10" s="25" t="s">
        <v>17</v>
      </c>
    </row>
    <row r="11" spans="1:12" x14ac:dyDescent="0.25">
      <c r="A11" s="20">
        <v>11</v>
      </c>
      <c r="B11" s="20">
        <f t="shared" si="0"/>
        <v>23</v>
      </c>
      <c r="C11" s="21" t="s">
        <v>1</v>
      </c>
      <c r="D11" s="22">
        <f>0.035994+0.0099998</f>
        <v>4.5993800000000001E-2</v>
      </c>
      <c r="E11" s="23">
        <f>33.6549+10666.4</f>
        <v>10700.054899999999</v>
      </c>
      <c r="F11" s="24">
        <v>913</v>
      </c>
      <c r="G11" s="24">
        <v>18538</v>
      </c>
      <c r="H11" s="24">
        <v>54868</v>
      </c>
      <c r="I11" s="24">
        <v>486</v>
      </c>
      <c r="J11" s="24">
        <v>18052</v>
      </c>
      <c r="K11" s="24">
        <v>462</v>
      </c>
      <c r="L11" s="25" t="s">
        <v>18</v>
      </c>
    </row>
    <row r="12" spans="1:12" x14ac:dyDescent="0.25">
      <c r="A12" s="20"/>
      <c r="B12" s="20"/>
      <c r="C12" s="21"/>
      <c r="D12" s="22"/>
      <c r="E12" s="23"/>
      <c r="F12" s="24"/>
      <c r="G12" s="24"/>
      <c r="H12" s="24"/>
      <c r="I12" s="24"/>
      <c r="J12" s="24"/>
      <c r="K12" s="24"/>
      <c r="L12" s="25"/>
    </row>
    <row r="14" spans="1:12" x14ac:dyDescent="0.25">
      <c r="A14" s="34" t="s">
        <v>13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E15" s="6" t="s">
        <v>20</v>
      </c>
      <c r="F15" s="9" t="s">
        <v>21</v>
      </c>
      <c r="G15" s="9" t="s">
        <v>22</v>
      </c>
    </row>
    <row r="16" spans="1:12" x14ac:dyDescent="0.25">
      <c r="A16" s="28">
        <v>3</v>
      </c>
      <c r="B16" s="20">
        <f t="shared" ref="B16" si="1">1+2*A16</f>
        <v>7</v>
      </c>
      <c r="C16" s="27" t="s">
        <v>1</v>
      </c>
      <c r="E16" s="4">
        <v>0.71899999999999997</v>
      </c>
    </row>
    <row r="17" spans="1:8" x14ac:dyDescent="0.25">
      <c r="A17" s="26">
        <v>4</v>
      </c>
      <c r="B17" s="20">
        <f t="shared" ref="B17:B24" si="2">1+2*A17</f>
        <v>9</v>
      </c>
      <c r="C17" s="27" t="s">
        <v>1</v>
      </c>
      <c r="E17" s="4">
        <v>1.0469999999999999</v>
      </c>
    </row>
    <row r="18" spans="1:8" x14ac:dyDescent="0.25">
      <c r="A18" s="20">
        <v>5</v>
      </c>
      <c r="B18" s="26">
        <f t="shared" si="2"/>
        <v>11</v>
      </c>
      <c r="C18" s="27" t="s">
        <v>1</v>
      </c>
      <c r="E18" s="4">
        <v>1.5469999999999999</v>
      </c>
    </row>
    <row r="19" spans="1:8" x14ac:dyDescent="0.25">
      <c r="A19" s="26">
        <v>6</v>
      </c>
      <c r="B19" s="26">
        <f t="shared" si="2"/>
        <v>13</v>
      </c>
      <c r="C19" s="21" t="s">
        <v>1</v>
      </c>
      <c r="E19" s="4">
        <v>2.4380000000000002</v>
      </c>
    </row>
    <row r="20" spans="1:8" x14ac:dyDescent="0.25">
      <c r="A20" s="26">
        <v>7</v>
      </c>
      <c r="B20" s="26">
        <f t="shared" si="2"/>
        <v>15</v>
      </c>
      <c r="C20" s="21" t="s">
        <v>1</v>
      </c>
      <c r="E20" s="4">
        <v>8.5630000000000006</v>
      </c>
    </row>
    <row r="21" spans="1:8" x14ac:dyDescent="0.25">
      <c r="A21" s="26">
        <v>8</v>
      </c>
      <c r="B21" s="26">
        <f t="shared" si="2"/>
        <v>17</v>
      </c>
      <c r="C21" s="21" t="s">
        <v>1</v>
      </c>
      <c r="E21" s="4">
        <v>269.28899999999999</v>
      </c>
    </row>
    <row r="22" spans="1:8" x14ac:dyDescent="0.25">
      <c r="A22" s="26">
        <v>9</v>
      </c>
      <c r="B22" s="26">
        <f t="shared" si="2"/>
        <v>19</v>
      </c>
      <c r="C22" s="21" t="s">
        <v>1</v>
      </c>
      <c r="E22" s="4" t="s">
        <v>24</v>
      </c>
      <c r="F22" s="9">
        <v>47199</v>
      </c>
      <c r="G22" s="9">
        <v>16067299</v>
      </c>
    </row>
    <row r="23" spans="1:8" x14ac:dyDescent="0.25">
      <c r="A23" s="26">
        <v>10</v>
      </c>
      <c r="B23" s="26">
        <f t="shared" si="2"/>
        <v>21</v>
      </c>
      <c r="C23" s="21" t="s">
        <v>1</v>
      </c>
      <c r="E23" s="4">
        <v>24133.05</v>
      </c>
      <c r="F23" s="9">
        <v>56483</v>
      </c>
      <c r="G23" s="9">
        <v>32975824</v>
      </c>
    </row>
    <row r="24" spans="1:8" x14ac:dyDescent="0.25">
      <c r="A24" s="20">
        <v>11</v>
      </c>
      <c r="B24" s="20">
        <f t="shared" si="2"/>
        <v>23</v>
      </c>
      <c r="C24" s="21" t="s">
        <v>1</v>
      </c>
      <c r="E24" s="4">
        <v>2938.97</v>
      </c>
      <c r="F24" s="9">
        <v>1663</v>
      </c>
      <c r="G24" s="9">
        <v>1799546</v>
      </c>
      <c r="H24" s="9" t="s">
        <v>23</v>
      </c>
    </row>
  </sheetData>
  <mergeCells count="2">
    <mergeCell ref="A1:L1"/>
    <mergeCell ref="A14:L14"/>
  </mergeCells>
  <pageMargins left="0.45" right="0.45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PetDetectiveSummary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2017-06-01T20:41:45Z</cp:lastPrinted>
  <dcterms:created xsi:type="dcterms:W3CDTF">2017-06-01T12:56:10Z</dcterms:created>
  <dcterms:modified xsi:type="dcterms:W3CDTF">2017-06-08T22:28:35Z</dcterms:modified>
</cp:coreProperties>
</file>