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F57" i="1" l="1"/>
  <c r="F28" i="1"/>
  <c r="C85" i="1"/>
  <c r="C84" i="1"/>
  <c r="C83" i="1"/>
  <c r="C82" i="1"/>
  <c r="F74" i="1" l="1"/>
  <c r="F67" i="1"/>
  <c r="F13" i="1"/>
  <c r="F6" i="1"/>
  <c r="B82" i="1" l="1"/>
  <c r="B83" i="1"/>
  <c r="B84" i="1"/>
  <c r="B85" i="1" s="1"/>
  <c r="C81" i="1" l="1"/>
  <c r="I37" i="1"/>
  <c r="J37" i="1"/>
  <c r="K37" i="1"/>
  <c r="C80" i="1" l="1"/>
  <c r="J46" i="1"/>
  <c r="E115" i="1"/>
  <c r="J20" i="1"/>
  <c r="J27" i="1"/>
  <c r="E112" i="1"/>
  <c r="J18" i="1"/>
  <c r="I96" i="1"/>
  <c r="K11" i="1"/>
  <c r="K53" i="1"/>
  <c r="I54" i="1"/>
  <c r="C112" i="1"/>
  <c r="K96" i="1"/>
  <c r="K20" i="1"/>
  <c r="K49" i="1"/>
  <c r="I24" i="1"/>
  <c r="I22" i="1"/>
  <c r="J45" i="1"/>
  <c r="J40" i="1"/>
  <c r="I17" i="1"/>
  <c r="I41" i="1"/>
  <c r="N94" i="1"/>
  <c r="J12" i="1"/>
  <c r="J61" i="1"/>
  <c r="I32" i="1"/>
  <c r="I40" i="1"/>
  <c r="J43" i="1"/>
  <c r="I19" i="1"/>
  <c r="K56" i="1"/>
  <c r="I33" i="1"/>
  <c r="K72" i="1"/>
  <c r="J52" i="1"/>
  <c r="I46" i="1"/>
  <c r="I52" i="1"/>
  <c r="J47" i="1"/>
  <c r="I64" i="1"/>
  <c r="K94" i="1"/>
  <c r="I62" i="1"/>
  <c r="J38" i="1"/>
  <c r="L97" i="1"/>
  <c r="M97" i="1"/>
  <c r="K48" i="1"/>
  <c r="J54" i="1"/>
  <c r="K47" i="1"/>
  <c r="K65" i="1"/>
  <c r="I65" i="1"/>
  <c r="I36" i="1"/>
  <c r="K62" i="1"/>
  <c r="M96" i="1"/>
  <c r="K50" i="1"/>
  <c r="K93" i="1"/>
  <c r="K41" i="1"/>
  <c r="K27" i="1"/>
  <c r="J66" i="1"/>
  <c r="J24" i="1"/>
  <c r="K12" i="1"/>
  <c r="J62" i="1"/>
  <c r="J36" i="1"/>
  <c r="K64" i="1"/>
  <c r="K34" i="1"/>
  <c r="I66" i="1"/>
  <c r="J26" i="1"/>
  <c r="K25" i="1"/>
  <c r="E116" i="1"/>
  <c r="I55" i="1"/>
  <c r="I34" i="1"/>
  <c r="K26" i="1"/>
  <c r="E119" i="1"/>
  <c r="I72" i="1"/>
  <c r="K39" i="1"/>
  <c r="I53" i="1"/>
  <c r="K43" i="1"/>
  <c r="I73" i="1"/>
  <c r="K63" i="1"/>
  <c r="K17" i="1"/>
  <c r="I44" i="1"/>
  <c r="K24" i="1"/>
  <c r="J53" i="1"/>
  <c r="E113" i="1"/>
  <c r="J42" i="1"/>
  <c r="K46" i="1"/>
  <c r="N95" i="1"/>
  <c r="J33" i="1"/>
  <c r="I35" i="1"/>
  <c r="K42" i="1"/>
  <c r="K66" i="1"/>
  <c r="I45" i="1"/>
  <c r="J5" i="1"/>
  <c r="K33" i="1"/>
  <c r="K5" i="1"/>
  <c r="J41" i="1"/>
  <c r="I23" i="1"/>
  <c r="J56" i="1"/>
  <c r="I18" i="1"/>
  <c r="J63" i="1"/>
  <c r="I39" i="1"/>
  <c r="K95" i="1"/>
  <c r="K44" i="1"/>
  <c r="J17" i="1"/>
  <c r="J34" i="1"/>
  <c r="J21" i="1"/>
  <c r="K55" i="1"/>
  <c r="J65" i="1"/>
  <c r="J11" i="1"/>
  <c r="I11" i="1"/>
  <c r="K18" i="1"/>
  <c r="K51" i="1"/>
  <c r="K35" i="1"/>
  <c r="I70" i="1"/>
  <c r="I43" i="1"/>
  <c r="J70" i="1"/>
  <c r="I50" i="1"/>
  <c r="C116" i="1"/>
  <c r="K61" i="1"/>
  <c r="K36" i="1"/>
  <c r="J25" i="1"/>
  <c r="K45" i="1"/>
  <c r="J32" i="1"/>
  <c r="J35" i="1"/>
  <c r="C119" i="1"/>
  <c r="I21" i="1"/>
  <c r="N93" i="1"/>
  <c r="C114" i="1"/>
  <c r="M94" i="1"/>
  <c r="I61" i="1"/>
  <c r="I26" i="1"/>
  <c r="J49" i="1"/>
  <c r="I47" i="1"/>
  <c r="I95" i="1"/>
  <c r="K71" i="1"/>
  <c r="I5" i="1"/>
  <c r="I12" i="1"/>
  <c r="E114" i="1"/>
  <c r="J23" i="1"/>
  <c r="I63" i="1"/>
  <c r="I97" i="1"/>
  <c r="J22" i="1"/>
  <c r="J39" i="1"/>
  <c r="I49" i="1"/>
  <c r="K70" i="1"/>
  <c r="K73" i="1"/>
  <c r="C115" i="1"/>
  <c r="I27" i="1"/>
  <c r="K38" i="1"/>
  <c r="L94" i="1"/>
  <c r="C113" i="1"/>
  <c r="K19" i="1"/>
  <c r="I56" i="1"/>
  <c r="K22" i="1"/>
  <c r="J51" i="1"/>
  <c r="K32" i="1"/>
  <c r="I93" i="1"/>
  <c r="M95" i="1"/>
  <c r="J50" i="1"/>
  <c r="J71" i="1"/>
  <c r="J55" i="1"/>
  <c r="I71" i="1"/>
  <c r="K54" i="1"/>
  <c r="K52" i="1"/>
  <c r="K97" i="1"/>
  <c r="M93" i="1"/>
  <c r="K23" i="1"/>
  <c r="I42" i="1"/>
  <c r="I51" i="1"/>
  <c r="I38" i="1"/>
  <c r="J72" i="1"/>
  <c r="I25" i="1"/>
  <c r="I48" i="1"/>
  <c r="J48" i="1"/>
  <c r="J44" i="1"/>
  <c r="J19" i="1"/>
  <c r="L95" i="1"/>
  <c r="L93" i="1"/>
  <c r="J73" i="1"/>
  <c r="L96" i="1"/>
  <c r="K40" i="1"/>
  <c r="J64" i="1"/>
  <c r="I94" i="1"/>
  <c r="I20" i="1"/>
  <c r="K21" i="1"/>
  <c r="B80" i="1" l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</calcChain>
</file>

<file path=xl/sharedStrings.xml><?xml version="1.0" encoding="utf-8"?>
<sst xmlns="http://schemas.openxmlformats.org/spreadsheetml/2006/main" count="4510" uniqueCount="838">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</sst>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14" fillId="35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73" workbookViewId="0">
      <selection activeCell="F86" sqref="F86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2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x14ac:dyDescent="0.25">
      <c r="I14" s="9"/>
      <c r="J14" s="9"/>
      <c r="K14" s="9"/>
      <c r="L14" s="1"/>
    </row>
    <row r="15" spans="1:12" x14ac:dyDescent="0.25">
      <c r="A15" s="2" t="s">
        <v>105</v>
      </c>
      <c r="I15" s="9"/>
      <c r="J15" s="9"/>
      <c r="K15" s="9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2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5.6" x14ac:dyDescent="0.2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5.6" x14ac:dyDescent="0.2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2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2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2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2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2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2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2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2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9"/>
      <c r="J28" s="9"/>
      <c r="K28" s="9"/>
    </row>
    <row r="29" spans="1:11" x14ac:dyDescent="0.25">
      <c r="A29" s="1"/>
      <c r="F29" s="3"/>
      <c r="I29" s="9"/>
      <c r="J29" s="9"/>
      <c r="K29" s="9"/>
    </row>
    <row r="30" spans="1:11" x14ac:dyDescent="0.25">
      <c r="A30" s="2" t="s">
        <v>107</v>
      </c>
      <c r="F30" s="3"/>
      <c r="I30" s="9"/>
      <c r="J30" s="9"/>
      <c r="K30" s="9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62" customFormat="1" x14ac:dyDescent="0.25">
      <c r="A32" s="42" t="s">
        <v>94</v>
      </c>
      <c r="B32" s="42" t="s">
        <v>95</v>
      </c>
      <c r="C32" s="42">
        <v>20170607</v>
      </c>
      <c r="D32" s="42">
        <v>20170608</v>
      </c>
      <c r="E32" s="42">
        <v>0.02</v>
      </c>
      <c r="F32" s="42">
        <v>5.8517E-2</v>
      </c>
      <c r="G32" s="42" t="s">
        <v>126</v>
      </c>
      <c r="H32" s="42"/>
      <c r="I32" s="49" t="str">
        <f>[1]!s_div_progress(A32,"20161231")</f>
        <v>实施</v>
      </c>
      <c r="J32" s="42" t="str">
        <f>[1]!s_div_recorddate(A32,"2016/12/31")</f>
        <v>2017-06-21</v>
      </c>
      <c r="K32" s="42" t="str">
        <f>[1]!s_div_exdate(A32,"2016/12/31")</f>
        <v>2017-06-22</v>
      </c>
    </row>
    <row r="33" spans="1:11" s="62" customFormat="1" x14ac:dyDescent="0.25">
      <c r="A33" s="41" t="s">
        <v>30</v>
      </c>
      <c r="B33" s="41" t="s">
        <v>31</v>
      </c>
      <c r="C33" s="41">
        <v>20170714</v>
      </c>
      <c r="D33" s="41">
        <v>20170717</v>
      </c>
      <c r="E33" s="41">
        <v>9.1000000000000004E-3</v>
      </c>
      <c r="F33" s="41">
        <v>7.7499999999999999E-3</v>
      </c>
      <c r="G33" s="42" t="s">
        <v>112</v>
      </c>
      <c r="H33" s="41"/>
      <c r="I33" s="54" t="str">
        <f>[1]!s_div_progress(A33,"20161231")</f>
        <v>实施</v>
      </c>
      <c r="J33" s="49" t="str">
        <f>[1]!s_div_recorddate(A33,"2016/12/31")</f>
        <v>2017-06-23</v>
      </c>
      <c r="K33" s="49" t="str">
        <f>[1]!s_div_exdate(A33,"2016/12/31")</f>
        <v>2017-06-26</v>
      </c>
    </row>
    <row r="34" spans="1:11" s="62" customFormat="1" x14ac:dyDescent="0.25">
      <c r="A34" s="41" t="s">
        <v>139</v>
      </c>
      <c r="B34" s="41" t="s">
        <v>33</v>
      </c>
      <c r="C34" s="41">
        <v>20170529</v>
      </c>
      <c r="D34" s="41">
        <v>20170531</v>
      </c>
      <c r="E34" s="41">
        <v>0.20499999999999999</v>
      </c>
      <c r="F34" s="41">
        <v>0.34986899999999999</v>
      </c>
      <c r="G34" s="41" t="s">
        <v>112</v>
      </c>
      <c r="H34" s="41"/>
      <c r="I34" s="60" t="str">
        <f>[1]!s_div_progress(A34,"20161231")</f>
        <v>实施</v>
      </c>
      <c r="J34" s="41" t="str">
        <f>[1]!s_div_recorddate(A34,"2016/12/31")</f>
        <v>2017-06-28</v>
      </c>
      <c r="K34" s="41" t="str">
        <f>[1]!s_div_exdate(A34,"2016/12/31")</f>
        <v>2017-06-29</v>
      </c>
    </row>
    <row r="35" spans="1:11" s="62" customFormat="1" x14ac:dyDescent="0.25">
      <c r="A35" s="41" t="s">
        <v>60</v>
      </c>
      <c r="B35" s="41" t="s">
        <v>61</v>
      </c>
      <c r="C35" s="41">
        <v>20170627</v>
      </c>
      <c r="D35" s="41">
        <v>20170628</v>
      </c>
      <c r="E35" s="41">
        <v>0.15</v>
      </c>
      <c r="F35" s="41">
        <v>0.288045</v>
      </c>
      <c r="G35" s="41" t="s">
        <v>126</v>
      </c>
      <c r="H35" s="41"/>
      <c r="I35" s="60" t="str">
        <f>[1]!s_div_progress(A35,"20161231")</f>
        <v>实施</v>
      </c>
      <c r="J35" s="41" t="str">
        <f>[1]!s_div_recorddate(A35,"2016/12/31")</f>
        <v>2017-06-28</v>
      </c>
      <c r="K35" s="41" t="str">
        <f>[1]!s_div_exdate(A35,"2016/12/31")</f>
        <v>2017-06-29</v>
      </c>
    </row>
    <row r="36" spans="1:11" s="62" customFormat="1" x14ac:dyDescent="0.25">
      <c r="A36" s="41" t="s">
        <v>50</v>
      </c>
      <c r="B36" s="41" t="s">
        <v>51</v>
      </c>
      <c r="C36" s="41">
        <v>20170706</v>
      </c>
      <c r="D36" s="41">
        <v>20170707</v>
      </c>
      <c r="E36" s="41">
        <v>0.25</v>
      </c>
      <c r="F36" s="41">
        <v>0.83879199999999998</v>
      </c>
      <c r="G36" s="41" t="s">
        <v>126</v>
      </c>
      <c r="H36" s="41"/>
      <c r="I36" s="60" t="str">
        <f>[1]!s_div_progress(A36,"20161231")</f>
        <v>实施</v>
      </c>
      <c r="J36" s="41" t="str">
        <f>[1]!s_div_recorddate(A36,"2016/12/31")</f>
        <v>2017-06-28</v>
      </c>
      <c r="K36" s="41" t="str">
        <f>[1]!s_div_exdate(A36,"2016/12/31")</f>
        <v>2017-06-29</v>
      </c>
    </row>
    <row r="37" spans="1:11" s="62" customFormat="1" x14ac:dyDescent="0.25">
      <c r="A37" s="41" t="s">
        <v>830</v>
      </c>
      <c r="B37" s="41" t="s">
        <v>831</v>
      </c>
      <c r="C37" s="41">
        <v>20170629</v>
      </c>
      <c r="D37" s="41">
        <v>20170630</v>
      </c>
      <c r="E37" s="41">
        <v>0.19439999999999999</v>
      </c>
      <c r="F37" s="41">
        <v>0.16950000000000001</v>
      </c>
      <c r="G37" s="41" t="s">
        <v>832</v>
      </c>
      <c r="H37" s="41"/>
      <c r="I37" s="60" t="str">
        <f>[1]!s_div_progress(A37,"20161231")</f>
        <v>实施</v>
      </c>
      <c r="J37" s="41" t="str">
        <f>[1]!s_div_recorddate(A37,"2016/12/31")</f>
        <v>2017-06-29</v>
      </c>
      <c r="K37" s="41" t="str">
        <f>[1]!s_div_exdate(A37,"2016/12/31")</f>
        <v>2017-06-30</v>
      </c>
    </row>
    <row r="38" spans="1:11" s="62" customFormat="1" x14ac:dyDescent="0.25">
      <c r="A38" s="41" t="s">
        <v>836</v>
      </c>
      <c r="B38" s="41" t="s">
        <v>837</v>
      </c>
      <c r="C38" s="41">
        <v>20170712</v>
      </c>
      <c r="D38" s="41">
        <v>20170713</v>
      </c>
      <c r="E38" s="41">
        <v>9.8000000000000004E-2</v>
      </c>
      <c r="F38" s="41">
        <v>0.91089699999999996</v>
      </c>
      <c r="G38" s="41" t="s">
        <v>835</v>
      </c>
      <c r="H38" s="41"/>
      <c r="I38" s="60" t="str">
        <f>[1]!s_div_progress(A38,"20161231")</f>
        <v>实施</v>
      </c>
      <c r="J38" s="41" t="str">
        <f>[1]!s_div_recorddate(A38,"2016/12/31")</f>
        <v>2017-07-04</v>
      </c>
      <c r="K38" s="41" t="str">
        <f>[1]!s_div_exdate(A38,"2016/12/31")</f>
        <v>2017-07-05</v>
      </c>
    </row>
    <row r="39" spans="1:11" s="62" customFormat="1" x14ac:dyDescent="0.25">
      <c r="A39" s="45" t="s">
        <v>833</v>
      </c>
      <c r="B39" s="45" t="s">
        <v>834</v>
      </c>
      <c r="C39" s="45">
        <v>20170706</v>
      </c>
      <c r="D39" s="45">
        <v>20170707</v>
      </c>
      <c r="E39" s="45">
        <v>0.25</v>
      </c>
      <c r="F39" s="45">
        <v>0.23519999999999999</v>
      </c>
      <c r="G39" s="45" t="s">
        <v>835</v>
      </c>
      <c r="H39" s="45"/>
      <c r="I39" s="68" t="str">
        <f>[1]!s_div_progress(A39,"20161231")</f>
        <v>实施</v>
      </c>
      <c r="J39" s="45" t="str">
        <f>[1]!s_div_recorddate(A39,"2016/12/31")</f>
        <v>2017-07-05</v>
      </c>
      <c r="K39" s="45" t="str">
        <f>[1]!s_div_exdate(A39,"2016/12/31")</f>
        <v>2017-07-06</v>
      </c>
    </row>
    <row r="40" spans="1:11" s="62" customFormat="1" x14ac:dyDescent="0.25">
      <c r="A40" s="18" t="s">
        <v>123</v>
      </c>
      <c r="B40" s="18" t="s">
        <v>124</v>
      </c>
      <c r="C40" s="18">
        <v>20170623</v>
      </c>
      <c r="D40" s="18">
        <v>20170624</v>
      </c>
      <c r="E40" s="18">
        <v>0.16500000000000001</v>
      </c>
      <c r="F40" s="18">
        <v>2.3982610000000002</v>
      </c>
      <c r="G40" s="18" t="s">
        <v>126</v>
      </c>
      <c r="H40" s="18"/>
      <c r="I40" s="35" t="str">
        <f>[1]!s_div_progress(A40,"20161231")</f>
        <v>实施</v>
      </c>
      <c r="J40" s="18" t="str">
        <f>[1]!s_div_recorddate(A40,"2016/12/31")</f>
        <v>2017-07-05</v>
      </c>
      <c r="K40" s="18" t="str">
        <f>[1]!s_div_exdate(A40,"2016/12/31")</f>
        <v>2017-07-06</v>
      </c>
    </row>
    <row r="41" spans="1:11" s="62" customFormat="1" x14ac:dyDescent="0.25">
      <c r="A41" s="17" t="s">
        <v>68</v>
      </c>
      <c r="B41" s="17" t="s">
        <v>69</v>
      </c>
      <c r="C41" s="17">
        <v>20170712</v>
      </c>
      <c r="D41" s="17">
        <v>20170713</v>
      </c>
      <c r="E41" s="17">
        <v>0.27150000000000002</v>
      </c>
      <c r="F41" s="17">
        <v>4.3476999999999997</v>
      </c>
      <c r="G41" s="18" t="s">
        <v>112</v>
      </c>
      <c r="H41" s="17"/>
      <c r="I41" s="68" t="str">
        <f>[1]!s_div_progress(A41,"20161231")</f>
        <v>实施</v>
      </c>
      <c r="J41" s="17" t="str">
        <f>[1]!s_div_recorddate(A41,"2016/12/31")</f>
        <v>2017-07-06</v>
      </c>
      <c r="K41" s="17" t="str">
        <f>[1]!s_div_exdate(A41,"2016/12/31")</f>
        <v>2017-07-07</v>
      </c>
    </row>
    <row r="42" spans="1:11" s="62" customFormat="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34" t="str">
        <f>[1]!s_div_progress(A42,"20161231")</f>
        <v>实施</v>
      </c>
      <c r="J42" s="16" t="str">
        <f>[1]!s_div_recorddate(A42,"2016/12/31")</f>
        <v>2017-07-06</v>
      </c>
      <c r="K42" s="16" t="str">
        <f>[1]!s_div_exdate(A42,"2016/12/31")</f>
        <v>2017-07-07</v>
      </c>
    </row>
    <row r="43" spans="1:11" s="62" customFormat="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H43"/>
      <c r="I43" s="34" t="str">
        <f>[1]!s_div_progress(A43,"20161231")</f>
        <v>实施</v>
      </c>
      <c r="J43" s="33" t="str">
        <f>[1]!s_div_recorddate(A43,"2016/12/31")</f>
        <v>2017-07-07</v>
      </c>
      <c r="K43" s="33" t="str">
        <f>[1]!s_div_exdate(A43,"2016/12/31")</f>
        <v>2017-07-10</v>
      </c>
    </row>
    <row r="44" spans="1:11" s="62" customFormat="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H44"/>
      <c r="I44" s="34" t="str">
        <f>[1]!s_div_progress(A44,"20161231")</f>
        <v>实施</v>
      </c>
      <c r="J44" s="9" t="str">
        <f>[1]!s_div_recorddate(A44,"2016/12/31")</f>
        <v>2017-07-10</v>
      </c>
      <c r="K44" s="9" t="str">
        <f>[1]!s_div_exdate(A44,"2016/12/31")</f>
        <v>2017-07-11</v>
      </c>
    </row>
    <row r="45" spans="1:11" s="62" customFormat="1" x14ac:dyDescent="0.25">
      <c r="A45" s="18" t="s">
        <v>76</v>
      </c>
      <c r="B45" s="18" t="s">
        <v>77</v>
      </c>
      <c r="C45" s="18">
        <v>20170707</v>
      </c>
      <c r="D45" s="18">
        <v>20170710</v>
      </c>
      <c r="E45" s="18">
        <v>0.23430000000000001</v>
      </c>
      <c r="F45" s="18">
        <v>2.8348520000000001</v>
      </c>
      <c r="G45" s="18" t="s">
        <v>126</v>
      </c>
      <c r="H45" s="18"/>
      <c r="I45" s="34" t="str">
        <f>[1]!s_div_progress(A45,"20161231")</f>
        <v>实施</v>
      </c>
      <c r="J45" s="18" t="str">
        <f>[1]!s_div_recorddate(A45,"2016/12/31")</f>
        <v>2017-07-10</v>
      </c>
      <c r="K45" s="18" t="str">
        <f>[1]!s_div_exdate(A45,"2016/12/31")</f>
        <v>2017-07-11</v>
      </c>
    </row>
    <row r="46" spans="1:11" s="12" customFormat="1" x14ac:dyDescent="0.25">
      <c r="A46" s="22" t="s">
        <v>88</v>
      </c>
      <c r="B46" s="23" t="s">
        <v>89</v>
      </c>
      <c r="C46" s="23">
        <v>20170517</v>
      </c>
      <c r="D46" s="23">
        <v>20170518</v>
      </c>
      <c r="E46" s="23">
        <v>0.2</v>
      </c>
      <c r="F46" s="23">
        <v>0.2316</v>
      </c>
      <c r="G46" s="18" t="s">
        <v>126</v>
      </c>
      <c r="H46" s="24"/>
      <c r="I46" s="25" t="str">
        <f>[1]!s_div_progress(A46,"20161231")</f>
        <v>股东大会通过</v>
      </c>
      <c r="J46" s="26">
        <f>[1]!s_div_recorddate(A46,"2016/12/31")</f>
        <v>0</v>
      </c>
      <c r="K46" s="26">
        <f>[1]!s_div_exdate(A46,"2016/12/31")</f>
        <v>0</v>
      </c>
    </row>
    <row r="47" spans="1:11" s="12" customFormat="1" x14ac:dyDescent="0.25">
      <c r="A47" s="18" t="s">
        <v>46</v>
      </c>
      <c r="B47" s="18" t="s">
        <v>47</v>
      </c>
      <c r="C47" s="18">
        <v>20170616</v>
      </c>
      <c r="D47" s="18">
        <v>20170619</v>
      </c>
      <c r="E47" s="18">
        <v>0.15</v>
      </c>
      <c r="F47" s="18">
        <v>0.279783</v>
      </c>
      <c r="G47" s="18" t="s">
        <v>126</v>
      </c>
      <c r="H47" s="18"/>
      <c r="I47" s="16" t="str">
        <f>[1]!s_div_progress(A47,"20161231")</f>
        <v>股东大会通过</v>
      </c>
      <c r="J47" s="18">
        <f>[1]!s_div_recorddate(A47,"2016/12/31")</f>
        <v>0</v>
      </c>
      <c r="K47" s="18">
        <f>[1]!s_div_exdate(A47,"2016/12/31")</f>
        <v>0</v>
      </c>
    </row>
    <row r="48" spans="1:11" s="12" customFormat="1" ht="15.6" x14ac:dyDescent="0.25">
      <c r="A48" s="17" t="s">
        <v>48</v>
      </c>
      <c r="B48" s="18" t="s">
        <v>49</v>
      </c>
      <c r="C48" s="18">
        <v>20170616</v>
      </c>
      <c r="D48" s="18">
        <v>20170619</v>
      </c>
      <c r="E48" s="18">
        <v>0.189</v>
      </c>
      <c r="F48" s="18">
        <v>0.25459999999999999</v>
      </c>
      <c r="G48" s="18" t="s">
        <v>112</v>
      </c>
      <c r="H48" s="21"/>
      <c r="I48" s="19" t="str">
        <f>[1]!s_div_progress(A48,"20161231")</f>
        <v>股东大会通过</v>
      </c>
      <c r="J48" s="16">
        <f>[1]!s_div_recorddate(A48,"2016/12/31")</f>
        <v>0</v>
      </c>
      <c r="K48" s="16">
        <f>[1]!s_div_exdate(A48,"2016/12/31")</f>
        <v>0</v>
      </c>
    </row>
    <row r="49" spans="1:11" s="12" customFormat="1" ht="15.6" x14ac:dyDescent="0.25">
      <c r="A49" s="4" t="s">
        <v>10</v>
      </c>
      <c r="B49" s="6" t="s">
        <v>11</v>
      </c>
      <c r="C49" s="6">
        <v>20170623</v>
      </c>
      <c r="D49" s="6">
        <v>20170626</v>
      </c>
      <c r="E49" s="6">
        <v>0.17</v>
      </c>
      <c r="F49" s="6">
        <v>1.0262</v>
      </c>
      <c r="G49" s="6" t="s">
        <v>112</v>
      </c>
      <c r="H49" s="21"/>
      <c r="I49" s="7" t="str">
        <f>[1]!s_div_progress(A49,"20161231")</f>
        <v>股东大会通过</v>
      </c>
      <c r="J49" s="9">
        <f>[1]!s_div_recorddate(A49,"2016/12/31")</f>
        <v>0</v>
      </c>
      <c r="K49" s="9">
        <f>[1]!s_div_exdate(A49,"2016/12/31")</f>
        <v>0</v>
      </c>
    </row>
    <row r="50" spans="1:11" s="12" customFormat="1" x14ac:dyDescent="0.25">
      <c r="A50" s="17" t="s">
        <v>100</v>
      </c>
      <c r="B50" s="18" t="s">
        <v>101</v>
      </c>
      <c r="C50" s="18">
        <v>20170623</v>
      </c>
      <c r="D50" s="18">
        <v>20170626</v>
      </c>
      <c r="E50" s="18">
        <v>0.16800000000000001</v>
      </c>
      <c r="F50" s="18">
        <v>2.057194</v>
      </c>
      <c r="G50" s="6" t="s">
        <v>128</v>
      </c>
      <c r="H50" s="18"/>
      <c r="I50" s="31" t="str">
        <f>[1]!s_div_progress(A50,"20161231")</f>
        <v>股东大会通过</v>
      </c>
      <c r="J50" s="32">
        <f>[1]!s_div_recorddate(A50,"2016/12/31")</f>
        <v>0</v>
      </c>
      <c r="K50" s="32">
        <f>[1]!s_div_exdate(A50,"2016/12/31")</f>
        <v>0</v>
      </c>
    </row>
    <row r="51" spans="1:11" x14ac:dyDescent="0.25">
      <c r="A51" s="18" t="s">
        <v>12</v>
      </c>
      <c r="B51" s="18" t="s">
        <v>13</v>
      </c>
      <c r="C51" s="18">
        <v>20170630</v>
      </c>
      <c r="D51" s="18">
        <v>20170631</v>
      </c>
      <c r="E51" s="18">
        <v>0.1</v>
      </c>
      <c r="F51" s="18">
        <v>0.18887799999999999</v>
      </c>
      <c r="G51" s="18" t="s">
        <v>126</v>
      </c>
      <c r="H51" s="18"/>
      <c r="I51" s="16" t="str">
        <f>[1]!s_div_progress(A51,"20161231")</f>
        <v>股东大会通过</v>
      </c>
      <c r="J51" s="18">
        <f>[1]!s_div_recorddate(A51,"2016/12/31")</f>
        <v>0</v>
      </c>
      <c r="K51" s="18">
        <f>[1]!s_div_exdate(A51,"2016/12/31")</f>
        <v>0</v>
      </c>
    </row>
    <row r="52" spans="1:11" x14ac:dyDescent="0.25">
      <c r="A52" s="17" t="s">
        <v>64</v>
      </c>
      <c r="B52" s="17" t="s">
        <v>65</v>
      </c>
      <c r="C52" s="17">
        <v>20170706</v>
      </c>
      <c r="D52" s="17">
        <v>20170707</v>
      </c>
      <c r="E52" s="17">
        <v>0.17</v>
      </c>
      <c r="F52" s="17">
        <v>3.7248000000000001</v>
      </c>
      <c r="G52" s="18" t="s">
        <v>112</v>
      </c>
      <c r="H52" s="17"/>
      <c r="I52" s="20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tr">
        <f>[1]!s_div_progress(A53,"20161231")</f>
        <v>股东大会通过</v>
      </c>
      <c r="J53" s="17">
        <f>[1]!s_div_recorddate(A53,"2016/12/31")</f>
        <v>0</v>
      </c>
      <c r="K53" s="17">
        <f>[1]!s_div_exdate(A53,"2016/12/31")</f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2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2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25">
      <c r="A57" s="1" t="s">
        <v>106</v>
      </c>
      <c r="F57" s="2">
        <f>SUM(F32:F56)</f>
        <v>32.604640000000003</v>
      </c>
      <c r="I57" s="9"/>
      <c r="J57" s="9"/>
      <c r="K57" s="9"/>
    </row>
    <row r="58" spans="1:11" x14ac:dyDescent="0.25">
      <c r="I58" s="9"/>
      <c r="J58" s="9"/>
      <c r="K58" s="9"/>
    </row>
    <row r="59" spans="1:11" x14ac:dyDescent="0.25">
      <c r="A59" s="2" t="s">
        <v>108</v>
      </c>
      <c r="I59" s="9"/>
      <c r="J59" s="9"/>
      <c r="K59" s="9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2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股东大会通过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股东大会通过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股东大会通过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25">
      <c r="I68" s="9"/>
      <c r="J68" s="9"/>
      <c r="K68" s="9"/>
    </row>
    <row r="69" spans="1:11" x14ac:dyDescent="0.25">
      <c r="A69" s="2" t="s">
        <v>109</v>
      </c>
      <c r="I69" s="9"/>
      <c r="J69" s="9"/>
      <c r="K69" s="9"/>
    </row>
    <row r="70" spans="1:11" x14ac:dyDescent="0.2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股东大会通过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2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2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2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实施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9" t="s">
        <v>141</v>
      </c>
    </row>
    <row r="79" spans="1:11" x14ac:dyDescent="0.25">
      <c r="A79" s="1" t="s">
        <v>115</v>
      </c>
      <c r="B79">
        <f>$F$6</f>
        <v>1.0547</v>
      </c>
      <c r="C79" s="12">
        <f>$F$6</f>
        <v>1.0547</v>
      </c>
    </row>
    <row r="80" spans="1:11" x14ac:dyDescent="0.2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25">
      <c r="A82" s="13" t="s">
        <v>188</v>
      </c>
      <c r="B82" s="12">
        <f>F6+F13+F28+F57</f>
        <v>52.579340000000002</v>
      </c>
      <c r="C82" s="12">
        <f>$F$5+$F$12+$F$11+SUM($F$17:$F$27)+$F$32+SUM($F$32:$F$38)</f>
        <v>22.656586999999998</v>
      </c>
    </row>
    <row r="83" spans="1:14" s="62" customFormat="1" x14ac:dyDescent="0.25">
      <c r="A83" s="13" t="s">
        <v>829</v>
      </c>
      <c r="B83" s="62">
        <f>F6+F13+F28+F57+F67</f>
        <v>58.307940000000002</v>
      </c>
      <c r="C83" s="62">
        <f>$F$5+$F$12+$F$11+SUM($F$17:$F$27)+$F$32+SUM($F$32:$F$38)</f>
        <v>22.656586999999998</v>
      </c>
    </row>
    <row r="84" spans="1:14" x14ac:dyDescent="0.25">
      <c r="A84" s="1" t="s">
        <v>118</v>
      </c>
      <c r="B84">
        <f>$F$6+$F$13+$F$28+$F$57+$F$67+$F$74</f>
        <v>60.585640000000005</v>
      </c>
      <c r="C84" s="62">
        <f>$F$5+$F$12+$F$11+SUM($F$17:$F$27)+$F$32+SUM($F$32:$F$38)</f>
        <v>22.656586999999998</v>
      </c>
    </row>
    <row r="85" spans="1:14" x14ac:dyDescent="0.25">
      <c r="A85" s="13" t="s">
        <v>140</v>
      </c>
      <c r="B85" s="12">
        <f>B84</f>
        <v>60.585640000000005</v>
      </c>
      <c r="C85" s="62">
        <f>$F$5+$F$12+$F$11+SUM($F$17:$F$27)+$F$32+SUM($F$32:$F$38)</f>
        <v>22.656586999999998</v>
      </c>
    </row>
    <row r="86" spans="1:14" x14ac:dyDescent="0.25">
      <c r="A86" s="13"/>
      <c r="B86" s="12"/>
    </row>
    <row r="87" spans="1:14" x14ac:dyDescent="0.25">
      <c r="A87" s="11"/>
      <c r="B87" s="10"/>
    </row>
    <row r="88" spans="1:14" x14ac:dyDescent="0.25">
      <c r="A88" s="11"/>
      <c r="B88" s="10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9" t="s">
        <v>0</v>
      </c>
      <c r="C92" s="9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9" t="s">
        <v>167</v>
      </c>
      <c r="C93" s="9" t="s">
        <v>148</v>
      </c>
      <c r="D93">
        <f>I93*G93/100*H93/K93</f>
        <v>2.3916640463682898E-3</v>
      </c>
      <c r="E93" s="12">
        <v>20160517</v>
      </c>
      <c r="F93">
        <v>908</v>
      </c>
      <c r="G93">
        <v>5.7529251252096134E-3</v>
      </c>
      <c r="H93">
        <v>0.66</v>
      </c>
      <c r="I93" s="53">
        <f>[1]!s_dq_close("000016.SH",J93,1)</f>
        <v>2335.6471999999999</v>
      </c>
      <c r="J93">
        <v>20170420</v>
      </c>
      <c r="K93" s="53">
        <f>[1]!s_dq_close(B93,J93,1)</f>
        <v>37.08</v>
      </c>
      <c r="L93" s="16" t="str">
        <f>[1]!s_div_progress(B93,"20161231")</f>
        <v>实施</v>
      </c>
      <c r="M93" s="18" t="str">
        <f>[1]!s_div_recorddate(B93,"2016/12/31")</f>
        <v>2017-06-12</v>
      </c>
      <c r="N93" s="18" t="str">
        <f>[1]!s_div_exdate(B93,"2016/12/31")</f>
        <v>2017-06-13</v>
      </c>
    </row>
    <row r="94" spans="1:14" x14ac:dyDescent="0.25">
      <c r="B94" s="9" t="s">
        <v>168</v>
      </c>
      <c r="C94" s="9" t="s">
        <v>149</v>
      </c>
      <c r="D94" s="12">
        <f t="shared" ref="D94:D97" si="0">I94*G94/100*H94/K94</f>
        <v>5.5695271197894443E-3</v>
      </c>
      <c r="E94" s="12">
        <v>20160629</v>
      </c>
      <c r="F94">
        <v>888</v>
      </c>
      <c r="G94">
        <v>7.1069790405038418E-3</v>
      </c>
      <c r="H94">
        <v>0.25</v>
      </c>
      <c r="I94" s="52">
        <f>[1]!s_dq_close("000016.SH",J94,1)</f>
        <v>2344.741</v>
      </c>
      <c r="J94">
        <v>20170425</v>
      </c>
      <c r="K94" s="53">
        <f>[1]!s_dq_close(B94,J94,1)</f>
        <v>7.48</v>
      </c>
      <c r="L94" s="16" t="str">
        <f>[1]!s_div_progress(B94,"20161231")</f>
        <v>实施</v>
      </c>
      <c r="M94" s="18" t="str">
        <f>[1]!s_div_recorddate(B94,"2016/12/31")</f>
        <v>2017-06-21</v>
      </c>
      <c r="N94" s="18" t="str">
        <f>[1]!s_div_exdate(B94,"2016/12/31")</f>
        <v>2017-06-22</v>
      </c>
    </row>
    <row r="95" spans="1:14" x14ac:dyDescent="0.25">
      <c r="B95" s="9" t="s">
        <v>169</v>
      </c>
      <c r="C95" s="9" t="s">
        <v>150</v>
      </c>
      <c r="D95" s="12">
        <f>I95*G95/100*H95/K95</f>
        <v>9.3180126438711605E-4</v>
      </c>
      <c r="E95" s="12" t="s">
        <v>175</v>
      </c>
      <c r="F95">
        <v>1071</v>
      </c>
      <c r="G95">
        <v>2.2475750207508181E-3</v>
      </c>
      <c r="H95">
        <v>0.17799999999999999</v>
      </c>
      <c r="I95" s="53">
        <f>[1]!s_dq_close("000016.SH",J95,1)</f>
        <v>2350.0671000000002</v>
      </c>
      <c r="J95">
        <v>20170320</v>
      </c>
      <c r="K95" s="53">
        <f>[1]!s_dq_close(B95,J95,1)</f>
        <v>10.09</v>
      </c>
      <c r="L95" s="16" t="str">
        <f>[1]!s_div_progress(B95,"20161231")</f>
        <v>实施</v>
      </c>
      <c r="M95" s="18" t="str">
        <f>[1]!s_div_recorddate(B95,"2016/12/31")</f>
        <v>2017-06-05</v>
      </c>
      <c r="N95" s="18" t="str">
        <f>[1]!s_div_exdate(B95,"2016/12/31")</f>
        <v>2017-06-06</v>
      </c>
    </row>
    <row r="96" spans="1:14" x14ac:dyDescent="0.25">
      <c r="B96" s="9" t="s">
        <v>173</v>
      </c>
      <c r="C96" s="9" t="s">
        <v>151</v>
      </c>
      <c r="D96" s="12">
        <f t="shared" si="0"/>
        <v>1.1503486456221437E-3</v>
      </c>
      <c r="E96" s="12" t="s">
        <v>175</v>
      </c>
      <c r="F96">
        <v>1371</v>
      </c>
      <c r="G96">
        <v>2.3379881040057602E-3</v>
      </c>
      <c r="H96">
        <v>0.5</v>
      </c>
      <c r="I96" s="53">
        <f>[1]!s_dq_close("000016.SH",J96,1)</f>
        <v>2359.752</v>
      </c>
      <c r="J96">
        <v>20170331</v>
      </c>
      <c r="K96" s="53">
        <f>[1]!s_dq_close(B96,J96,1)</f>
        <v>23.98</v>
      </c>
      <c r="L96" s="16" t="str">
        <f>[1]!s_div_progress(B96,"20161231")</f>
        <v>股东大会通过</v>
      </c>
      <c r="M96" s="18">
        <f>[1]!s_div_recorddate(B96,"2016/12/31")</f>
        <v>0</v>
      </c>
    </row>
    <row r="97" spans="1:13" x14ac:dyDescent="0.25">
      <c r="B97" s="9" t="s">
        <v>170</v>
      </c>
      <c r="C97" s="9" t="s">
        <v>152</v>
      </c>
      <c r="D97" s="12">
        <f t="shared" si="0"/>
        <v>3.1980254970424973E-4</v>
      </c>
      <c r="E97" s="12" t="s">
        <v>174</v>
      </c>
      <c r="F97">
        <v>1111</v>
      </c>
      <c r="G97">
        <v>1.1681276906323279E-3</v>
      </c>
      <c r="H97">
        <v>0.155</v>
      </c>
      <c r="I97" s="53">
        <f>[1]!s_dq_close("000016.SH",J97,1)</f>
        <v>2359.752</v>
      </c>
      <c r="J97">
        <v>20170331</v>
      </c>
      <c r="K97" s="53">
        <f>[1]!s_dq_close(B97,J97,1)</f>
        <v>13.36</v>
      </c>
      <c r="L97" s="16" t="str">
        <f>[1]!s_div_progress(B97,"20161231")</f>
        <v>实施</v>
      </c>
      <c r="M97" s="18" t="str">
        <f>[1]!s_div_recorddate(B97,"2016/12/31")</f>
        <v>2017-07-03</v>
      </c>
    </row>
    <row r="98" spans="1:13" x14ac:dyDescent="0.25">
      <c r="B98" s="9" t="s">
        <v>178</v>
      </c>
      <c r="D98">
        <f>SUM(D93:D97)</f>
        <v>1.0363143625871244E-2</v>
      </c>
    </row>
    <row r="100" spans="1:13" x14ac:dyDescent="0.25">
      <c r="A100" s="12" t="s">
        <v>155</v>
      </c>
    </row>
    <row r="101" spans="1:13" x14ac:dyDescent="0.25">
      <c r="B101" s="9" t="s">
        <v>0</v>
      </c>
      <c r="C101" s="9" t="s">
        <v>1</v>
      </c>
      <c r="D101" t="s">
        <v>161</v>
      </c>
      <c r="E101" t="s">
        <v>162</v>
      </c>
    </row>
    <row r="102" spans="1:13" x14ac:dyDescent="0.25">
      <c r="B102" s="9">
        <v>600109</v>
      </c>
      <c r="C102" s="9" t="s">
        <v>156</v>
      </c>
      <c r="D102" s="18">
        <v>6.2300000000000001E-2</v>
      </c>
      <c r="E102" s="18">
        <v>20170608</v>
      </c>
    </row>
    <row r="103" spans="1:13" x14ac:dyDescent="0.25">
      <c r="B103" s="9">
        <v>600637</v>
      </c>
      <c r="C103" s="9" t="s">
        <v>157</v>
      </c>
      <c r="D103" s="45">
        <v>0.26057000000000002</v>
      </c>
      <c r="E103" s="45">
        <v>20170727</v>
      </c>
    </row>
    <row r="104" spans="1:13" x14ac:dyDescent="0.25">
      <c r="B104" s="9">
        <v>600893</v>
      </c>
      <c r="C104" s="9" t="s">
        <v>158</v>
      </c>
    </row>
    <row r="105" spans="1:13" x14ac:dyDescent="0.25">
      <c r="B105" s="9">
        <v>601377</v>
      </c>
      <c r="C105" s="9" t="s">
        <v>159</v>
      </c>
      <c r="D105" s="18">
        <v>0.41249000000000002</v>
      </c>
      <c r="E105" s="18">
        <v>20170519</v>
      </c>
    </row>
    <row r="106" spans="1:13" x14ac:dyDescent="0.25">
      <c r="B106" s="9">
        <v>601998</v>
      </c>
      <c r="C106" s="9" t="s">
        <v>160</v>
      </c>
      <c r="D106" s="6">
        <v>0.39</v>
      </c>
      <c r="E106" s="6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9" t="s">
        <v>0</v>
      </c>
      <c r="B111" s="9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9" t="s">
        <v>167</v>
      </c>
      <c r="B112" s="9" t="s">
        <v>148</v>
      </c>
      <c r="C112" s="55">
        <f>[1]!s_share_liqa_pct(A112,"20170511")</f>
        <v>100</v>
      </c>
      <c r="D112" s="56">
        <f>C112/100</f>
        <v>1</v>
      </c>
      <c r="E112" s="55">
        <f>[1]!s_share_total(A112,"20170511",1)</f>
        <v>2954946709.0000005</v>
      </c>
      <c r="F112" s="57">
        <f>E112*D112</f>
        <v>2954946709.0000005</v>
      </c>
      <c r="G112">
        <f>F112/F125</f>
        <v>5.7529251252096134E-3</v>
      </c>
    </row>
    <row r="113" spans="1:7" x14ac:dyDescent="0.25">
      <c r="A113" s="9" t="s">
        <v>168</v>
      </c>
      <c r="B113" s="9" t="s">
        <v>149</v>
      </c>
      <c r="C113" s="55">
        <f>[1]!s_share_liqa_pct(A113,"20170511")</f>
        <v>26.490198776352887</v>
      </c>
      <c r="D113" s="56">
        <v>0.3</v>
      </c>
      <c r="E113" s="55">
        <f>[1]!s_share_total(A113,"20170511",1)</f>
        <v>12168154385</v>
      </c>
      <c r="F113" s="57">
        <f t="shared" ref="F113:F116" si="1">E113*D113</f>
        <v>3650446315.5</v>
      </c>
      <c r="G113" s="12">
        <f>F113/$F$125</f>
        <v>7.1069790405038418E-3</v>
      </c>
    </row>
    <row r="114" spans="1:7" x14ac:dyDescent="0.25">
      <c r="A114" s="9" t="s">
        <v>169</v>
      </c>
      <c r="B114" s="9" t="s">
        <v>150</v>
      </c>
      <c r="C114" s="55">
        <f>[1]!s_share_liqa_pct(A114,"20170511")</f>
        <v>10.000043310855</v>
      </c>
      <c r="D114" s="56">
        <f t="shared" ref="D114:D116" si="2">C114/100</f>
        <v>0.10000043310855</v>
      </c>
      <c r="E114" s="55">
        <f>[1]!s_share_total(A114,"20170511",1)</f>
        <v>11544450000</v>
      </c>
      <c r="F114" s="57">
        <f t="shared" si="1"/>
        <v>1154450000</v>
      </c>
      <c r="G114" s="12">
        <f t="shared" ref="G114:G116" si="3">F114/$F$125</f>
        <v>2.2475750207508181E-3</v>
      </c>
    </row>
    <row r="115" spans="1:7" x14ac:dyDescent="0.25">
      <c r="A115" s="9" t="s">
        <v>173</v>
      </c>
      <c r="B115" s="9" t="s">
        <v>151</v>
      </c>
      <c r="C115" s="55">
        <f>[1]!s_share_liqa_pct(A115,"20170511")</f>
        <v>10.000083271573583</v>
      </c>
      <c r="D115" s="56">
        <v>0.2</v>
      </c>
      <c r="E115" s="55">
        <f>[1]!s_share_total(A115,"20170511",1)</f>
        <v>6004450000</v>
      </c>
      <c r="F115" s="57">
        <f t="shared" si="1"/>
        <v>1200890000</v>
      </c>
      <c r="G115" s="12">
        <f t="shared" si="3"/>
        <v>2.3379881040057602E-3</v>
      </c>
    </row>
    <row r="116" spans="1:7" x14ac:dyDescent="0.25">
      <c r="A116" s="9" t="s">
        <v>170</v>
      </c>
      <c r="B116" s="9" t="s">
        <v>152</v>
      </c>
      <c r="C116" s="55">
        <f>[1]!s_share_liqa_pct(A116,"20170511")</f>
        <v>5.9187598381632194</v>
      </c>
      <c r="D116" s="56">
        <f t="shared" si="2"/>
        <v>5.9187598381632192E-2</v>
      </c>
      <c r="E116" s="55">
        <f>[1]!s_share_total(A116,"20170511",1)</f>
        <v>10137258757</v>
      </c>
      <c r="F116" s="57">
        <f t="shared" si="1"/>
        <v>600000000</v>
      </c>
      <c r="G116" s="12">
        <f t="shared" si="3"/>
        <v>1.1681276906323279E-3</v>
      </c>
    </row>
    <row r="119" spans="1:7" x14ac:dyDescent="0.25">
      <c r="A119" s="58" t="s">
        <v>16</v>
      </c>
      <c r="B119" s="58" t="s">
        <v>17</v>
      </c>
      <c r="C119" s="55">
        <f>[1]!s_share_liqa_pct(A119,"20170511")</f>
        <v>81.796473917279002</v>
      </c>
      <c r="D119" s="56">
        <v>1</v>
      </c>
      <c r="E119" s="55">
        <f>[1]!s_share_total(A119,"20170511",1)</f>
        <v>25219845601</v>
      </c>
      <c r="F119" s="57">
        <f>E119*D119</f>
        <v>25219845601</v>
      </c>
    </row>
    <row r="125" spans="1:7" x14ac:dyDescent="0.25">
      <c r="A125" s="58" t="s">
        <v>16</v>
      </c>
      <c r="B125" s="58" t="s">
        <v>17</v>
      </c>
      <c r="C125" s="59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5.6" x14ac:dyDescent="0.2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2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25">
      <c r="A6" s="62" t="s">
        <v>202</v>
      </c>
      <c r="B6" s="63" t="s">
        <v>203</v>
      </c>
      <c r="C6" s="62"/>
      <c r="D6" s="62"/>
      <c r="E6" s="62"/>
      <c r="F6" s="62"/>
    </row>
    <row r="7" spans="1:6" ht="13.5" x14ac:dyDescent="0.15">
      <c r="A7" s="62"/>
      <c r="B7" s="63"/>
      <c r="C7" s="62"/>
      <c r="D7" s="62"/>
      <c r="E7" s="62"/>
      <c r="F7" s="62"/>
    </row>
    <row r="8" spans="1:6" x14ac:dyDescent="0.2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2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2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2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2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2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2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2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2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2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2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2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2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2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2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2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2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2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2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2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2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2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2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2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2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2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2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2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2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2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2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2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2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2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2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2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2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2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2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2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2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2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2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2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2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2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2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2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2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2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2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2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2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2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2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2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2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2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2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2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2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2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2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2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2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2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2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2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2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2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2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2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2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2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2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2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2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2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2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2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2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2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2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2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2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2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2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2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2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2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2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2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2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2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2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2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2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2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2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2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2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2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2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2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2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2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2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2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2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2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2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2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2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2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2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2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2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2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2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2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2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2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2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2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2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2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2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2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2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2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2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2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2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2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2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2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2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2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2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2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2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2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2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2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2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2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2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2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2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2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2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2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2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2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2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2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2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ht="13.5" x14ac:dyDescent="0.15">
      <c r="A165" s="65"/>
      <c r="B165" s="64"/>
      <c r="C165" s="64"/>
      <c r="D165" s="66"/>
      <c r="E165" s="67"/>
      <c r="F165" s="67"/>
    </row>
    <row r="166" spans="1:6" ht="13.5" x14ac:dyDescent="0.15">
      <c r="A166" s="65"/>
      <c r="B166" s="64"/>
      <c r="C166" s="64"/>
      <c r="D166" s="66"/>
      <c r="E166" s="67"/>
      <c r="F166" s="67"/>
    </row>
    <row r="167" spans="1:6" ht="13.5" x14ac:dyDescent="0.15">
      <c r="A167" s="65"/>
      <c r="B167" s="64"/>
      <c r="C167" s="64"/>
      <c r="D167" s="66"/>
      <c r="E167" s="67"/>
      <c r="F167" s="67"/>
    </row>
    <row r="168" spans="1:6" ht="13.5" x14ac:dyDescent="0.15">
      <c r="A168" s="65"/>
      <c r="B168" s="64"/>
      <c r="C168" s="64"/>
      <c r="D168" s="66"/>
      <c r="E168" s="67"/>
      <c r="F168" s="67"/>
    </row>
    <row r="169" spans="1:6" x14ac:dyDescent="0.2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2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2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2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2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2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2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2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2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2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2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2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2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2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2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2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2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2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2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2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2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2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2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2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2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2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2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2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2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2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2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2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2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2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2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2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2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2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2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2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2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2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2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2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2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2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2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2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2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2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2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2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2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2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2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2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2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2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2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2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2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2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2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2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2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2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2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2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2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2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2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2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2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2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2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2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2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2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2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2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2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2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2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2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2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2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2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2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2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2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2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2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2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2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2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2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2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2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2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2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2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2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2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2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2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2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2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2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2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2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2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2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2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2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2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2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2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2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2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2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2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2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2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2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2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2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2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2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2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2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2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2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2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2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2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2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2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2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2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2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2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2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2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2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2" customWidth="1"/>
    <col min="2" max="2" width="9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3" width="11.21875" style="12" customWidth="1"/>
    <col min="14" max="14" width="10.21875" style="12" customWidth="1"/>
    <col min="15" max="16384" width="9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13" t="s">
        <v>106</v>
      </c>
      <c r="F29" s="2">
        <v>16.238</v>
      </c>
      <c r="I29" s="9"/>
      <c r="J29" s="9"/>
      <c r="K29" s="9"/>
    </row>
    <row r="30" spans="1:11" x14ac:dyDescent="0.25">
      <c r="A30" s="13"/>
      <c r="F30" s="3"/>
      <c r="I30" s="9"/>
      <c r="J30" s="9"/>
      <c r="K30" s="9"/>
    </row>
    <row r="31" spans="1:11" x14ac:dyDescent="0.25">
      <c r="A31" s="2" t="s">
        <v>107</v>
      </c>
      <c r="F31" s="3"/>
      <c r="I31" s="9"/>
      <c r="J31" s="9"/>
      <c r="K31" s="9"/>
    </row>
    <row r="32" spans="1:11" x14ac:dyDescent="0.2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2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2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2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2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2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5.6" x14ac:dyDescent="0.2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5.6" x14ac:dyDescent="0.2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2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2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2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2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2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2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2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2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2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2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2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2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2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2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2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2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2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25">
      <c r="A59" s="13" t="s">
        <v>106</v>
      </c>
      <c r="F59" s="2">
        <v>33.017129999999995</v>
      </c>
      <c r="I59" s="9"/>
      <c r="J59" s="9"/>
      <c r="K59" s="9"/>
    </row>
    <row r="60" spans="1:11" x14ac:dyDescent="0.25">
      <c r="I60" s="9"/>
      <c r="J60" s="9"/>
      <c r="K60" s="9"/>
    </row>
    <row r="61" spans="1:11" x14ac:dyDescent="0.25">
      <c r="A61" s="2" t="s">
        <v>108</v>
      </c>
      <c r="I61" s="9"/>
      <c r="J61" s="9"/>
      <c r="K61" s="9"/>
    </row>
    <row r="62" spans="1:11" x14ac:dyDescent="0.2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2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2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4" x14ac:dyDescent="0.25">
      <c r="A82" s="13" t="s">
        <v>110</v>
      </c>
      <c r="B82" s="13" t="s">
        <v>111</v>
      </c>
      <c r="C82" s="39" t="s">
        <v>141</v>
      </c>
    </row>
    <row r="83" spans="1:14" x14ac:dyDescent="0.25">
      <c r="A83" s="13" t="s">
        <v>115</v>
      </c>
      <c r="B83" s="12">
        <v>1.0547</v>
      </c>
      <c r="C83" s="12">
        <v>1.0547</v>
      </c>
    </row>
    <row r="84" spans="1:14" x14ac:dyDescent="0.25">
      <c r="A84" s="13" t="s">
        <v>116</v>
      </c>
      <c r="B84" s="12">
        <v>3.7989999999999999</v>
      </c>
      <c r="C84" s="12">
        <v>3.7989999999999999</v>
      </c>
    </row>
    <row r="85" spans="1:14" x14ac:dyDescent="0.25">
      <c r="A85" s="13" t="s">
        <v>117</v>
      </c>
      <c r="B85" s="12">
        <v>20.036999999999999</v>
      </c>
      <c r="C85" s="12">
        <v>20.036999999999999</v>
      </c>
    </row>
    <row r="86" spans="1:14" x14ac:dyDescent="0.25">
      <c r="A86" s="13" t="s">
        <v>188</v>
      </c>
      <c r="B86" s="12">
        <v>53.054130000000001</v>
      </c>
      <c r="C86" s="12">
        <v>20.036999999999999</v>
      </c>
    </row>
    <row r="87" spans="1:14" x14ac:dyDescent="0.25">
      <c r="A87" s="13" t="s">
        <v>118</v>
      </c>
      <c r="B87" s="12">
        <v>61.060429999999997</v>
      </c>
      <c r="C87" s="12">
        <v>20.036999999999999</v>
      </c>
    </row>
    <row r="88" spans="1:14" x14ac:dyDescent="0.25">
      <c r="A88" s="13" t="s">
        <v>140</v>
      </c>
      <c r="B88" s="12">
        <v>61.060429999999997</v>
      </c>
      <c r="C88" s="12">
        <v>20.036999999999999</v>
      </c>
    </row>
    <row r="89" spans="1:14" x14ac:dyDescent="0.25">
      <c r="A89" s="13"/>
    </row>
    <row r="90" spans="1:14" x14ac:dyDescent="0.25">
      <c r="A90" s="13"/>
    </row>
    <row r="91" spans="1:14" x14ac:dyDescent="0.25">
      <c r="A91" s="13"/>
    </row>
    <row r="93" spans="1:14" x14ac:dyDescent="0.25">
      <c r="A93" s="12" t="s">
        <v>146</v>
      </c>
    </row>
    <row r="94" spans="1:14" x14ac:dyDescent="0.25">
      <c r="A94" s="12" t="s">
        <v>147</v>
      </c>
    </row>
    <row r="95" spans="1:14" x14ac:dyDescent="0.2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2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2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2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2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2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25">
      <c r="B101" s="9" t="s">
        <v>106</v>
      </c>
      <c r="D101" s="12">
        <v>1.0363143625871244E-2</v>
      </c>
    </row>
    <row r="103" spans="1:14" x14ac:dyDescent="0.25">
      <c r="A103" s="12" t="s">
        <v>155</v>
      </c>
    </row>
    <row r="104" spans="1:14" x14ac:dyDescent="0.2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2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25">
      <c r="B107" s="9">
        <v>600893</v>
      </c>
      <c r="C107" s="9" t="s">
        <v>158</v>
      </c>
    </row>
    <row r="108" spans="1:14" x14ac:dyDescent="0.2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25">
      <c r="B110" s="12" t="s">
        <v>106</v>
      </c>
      <c r="D110" s="12">
        <v>1.1253600000000001</v>
      </c>
    </row>
    <row r="114" spans="1:7" x14ac:dyDescent="0.2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2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2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2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2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2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2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2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2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25">
      <c r="A14" s="13" t="s">
        <v>106</v>
      </c>
      <c r="F14" s="2">
        <v>2.7443</v>
      </c>
      <c r="I14" s="9"/>
      <c r="J14" s="9"/>
      <c r="K14" s="9"/>
      <c r="L14" s="13"/>
    </row>
    <row r="15" spans="1:12" x14ac:dyDescent="0.25">
      <c r="I15" s="9"/>
      <c r="J15" s="9"/>
      <c r="K15" s="9"/>
      <c r="L15" s="13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2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5.6" x14ac:dyDescent="0.2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5.6" x14ac:dyDescent="0.2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2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2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2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2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2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2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2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2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2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2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2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2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25">
      <c r="A34" s="13" t="s">
        <v>106</v>
      </c>
      <c r="F34" s="2">
        <v>17.290475999999995</v>
      </c>
      <c r="I34" s="9"/>
      <c r="J34" s="9"/>
      <c r="K34" s="9"/>
    </row>
    <row r="35" spans="1:11" x14ac:dyDescent="0.25">
      <c r="A35" s="13"/>
      <c r="F35" s="3"/>
      <c r="I35" s="9"/>
      <c r="J35" s="9"/>
      <c r="K35" s="9"/>
    </row>
    <row r="36" spans="1:11" x14ac:dyDescent="0.25">
      <c r="A36" s="2" t="s">
        <v>107</v>
      </c>
      <c r="F36" s="3"/>
      <c r="I36" s="9"/>
      <c r="J36" s="9"/>
      <c r="K36" s="9"/>
    </row>
    <row r="37" spans="1:11" x14ac:dyDescent="0.2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2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5.6" x14ac:dyDescent="0.2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5.6" x14ac:dyDescent="0.2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2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2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2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2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2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2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2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2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2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2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2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2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2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2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2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2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2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25">
      <c r="A60" s="13" t="s">
        <v>106</v>
      </c>
      <c r="F60" s="2">
        <v>31.964653999999999</v>
      </c>
      <c r="I60" s="9"/>
      <c r="J60" s="9"/>
      <c r="K60" s="9"/>
    </row>
    <row r="61" spans="1:11" x14ac:dyDescent="0.25">
      <c r="I61" s="9"/>
      <c r="J61" s="9"/>
      <c r="K61" s="9"/>
    </row>
    <row r="62" spans="1:11" x14ac:dyDescent="0.25">
      <c r="A62" s="2" t="s">
        <v>108</v>
      </c>
      <c r="I62" s="9"/>
      <c r="J62" s="9"/>
      <c r="K62" s="9"/>
    </row>
    <row r="63" spans="1:11" x14ac:dyDescent="0.2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2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2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2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2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2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25">
      <c r="A72" s="13" t="s">
        <v>106</v>
      </c>
      <c r="F72" s="2">
        <v>5.7286000000000001</v>
      </c>
      <c r="I72" s="9"/>
      <c r="J72" s="9"/>
      <c r="K72" s="9"/>
    </row>
    <row r="73" spans="1:11" x14ac:dyDescent="0.25">
      <c r="I73" s="9"/>
      <c r="J73" s="9"/>
      <c r="K73" s="9"/>
    </row>
    <row r="74" spans="1:11" x14ac:dyDescent="0.25">
      <c r="A74" s="2" t="s">
        <v>109</v>
      </c>
      <c r="I74" s="9"/>
      <c r="J74" s="9"/>
      <c r="K74" s="9"/>
    </row>
    <row r="75" spans="1:11" x14ac:dyDescent="0.2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2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2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25">
      <c r="A79" s="13" t="s">
        <v>106</v>
      </c>
      <c r="F79" s="2">
        <v>2.2776999999999998</v>
      </c>
    </row>
    <row r="83" spans="1:12" x14ac:dyDescent="0.25">
      <c r="A83" s="13" t="s">
        <v>110</v>
      </c>
      <c r="B83" s="13" t="s">
        <v>111</v>
      </c>
      <c r="C83" s="39" t="s">
        <v>141</v>
      </c>
    </row>
    <row r="84" spans="1:12" x14ac:dyDescent="0.25">
      <c r="A84" s="13" t="s">
        <v>115</v>
      </c>
      <c r="B84" s="12">
        <v>1.0547</v>
      </c>
      <c r="C84" s="12">
        <v>1.0547</v>
      </c>
    </row>
    <row r="85" spans="1:12" x14ac:dyDescent="0.25">
      <c r="A85" s="13" t="s">
        <v>116</v>
      </c>
      <c r="B85" s="12">
        <v>3.7989999999999999</v>
      </c>
      <c r="C85" s="12">
        <v>3.7989999999999999</v>
      </c>
    </row>
    <row r="86" spans="1:12" x14ac:dyDescent="0.25">
      <c r="A86" s="13" t="s">
        <v>117</v>
      </c>
      <c r="B86" s="12">
        <v>21.089475999999994</v>
      </c>
      <c r="C86" s="12">
        <v>6.1288</v>
      </c>
    </row>
    <row r="87" spans="1:12" x14ac:dyDescent="0.25">
      <c r="A87" s="13" t="s">
        <v>188</v>
      </c>
      <c r="B87" s="12">
        <v>53.054129999999994</v>
      </c>
      <c r="C87" s="12">
        <v>6.1288</v>
      </c>
    </row>
    <row r="88" spans="1:12" x14ac:dyDescent="0.25">
      <c r="A88" s="13" t="s">
        <v>118</v>
      </c>
      <c r="B88" s="12">
        <v>61.060429999999997</v>
      </c>
      <c r="C88" s="12">
        <v>6.1288</v>
      </c>
    </row>
    <row r="89" spans="1:12" x14ac:dyDescent="0.25">
      <c r="A89" s="13" t="s">
        <v>140</v>
      </c>
      <c r="B89" s="12">
        <v>61.060429999999997</v>
      </c>
      <c r="C89" s="12">
        <v>6.1288</v>
      </c>
    </row>
    <row r="90" spans="1:12" x14ac:dyDescent="0.25">
      <c r="A90" s="13"/>
    </row>
    <row r="91" spans="1:12" x14ac:dyDescent="0.25">
      <c r="A91" s="13"/>
    </row>
    <row r="92" spans="1:12" x14ac:dyDescent="0.25">
      <c r="A92" s="13"/>
    </row>
    <row r="94" spans="1:12" x14ac:dyDescent="0.25">
      <c r="A94" s="12" t="s">
        <v>146</v>
      </c>
    </row>
    <row r="95" spans="1:12" x14ac:dyDescent="0.25">
      <c r="A95" s="12" t="s">
        <v>147</v>
      </c>
    </row>
    <row r="96" spans="1:12" x14ac:dyDescent="0.2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2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2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2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2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2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25">
      <c r="B102" s="9" t="s">
        <v>178</v>
      </c>
      <c r="D102" s="12">
        <v>1.0363143625871244E-2</v>
      </c>
    </row>
    <row r="104" spans="1:14" x14ac:dyDescent="0.25">
      <c r="A104" s="12" t="s">
        <v>155</v>
      </c>
    </row>
    <row r="105" spans="1:14" x14ac:dyDescent="0.2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2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2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25">
      <c r="B108" s="9">
        <v>600893</v>
      </c>
      <c r="C108" s="9" t="s">
        <v>158</v>
      </c>
    </row>
    <row r="109" spans="1:14" x14ac:dyDescent="0.2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2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25">
      <c r="B111" s="12" t="s">
        <v>178</v>
      </c>
      <c r="D111" s="12">
        <v>1.1253600000000001</v>
      </c>
    </row>
    <row r="115" spans="1:7" x14ac:dyDescent="0.2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2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2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2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2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2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2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2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4414062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2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178</v>
      </c>
      <c r="D100" s="12">
        <v>1.0363143625871244E-2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179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2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2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2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2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2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2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2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39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2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2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2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2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2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155</v>
      </c>
    </row>
    <row r="103" spans="1:12" x14ac:dyDescent="0.2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25">
      <c r="B106" s="9">
        <v>600893</v>
      </c>
      <c r="C106" s="9" t="s">
        <v>158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2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39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5.6" x14ac:dyDescent="0.2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5.6" x14ac:dyDescent="0.2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2017-07-05T00:44:22Z</dcterms:modified>
</cp:coreProperties>
</file>