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worksheets/sheet285.xml" ContentType="application/vnd.openxmlformats-officedocument.spreadsheetml.worksheet+xml"/>
  <Override PartName="/xl/worksheets/sheet286.xml" ContentType="application/vnd.openxmlformats-officedocument.spreadsheetml.worksheet+xml"/>
  <Override PartName="/xl/worksheets/sheet287.xml" ContentType="application/vnd.openxmlformats-officedocument.spreadsheetml.worksheet+xml"/>
  <Override PartName="/xl/worksheets/sheet288.xml" ContentType="application/vnd.openxmlformats-officedocument.spreadsheetml.worksheet+xml"/>
  <Override PartName="/xl/worksheets/sheet289.xml" ContentType="application/vnd.openxmlformats-officedocument.spreadsheetml.worksheet+xml"/>
  <Override PartName="/xl/worksheets/sheet290.xml" ContentType="application/vnd.openxmlformats-officedocument.spreadsheetml.worksheet+xml"/>
  <Override PartName="/xl/worksheets/sheet291.xml" ContentType="application/vnd.openxmlformats-officedocument.spreadsheetml.worksheet+xml"/>
  <Override PartName="/xl/worksheets/sheet292.xml" ContentType="application/vnd.openxmlformats-officedocument.spreadsheetml.worksheet+xml"/>
  <Override PartName="/xl/worksheets/sheet293.xml" ContentType="application/vnd.openxmlformats-officedocument.spreadsheetml.worksheet+xml"/>
  <Override PartName="/xl/worksheets/sheet294.xml" ContentType="application/vnd.openxmlformats-officedocument.spreadsheetml.worksheet+xml"/>
  <Override PartName="/xl/worksheets/sheet295.xml" ContentType="application/vnd.openxmlformats-officedocument.spreadsheetml.worksheet+xml"/>
  <Override PartName="/xl/worksheets/sheet296.xml" ContentType="application/vnd.openxmlformats-officedocument.spreadsheetml.worksheet+xml"/>
  <Override PartName="/xl/worksheets/sheet297.xml" ContentType="application/vnd.openxmlformats-officedocument.spreadsheetml.worksheet+xml"/>
  <Override PartName="/xl/worksheets/sheet298.xml" ContentType="application/vnd.openxmlformats-officedocument.spreadsheetml.worksheet+xml"/>
  <Override PartName="/xl/worksheets/sheet299.xml" ContentType="application/vnd.openxmlformats-officedocument.spreadsheetml.worksheet+xml"/>
  <Override PartName="/xl/worksheets/sheet300.xml" ContentType="application/vnd.openxmlformats-officedocument.spreadsheetml.worksheet+xml"/>
  <Override PartName="/xl/worksheets/sheet301.xml" ContentType="application/vnd.openxmlformats-officedocument.spreadsheetml.worksheet+xml"/>
  <Override PartName="/xl/worksheets/sheet302.xml" ContentType="application/vnd.openxmlformats-officedocument.spreadsheetml.worksheet+xml"/>
  <Override PartName="/xl/worksheets/sheet303.xml" ContentType="application/vnd.openxmlformats-officedocument.spreadsheetml.worksheet+xml"/>
  <Override PartName="/xl/worksheets/sheet304.xml" ContentType="application/vnd.openxmlformats-officedocument.spreadsheetml.worksheet+xml"/>
  <Override PartName="/xl/worksheets/sheet305.xml" ContentType="application/vnd.openxmlformats-officedocument.spreadsheetml.worksheet+xml"/>
  <Override PartName="/xl/worksheets/sheet306.xml" ContentType="application/vnd.openxmlformats-officedocument.spreadsheetml.worksheet+xml"/>
  <Override PartName="/xl/worksheets/sheet307.xml" ContentType="application/vnd.openxmlformats-officedocument.spreadsheetml.worksheet+xml"/>
  <Override PartName="/xl/worksheets/sheet308.xml" ContentType="application/vnd.openxmlformats-officedocument.spreadsheetml.worksheet+xml"/>
  <Override PartName="/xl/worksheets/sheet309.xml" ContentType="application/vnd.openxmlformats-officedocument.spreadsheetml.worksheet+xml"/>
  <Override PartName="/xl/worksheets/sheet310.xml" ContentType="application/vnd.openxmlformats-officedocument.spreadsheetml.worksheet+xml"/>
  <Override PartName="/xl/worksheets/sheet311.xml" ContentType="application/vnd.openxmlformats-officedocument.spreadsheetml.worksheet+xml"/>
  <Override PartName="/xl/worksheets/sheet312.xml" ContentType="application/vnd.openxmlformats-officedocument.spreadsheetml.worksheet+xml"/>
  <Override PartName="/xl/worksheets/sheet313.xml" ContentType="application/vnd.openxmlformats-officedocument.spreadsheetml.worksheet+xml"/>
  <Override PartName="/xl/worksheets/sheet314.xml" ContentType="application/vnd.openxmlformats-officedocument.spreadsheetml.worksheet+xml"/>
  <Override PartName="/xl/worksheets/sheet315.xml" ContentType="application/vnd.openxmlformats-officedocument.spreadsheetml.worksheet+xml"/>
  <Override PartName="/xl/worksheets/sheet316.xml" ContentType="application/vnd.openxmlformats-officedocument.spreadsheetml.worksheet+xml"/>
  <Override PartName="/xl/worksheets/sheet317.xml" ContentType="application/vnd.openxmlformats-officedocument.spreadsheetml.worksheet+xml"/>
  <Override PartName="/xl/worksheets/sheet318.xml" ContentType="application/vnd.openxmlformats-officedocument.spreadsheetml.worksheet+xml"/>
  <Override PartName="/xl/worksheets/sheet319.xml" ContentType="application/vnd.openxmlformats-officedocument.spreadsheetml.worksheet+xml"/>
  <Override PartName="/xl/worksheets/sheet320.xml" ContentType="application/vnd.openxmlformats-officedocument.spreadsheetml.worksheet+xml"/>
  <Override PartName="/xl/worksheets/sheet321.xml" ContentType="application/vnd.openxmlformats-officedocument.spreadsheetml.worksheet+xml"/>
  <Override PartName="/xl/worksheets/sheet322.xml" ContentType="application/vnd.openxmlformats-officedocument.spreadsheetml.worksheet+xml"/>
  <Override PartName="/xl/worksheets/sheet323.xml" ContentType="application/vnd.openxmlformats-officedocument.spreadsheetml.worksheet+xml"/>
  <Override PartName="/xl/worksheets/sheet324.xml" ContentType="application/vnd.openxmlformats-officedocument.spreadsheetml.worksheet+xml"/>
  <Override PartName="/xl/worksheets/sheet325.xml" ContentType="application/vnd.openxmlformats-officedocument.spreadsheetml.worksheet+xml"/>
  <Override PartName="/xl/worksheets/sheet326.xml" ContentType="application/vnd.openxmlformats-officedocument.spreadsheetml.worksheet+xml"/>
  <Override PartName="/xl/worksheets/sheet327.xml" ContentType="application/vnd.openxmlformats-officedocument.spreadsheetml.worksheet+xml"/>
  <Override PartName="/xl/worksheets/sheet328.xml" ContentType="application/vnd.openxmlformats-officedocument.spreadsheetml.worksheet+xml"/>
  <Override PartName="/xl/worksheets/sheet329.xml" ContentType="application/vnd.openxmlformats-officedocument.spreadsheetml.worksheet+xml"/>
  <Override PartName="/xl/worksheets/sheet330.xml" ContentType="application/vnd.openxmlformats-officedocument.spreadsheetml.worksheet+xml"/>
  <Override PartName="/xl/worksheets/sheet331.xml" ContentType="application/vnd.openxmlformats-officedocument.spreadsheetml.worksheet+xml"/>
  <Override PartName="/xl/worksheets/sheet332.xml" ContentType="application/vnd.openxmlformats-officedocument.spreadsheetml.worksheet+xml"/>
  <Override PartName="/xl/worksheets/sheet333.xml" ContentType="application/vnd.openxmlformats-officedocument.spreadsheetml.worksheet+xml"/>
  <Override PartName="/xl/worksheets/sheet334.xml" ContentType="application/vnd.openxmlformats-officedocument.spreadsheetml.worksheet+xml"/>
  <Override PartName="/xl/worksheets/sheet335.xml" ContentType="application/vnd.openxmlformats-officedocument.spreadsheetml.worksheet+xml"/>
  <Override PartName="/xl/worksheets/sheet336.xml" ContentType="application/vnd.openxmlformats-officedocument.spreadsheetml.worksheet+xml"/>
  <Override PartName="/xl/worksheets/sheet337.xml" ContentType="application/vnd.openxmlformats-officedocument.spreadsheetml.worksheet+xml"/>
  <Override PartName="/xl/worksheets/sheet338.xml" ContentType="application/vnd.openxmlformats-officedocument.spreadsheetml.worksheet+xml"/>
  <Override PartName="/xl/worksheets/sheet339.xml" ContentType="application/vnd.openxmlformats-officedocument.spreadsheetml.worksheet+xml"/>
  <Override PartName="/xl/worksheets/sheet340.xml" ContentType="application/vnd.openxmlformats-officedocument.spreadsheetml.worksheet+xml"/>
  <Override PartName="/xl/worksheets/sheet341.xml" ContentType="application/vnd.openxmlformats-officedocument.spreadsheetml.worksheet+xml"/>
  <Override PartName="/xl/worksheets/sheet342.xml" ContentType="application/vnd.openxmlformats-officedocument.spreadsheetml.worksheet+xml"/>
  <Override PartName="/xl/worksheets/sheet343.xml" ContentType="application/vnd.openxmlformats-officedocument.spreadsheetml.worksheet+xml"/>
  <Override PartName="/xl/worksheets/sheet344.xml" ContentType="application/vnd.openxmlformats-officedocument.spreadsheetml.worksheet+xml"/>
  <Override PartName="/xl/worksheets/sheet345.xml" ContentType="application/vnd.openxmlformats-officedocument.spreadsheetml.worksheet+xml"/>
  <Override PartName="/xl/worksheets/sheet346.xml" ContentType="application/vnd.openxmlformats-officedocument.spreadsheetml.worksheet+xml"/>
  <Override PartName="/xl/worksheets/sheet347.xml" ContentType="application/vnd.openxmlformats-officedocument.spreadsheetml.worksheet+xml"/>
  <Override PartName="/xl/worksheets/sheet348.xml" ContentType="application/vnd.openxmlformats-officedocument.spreadsheetml.worksheet+xml"/>
  <Override PartName="/xl/worksheets/sheet349.xml" ContentType="application/vnd.openxmlformats-officedocument.spreadsheetml.worksheet+xml"/>
  <Override PartName="/xl/worksheets/sheet350.xml" ContentType="application/vnd.openxmlformats-officedocument.spreadsheetml.worksheet+xml"/>
  <Override PartName="/xl/worksheets/sheet351.xml" ContentType="application/vnd.openxmlformats-officedocument.spreadsheetml.worksheet+xml"/>
  <Override PartName="/xl/worksheets/sheet352.xml" ContentType="application/vnd.openxmlformats-officedocument.spreadsheetml.worksheet+xml"/>
  <Override PartName="/xl/worksheets/sheet353.xml" ContentType="application/vnd.openxmlformats-officedocument.spreadsheetml.worksheet+xml"/>
  <Override PartName="/xl/worksheets/sheet354.xml" ContentType="application/vnd.openxmlformats-officedocument.spreadsheetml.worksheet+xml"/>
  <Override PartName="/xl/worksheets/sheet355.xml" ContentType="application/vnd.openxmlformats-officedocument.spreadsheetml.worksheet+xml"/>
  <Override PartName="/xl/worksheets/sheet356.xml" ContentType="application/vnd.openxmlformats-officedocument.spreadsheetml.worksheet+xml"/>
  <Override PartName="/xl/worksheets/sheet357.xml" ContentType="application/vnd.openxmlformats-officedocument.spreadsheetml.worksheet+xml"/>
  <Override PartName="/xl/worksheets/sheet358.xml" ContentType="application/vnd.openxmlformats-officedocument.spreadsheetml.worksheet+xml"/>
  <Override PartName="/xl/worksheets/sheet359.xml" ContentType="application/vnd.openxmlformats-officedocument.spreadsheetml.worksheet+xml"/>
  <Override PartName="/xl/worksheets/sheet360.xml" ContentType="application/vnd.openxmlformats-officedocument.spreadsheetml.worksheet+xml"/>
  <Override PartName="/xl/worksheets/sheet361.xml" ContentType="application/vnd.openxmlformats-officedocument.spreadsheetml.worksheet+xml"/>
  <Override PartName="/xl/worksheets/sheet362.xml" ContentType="application/vnd.openxmlformats-officedocument.spreadsheetml.worksheet+xml"/>
  <Override PartName="/xl/worksheets/sheet363.xml" ContentType="application/vnd.openxmlformats-officedocument.spreadsheetml.worksheet+xml"/>
  <Override PartName="/xl/worksheets/sheet364.xml" ContentType="application/vnd.openxmlformats-officedocument.spreadsheetml.worksheet+xml"/>
  <Override PartName="/xl/worksheets/sheet365.xml" ContentType="application/vnd.openxmlformats-officedocument.spreadsheetml.worksheet+xml"/>
  <Override PartName="/xl/worksheets/sheet366.xml" ContentType="application/vnd.openxmlformats-officedocument.spreadsheetml.worksheet+xml"/>
  <Override PartName="/xl/worksheets/sheet367.xml" ContentType="application/vnd.openxmlformats-officedocument.spreadsheetml.worksheet+xml"/>
  <Override PartName="/xl/worksheets/sheet368.xml" ContentType="application/vnd.openxmlformats-officedocument.spreadsheetml.worksheet+xml"/>
  <Override PartName="/xl/worksheets/sheet369.xml" ContentType="application/vnd.openxmlformats-officedocument.spreadsheetml.worksheet+xml"/>
  <Override PartName="/xl/worksheets/sheet370.xml" ContentType="application/vnd.openxmlformats-officedocument.spreadsheetml.worksheet+xml"/>
  <Override PartName="/xl/worksheets/sheet371.xml" ContentType="application/vnd.openxmlformats-officedocument.spreadsheetml.worksheet+xml"/>
  <Override PartName="/xl/worksheets/sheet372.xml" ContentType="application/vnd.openxmlformats-officedocument.spreadsheetml.worksheet+xml"/>
  <Override PartName="/xl/worksheets/sheet373.xml" ContentType="application/vnd.openxmlformats-officedocument.spreadsheetml.worksheet+xml"/>
  <Override PartName="/xl/worksheets/sheet374.xml" ContentType="application/vnd.openxmlformats-officedocument.spreadsheetml.worksheet+xml"/>
  <Override PartName="/xl/worksheets/sheet375.xml" ContentType="application/vnd.openxmlformats-officedocument.spreadsheetml.worksheet+xml"/>
  <Override PartName="/xl/worksheets/sheet376.xml" ContentType="application/vnd.openxmlformats-officedocument.spreadsheetml.worksheet+xml"/>
  <Override PartName="/xl/worksheets/sheet377.xml" ContentType="application/vnd.openxmlformats-officedocument.spreadsheetml.worksheet+xml"/>
  <Override PartName="/xl/worksheets/sheet378.xml" ContentType="application/vnd.openxmlformats-officedocument.spreadsheetml.worksheet+xml"/>
  <Override PartName="/xl/worksheets/sheet379.xml" ContentType="application/vnd.openxmlformats-officedocument.spreadsheetml.worksheet+xml"/>
  <Override PartName="/xl/worksheets/sheet380.xml" ContentType="application/vnd.openxmlformats-officedocument.spreadsheetml.worksheet+xml"/>
  <Override PartName="/xl/worksheets/sheet381.xml" ContentType="application/vnd.openxmlformats-officedocument.spreadsheetml.worksheet+xml"/>
  <Override PartName="/xl/worksheets/sheet382.xml" ContentType="application/vnd.openxmlformats-officedocument.spreadsheetml.worksheet+xml"/>
  <Override PartName="/xl/worksheets/sheet383.xml" ContentType="application/vnd.openxmlformats-officedocument.spreadsheetml.worksheet+xml"/>
  <Override PartName="/xl/worksheets/sheet384.xml" ContentType="application/vnd.openxmlformats-officedocument.spreadsheetml.worksheet+xml"/>
  <Override PartName="/xl/worksheets/sheet385.xml" ContentType="application/vnd.openxmlformats-officedocument.spreadsheetml.worksheet+xml"/>
  <Override PartName="/xl/worksheets/sheet386.xml" ContentType="application/vnd.openxmlformats-officedocument.spreadsheetml.worksheet+xml"/>
  <Override PartName="/xl/worksheets/sheet387.xml" ContentType="application/vnd.openxmlformats-officedocument.spreadsheetml.worksheet+xml"/>
  <Override PartName="/xl/worksheets/sheet388.xml" ContentType="application/vnd.openxmlformats-officedocument.spreadsheetml.worksheet+xml"/>
  <Override PartName="/xl/worksheets/sheet389.xml" ContentType="application/vnd.openxmlformats-officedocument.spreadsheetml.worksheet+xml"/>
  <Override PartName="/xl/worksheets/sheet390.xml" ContentType="application/vnd.openxmlformats-officedocument.spreadsheetml.worksheet+xml"/>
  <Override PartName="/xl/worksheets/sheet391.xml" ContentType="application/vnd.openxmlformats-officedocument.spreadsheetml.worksheet+xml"/>
  <Override PartName="/xl/worksheets/sheet392.xml" ContentType="application/vnd.openxmlformats-officedocument.spreadsheetml.worksheet+xml"/>
  <Override PartName="/xl/worksheets/sheet393.xml" ContentType="application/vnd.openxmlformats-officedocument.spreadsheetml.worksheet+xml"/>
  <Override PartName="/xl/worksheets/sheet394.xml" ContentType="application/vnd.openxmlformats-officedocument.spreadsheetml.worksheet+xml"/>
  <Override PartName="/xl/worksheets/sheet395.xml" ContentType="application/vnd.openxmlformats-officedocument.spreadsheetml.worksheet+xml"/>
  <Override PartName="/xl/worksheets/sheet396.xml" ContentType="application/vnd.openxmlformats-officedocument.spreadsheetml.worksheet+xml"/>
  <Override PartName="/xl/worksheets/sheet397.xml" ContentType="application/vnd.openxmlformats-officedocument.spreadsheetml.worksheet+xml"/>
  <Override PartName="/xl/worksheets/sheet398.xml" ContentType="application/vnd.openxmlformats-officedocument.spreadsheetml.worksheet+xml"/>
  <Override PartName="/xl/worksheets/sheet399.xml" ContentType="application/vnd.openxmlformats-officedocument.spreadsheetml.worksheet+xml"/>
  <Override PartName="/xl/worksheets/sheet400.xml" ContentType="application/vnd.openxmlformats-officedocument.spreadsheetml.worksheet+xml"/>
  <Override PartName="/xl/worksheets/sheet401.xml" ContentType="application/vnd.openxmlformats-officedocument.spreadsheetml.worksheet+xml"/>
  <Override PartName="/xl/worksheets/sheet402.xml" ContentType="application/vnd.openxmlformats-officedocument.spreadsheetml.worksheet+xml"/>
  <Override PartName="/xl/worksheets/sheet403.xml" ContentType="application/vnd.openxmlformats-officedocument.spreadsheetml.worksheet+xml"/>
  <Override PartName="/xl/worksheets/sheet404.xml" ContentType="application/vnd.openxmlformats-officedocument.spreadsheetml.worksheet+xml"/>
  <Override PartName="/xl/worksheets/sheet405.xml" ContentType="application/vnd.openxmlformats-officedocument.spreadsheetml.worksheet+xml"/>
  <Override PartName="/xl/worksheets/sheet406.xml" ContentType="application/vnd.openxmlformats-officedocument.spreadsheetml.worksheet+xml"/>
  <Override PartName="/xl/worksheets/sheet407.xml" ContentType="application/vnd.openxmlformats-officedocument.spreadsheetml.worksheet+xml"/>
  <Override PartName="/xl/worksheets/sheet408.xml" ContentType="application/vnd.openxmlformats-officedocument.spreadsheetml.worksheet+xml"/>
  <Override PartName="/xl/worksheets/sheet409.xml" ContentType="application/vnd.openxmlformats-officedocument.spreadsheetml.worksheet+xml"/>
  <Override PartName="/xl/worksheets/sheet410.xml" ContentType="application/vnd.openxmlformats-officedocument.spreadsheetml.worksheet+xml"/>
  <Override PartName="/xl/worksheets/sheet411.xml" ContentType="application/vnd.openxmlformats-officedocument.spreadsheetml.worksheet+xml"/>
  <Override PartName="/xl/worksheets/sheet412.xml" ContentType="application/vnd.openxmlformats-officedocument.spreadsheetml.worksheet+xml"/>
  <Override PartName="/xl/worksheets/sheet413.xml" ContentType="application/vnd.openxmlformats-officedocument.spreadsheetml.worksheet+xml"/>
  <Override PartName="/xl/worksheets/sheet4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omments244.xml" ContentType="application/vnd.openxmlformats-officedocument.spreadsheetml.comments+xml"/>
  <Override PartName="/xl/comments245.xml" ContentType="application/vnd.openxmlformats-officedocument.spreadsheetml.comments+xml"/>
  <Override PartName="/xl/comments246.xml" ContentType="application/vnd.openxmlformats-officedocument.spreadsheetml.comments+xml"/>
  <Override PartName="/xl/comments247.xml" ContentType="application/vnd.openxmlformats-officedocument.spreadsheetml.comments+xml"/>
  <Override PartName="/xl/comments248.xml" ContentType="application/vnd.openxmlformats-officedocument.spreadsheetml.comments+xml"/>
  <Override PartName="/xl/comments249.xml" ContentType="application/vnd.openxmlformats-officedocument.spreadsheetml.comments+xml"/>
  <Override PartName="/xl/comments250.xml" ContentType="application/vnd.openxmlformats-officedocument.spreadsheetml.comments+xml"/>
  <Override PartName="/xl/comments251.xml" ContentType="application/vnd.openxmlformats-officedocument.spreadsheetml.comments+xml"/>
  <Override PartName="/xl/comments252.xml" ContentType="application/vnd.openxmlformats-officedocument.spreadsheetml.comments+xml"/>
  <Override PartName="/xl/comments253.xml" ContentType="application/vnd.openxmlformats-officedocument.spreadsheetml.comments+xml"/>
  <Override PartName="/xl/comments254.xml" ContentType="application/vnd.openxmlformats-officedocument.spreadsheetml.comments+xml"/>
  <Override PartName="/xl/comments255.xml" ContentType="application/vnd.openxmlformats-officedocument.spreadsheetml.comments+xml"/>
  <Override PartName="/xl/comments256.xml" ContentType="application/vnd.openxmlformats-officedocument.spreadsheetml.comments+xml"/>
  <Override PartName="/xl/comments257.xml" ContentType="application/vnd.openxmlformats-officedocument.spreadsheetml.comments+xml"/>
  <Override PartName="/xl/comments258.xml" ContentType="application/vnd.openxmlformats-officedocument.spreadsheetml.comments+xml"/>
  <Override PartName="/xl/comments259.xml" ContentType="application/vnd.openxmlformats-officedocument.spreadsheetml.comments+xml"/>
  <Override PartName="/xl/comments260.xml" ContentType="application/vnd.openxmlformats-officedocument.spreadsheetml.comments+xml"/>
  <Override PartName="/xl/comments261.xml" ContentType="application/vnd.openxmlformats-officedocument.spreadsheetml.comments+xml"/>
  <Override PartName="/xl/comments262.xml" ContentType="application/vnd.openxmlformats-officedocument.spreadsheetml.comments+xml"/>
  <Override PartName="/xl/comments263.xml" ContentType="application/vnd.openxmlformats-officedocument.spreadsheetml.comments+xml"/>
  <Override PartName="/xl/comments264.xml" ContentType="application/vnd.openxmlformats-officedocument.spreadsheetml.comments+xml"/>
  <Override PartName="/xl/comments265.xml" ContentType="application/vnd.openxmlformats-officedocument.spreadsheetml.comments+xml"/>
  <Override PartName="/xl/comments266.xml" ContentType="application/vnd.openxmlformats-officedocument.spreadsheetml.comments+xml"/>
  <Override PartName="/xl/comments267.xml" ContentType="application/vnd.openxmlformats-officedocument.spreadsheetml.comments+xml"/>
  <Override PartName="/xl/comments268.xml" ContentType="application/vnd.openxmlformats-officedocument.spreadsheetml.comments+xml"/>
  <Override PartName="/xl/comments269.xml" ContentType="application/vnd.openxmlformats-officedocument.spreadsheetml.comments+xml"/>
  <Override PartName="/xl/comments270.xml" ContentType="application/vnd.openxmlformats-officedocument.spreadsheetml.comments+xml"/>
  <Override PartName="/xl/comments271.xml" ContentType="application/vnd.openxmlformats-officedocument.spreadsheetml.comments+xml"/>
  <Override PartName="/xl/comments272.xml" ContentType="application/vnd.openxmlformats-officedocument.spreadsheetml.comments+xml"/>
  <Override PartName="/xl/comments273.xml" ContentType="application/vnd.openxmlformats-officedocument.spreadsheetml.comments+xml"/>
  <Override PartName="/xl/comments274.xml" ContentType="application/vnd.openxmlformats-officedocument.spreadsheetml.comments+xml"/>
  <Override PartName="/xl/comments275.xml" ContentType="application/vnd.openxmlformats-officedocument.spreadsheetml.comments+xml"/>
  <Override PartName="/xl/comments276.xml" ContentType="application/vnd.openxmlformats-officedocument.spreadsheetml.comments+xml"/>
  <Override PartName="/xl/comments277.xml" ContentType="application/vnd.openxmlformats-officedocument.spreadsheetml.comments+xml"/>
  <Override PartName="/xl/comments278.xml" ContentType="application/vnd.openxmlformats-officedocument.spreadsheetml.comments+xml"/>
  <Override PartName="/xl/comments279.xml" ContentType="application/vnd.openxmlformats-officedocument.spreadsheetml.comments+xml"/>
  <Override PartName="/xl/comments280.xml" ContentType="application/vnd.openxmlformats-officedocument.spreadsheetml.comments+xml"/>
  <Override PartName="/xl/comments281.xml" ContentType="application/vnd.openxmlformats-officedocument.spreadsheetml.comments+xml"/>
  <Override PartName="/xl/comments282.xml" ContentType="application/vnd.openxmlformats-officedocument.spreadsheetml.comments+xml"/>
  <Override PartName="/xl/comments283.xml" ContentType="application/vnd.openxmlformats-officedocument.spreadsheetml.comments+xml"/>
  <Override PartName="/xl/comments284.xml" ContentType="application/vnd.openxmlformats-officedocument.spreadsheetml.comments+xml"/>
  <Override PartName="/xl/comments285.xml" ContentType="application/vnd.openxmlformats-officedocument.spreadsheetml.comments+xml"/>
  <Override PartName="/xl/comments286.xml" ContentType="application/vnd.openxmlformats-officedocument.spreadsheetml.comments+xml"/>
  <Override PartName="/xl/comments287.xml" ContentType="application/vnd.openxmlformats-officedocument.spreadsheetml.comments+xml"/>
  <Override PartName="/xl/comments288.xml" ContentType="application/vnd.openxmlformats-officedocument.spreadsheetml.comments+xml"/>
  <Override PartName="/xl/comments289.xml" ContentType="application/vnd.openxmlformats-officedocument.spreadsheetml.comments+xml"/>
  <Override PartName="/xl/comments290.xml" ContentType="application/vnd.openxmlformats-officedocument.spreadsheetml.comments+xml"/>
  <Override PartName="/xl/comments291.xml" ContentType="application/vnd.openxmlformats-officedocument.spreadsheetml.comments+xml"/>
  <Override PartName="/xl/comments292.xml" ContentType="application/vnd.openxmlformats-officedocument.spreadsheetml.comments+xml"/>
  <Override PartName="/xl/comments293.xml" ContentType="application/vnd.openxmlformats-officedocument.spreadsheetml.comments+xml"/>
  <Override PartName="/xl/comments294.xml" ContentType="application/vnd.openxmlformats-officedocument.spreadsheetml.comments+xml"/>
  <Override PartName="/xl/comments295.xml" ContentType="application/vnd.openxmlformats-officedocument.spreadsheetml.comments+xml"/>
  <Override PartName="/xl/comments296.xml" ContentType="application/vnd.openxmlformats-officedocument.spreadsheetml.comments+xml"/>
  <Override PartName="/xl/comments297.xml" ContentType="application/vnd.openxmlformats-officedocument.spreadsheetml.comments+xml"/>
  <Override PartName="/xl/comments298.xml" ContentType="application/vnd.openxmlformats-officedocument.spreadsheetml.comments+xml"/>
  <Override PartName="/xl/comments299.xml" ContentType="application/vnd.openxmlformats-officedocument.spreadsheetml.comments+xml"/>
  <Override PartName="/xl/comments300.xml" ContentType="application/vnd.openxmlformats-officedocument.spreadsheetml.comments+xml"/>
  <Override PartName="/xl/comments301.xml" ContentType="application/vnd.openxmlformats-officedocument.spreadsheetml.comments+xml"/>
  <Override PartName="/xl/comments302.xml" ContentType="application/vnd.openxmlformats-officedocument.spreadsheetml.comments+xml"/>
  <Override PartName="/xl/comments303.xml" ContentType="application/vnd.openxmlformats-officedocument.spreadsheetml.comments+xml"/>
  <Override PartName="/xl/comments304.xml" ContentType="application/vnd.openxmlformats-officedocument.spreadsheetml.comments+xml"/>
  <Override PartName="/xl/comments305.xml" ContentType="application/vnd.openxmlformats-officedocument.spreadsheetml.comments+xml"/>
  <Override PartName="/xl/comments306.xml" ContentType="application/vnd.openxmlformats-officedocument.spreadsheetml.comments+xml"/>
  <Override PartName="/xl/comments307.xml" ContentType="application/vnd.openxmlformats-officedocument.spreadsheetml.comments+xml"/>
  <Override PartName="/xl/comments308.xml" ContentType="application/vnd.openxmlformats-officedocument.spreadsheetml.comments+xml"/>
  <Override PartName="/xl/comments309.xml" ContentType="application/vnd.openxmlformats-officedocument.spreadsheetml.comments+xml"/>
  <Override PartName="/xl/comments310.xml" ContentType="application/vnd.openxmlformats-officedocument.spreadsheetml.comments+xml"/>
  <Override PartName="/xl/comments311.xml" ContentType="application/vnd.openxmlformats-officedocument.spreadsheetml.comments+xml"/>
  <Override PartName="/xl/comments312.xml" ContentType="application/vnd.openxmlformats-officedocument.spreadsheetml.comments+xml"/>
  <Override PartName="/xl/comments313.xml" ContentType="application/vnd.openxmlformats-officedocument.spreadsheetml.comments+xml"/>
  <Override PartName="/xl/comments314.xml" ContentType="application/vnd.openxmlformats-officedocument.spreadsheetml.comments+xml"/>
  <Override PartName="/xl/comments315.xml" ContentType="application/vnd.openxmlformats-officedocument.spreadsheetml.comments+xml"/>
  <Override PartName="/xl/comments316.xml" ContentType="application/vnd.openxmlformats-officedocument.spreadsheetml.comments+xml"/>
  <Override PartName="/xl/comments317.xml" ContentType="application/vnd.openxmlformats-officedocument.spreadsheetml.comments+xml"/>
  <Override PartName="/xl/comments318.xml" ContentType="application/vnd.openxmlformats-officedocument.spreadsheetml.comments+xml"/>
  <Override PartName="/xl/comments319.xml" ContentType="application/vnd.openxmlformats-officedocument.spreadsheetml.comments+xml"/>
  <Override PartName="/xl/comments320.xml" ContentType="application/vnd.openxmlformats-officedocument.spreadsheetml.comments+xml"/>
  <Override PartName="/xl/comments321.xml" ContentType="application/vnd.openxmlformats-officedocument.spreadsheetml.comments+xml"/>
  <Override PartName="/xl/comments322.xml" ContentType="application/vnd.openxmlformats-officedocument.spreadsheetml.comments+xml"/>
  <Override PartName="/xl/comments323.xml" ContentType="application/vnd.openxmlformats-officedocument.spreadsheetml.comments+xml"/>
  <Override PartName="/xl/comments324.xml" ContentType="application/vnd.openxmlformats-officedocument.spreadsheetml.comments+xml"/>
  <Override PartName="/xl/comments325.xml" ContentType="application/vnd.openxmlformats-officedocument.spreadsheetml.comments+xml"/>
  <Override PartName="/xl/comments326.xml" ContentType="application/vnd.openxmlformats-officedocument.spreadsheetml.comments+xml"/>
  <Override PartName="/xl/comments327.xml" ContentType="application/vnd.openxmlformats-officedocument.spreadsheetml.comments+xml"/>
  <Override PartName="/xl/comments328.xml" ContentType="application/vnd.openxmlformats-officedocument.spreadsheetml.comments+xml"/>
  <Override PartName="/xl/comments329.xml" ContentType="application/vnd.openxmlformats-officedocument.spreadsheetml.comments+xml"/>
  <Override PartName="/xl/comments330.xml" ContentType="application/vnd.openxmlformats-officedocument.spreadsheetml.comments+xml"/>
  <Override PartName="/xl/comments331.xml" ContentType="application/vnd.openxmlformats-officedocument.spreadsheetml.comments+xml"/>
  <Override PartName="/xl/comments332.xml" ContentType="application/vnd.openxmlformats-officedocument.spreadsheetml.comments+xml"/>
  <Override PartName="/xl/comments333.xml" ContentType="application/vnd.openxmlformats-officedocument.spreadsheetml.comments+xml"/>
  <Override PartName="/xl/comments334.xml" ContentType="application/vnd.openxmlformats-officedocument.spreadsheetml.comments+xml"/>
  <Override PartName="/xl/comments335.xml" ContentType="application/vnd.openxmlformats-officedocument.spreadsheetml.comments+xml"/>
  <Override PartName="/xl/comments336.xml" ContentType="application/vnd.openxmlformats-officedocument.spreadsheetml.comments+xml"/>
  <Override PartName="/xl/comments337.xml" ContentType="application/vnd.openxmlformats-officedocument.spreadsheetml.comments+xml"/>
  <Override PartName="/xl/comments338.xml" ContentType="application/vnd.openxmlformats-officedocument.spreadsheetml.comments+xml"/>
  <Override PartName="/xl/comments339.xml" ContentType="application/vnd.openxmlformats-officedocument.spreadsheetml.comments+xml"/>
  <Override PartName="/xl/comments340.xml" ContentType="application/vnd.openxmlformats-officedocument.spreadsheetml.comments+xml"/>
  <Override PartName="/xl/comments341.xml" ContentType="application/vnd.openxmlformats-officedocument.spreadsheetml.comments+xml"/>
  <Override PartName="/xl/comments342.xml" ContentType="application/vnd.openxmlformats-officedocument.spreadsheetml.comments+xml"/>
  <Override PartName="/xl/comments343.xml" ContentType="application/vnd.openxmlformats-officedocument.spreadsheetml.comments+xml"/>
  <Override PartName="/xl/comments344.xml" ContentType="application/vnd.openxmlformats-officedocument.spreadsheetml.comments+xml"/>
  <Override PartName="/xl/comments345.xml" ContentType="application/vnd.openxmlformats-officedocument.spreadsheetml.comments+xml"/>
  <Override PartName="/xl/comments346.xml" ContentType="application/vnd.openxmlformats-officedocument.spreadsheetml.comments+xml"/>
  <Override PartName="/xl/comments347.xml" ContentType="application/vnd.openxmlformats-officedocument.spreadsheetml.comments+xml"/>
  <Override PartName="/xl/comments348.xml" ContentType="application/vnd.openxmlformats-officedocument.spreadsheetml.comments+xml"/>
  <Override PartName="/xl/comments349.xml" ContentType="application/vnd.openxmlformats-officedocument.spreadsheetml.comments+xml"/>
  <Override PartName="/xl/comments350.xml" ContentType="application/vnd.openxmlformats-officedocument.spreadsheetml.comments+xml"/>
  <Override PartName="/xl/comments351.xml" ContentType="application/vnd.openxmlformats-officedocument.spreadsheetml.comments+xml"/>
  <Override PartName="/xl/comments352.xml" ContentType="application/vnd.openxmlformats-officedocument.spreadsheetml.comments+xml"/>
  <Override PartName="/xl/comments353.xml" ContentType="application/vnd.openxmlformats-officedocument.spreadsheetml.comments+xml"/>
  <Override PartName="/xl/comments354.xml" ContentType="application/vnd.openxmlformats-officedocument.spreadsheetml.comments+xml"/>
  <Override PartName="/xl/comments355.xml" ContentType="application/vnd.openxmlformats-officedocument.spreadsheetml.comments+xml"/>
  <Override PartName="/xl/comments356.xml" ContentType="application/vnd.openxmlformats-officedocument.spreadsheetml.comments+xml"/>
  <Override PartName="/xl/comments357.xml" ContentType="application/vnd.openxmlformats-officedocument.spreadsheetml.comments+xml"/>
  <Override PartName="/xl/comments358.xml" ContentType="application/vnd.openxmlformats-officedocument.spreadsheetml.comments+xml"/>
  <Override PartName="/xl/comments359.xml" ContentType="application/vnd.openxmlformats-officedocument.spreadsheetml.comments+xml"/>
  <Override PartName="/xl/comments360.xml" ContentType="application/vnd.openxmlformats-officedocument.spreadsheetml.comments+xml"/>
  <Override PartName="/xl/comments361.xml" ContentType="application/vnd.openxmlformats-officedocument.spreadsheetml.comments+xml"/>
  <Override PartName="/xl/comments362.xml" ContentType="application/vnd.openxmlformats-officedocument.spreadsheetml.comments+xml"/>
  <Override PartName="/xl/comments363.xml" ContentType="application/vnd.openxmlformats-officedocument.spreadsheetml.comments+xml"/>
  <Override PartName="/xl/comments364.xml" ContentType="application/vnd.openxmlformats-officedocument.spreadsheetml.comments+xml"/>
  <Override PartName="/xl/comments365.xml" ContentType="application/vnd.openxmlformats-officedocument.spreadsheetml.comments+xml"/>
  <Override PartName="/xl/comments366.xml" ContentType="application/vnd.openxmlformats-officedocument.spreadsheetml.comments+xml"/>
  <Override PartName="/xl/comments367.xml" ContentType="application/vnd.openxmlformats-officedocument.spreadsheetml.comments+xml"/>
  <Override PartName="/xl/comments368.xml" ContentType="application/vnd.openxmlformats-officedocument.spreadsheetml.comments+xml"/>
  <Override PartName="/xl/comments369.xml" ContentType="application/vnd.openxmlformats-officedocument.spreadsheetml.comments+xml"/>
  <Override PartName="/xl/comments370.xml" ContentType="application/vnd.openxmlformats-officedocument.spreadsheetml.comments+xml"/>
  <Override PartName="/xl/comments371.xml" ContentType="application/vnd.openxmlformats-officedocument.spreadsheetml.comments+xml"/>
  <Override PartName="/xl/comments372.xml" ContentType="application/vnd.openxmlformats-officedocument.spreadsheetml.comments+xml"/>
  <Override PartName="/xl/comments37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 defaultThemeVersion="124226"/>
  <bookViews>
    <workbookView xWindow="240" yWindow="420" windowWidth="2676" windowHeight="1116"/>
  </bookViews>
  <sheets>
    <sheet name="20180228" sheetId="422" r:id="rId1"/>
    <sheet name="20180227" sheetId="421" r:id="rId2"/>
    <sheet name="20180226" sheetId="420" r:id="rId3"/>
    <sheet name="20180222" sheetId="419" r:id="rId4"/>
    <sheet name="20180214" sheetId="418" r:id="rId5"/>
    <sheet name="20180213" sheetId="417" r:id="rId6"/>
    <sheet name="20180212" sheetId="416" r:id="rId7"/>
    <sheet name="20180209" sheetId="415" r:id="rId8"/>
    <sheet name="20180208" sheetId="414" r:id="rId9"/>
    <sheet name="20180207" sheetId="413" r:id="rId10"/>
    <sheet name="20180206" sheetId="412" r:id="rId11"/>
    <sheet name="20180205" sheetId="411" r:id="rId12"/>
    <sheet name="20180202" sheetId="410" r:id="rId13"/>
    <sheet name="20180201" sheetId="409" r:id="rId14"/>
    <sheet name="20180131" sheetId="408" r:id="rId15"/>
    <sheet name="20180130" sheetId="407" r:id="rId16"/>
    <sheet name="20180129" sheetId="406" r:id="rId17"/>
    <sheet name="20180126" sheetId="405" r:id="rId18"/>
    <sheet name="20180125" sheetId="404" r:id="rId19"/>
    <sheet name="20180124" sheetId="403" r:id="rId20"/>
    <sheet name="20180123" sheetId="402" r:id="rId21"/>
    <sheet name="20180122" sheetId="401" r:id="rId22"/>
    <sheet name="20180119" sheetId="400" r:id="rId23"/>
    <sheet name="20180118" sheetId="399" r:id="rId24"/>
    <sheet name="20180117" sheetId="398" r:id="rId25"/>
    <sheet name="20180116" sheetId="397" r:id="rId26"/>
    <sheet name="20180115" sheetId="396" r:id="rId27"/>
    <sheet name="20180112" sheetId="395" r:id="rId28"/>
    <sheet name="20180111" sheetId="394" r:id="rId29"/>
    <sheet name="20180110" sheetId="393" r:id="rId30"/>
    <sheet name="20180109" sheetId="392" r:id="rId31"/>
    <sheet name="20180108" sheetId="391" r:id="rId32"/>
    <sheet name="20180105" sheetId="390" r:id="rId33"/>
    <sheet name="20180104" sheetId="389" r:id="rId34"/>
    <sheet name="20180103" sheetId="388" r:id="rId35"/>
    <sheet name="20180102" sheetId="387" r:id="rId36"/>
    <sheet name="20180101" sheetId="386" r:id="rId37"/>
    <sheet name="20171229" sheetId="385" r:id="rId38"/>
    <sheet name="20171228" sheetId="384" r:id="rId39"/>
    <sheet name="20171227" sheetId="383" r:id="rId40"/>
    <sheet name="20171226" sheetId="382" r:id="rId41"/>
    <sheet name="20171225" sheetId="381" r:id="rId42"/>
    <sheet name="20171222" sheetId="380" r:id="rId43"/>
    <sheet name="20171221" sheetId="379" r:id="rId44"/>
    <sheet name="20171220" sheetId="378" r:id="rId45"/>
    <sheet name="20171219" sheetId="377" r:id="rId46"/>
    <sheet name="20171218" sheetId="376" r:id="rId47"/>
    <sheet name="20171215" sheetId="375" r:id="rId48"/>
    <sheet name="20171214" sheetId="374" r:id="rId49"/>
    <sheet name="20171213" sheetId="373" r:id="rId50"/>
    <sheet name="20171212" sheetId="372" r:id="rId51"/>
    <sheet name="20171211" sheetId="371" r:id="rId52"/>
    <sheet name="20171208" sheetId="370" r:id="rId53"/>
    <sheet name="20171207" sheetId="369" r:id="rId54"/>
    <sheet name="20171206" sheetId="368" r:id="rId55"/>
    <sheet name="20171205" sheetId="367" r:id="rId56"/>
    <sheet name="20171204" sheetId="366" r:id="rId57"/>
    <sheet name="20171201" sheetId="365" r:id="rId58"/>
    <sheet name="20171130" sheetId="364" r:id="rId59"/>
    <sheet name="20171129" sheetId="363" r:id="rId60"/>
    <sheet name="20171128" sheetId="362" r:id="rId61"/>
    <sheet name="20171127" sheetId="361" r:id="rId62"/>
    <sheet name="20171124" sheetId="360" r:id="rId63"/>
    <sheet name="20171123" sheetId="359" r:id="rId64"/>
    <sheet name="20171122" sheetId="358" r:id="rId65"/>
    <sheet name="20171121" sheetId="357" r:id="rId66"/>
    <sheet name="20171120" sheetId="356" r:id="rId67"/>
    <sheet name="20171117" sheetId="355" r:id="rId68"/>
    <sheet name="20171116" sheetId="354" r:id="rId69"/>
    <sheet name="20171115" sheetId="353" r:id="rId70"/>
    <sheet name="20171114" sheetId="352" r:id="rId71"/>
    <sheet name="20171113" sheetId="351" r:id="rId72"/>
    <sheet name="20171110" sheetId="350" r:id="rId73"/>
    <sheet name="20171109" sheetId="349" r:id="rId74"/>
    <sheet name="20171108" sheetId="348" r:id="rId75"/>
    <sheet name="20171107" sheetId="347" r:id="rId76"/>
    <sheet name="20171106" sheetId="346" r:id="rId77"/>
    <sheet name="20171103" sheetId="345" r:id="rId78"/>
    <sheet name="20171102" sheetId="344" r:id="rId79"/>
    <sheet name="20171101" sheetId="343" r:id="rId80"/>
    <sheet name="20171031" sheetId="342" r:id="rId81"/>
    <sheet name="20171030" sheetId="341" r:id="rId82"/>
    <sheet name="20171027" sheetId="340" r:id="rId83"/>
    <sheet name="20171026" sheetId="339" r:id="rId84"/>
    <sheet name="20171025" sheetId="338" r:id="rId85"/>
    <sheet name="20171024" sheetId="337" r:id="rId86"/>
    <sheet name="20171023" sheetId="336" r:id="rId87"/>
    <sheet name="20171020" sheetId="335" r:id="rId88"/>
    <sheet name="20171019" sheetId="334" r:id="rId89"/>
    <sheet name="20171018" sheetId="332" r:id="rId90"/>
    <sheet name="20171017" sheetId="331" r:id="rId91"/>
    <sheet name="20171016" sheetId="330" r:id="rId92"/>
    <sheet name="20171013" sheetId="329" r:id="rId93"/>
    <sheet name="20171012" sheetId="328" r:id="rId94"/>
    <sheet name="20171011" sheetId="327" r:id="rId95"/>
    <sheet name="20171010" sheetId="326" r:id="rId96"/>
    <sheet name="20171009" sheetId="325" r:id="rId97"/>
    <sheet name="20171006" sheetId="324" r:id="rId98"/>
    <sheet name="20171005" sheetId="323" r:id="rId99"/>
    <sheet name="20171004" sheetId="322" r:id="rId100"/>
    <sheet name="20171003" sheetId="321" r:id="rId101"/>
    <sheet name="20171002" sheetId="320" r:id="rId102"/>
    <sheet name="20170929" sheetId="319" r:id="rId103"/>
    <sheet name="20170928" sheetId="318" r:id="rId104"/>
    <sheet name="20170927" sheetId="317" r:id="rId105"/>
    <sheet name="20170926" sheetId="316" r:id="rId106"/>
    <sheet name="20170925" sheetId="315" r:id="rId107"/>
    <sheet name="20170922" sheetId="314" r:id="rId108"/>
    <sheet name="20170921" sheetId="313" r:id="rId109"/>
    <sheet name="20170920" sheetId="312" r:id="rId110"/>
    <sheet name="20170919" sheetId="311" r:id="rId111"/>
    <sheet name="20170918" sheetId="310" r:id="rId112"/>
    <sheet name="20170915" sheetId="309" r:id="rId113"/>
    <sheet name="20170914" sheetId="308" r:id="rId114"/>
    <sheet name="20170913" sheetId="307" r:id="rId115"/>
    <sheet name="20170912" sheetId="306" r:id="rId116"/>
    <sheet name="20170911" sheetId="305" r:id="rId117"/>
    <sheet name="20170908" sheetId="304" r:id="rId118"/>
    <sheet name="20170907" sheetId="303" r:id="rId119"/>
    <sheet name="20170906" sheetId="302" r:id="rId120"/>
    <sheet name="20170905" sheetId="301" r:id="rId121"/>
    <sheet name="20170904" sheetId="300" r:id="rId122"/>
    <sheet name="20170901" sheetId="299" r:id="rId123"/>
    <sheet name="20170831" sheetId="298" r:id="rId124"/>
    <sheet name="20170830" sheetId="297" r:id="rId125"/>
    <sheet name="20170829" sheetId="296" r:id="rId126"/>
    <sheet name="20170828" sheetId="295" r:id="rId127"/>
    <sheet name="20170825" sheetId="294" r:id="rId128"/>
    <sheet name="20170824" sheetId="293" r:id="rId129"/>
    <sheet name="20170823" sheetId="292" r:id="rId130"/>
    <sheet name="20170822" sheetId="291" r:id="rId131"/>
    <sheet name="20170821" sheetId="290" r:id="rId132"/>
    <sheet name="20170818" sheetId="289" r:id="rId133"/>
    <sheet name="20170817" sheetId="288" r:id="rId134"/>
    <sheet name="20170816" sheetId="287" r:id="rId135"/>
    <sheet name="20170815" sheetId="286" r:id="rId136"/>
    <sheet name="20170814" sheetId="285" r:id="rId137"/>
    <sheet name="20170811" sheetId="284" r:id="rId138"/>
    <sheet name="20170810" sheetId="283" r:id="rId139"/>
    <sheet name="20170809" sheetId="282" r:id="rId140"/>
    <sheet name="20170808" sheetId="281" r:id="rId141"/>
    <sheet name="20170807" sheetId="280" r:id="rId142"/>
    <sheet name="20170804" sheetId="279" r:id="rId143"/>
    <sheet name="20170803" sheetId="278" r:id="rId144"/>
    <sheet name="20170802" sheetId="277" r:id="rId145"/>
    <sheet name="20170801" sheetId="276" r:id="rId146"/>
    <sheet name="20170731" sheetId="275" r:id="rId147"/>
    <sheet name="20170728" sheetId="274" r:id="rId148"/>
    <sheet name="20170727" sheetId="273" r:id="rId149"/>
    <sheet name="20170726" sheetId="272" r:id="rId150"/>
    <sheet name="20170725" sheetId="271" r:id="rId151"/>
    <sheet name="20170724" sheetId="270" r:id="rId152"/>
    <sheet name="20170721" sheetId="269" r:id="rId153"/>
    <sheet name="20170720" sheetId="268" r:id="rId154"/>
    <sheet name="20170719" sheetId="267" r:id="rId155"/>
    <sheet name="20170718" sheetId="266" r:id="rId156"/>
    <sheet name="20170717" sheetId="265" r:id="rId157"/>
    <sheet name="20170714" sheetId="264" r:id="rId158"/>
    <sheet name="20170713" sheetId="263" r:id="rId159"/>
    <sheet name="20170712" sheetId="262" r:id="rId160"/>
    <sheet name="20170711" sheetId="261" r:id="rId161"/>
    <sheet name="20170710" sheetId="260" r:id="rId162"/>
    <sheet name="20170707" sheetId="259" r:id="rId163"/>
    <sheet name="20170706" sheetId="258" r:id="rId164"/>
    <sheet name="20170705" sheetId="257" r:id="rId165"/>
    <sheet name="20170704" sheetId="256" r:id="rId166"/>
    <sheet name="20170703" sheetId="255" r:id="rId167"/>
    <sheet name="20170630" sheetId="254" r:id="rId168"/>
    <sheet name="20170629" sheetId="253" r:id="rId169"/>
    <sheet name="20170628" sheetId="252" r:id="rId170"/>
    <sheet name="20170627" sheetId="251" r:id="rId171"/>
    <sheet name="20170626" sheetId="250" r:id="rId172"/>
    <sheet name="20170623" sheetId="249" r:id="rId173"/>
    <sheet name="20170622" sheetId="248" r:id="rId174"/>
    <sheet name="20170621" sheetId="247" r:id="rId175"/>
    <sheet name="20170620" sheetId="246" r:id="rId176"/>
    <sheet name="20170619" sheetId="245" r:id="rId177"/>
    <sheet name="20170616" sheetId="244" r:id="rId178"/>
    <sheet name="20170615" sheetId="243" r:id="rId179"/>
    <sheet name="20170614" sheetId="242" r:id="rId180"/>
    <sheet name="20170613" sheetId="241" r:id="rId181"/>
    <sheet name="20170612" sheetId="240" r:id="rId182"/>
    <sheet name="20170609" sheetId="239" r:id="rId183"/>
    <sheet name="20170608" sheetId="238" r:id="rId184"/>
    <sheet name="20170607" sheetId="237" r:id="rId185"/>
    <sheet name="20170606" sheetId="236" r:id="rId186"/>
    <sheet name="20170605" sheetId="235" r:id="rId187"/>
    <sheet name="20170602" sheetId="234" r:id="rId188"/>
    <sheet name="20170601" sheetId="233" r:id="rId189"/>
    <sheet name="20170531" sheetId="232" r:id="rId190"/>
    <sheet name="20170530" sheetId="231" r:id="rId191"/>
    <sheet name="20170529" sheetId="230" r:id="rId192"/>
    <sheet name="20170526" sheetId="229" r:id="rId193"/>
    <sheet name="20170525" sheetId="228" r:id="rId194"/>
    <sheet name="20170524" sheetId="227" r:id="rId195"/>
    <sheet name="20170523" sheetId="226" r:id="rId196"/>
    <sheet name="20170522" sheetId="225" r:id="rId197"/>
    <sheet name="20170519" sheetId="224" r:id="rId198"/>
    <sheet name="20170518" sheetId="223" r:id="rId199"/>
    <sheet name="20170517" sheetId="222" r:id="rId200"/>
    <sheet name="20170516" sheetId="221" r:id="rId201"/>
    <sheet name="20170515" sheetId="220" r:id="rId202"/>
    <sheet name="20170512" sheetId="219" r:id="rId203"/>
    <sheet name="20170511" sheetId="218" r:id="rId204"/>
    <sheet name="20170510" sheetId="217" r:id="rId205"/>
    <sheet name="20170509" sheetId="216" r:id="rId206"/>
    <sheet name="20170508" sheetId="215" r:id="rId207"/>
    <sheet name="20170505" sheetId="214" r:id="rId208"/>
    <sheet name="20170504" sheetId="213" r:id="rId209"/>
    <sheet name="20170503" sheetId="212" r:id="rId210"/>
    <sheet name="20170502" sheetId="211" r:id="rId211"/>
    <sheet name="20170501" sheetId="210" r:id="rId212"/>
    <sheet name="20170428" sheetId="209" r:id="rId213"/>
    <sheet name="20170427" sheetId="208" r:id="rId214"/>
    <sheet name="20170426" sheetId="207" r:id="rId215"/>
    <sheet name="20170425" sheetId="206" r:id="rId216"/>
    <sheet name="20170424" sheetId="205" r:id="rId217"/>
    <sheet name="20170421" sheetId="204" r:id="rId218"/>
    <sheet name="20170420" sheetId="203" r:id="rId219"/>
    <sheet name="20170419" sheetId="202" r:id="rId220"/>
    <sheet name="20170418" sheetId="201" r:id="rId221"/>
    <sheet name="20170417" sheetId="200" r:id="rId222"/>
    <sheet name="20170414" sheetId="199" r:id="rId223"/>
    <sheet name="20170413" sheetId="198" r:id="rId224"/>
    <sheet name="20170412" sheetId="197" r:id="rId225"/>
    <sheet name="20170411" sheetId="196" r:id="rId226"/>
    <sheet name="20170410" sheetId="195" r:id="rId227"/>
    <sheet name="20170407" sheetId="194" r:id="rId228"/>
    <sheet name="20170406" sheetId="193" r:id="rId229"/>
    <sheet name="20170405" sheetId="192" r:id="rId230"/>
    <sheet name="20170404" sheetId="191" r:id="rId231"/>
    <sheet name="20170403" sheetId="190" r:id="rId232"/>
    <sheet name="20170331" sheetId="189" r:id="rId233"/>
    <sheet name="20170330" sheetId="188" r:id="rId234"/>
    <sheet name="20170329" sheetId="187" r:id="rId235"/>
    <sheet name="20170328" sheetId="186" r:id="rId236"/>
    <sheet name="20170327" sheetId="185" r:id="rId237"/>
    <sheet name="20170324" sheetId="184" r:id="rId238"/>
    <sheet name="20170323" sheetId="183" r:id="rId239"/>
    <sheet name="20170322" sheetId="182" r:id="rId240"/>
    <sheet name="20170321" sheetId="181" r:id="rId241"/>
    <sheet name="20170320" sheetId="180" r:id="rId242"/>
    <sheet name="20170317" sheetId="179" r:id="rId243"/>
    <sheet name="20170316" sheetId="178" r:id="rId244"/>
    <sheet name="20170315" sheetId="177" r:id="rId245"/>
    <sheet name="20170314" sheetId="176" r:id="rId246"/>
    <sheet name="20170313" sheetId="175" r:id="rId247"/>
    <sheet name="20170310" sheetId="174" r:id="rId248"/>
    <sheet name="20170309" sheetId="173" r:id="rId249"/>
    <sheet name="20170308" sheetId="170" r:id="rId250"/>
    <sheet name="20170307" sheetId="169" r:id="rId251"/>
    <sheet name="20170306" sheetId="168" r:id="rId252"/>
    <sheet name="20170303" sheetId="167" r:id="rId253"/>
    <sheet name="20170302" sheetId="166" r:id="rId254"/>
    <sheet name="20170301" sheetId="165" r:id="rId255"/>
    <sheet name="20170228" sheetId="164" r:id="rId256"/>
    <sheet name="20170227" sheetId="163" r:id="rId257"/>
    <sheet name="20170224" sheetId="162" r:id="rId258"/>
    <sheet name="20170223" sheetId="161" r:id="rId259"/>
    <sheet name="20170222" sheetId="160" r:id="rId260"/>
    <sheet name="20170221" sheetId="159" r:id="rId261"/>
    <sheet name="20170220" sheetId="158" r:id="rId262"/>
    <sheet name="20170217" sheetId="157" r:id="rId263"/>
    <sheet name="20170216" sheetId="156" r:id="rId264"/>
    <sheet name="20170215" sheetId="155" r:id="rId265"/>
    <sheet name="20170214" sheetId="154" r:id="rId266"/>
    <sheet name="20170213" sheetId="153" r:id="rId267"/>
    <sheet name="20170210" sheetId="152" r:id="rId268"/>
    <sheet name="20170209" sheetId="151" r:id="rId269"/>
    <sheet name="20170208" sheetId="150" r:id="rId270"/>
    <sheet name="20170207" sheetId="149" r:id="rId271"/>
    <sheet name="20170206" sheetId="148" r:id="rId272"/>
    <sheet name="20170203" sheetId="147" r:id="rId273"/>
    <sheet name="20170126" sheetId="146" r:id="rId274"/>
    <sheet name="20170125" sheetId="145" r:id="rId275"/>
    <sheet name="20170124" sheetId="144" r:id="rId276"/>
    <sheet name="20170123" sheetId="143" r:id="rId277"/>
    <sheet name="20170120" sheetId="142" r:id="rId278"/>
    <sheet name="20170119" sheetId="141" r:id="rId279"/>
    <sheet name="20170118" sheetId="140" r:id="rId280"/>
    <sheet name="20170117" sheetId="139" r:id="rId281"/>
    <sheet name="20170116" sheetId="138" r:id="rId282"/>
    <sheet name="20170113" sheetId="137" r:id="rId283"/>
    <sheet name="20170112" sheetId="136" r:id="rId284"/>
    <sheet name="20170111" sheetId="135" r:id="rId285"/>
    <sheet name="20170110" sheetId="134" r:id="rId286"/>
    <sheet name="20170109" sheetId="133" r:id="rId287"/>
    <sheet name="20170106" sheetId="132" r:id="rId288"/>
    <sheet name="20170105" sheetId="131" r:id="rId289"/>
    <sheet name="20170104" sheetId="130" r:id="rId290"/>
    <sheet name="20170103" sheetId="129" r:id="rId291"/>
    <sheet name="20161230" sheetId="128" r:id="rId292"/>
    <sheet name="20161229" sheetId="127" r:id="rId293"/>
    <sheet name="20161228" sheetId="126" r:id="rId294"/>
    <sheet name="20161227" sheetId="125" r:id="rId295"/>
    <sheet name="20161226" sheetId="124" r:id="rId296"/>
    <sheet name="20161223" sheetId="123" r:id="rId297"/>
    <sheet name="20161222" sheetId="122" r:id="rId298"/>
    <sheet name="20161221" sheetId="121" r:id="rId299"/>
    <sheet name="20161220" sheetId="120" r:id="rId300"/>
    <sheet name="20161219" sheetId="119" r:id="rId301"/>
    <sheet name="20161216" sheetId="118" r:id="rId302"/>
    <sheet name="20161215" sheetId="117" r:id="rId303"/>
    <sheet name="20161214" sheetId="116" r:id="rId304"/>
    <sheet name="20161213" sheetId="115" r:id="rId305"/>
    <sheet name="20161212" sheetId="114" r:id="rId306"/>
    <sheet name="20161209" sheetId="113" r:id="rId307"/>
    <sheet name="20161208" sheetId="112" r:id="rId308"/>
    <sheet name="20161207" sheetId="111" r:id="rId309"/>
    <sheet name="20161206" sheetId="110" r:id="rId310"/>
    <sheet name="20161205" sheetId="109" r:id="rId311"/>
    <sheet name="20161202" sheetId="108" r:id="rId312"/>
    <sheet name="20161201" sheetId="107" r:id="rId313"/>
    <sheet name="20161130" sheetId="106" r:id="rId314"/>
    <sheet name="20161129" sheetId="105" r:id="rId315"/>
    <sheet name="20161128" sheetId="104" r:id="rId316"/>
    <sheet name="20161125" sheetId="103" r:id="rId317"/>
    <sheet name="20161124" sheetId="102" r:id="rId318"/>
    <sheet name="20161123" sheetId="101" r:id="rId319"/>
    <sheet name="20161122" sheetId="100" r:id="rId320"/>
    <sheet name="20161121" sheetId="99" r:id="rId321"/>
    <sheet name="20161118" sheetId="98" r:id="rId322"/>
    <sheet name="20161117" sheetId="97" r:id="rId323"/>
    <sheet name="20161116" sheetId="96" r:id="rId324"/>
    <sheet name="20161115" sheetId="95" r:id="rId325"/>
    <sheet name="20161114" sheetId="94" r:id="rId326"/>
    <sheet name="20161111" sheetId="93" r:id="rId327"/>
    <sheet name="20161110" sheetId="92" r:id="rId328"/>
    <sheet name="20161109" sheetId="91" r:id="rId329"/>
    <sheet name="20161108" sheetId="90" r:id="rId330"/>
    <sheet name="20161107" sheetId="89" r:id="rId331"/>
    <sheet name="20161104" sheetId="88" r:id="rId332"/>
    <sheet name="20161103" sheetId="87" r:id="rId333"/>
    <sheet name="20161102" sheetId="86" r:id="rId334"/>
    <sheet name="20161101" sheetId="85" r:id="rId335"/>
    <sheet name="20161031" sheetId="84" r:id="rId336"/>
    <sheet name="20161028" sheetId="83" r:id="rId337"/>
    <sheet name="20161027" sheetId="82" r:id="rId338"/>
    <sheet name="20161026" sheetId="81" r:id="rId339"/>
    <sheet name="20161025" sheetId="80" r:id="rId340"/>
    <sheet name="20161024" sheetId="79" r:id="rId341"/>
    <sheet name="20161021" sheetId="78" r:id="rId342"/>
    <sheet name="20161020" sheetId="77" r:id="rId343"/>
    <sheet name="20161019" sheetId="76" r:id="rId344"/>
    <sheet name="20161018" sheetId="75" r:id="rId345"/>
    <sheet name="20161017" sheetId="74" r:id="rId346"/>
    <sheet name="20161014" sheetId="73" r:id="rId347"/>
    <sheet name="20161013" sheetId="72" r:id="rId348"/>
    <sheet name="20160930" sheetId="71" r:id="rId349"/>
    <sheet name="20160929" sheetId="70" r:id="rId350"/>
    <sheet name="20160928" sheetId="69" r:id="rId351"/>
    <sheet name="20160927" sheetId="68" r:id="rId352"/>
    <sheet name="20160926" sheetId="67" r:id="rId353"/>
    <sheet name="20160923" sheetId="66" r:id="rId354"/>
    <sheet name="20160922" sheetId="65" r:id="rId355"/>
    <sheet name="20160921" sheetId="64" r:id="rId356"/>
    <sheet name="20160920" sheetId="63" r:id="rId357"/>
    <sheet name="20160919" sheetId="62" r:id="rId358"/>
    <sheet name="20160914" sheetId="61" r:id="rId359"/>
    <sheet name="20160913" sheetId="60" r:id="rId360"/>
    <sheet name="20160912" sheetId="59" r:id="rId361"/>
    <sheet name="20160909" sheetId="58" r:id="rId362"/>
    <sheet name="20160908" sheetId="57" r:id="rId363"/>
    <sheet name="20160907" sheetId="56" r:id="rId364"/>
    <sheet name="20160906" sheetId="55" r:id="rId365"/>
    <sheet name="20160905" sheetId="54" r:id="rId366"/>
    <sheet name="20160902" sheetId="53" r:id="rId367"/>
    <sheet name="20160901" sheetId="52" r:id="rId368"/>
    <sheet name="20160831" sheetId="51" r:id="rId369"/>
    <sheet name="20160830" sheetId="50" r:id="rId370"/>
    <sheet name="20160829" sheetId="49" r:id="rId371"/>
    <sheet name="20160826" sheetId="48" r:id="rId372"/>
    <sheet name="20160825" sheetId="47" r:id="rId373"/>
    <sheet name="20160824" sheetId="45" r:id="rId374"/>
    <sheet name="20160823" sheetId="44" r:id="rId375"/>
    <sheet name="20160819" sheetId="43" r:id="rId376"/>
    <sheet name="20160818" sheetId="42" r:id="rId377"/>
    <sheet name="20160817" sheetId="41" r:id="rId378"/>
    <sheet name="20160816" sheetId="40" r:id="rId379"/>
    <sheet name="20160815" sheetId="38" r:id="rId380"/>
    <sheet name="20160812" sheetId="37" r:id="rId381"/>
    <sheet name="20160811" sheetId="36" r:id="rId382"/>
    <sheet name="20160810" sheetId="35" r:id="rId383"/>
    <sheet name="20160809" sheetId="34" r:id="rId384"/>
    <sheet name="20160808" sheetId="33" r:id="rId385"/>
    <sheet name="20160805" sheetId="32" r:id="rId386"/>
    <sheet name="20160804" sheetId="31" r:id="rId387"/>
    <sheet name="20160803" sheetId="30" r:id="rId388"/>
    <sheet name="20160802" sheetId="29" r:id="rId389"/>
    <sheet name="20160801" sheetId="28" r:id="rId390"/>
    <sheet name="20160729" sheetId="27" r:id="rId391"/>
    <sheet name="20160728" sheetId="26" r:id="rId392"/>
    <sheet name="20160727" sheetId="25" r:id="rId393"/>
    <sheet name="20160726" sheetId="24" r:id="rId394"/>
    <sheet name="20160725" sheetId="23" r:id="rId395"/>
    <sheet name="20160722" sheetId="22" r:id="rId396"/>
    <sheet name="20160721" sheetId="21" r:id="rId397"/>
    <sheet name="20160720" sheetId="20" r:id="rId398"/>
    <sheet name="20160719" sheetId="19" r:id="rId399"/>
    <sheet name="20160718" sheetId="18" r:id="rId400"/>
    <sheet name="20160715" sheetId="17" r:id="rId401"/>
    <sheet name="20160714" sheetId="16" r:id="rId402"/>
    <sheet name="20160713" sheetId="15" r:id="rId403"/>
    <sheet name="20160712" sheetId="14" r:id="rId404"/>
    <sheet name="20160711" sheetId="13" r:id="rId405"/>
    <sheet name="20160708" sheetId="12" r:id="rId406"/>
    <sheet name="20160707" sheetId="11" r:id="rId407"/>
    <sheet name="20160706" sheetId="10" r:id="rId408"/>
    <sheet name="20160705" sheetId="9" r:id="rId409"/>
    <sheet name="20160704" sheetId="8" r:id="rId410"/>
    <sheet name="20160701" sheetId="7" r:id="rId411"/>
    <sheet name="20160630" sheetId="5" r:id="rId412"/>
    <sheet name="20160629" sheetId="4" r:id="rId413"/>
    <sheet name="20160628" sheetId="1" r:id="rId414"/>
  </sheets>
  <calcPr calcId="162913"/>
</workbook>
</file>

<file path=xl/calcChain.xml><?xml version="1.0" encoding="utf-8"?>
<calcChain xmlns="http://schemas.openxmlformats.org/spreadsheetml/2006/main">
  <c r="E46" i="422" l="1"/>
  <c r="E11" i="422"/>
  <c r="E10" i="422"/>
  <c r="B15" i="422"/>
  <c r="B13" i="422"/>
  <c r="B11" i="422"/>
  <c r="B49" i="422"/>
  <c r="B38" i="422"/>
  <c r="H35" i="422"/>
  <c r="H36" i="422" s="1"/>
  <c r="H34" i="422"/>
  <c r="B28" i="422"/>
  <c r="I27" i="422"/>
  <c r="B26" i="422"/>
  <c r="I25" i="422"/>
  <c r="B25" i="422"/>
  <c r="I19" i="422"/>
  <c r="I15" i="422"/>
  <c r="I11" i="422"/>
  <c r="I10" i="422"/>
  <c r="B5" i="422"/>
  <c r="B49" i="421" l="1"/>
  <c r="H35" i="421" s="1"/>
  <c r="B38" i="421"/>
  <c r="H34" i="421"/>
  <c r="B28" i="421"/>
  <c r="I27" i="421"/>
  <c r="B26" i="421"/>
  <c r="I25" i="421"/>
  <c r="B25" i="421"/>
  <c r="I19" i="421"/>
  <c r="I15" i="421"/>
  <c r="I11" i="421"/>
  <c r="I10" i="421"/>
  <c r="B5" i="421"/>
  <c r="E46" i="419"/>
  <c r="H36" i="421" l="1"/>
  <c r="B49" i="420"/>
  <c r="H35" i="420" s="1"/>
  <c r="B38" i="420"/>
  <c r="H34" i="420"/>
  <c r="B28" i="420"/>
  <c r="I27" i="420"/>
  <c r="B26" i="420"/>
  <c r="I25" i="420"/>
  <c r="B25" i="420"/>
  <c r="I19" i="420"/>
  <c r="I15" i="420"/>
  <c r="I11" i="420"/>
  <c r="I10" i="420"/>
  <c r="B5" i="420"/>
  <c r="H36" i="420" l="1"/>
  <c r="B49" i="419"/>
  <c r="H35" i="419" s="1"/>
  <c r="B38" i="419"/>
  <c r="H34" i="419"/>
  <c r="B28" i="419"/>
  <c r="I27" i="419"/>
  <c r="B26" i="419"/>
  <c r="I25" i="419"/>
  <c r="B25" i="419"/>
  <c r="I19" i="419"/>
  <c r="I15" i="419"/>
  <c r="I11" i="419"/>
  <c r="I10" i="419"/>
  <c r="B5" i="419"/>
  <c r="H36" i="419" l="1"/>
  <c r="B49" i="418"/>
  <c r="H35" i="418" s="1"/>
  <c r="E46" i="418"/>
  <c r="B38" i="418"/>
  <c r="H34" i="418"/>
  <c r="B28" i="418"/>
  <c r="I27" i="418"/>
  <c r="B26" i="418"/>
  <c r="I25" i="418"/>
  <c r="B25" i="418"/>
  <c r="I19" i="418"/>
  <c r="I15" i="418"/>
  <c r="I11" i="418"/>
  <c r="I10" i="418"/>
  <c r="B5" i="418"/>
  <c r="H36" i="418" l="1"/>
  <c r="I11" i="417"/>
  <c r="I10" i="417"/>
  <c r="B49" i="417" l="1"/>
  <c r="H35" i="417" s="1"/>
  <c r="E46" i="417"/>
  <c r="B38" i="417"/>
  <c r="H34" i="417"/>
  <c r="B28" i="417"/>
  <c r="I27" i="417"/>
  <c r="B26" i="417"/>
  <c r="I25" i="417"/>
  <c r="B25" i="417"/>
  <c r="I19" i="417"/>
  <c r="I15" i="417"/>
  <c r="B5" i="417"/>
  <c r="H36" i="417" l="1"/>
  <c r="I27" i="416"/>
  <c r="B49" i="416" l="1"/>
  <c r="H35" i="416" s="1"/>
  <c r="E46" i="416"/>
  <c r="B38" i="416"/>
  <c r="H34" i="416"/>
  <c r="B28" i="416"/>
  <c r="B26" i="416"/>
  <c r="I25" i="416"/>
  <c r="B25" i="416"/>
  <c r="I19" i="416"/>
  <c r="I15" i="416"/>
  <c r="I10" i="416"/>
  <c r="B5" i="416"/>
  <c r="H36" i="416" l="1"/>
  <c r="B49" i="415"/>
  <c r="H35" i="415" s="1"/>
  <c r="E46" i="415"/>
  <c r="B38" i="415"/>
  <c r="H34" i="415"/>
  <c r="B28" i="415"/>
  <c r="I27" i="415"/>
  <c r="B26" i="415"/>
  <c r="I25" i="415"/>
  <c r="B25" i="415"/>
  <c r="I19" i="415"/>
  <c r="I15" i="415"/>
  <c r="I10" i="415"/>
  <c r="B5" i="415"/>
  <c r="H36" i="415" l="1"/>
  <c r="B49" i="414"/>
  <c r="H35" i="414" s="1"/>
  <c r="E46" i="414"/>
  <c r="B38" i="414"/>
  <c r="H34" i="414"/>
  <c r="B28" i="414"/>
  <c r="I27" i="414"/>
  <c r="B26" i="414"/>
  <c r="I25" i="414"/>
  <c r="B25" i="414"/>
  <c r="I19" i="414"/>
  <c r="I15" i="414"/>
  <c r="I10" i="414"/>
  <c r="B5" i="414"/>
  <c r="H36" i="414" l="1"/>
  <c r="B49" i="413"/>
  <c r="H35" i="413" s="1"/>
  <c r="E46" i="413"/>
  <c r="B38" i="413"/>
  <c r="H34" i="413"/>
  <c r="B28" i="413"/>
  <c r="I27" i="413"/>
  <c r="B26" i="413"/>
  <c r="I25" i="413"/>
  <c r="B25" i="413"/>
  <c r="I19" i="413"/>
  <c r="I15" i="413"/>
  <c r="I10" i="413"/>
  <c r="B5" i="413"/>
  <c r="H36" i="413" l="1"/>
  <c r="B49" i="412"/>
  <c r="H35" i="412" s="1"/>
  <c r="E46" i="412"/>
  <c r="B38" i="412"/>
  <c r="H34" i="412"/>
  <c r="B28" i="412"/>
  <c r="I27" i="412"/>
  <c r="B26" i="412"/>
  <c r="I25" i="412"/>
  <c r="B25" i="412"/>
  <c r="I19" i="412"/>
  <c r="I15" i="412"/>
  <c r="I10" i="412"/>
  <c r="B5" i="412"/>
  <c r="H36" i="412" l="1"/>
  <c r="B49" i="411"/>
  <c r="H35" i="411" s="1"/>
  <c r="E46" i="411"/>
  <c r="B38" i="411"/>
  <c r="H34" i="411"/>
  <c r="B28" i="411"/>
  <c r="I27" i="411"/>
  <c r="B26" i="411"/>
  <c r="I25" i="411"/>
  <c r="B25" i="411"/>
  <c r="I19" i="411"/>
  <c r="I15" i="411"/>
  <c r="I10" i="411"/>
  <c r="B5" i="411"/>
  <c r="H36" i="411" l="1"/>
  <c r="B49" i="410"/>
  <c r="H35" i="410" s="1"/>
  <c r="E46" i="410"/>
  <c r="B38" i="410"/>
  <c r="H34" i="410"/>
  <c r="B28" i="410"/>
  <c r="I27" i="410"/>
  <c r="B26" i="410"/>
  <c r="I25" i="410"/>
  <c r="B25" i="410"/>
  <c r="I19" i="410"/>
  <c r="I15" i="410"/>
  <c r="I10" i="410"/>
  <c r="B5" i="410"/>
  <c r="H36" i="410" l="1"/>
  <c r="B49" i="409"/>
  <c r="H35" i="409" s="1"/>
  <c r="E46" i="409"/>
  <c r="B38" i="409"/>
  <c r="H34" i="409"/>
  <c r="B28" i="409"/>
  <c r="I27" i="409"/>
  <c r="B26" i="409"/>
  <c r="I25" i="409"/>
  <c r="B25" i="409"/>
  <c r="I19" i="409"/>
  <c r="I15" i="409"/>
  <c r="I10" i="409"/>
  <c r="B5" i="409"/>
  <c r="H36" i="409" l="1"/>
  <c r="B5" i="408"/>
  <c r="B49" i="408" l="1"/>
  <c r="H35" i="408" s="1"/>
  <c r="E46" i="408"/>
  <c r="B38" i="408"/>
  <c r="H34" i="408"/>
  <c r="B28" i="408"/>
  <c r="I27" i="408"/>
  <c r="B26" i="408"/>
  <c r="I25" i="408"/>
  <c r="B25" i="408"/>
  <c r="I19" i="408"/>
  <c r="I15" i="408"/>
  <c r="I10" i="408"/>
  <c r="H36" i="408" l="1"/>
  <c r="I27" i="407"/>
  <c r="B49" i="407"/>
  <c r="H35" i="407" s="1"/>
  <c r="E46" i="407"/>
  <c r="B38" i="407"/>
  <c r="H34" i="407"/>
  <c r="B28" i="407"/>
  <c r="B26" i="407"/>
  <c r="I25" i="407"/>
  <c r="B25" i="407"/>
  <c r="I19" i="407"/>
  <c r="I15" i="407"/>
  <c r="I10" i="407"/>
  <c r="H36" i="407" l="1"/>
  <c r="B49" i="406"/>
  <c r="H35" i="406" s="1"/>
  <c r="E46" i="406"/>
  <c r="B38" i="406"/>
  <c r="H34" i="406"/>
  <c r="B28" i="406"/>
  <c r="I27" i="406"/>
  <c r="B26" i="406"/>
  <c r="I25" i="406"/>
  <c r="B25" i="406"/>
  <c r="I19" i="406"/>
  <c r="I15" i="406"/>
  <c r="I10" i="406"/>
  <c r="H36" i="406" l="1"/>
  <c r="B49" i="405"/>
  <c r="H35" i="405" s="1"/>
  <c r="E46" i="405"/>
  <c r="B38" i="405"/>
  <c r="H34" i="405"/>
  <c r="B28" i="405"/>
  <c r="I27" i="405"/>
  <c r="B26" i="405"/>
  <c r="I25" i="405"/>
  <c r="B25" i="405"/>
  <c r="I19" i="405"/>
  <c r="I15" i="405"/>
  <c r="I10" i="405"/>
  <c r="H36" i="405" l="1"/>
  <c r="B49" i="404"/>
  <c r="H35" i="404" s="1"/>
  <c r="E46" i="404"/>
  <c r="B38" i="404"/>
  <c r="H34" i="404"/>
  <c r="B28" i="404"/>
  <c r="I27" i="404"/>
  <c r="B26" i="404"/>
  <c r="I25" i="404"/>
  <c r="B25" i="404"/>
  <c r="I19" i="404"/>
  <c r="I15" i="404"/>
  <c r="I10" i="404"/>
  <c r="H36" i="404" l="1"/>
  <c r="B49" i="403"/>
  <c r="H35" i="403" s="1"/>
  <c r="E46" i="403"/>
  <c r="B38" i="403"/>
  <c r="H34" i="403"/>
  <c r="B28" i="403"/>
  <c r="I27" i="403"/>
  <c r="B26" i="403"/>
  <c r="I25" i="403"/>
  <c r="B25" i="403"/>
  <c r="I19" i="403"/>
  <c r="I15" i="403"/>
  <c r="I10" i="403"/>
  <c r="H36" i="403" l="1"/>
  <c r="B49" i="402"/>
  <c r="H35" i="402" s="1"/>
  <c r="E46" i="402"/>
  <c r="B38" i="402"/>
  <c r="H34" i="402"/>
  <c r="B28" i="402"/>
  <c r="I27" i="402"/>
  <c r="B26" i="402"/>
  <c r="I25" i="402"/>
  <c r="B25" i="402"/>
  <c r="I19" i="402"/>
  <c r="I15" i="402"/>
  <c r="I10" i="402"/>
  <c r="H36" i="402" l="1"/>
  <c r="B49" i="401"/>
  <c r="H35" i="401" s="1"/>
  <c r="E46" i="401"/>
  <c r="B38" i="401"/>
  <c r="H34" i="401"/>
  <c r="B28" i="401"/>
  <c r="I27" i="401"/>
  <c r="B26" i="401"/>
  <c r="I25" i="401"/>
  <c r="B25" i="401"/>
  <c r="I19" i="401"/>
  <c r="I15" i="401"/>
  <c r="I10" i="401"/>
  <c r="H36" i="401" l="1"/>
  <c r="B49" i="400"/>
  <c r="H35" i="400" s="1"/>
  <c r="E46" i="400"/>
  <c r="B38" i="400"/>
  <c r="H34" i="400"/>
  <c r="B28" i="400"/>
  <c r="I27" i="400"/>
  <c r="B26" i="400"/>
  <c r="I25" i="400"/>
  <c r="B25" i="400"/>
  <c r="I19" i="400"/>
  <c r="I15" i="400"/>
  <c r="I11" i="400"/>
  <c r="I10" i="400"/>
  <c r="H36" i="400" l="1"/>
  <c r="E46" i="399"/>
  <c r="B49" i="399"/>
  <c r="H35" i="399" s="1"/>
  <c r="B38" i="399"/>
  <c r="H34" i="399"/>
  <c r="B28" i="399"/>
  <c r="I27" i="399"/>
  <c r="B26" i="399"/>
  <c r="I25" i="399"/>
  <c r="B25" i="399"/>
  <c r="I19" i="399"/>
  <c r="I15" i="399"/>
  <c r="I11" i="399"/>
  <c r="I10" i="399"/>
  <c r="H36" i="399" l="1"/>
  <c r="I27" i="398"/>
  <c r="B49" i="398" l="1"/>
  <c r="H35" i="398" s="1"/>
  <c r="E46" i="398"/>
  <c r="B38" i="398"/>
  <c r="H34" i="398"/>
  <c r="B28" i="398"/>
  <c r="B26" i="398"/>
  <c r="I25" i="398"/>
  <c r="B25" i="398"/>
  <c r="I19" i="398"/>
  <c r="I15" i="398"/>
  <c r="I11" i="398"/>
  <c r="I10" i="398"/>
  <c r="H36" i="398" l="1"/>
  <c r="B49" i="397"/>
  <c r="H35" i="397" s="1"/>
  <c r="E46" i="397"/>
  <c r="B38" i="397"/>
  <c r="H34" i="397"/>
  <c r="B28" i="397"/>
  <c r="B26" i="397"/>
  <c r="I25" i="397"/>
  <c r="B25" i="397"/>
  <c r="I19" i="397"/>
  <c r="I15" i="397"/>
  <c r="I11" i="397"/>
  <c r="I10" i="397"/>
  <c r="H36" i="397" l="1"/>
  <c r="B49" i="396"/>
  <c r="H35" i="396" s="1"/>
  <c r="E46" i="396"/>
  <c r="B38" i="396"/>
  <c r="H34" i="396"/>
  <c r="B28" i="396"/>
  <c r="B26" i="396"/>
  <c r="I25" i="396"/>
  <c r="B25" i="396"/>
  <c r="I19" i="396"/>
  <c r="I15" i="396"/>
  <c r="I11" i="396"/>
  <c r="I10" i="396"/>
  <c r="H36" i="396" l="1"/>
  <c r="B49" i="395"/>
  <c r="H35" i="395" s="1"/>
  <c r="E46" i="395"/>
  <c r="B38" i="395"/>
  <c r="H34" i="395"/>
  <c r="B28" i="395"/>
  <c r="B26" i="395"/>
  <c r="I25" i="395"/>
  <c r="B25" i="395"/>
  <c r="I19" i="395"/>
  <c r="I15" i="395"/>
  <c r="I11" i="395"/>
  <c r="I10" i="395"/>
  <c r="H36" i="395" l="1"/>
  <c r="B49" i="394"/>
  <c r="H35" i="394" s="1"/>
  <c r="E46" i="394"/>
  <c r="B38" i="394"/>
  <c r="H34" i="394"/>
  <c r="B28" i="394"/>
  <c r="B26" i="394"/>
  <c r="I25" i="394"/>
  <c r="B25" i="394"/>
  <c r="I19" i="394"/>
  <c r="I15" i="394"/>
  <c r="I11" i="394"/>
  <c r="I10" i="394"/>
  <c r="H36" i="394" l="1"/>
  <c r="B49" i="393"/>
  <c r="H35" i="393" s="1"/>
  <c r="E46" i="393"/>
  <c r="B38" i="393"/>
  <c r="H34" i="393"/>
  <c r="B28" i="393"/>
  <c r="B26" i="393"/>
  <c r="I25" i="393"/>
  <c r="B25" i="393"/>
  <c r="I19" i="393"/>
  <c r="I15" i="393"/>
  <c r="I11" i="393"/>
  <c r="I10" i="393"/>
  <c r="H36" i="393" l="1"/>
  <c r="B49" i="392"/>
  <c r="H35" i="392" s="1"/>
  <c r="E46" i="392"/>
  <c r="B38" i="392"/>
  <c r="H34" i="392"/>
  <c r="B28" i="392"/>
  <c r="B26" i="392"/>
  <c r="I25" i="392"/>
  <c r="B25" i="392"/>
  <c r="I19" i="392"/>
  <c r="I15" i="392"/>
  <c r="I11" i="392"/>
  <c r="I10" i="392"/>
  <c r="H36" i="392" l="1"/>
  <c r="B49" i="391"/>
  <c r="H35" i="391" s="1"/>
  <c r="E46" i="391"/>
  <c r="B38" i="391"/>
  <c r="H34" i="391"/>
  <c r="B28" i="391"/>
  <c r="B26" i="391"/>
  <c r="I25" i="391"/>
  <c r="B25" i="391"/>
  <c r="I19" i="391"/>
  <c r="I15" i="391"/>
  <c r="I11" i="391"/>
  <c r="I10" i="391"/>
  <c r="H36" i="391" l="1"/>
  <c r="B49" i="390"/>
  <c r="H35" i="390" s="1"/>
  <c r="E46" i="390"/>
  <c r="B38" i="390"/>
  <c r="H34" i="390"/>
  <c r="B28" i="390"/>
  <c r="B26" i="390"/>
  <c r="I25" i="390"/>
  <c r="B25" i="390"/>
  <c r="I19" i="390"/>
  <c r="I15" i="390"/>
  <c r="I11" i="390"/>
  <c r="I10" i="390"/>
  <c r="H36" i="390" l="1"/>
  <c r="E46" i="389"/>
  <c r="B49" i="389"/>
  <c r="H35" i="389" s="1"/>
  <c r="B38" i="389"/>
  <c r="H34" i="389"/>
  <c r="B28" i="389"/>
  <c r="B26" i="389"/>
  <c r="I25" i="389"/>
  <c r="B25" i="389"/>
  <c r="I19" i="389"/>
  <c r="I15" i="389"/>
  <c r="I11" i="389"/>
  <c r="I10" i="389"/>
  <c r="H36" i="389" l="1"/>
  <c r="E11" i="388"/>
  <c r="B15" i="388"/>
  <c r="I27" i="388"/>
  <c r="I27" i="389" l="1"/>
  <c r="B15" i="389"/>
  <c r="E11" i="389"/>
  <c r="B29" i="388"/>
  <c r="E46" i="388"/>
  <c r="B49" i="388"/>
  <c r="H35" i="388" s="1"/>
  <c r="B38" i="388"/>
  <c r="H34" i="388"/>
  <c r="B28" i="388"/>
  <c r="B26" i="388"/>
  <c r="I25" i="388"/>
  <c r="B25" i="388"/>
  <c r="I19" i="388"/>
  <c r="I15" i="388"/>
  <c r="I11" i="388"/>
  <c r="I10" i="388"/>
  <c r="B15" i="390" l="1"/>
  <c r="I27" i="390"/>
  <c r="B29" i="389"/>
  <c r="E11" i="390"/>
  <c r="H36" i="388"/>
  <c r="B25" i="384"/>
  <c r="B48" i="387"/>
  <c r="H34" i="387" s="1"/>
  <c r="B37" i="387"/>
  <c r="H33" i="387"/>
  <c r="B28" i="387"/>
  <c r="B26" i="387"/>
  <c r="I25" i="387"/>
  <c r="B25" i="387"/>
  <c r="I19" i="387"/>
  <c r="I15" i="387"/>
  <c r="I11" i="387"/>
  <c r="I10" i="387"/>
  <c r="I27" i="391" l="1"/>
  <c r="B15" i="391"/>
  <c r="B29" i="390"/>
  <c r="E11" i="391"/>
  <c r="H35" i="387"/>
  <c r="B48" i="386"/>
  <c r="H34" i="386" s="1"/>
  <c r="B37" i="386"/>
  <c r="H33" i="386"/>
  <c r="B28" i="386"/>
  <c r="B26" i="386"/>
  <c r="I25" i="386"/>
  <c r="B25" i="386"/>
  <c r="I19" i="386"/>
  <c r="I15" i="386"/>
  <c r="I11" i="386"/>
  <c r="I10" i="386"/>
  <c r="E11" i="392" l="1"/>
  <c r="B15" i="392"/>
  <c r="I27" i="392"/>
  <c r="B29" i="391"/>
  <c r="H35" i="386"/>
  <c r="B48" i="385"/>
  <c r="H34" i="385" s="1"/>
  <c r="B37" i="385"/>
  <c r="H33" i="385"/>
  <c r="B28" i="385"/>
  <c r="B26" i="385"/>
  <c r="I25" i="385"/>
  <c r="B25" i="385"/>
  <c r="I19" i="385"/>
  <c r="I15" i="385"/>
  <c r="I11" i="385"/>
  <c r="I10" i="385"/>
  <c r="B29" i="392" l="1"/>
  <c r="I27" i="393"/>
  <c r="B15" i="393"/>
  <c r="E11" i="393"/>
  <c r="H35" i="385"/>
  <c r="B48" i="384"/>
  <c r="H34" i="384" s="1"/>
  <c r="B37" i="384"/>
  <c r="H33" i="384"/>
  <c r="B28" i="384"/>
  <c r="B26" i="384"/>
  <c r="I25" i="384"/>
  <c r="I19" i="384"/>
  <c r="I15" i="384"/>
  <c r="I11" i="384"/>
  <c r="I10" i="384"/>
  <c r="B29" i="393" l="1"/>
  <c r="E11" i="394"/>
  <c r="B15" i="394"/>
  <c r="I27" i="394"/>
  <c r="H35" i="384"/>
  <c r="B48" i="383"/>
  <c r="H34" i="383" s="1"/>
  <c r="B37" i="383"/>
  <c r="H33" i="383"/>
  <c r="B28" i="383"/>
  <c r="B26" i="383"/>
  <c r="I25" i="383"/>
  <c r="B25" i="383"/>
  <c r="I19" i="383"/>
  <c r="I15" i="383"/>
  <c r="I11" i="383"/>
  <c r="I10" i="383"/>
  <c r="I27" i="395" l="1"/>
  <c r="E11" i="395"/>
  <c r="B29" i="394"/>
  <c r="B15" i="395"/>
  <c r="H35" i="383"/>
  <c r="B48" i="382"/>
  <c r="H34" i="382" s="1"/>
  <c r="B37" i="382"/>
  <c r="H33" i="382"/>
  <c r="B28" i="382"/>
  <c r="B26" i="382"/>
  <c r="I25" i="382"/>
  <c r="B25" i="382"/>
  <c r="I19" i="382"/>
  <c r="I15" i="382"/>
  <c r="I11" i="382"/>
  <c r="I10" i="382"/>
  <c r="E11" i="396" l="1"/>
  <c r="I27" i="396"/>
  <c r="B29" i="395"/>
  <c r="B15" i="396"/>
  <c r="H35" i="382"/>
  <c r="B48" i="381"/>
  <c r="H34" i="381" s="1"/>
  <c r="B37" i="381"/>
  <c r="H33" i="381"/>
  <c r="B28" i="381"/>
  <c r="B26" i="381"/>
  <c r="I25" i="381"/>
  <c r="B25" i="381"/>
  <c r="I19" i="381"/>
  <c r="I15" i="381"/>
  <c r="I11" i="381"/>
  <c r="I10" i="381"/>
  <c r="I27" i="397" l="1"/>
  <c r="B15" i="397"/>
  <c r="E11" i="397"/>
  <c r="B29" i="396"/>
  <c r="H35" i="381"/>
  <c r="B48" i="380"/>
  <c r="H34" i="380" s="1"/>
  <c r="B37" i="380"/>
  <c r="H33" i="380"/>
  <c r="B28" i="380"/>
  <c r="B26" i="380"/>
  <c r="I25" i="380"/>
  <c r="B25" i="380"/>
  <c r="I19" i="380"/>
  <c r="I15" i="380"/>
  <c r="I11" i="380"/>
  <c r="I10" i="380"/>
  <c r="E11" i="398" l="1"/>
  <c r="E11" i="399" s="1"/>
  <c r="B15" i="398"/>
  <c r="B29" i="397"/>
  <c r="H35" i="380"/>
  <c r="B48" i="379"/>
  <c r="H34" i="379" s="1"/>
  <c r="B37" i="379"/>
  <c r="H33" i="379"/>
  <c r="B28" i="379"/>
  <c r="I25" i="379"/>
  <c r="B26" i="379"/>
  <c r="B25" i="379"/>
  <c r="I19" i="379"/>
  <c r="I15" i="379"/>
  <c r="I11" i="379"/>
  <c r="I10" i="379"/>
  <c r="E11" i="400" l="1"/>
  <c r="B29" i="398"/>
  <c r="B15" i="399"/>
  <c r="H35" i="379"/>
  <c r="I12" i="378"/>
  <c r="I13" i="378"/>
  <c r="E11" i="401" l="1"/>
  <c r="B15" i="400"/>
  <c r="B29" i="399"/>
  <c r="B48" i="378"/>
  <c r="H34" i="378" s="1"/>
  <c r="B37" i="378"/>
  <c r="H33" i="378"/>
  <c r="B28" i="378"/>
  <c r="B26" i="378"/>
  <c r="I27" i="378"/>
  <c r="B25" i="378"/>
  <c r="I21" i="378"/>
  <c r="I17" i="378"/>
  <c r="E11" i="402" l="1"/>
  <c r="B29" i="400"/>
  <c r="B15" i="401"/>
  <c r="H35" i="378"/>
  <c r="B48" i="377"/>
  <c r="H34" i="377" s="1"/>
  <c r="B37" i="377"/>
  <c r="H33" i="377"/>
  <c r="B28" i="377"/>
  <c r="B26" i="377"/>
  <c r="I25" i="377"/>
  <c r="B25" i="377"/>
  <c r="I19" i="377"/>
  <c r="I15" i="377"/>
  <c r="I11" i="377"/>
  <c r="I10" i="377"/>
  <c r="E11" i="403" l="1"/>
  <c r="B29" i="401"/>
  <c r="B15" i="402"/>
  <c r="H35" i="377"/>
  <c r="B48" i="376"/>
  <c r="H34" i="376" s="1"/>
  <c r="B37" i="376"/>
  <c r="H33" i="376"/>
  <c r="B28" i="376"/>
  <c r="B26" i="376"/>
  <c r="I25" i="376"/>
  <c r="B25" i="376"/>
  <c r="I19" i="376"/>
  <c r="I15" i="376"/>
  <c r="I11" i="376"/>
  <c r="I10" i="376"/>
  <c r="E11" i="404" l="1"/>
  <c r="B29" i="402"/>
  <c r="B15" i="403"/>
  <c r="H35" i="376"/>
  <c r="B48" i="375"/>
  <c r="H34" i="375" s="1"/>
  <c r="B37" i="375"/>
  <c r="H33" i="375"/>
  <c r="B28" i="375"/>
  <c r="B26" i="375"/>
  <c r="I25" i="375"/>
  <c r="B25" i="375"/>
  <c r="I19" i="375"/>
  <c r="I15" i="375"/>
  <c r="I11" i="375"/>
  <c r="I10" i="375"/>
  <c r="E11" i="405" l="1"/>
  <c r="B29" i="403"/>
  <c r="B15" i="404"/>
  <c r="H35" i="375"/>
  <c r="B48" i="374"/>
  <c r="H34" i="374" s="1"/>
  <c r="B37" i="374"/>
  <c r="H33" i="374"/>
  <c r="B28" i="374"/>
  <c r="B26" i="374"/>
  <c r="I25" i="374"/>
  <c r="B25" i="374"/>
  <c r="I19" i="374"/>
  <c r="I15" i="374"/>
  <c r="I11" i="374"/>
  <c r="I10" i="374"/>
  <c r="E11" i="406" l="1"/>
  <c r="B29" i="404"/>
  <c r="B15" i="405"/>
  <c r="H35" i="374"/>
  <c r="B48" i="373"/>
  <c r="H34" i="373" s="1"/>
  <c r="B37" i="373"/>
  <c r="H33" i="373"/>
  <c r="B28" i="373"/>
  <c r="B26" i="373"/>
  <c r="I25" i="373"/>
  <c r="B25" i="373"/>
  <c r="I19" i="373"/>
  <c r="I15" i="373"/>
  <c r="I11" i="373"/>
  <c r="I10" i="373"/>
  <c r="E11" i="407" l="1"/>
  <c r="B29" i="405"/>
  <c r="B15" i="406"/>
  <c r="H35" i="373"/>
  <c r="B37" i="372"/>
  <c r="E11" i="408" l="1"/>
  <c r="B29" i="406"/>
  <c r="B15" i="407"/>
  <c r="B48" i="372"/>
  <c r="H34" i="372" s="1"/>
  <c r="H33" i="372"/>
  <c r="B28" i="372"/>
  <c r="B26" i="372"/>
  <c r="I25" i="372"/>
  <c r="B25" i="372"/>
  <c r="I19" i="372"/>
  <c r="I15" i="372"/>
  <c r="I11" i="372"/>
  <c r="I10" i="372"/>
  <c r="E11" i="409" l="1"/>
  <c r="B29" i="407"/>
  <c r="B15" i="408"/>
  <c r="H35" i="372"/>
  <c r="B48" i="371"/>
  <c r="H34" i="371" s="1"/>
  <c r="B37" i="371"/>
  <c r="H33" i="371"/>
  <c r="B28" i="371"/>
  <c r="B26" i="371"/>
  <c r="I25" i="371"/>
  <c r="B25" i="371"/>
  <c r="I19" i="371"/>
  <c r="I15" i="371"/>
  <c r="I11" i="371"/>
  <c r="I10" i="371"/>
  <c r="E11" i="410" l="1"/>
  <c r="B29" i="408"/>
  <c r="B15" i="409"/>
  <c r="H35" i="371"/>
  <c r="B48" i="370"/>
  <c r="H34" i="370" s="1"/>
  <c r="B37" i="370"/>
  <c r="H33" i="370"/>
  <c r="B28" i="370"/>
  <c r="B26" i="370"/>
  <c r="I25" i="370"/>
  <c r="B25" i="370"/>
  <c r="I19" i="370"/>
  <c r="I15" i="370"/>
  <c r="I11" i="370"/>
  <c r="I10" i="370"/>
  <c r="E11" i="413" l="1"/>
  <c r="E11" i="411"/>
  <c r="E11" i="412"/>
  <c r="B29" i="409"/>
  <c r="B15" i="410"/>
  <c r="H35" i="370"/>
  <c r="B48" i="369"/>
  <c r="H34" i="369" s="1"/>
  <c r="B37" i="369"/>
  <c r="H33" i="369"/>
  <c r="B28" i="369"/>
  <c r="B26" i="369"/>
  <c r="I25" i="369"/>
  <c r="B25" i="369"/>
  <c r="I19" i="369"/>
  <c r="I15" i="369"/>
  <c r="I11" i="369"/>
  <c r="I10" i="369"/>
  <c r="B29" i="410" l="1"/>
  <c r="B15" i="411"/>
  <c r="B15" i="412" s="1"/>
  <c r="B15" i="413" s="1"/>
  <c r="E11" i="414"/>
  <c r="H35" i="369"/>
  <c r="B48" i="368"/>
  <c r="H34" i="368" s="1"/>
  <c r="B37" i="368"/>
  <c r="H33" i="368"/>
  <c r="B28" i="368"/>
  <c r="B26" i="368"/>
  <c r="I25" i="368"/>
  <c r="B25" i="368"/>
  <c r="I19" i="368"/>
  <c r="I15" i="368"/>
  <c r="I11" i="368"/>
  <c r="I10" i="368"/>
  <c r="E11" i="415" l="1"/>
  <c r="B15" i="414"/>
  <c r="B29" i="413"/>
  <c r="B29" i="412"/>
  <c r="B29" i="411"/>
  <c r="H35" i="368"/>
  <c r="B48" i="367"/>
  <c r="H34" i="367" s="1"/>
  <c r="B37" i="367"/>
  <c r="H33" i="367"/>
  <c r="B28" i="367"/>
  <c r="B26" i="367"/>
  <c r="I25" i="367"/>
  <c r="B25" i="367"/>
  <c r="I19" i="367"/>
  <c r="I15" i="367"/>
  <c r="I11" i="367"/>
  <c r="I10" i="367"/>
  <c r="E11" i="416" l="1"/>
  <c r="B15" i="415"/>
  <c r="B29" i="414"/>
  <c r="H35" i="367"/>
  <c r="B48" i="366"/>
  <c r="H34" i="366" s="1"/>
  <c r="B37" i="366"/>
  <c r="H33" i="366"/>
  <c r="B28" i="366"/>
  <c r="B26" i="366"/>
  <c r="I25" i="366"/>
  <c r="B25" i="366"/>
  <c r="I19" i="366"/>
  <c r="I15" i="366"/>
  <c r="I11" i="366"/>
  <c r="I10" i="366"/>
  <c r="E11" i="417" l="1"/>
  <c r="B29" i="415"/>
  <c r="B15" i="416"/>
  <c r="H35" i="366"/>
  <c r="B48" i="365"/>
  <c r="H34" i="365" s="1"/>
  <c r="B37" i="365"/>
  <c r="H33" i="365"/>
  <c r="B28" i="365"/>
  <c r="B26" i="365"/>
  <c r="I25" i="365"/>
  <c r="B25" i="365"/>
  <c r="I19" i="365"/>
  <c r="I15" i="365"/>
  <c r="I11" i="365"/>
  <c r="I10" i="365"/>
  <c r="E11" i="418" l="1"/>
  <c r="B29" i="416"/>
  <c r="B15" i="417"/>
  <c r="H35" i="365"/>
  <c r="B48" i="364"/>
  <c r="H34" i="364" s="1"/>
  <c r="B37" i="364"/>
  <c r="H33" i="364"/>
  <c r="B28" i="364"/>
  <c r="B26" i="364"/>
  <c r="I25" i="364"/>
  <c r="B25" i="364"/>
  <c r="I19" i="364"/>
  <c r="I15" i="364"/>
  <c r="I11" i="364"/>
  <c r="I10" i="364"/>
  <c r="B48" i="363"/>
  <c r="H34" i="363" s="1"/>
  <c r="B37" i="363"/>
  <c r="H33" i="363"/>
  <c r="B28" i="363"/>
  <c r="B26" i="363"/>
  <c r="I25" i="363"/>
  <c r="B25" i="363"/>
  <c r="I19" i="363"/>
  <c r="I15" i="363"/>
  <c r="I11" i="363"/>
  <c r="I10" i="363"/>
  <c r="E11" i="419" l="1"/>
  <c r="B29" i="417"/>
  <c r="B15" i="418"/>
  <c r="H35" i="363"/>
  <c r="H35" i="364"/>
  <c r="B48" i="362"/>
  <c r="H34" i="362" s="1"/>
  <c r="B37" i="362"/>
  <c r="H33" i="362"/>
  <c r="B28" i="362"/>
  <c r="B26" i="362"/>
  <c r="I25" i="362"/>
  <c r="B25" i="362"/>
  <c r="I19" i="362"/>
  <c r="I15" i="362"/>
  <c r="I11" i="362"/>
  <c r="I10" i="362"/>
  <c r="E11" i="420" l="1"/>
  <c r="B29" i="418"/>
  <c r="B15" i="419"/>
  <c r="H35" i="362"/>
  <c r="B48" i="361"/>
  <c r="H34" i="361" s="1"/>
  <c r="B37" i="361"/>
  <c r="H33" i="361"/>
  <c r="B28" i="361"/>
  <c r="B26" i="361"/>
  <c r="I25" i="361"/>
  <c r="B25" i="361"/>
  <c r="I19" i="361"/>
  <c r="I15" i="361"/>
  <c r="I11" i="361"/>
  <c r="I10" i="361"/>
  <c r="E11" i="421" l="1"/>
  <c r="B29" i="419"/>
  <c r="B15" i="420"/>
  <c r="H35" i="361"/>
  <c r="B48" i="360"/>
  <c r="H34" i="360" s="1"/>
  <c r="B37" i="360"/>
  <c r="H33" i="360"/>
  <c r="B28" i="360"/>
  <c r="B26" i="360"/>
  <c r="I25" i="360"/>
  <c r="B25" i="360"/>
  <c r="I19" i="360"/>
  <c r="I15" i="360"/>
  <c r="I11" i="360"/>
  <c r="I10" i="360"/>
  <c r="B29" i="422" l="1"/>
  <c r="B29" i="420"/>
  <c r="B15" i="421"/>
  <c r="B29" i="421" s="1"/>
  <c r="H35" i="360"/>
  <c r="B48" i="359"/>
  <c r="H34" i="359" s="1"/>
  <c r="B37" i="359"/>
  <c r="H33" i="359"/>
  <c r="B28" i="359"/>
  <c r="B26" i="359"/>
  <c r="I25" i="359"/>
  <c r="B25" i="359"/>
  <c r="I19" i="359"/>
  <c r="I15" i="359"/>
  <c r="I11" i="359"/>
  <c r="I10" i="359"/>
  <c r="H35" i="359" l="1"/>
  <c r="B48" i="358"/>
  <c r="H34" i="358" s="1"/>
  <c r="B37" i="358"/>
  <c r="H33" i="358"/>
  <c r="B28" i="358"/>
  <c r="B26" i="358"/>
  <c r="I25" i="358"/>
  <c r="B25" i="358"/>
  <c r="I19" i="358"/>
  <c r="I15" i="358"/>
  <c r="I11" i="358"/>
  <c r="I10" i="358"/>
  <c r="H35" i="358" l="1"/>
  <c r="B48" i="357"/>
  <c r="H34" i="357" s="1"/>
  <c r="B37" i="357"/>
  <c r="H33" i="357"/>
  <c r="B28" i="357"/>
  <c r="B26" i="357"/>
  <c r="I25" i="357"/>
  <c r="B25" i="357"/>
  <c r="I19" i="357"/>
  <c r="I15" i="357"/>
  <c r="I11" i="357"/>
  <c r="I10" i="357"/>
  <c r="H35" i="357" l="1"/>
  <c r="B48" i="356"/>
  <c r="H34" i="356" s="1"/>
  <c r="B37" i="356"/>
  <c r="H33" i="356"/>
  <c r="B28" i="356"/>
  <c r="B26" i="356"/>
  <c r="I25" i="356"/>
  <c r="B25" i="356"/>
  <c r="I19" i="356"/>
  <c r="I15" i="356"/>
  <c r="I11" i="356"/>
  <c r="I10" i="356"/>
  <c r="H35" i="356" l="1"/>
  <c r="B48" i="355"/>
  <c r="H34" i="355" s="1"/>
  <c r="B37" i="355"/>
  <c r="H33" i="355"/>
  <c r="B28" i="355"/>
  <c r="B26" i="355"/>
  <c r="I25" i="355"/>
  <c r="B25" i="355"/>
  <c r="I19" i="355"/>
  <c r="I15" i="355"/>
  <c r="I11" i="355"/>
  <c r="I10" i="355"/>
  <c r="H35" i="355" l="1"/>
  <c r="B48" i="354"/>
  <c r="H34" i="354" s="1"/>
  <c r="B37" i="354"/>
  <c r="H33" i="354"/>
  <c r="B28" i="354"/>
  <c r="B26" i="354"/>
  <c r="I25" i="354"/>
  <c r="B25" i="354"/>
  <c r="I19" i="354"/>
  <c r="I15" i="354"/>
  <c r="I11" i="354"/>
  <c r="I10" i="354"/>
  <c r="H35" i="354" l="1"/>
  <c r="B48" i="353"/>
  <c r="H34" i="353" s="1"/>
  <c r="B37" i="353"/>
  <c r="H33" i="353"/>
  <c r="B28" i="353"/>
  <c r="B26" i="353"/>
  <c r="I25" i="353"/>
  <c r="B25" i="353"/>
  <c r="I19" i="353"/>
  <c r="I15" i="353"/>
  <c r="I11" i="353"/>
  <c r="I10" i="353"/>
  <c r="H35" i="353" l="1"/>
  <c r="B48" i="352"/>
  <c r="H34" i="352" s="1"/>
  <c r="B37" i="352"/>
  <c r="H33" i="352"/>
  <c r="B28" i="352"/>
  <c r="B26" i="352"/>
  <c r="I25" i="352"/>
  <c r="B25" i="352"/>
  <c r="I19" i="352"/>
  <c r="I15" i="352"/>
  <c r="I11" i="352"/>
  <c r="I10" i="352"/>
  <c r="H35" i="352" l="1"/>
  <c r="B48" i="351"/>
  <c r="H34" i="351" s="1"/>
  <c r="B37" i="351"/>
  <c r="H33" i="351"/>
  <c r="B28" i="351"/>
  <c r="B26" i="351"/>
  <c r="I25" i="351"/>
  <c r="B25" i="351"/>
  <c r="I19" i="351"/>
  <c r="I15" i="351"/>
  <c r="I11" i="351"/>
  <c r="I10" i="351"/>
  <c r="H35" i="351" l="1"/>
  <c r="B48" i="350"/>
  <c r="H34" i="350" s="1"/>
  <c r="B37" i="350"/>
  <c r="H33" i="350"/>
  <c r="B28" i="350"/>
  <c r="B26" i="350"/>
  <c r="I25" i="350"/>
  <c r="B25" i="350"/>
  <c r="I19" i="350"/>
  <c r="I15" i="350"/>
  <c r="I11" i="350"/>
  <c r="I10" i="350"/>
  <c r="H35" i="350" l="1"/>
  <c r="I25" i="349"/>
  <c r="B48" i="349"/>
  <c r="H34" i="349" s="1"/>
  <c r="B37" i="349"/>
  <c r="H33" i="349"/>
  <c r="B28" i="349"/>
  <c r="B26" i="349"/>
  <c r="B25" i="349"/>
  <c r="I19" i="349"/>
  <c r="I15" i="349"/>
  <c r="I11" i="349"/>
  <c r="I10" i="349"/>
  <c r="H35" i="349" l="1"/>
  <c r="B48" i="348"/>
  <c r="H34" i="348" s="1"/>
  <c r="B37" i="348"/>
  <c r="H33" i="348"/>
  <c r="B28" i="348"/>
  <c r="B26" i="348"/>
  <c r="I25" i="348"/>
  <c r="B25" i="348"/>
  <c r="I19" i="348"/>
  <c r="I15" i="348"/>
  <c r="I11" i="348"/>
  <c r="I10" i="348"/>
  <c r="H35" i="348" l="1"/>
  <c r="B48" i="347"/>
  <c r="H34" i="347" s="1"/>
  <c r="B37" i="347"/>
  <c r="H33" i="347"/>
  <c r="B28" i="347"/>
  <c r="B26" i="347"/>
  <c r="I25" i="347"/>
  <c r="B25" i="347"/>
  <c r="I19" i="347"/>
  <c r="I15" i="347"/>
  <c r="I11" i="347"/>
  <c r="I10" i="347"/>
  <c r="H35" i="347" l="1"/>
  <c r="B48" i="346"/>
  <c r="H34" i="346" s="1"/>
  <c r="B37" i="346"/>
  <c r="H33" i="346"/>
  <c r="B28" i="346"/>
  <c r="B26" i="346"/>
  <c r="I25" i="346"/>
  <c r="B25" i="346"/>
  <c r="I19" i="346"/>
  <c r="I15" i="346"/>
  <c r="I11" i="346"/>
  <c r="I10" i="346"/>
  <c r="H35" i="346" l="1"/>
  <c r="B48" i="345"/>
  <c r="H34" i="345" s="1"/>
  <c r="B37" i="345"/>
  <c r="H33" i="345"/>
  <c r="B28" i="345"/>
  <c r="B26" i="345"/>
  <c r="I25" i="345"/>
  <c r="B25" i="345"/>
  <c r="I19" i="345"/>
  <c r="I15" i="345"/>
  <c r="I11" i="345"/>
  <c r="I10" i="345"/>
  <c r="H35" i="345" l="1"/>
  <c r="B48" i="344"/>
  <c r="H34" i="344" s="1"/>
  <c r="B37" i="344"/>
  <c r="H33" i="344"/>
  <c r="B28" i="344"/>
  <c r="B26" i="344"/>
  <c r="I25" i="344"/>
  <c r="B25" i="344"/>
  <c r="I19" i="344"/>
  <c r="I15" i="344"/>
  <c r="I11" i="344"/>
  <c r="I10" i="344"/>
  <c r="H35" i="344" l="1"/>
  <c r="B48" i="343"/>
  <c r="H34" i="343" s="1"/>
  <c r="B37" i="343"/>
  <c r="H33" i="343"/>
  <c r="B28" i="343"/>
  <c r="B26" i="343"/>
  <c r="I25" i="343"/>
  <c r="B25" i="343"/>
  <c r="I19" i="343"/>
  <c r="I15" i="343"/>
  <c r="I11" i="343"/>
  <c r="I10" i="343"/>
  <c r="H35" i="343" l="1"/>
  <c r="B48" i="342"/>
  <c r="H34" i="342" s="1"/>
  <c r="B37" i="342"/>
  <c r="H33" i="342"/>
  <c r="B28" i="342"/>
  <c r="B26" i="342"/>
  <c r="I25" i="342"/>
  <c r="B25" i="342"/>
  <c r="I19" i="342"/>
  <c r="I15" i="342"/>
  <c r="I11" i="342"/>
  <c r="I10" i="342"/>
  <c r="H35" i="342" l="1"/>
  <c r="B48" i="341"/>
  <c r="H34" i="341" s="1"/>
  <c r="B37" i="341"/>
  <c r="H33" i="341"/>
  <c r="B28" i="341"/>
  <c r="B26" i="341"/>
  <c r="I25" i="341"/>
  <c r="B25" i="341"/>
  <c r="I19" i="341"/>
  <c r="I15" i="341"/>
  <c r="I11" i="341"/>
  <c r="I10" i="341"/>
  <c r="H35" i="341" l="1"/>
  <c r="B48" i="340"/>
  <c r="H34" i="340" s="1"/>
  <c r="B37" i="340"/>
  <c r="H33" i="340"/>
  <c r="B28" i="340"/>
  <c r="B26" i="340"/>
  <c r="I25" i="340"/>
  <c r="B25" i="340"/>
  <c r="I19" i="340"/>
  <c r="I15" i="340"/>
  <c r="I11" i="340"/>
  <c r="I10" i="340"/>
  <c r="H35" i="340" l="1"/>
  <c r="I60" i="339"/>
  <c r="H60" i="339"/>
  <c r="B48" i="339" l="1"/>
  <c r="H34" i="339" s="1"/>
  <c r="B37" i="339"/>
  <c r="H33" i="339"/>
  <c r="B28" i="339"/>
  <c r="B26" i="339"/>
  <c r="I25" i="339"/>
  <c r="B25" i="339"/>
  <c r="I19" i="339"/>
  <c r="I15" i="339"/>
  <c r="I11" i="339"/>
  <c r="I10" i="339"/>
  <c r="H35" i="339" l="1"/>
  <c r="B48" i="338"/>
  <c r="H34" i="338" s="1"/>
  <c r="B37" i="338"/>
  <c r="H33" i="338"/>
  <c r="B28" i="338"/>
  <c r="B26" i="338"/>
  <c r="I25" i="338"/>
  <c r="B25" i="338"/>
  <c r="I19" i="338"/>
  <c r="I15" i="338"/>
  <c r="I11" i="338"/>
  <c r="I10" i="338"/>
  <c r="H35" i="338" l="1"/>
  <c r="B48" i="337"/>
  <c r="H34" i="337" s="1"/>
  <c r="B37" i="337"/>
  <c r="H33" i="337"/>
  <c r="B28" i="337"/>
  <c r="B26" i="337"/>
  <c r="I25" i="337"/>
  <c r="B25" i="337"/>
  <c r="I19" i="337"/>
  <c r="I15" i="337"/>
  <c r="I11" i="337"/>
  <c r="I10" i="337"/>
  <c r="H35" i="337" l="1"/>
  <c r="B48" i="336"/>
  <c r="H34" i="336" s="1"/>
  <c r="B37" i="336"/>
  <c r="H33" i="336"/>
  <c r="B28" i="336"/>
  <c r="B26" i="336"/>
  <c r="I25" i="336"/>
  <c r="B25" i="336"/>
  <c r="I19" i="336"/>
  <c r="I15" i="336"/>
  <c r="I11" i="336"/>
  <c r="I10" i="336"/>
  <c r="H35" i="336" l="1"/>
  <c r="B48" i="335"/>
  <c r="H34" i="335" s="1"/>
  <c r="B37" i="335"/>
  <c r="H33" i="335"/>
  <c r="B28" i="335"/>
  <c r="B26" i="335"/>
  <c r="I25" i="335"/>
  <c r="B25" i="335"/>
  <c r="I19" i="335"/>
  <c r="I15" i="335"/>
  <c r="I11" i="335"/>
  <c r="I10" i="335"/>
  <c r="H35" i="335" l="1"/>
  <c r="B48" i="334"/>
  <c r="H34" i="334" s="1"/>
  <c r="B37" i="334"/>
  <c r="H33" i="334"/>
  <c r="B28" i="334"/>
  <c r="B26" i="334"/>
  <c r="I25" i="334"/>
  <c r="B25" i="334"/>
  <c r="I19" i="334"/>
  <c r="I15" i="334"/>
  <c r="I11" i="334"/>
  <c r="I10" i="334"/>
  <c r="H35" i="334" l="1"/>
  <c r="B48" i="332"/>
  <c r="H34" i="332" s="1"/>
  <c r="B37" i="332"/>
  <c r="H33" i="332"/>
  <c r="B28" i="332"/>
  <c r="B26" i="332"/>
  <c r="I25" i="332"/>
  <c r="B25" i="332"/>
  <c r="I19" i="332"/>
  <c r="I15" i="332"/>
  <c r="I11" i="332"/>
  <c r="I10" i="332"/>
  <c r="H35" i="332" l="1"/>
  <c r="B28" i="331"/>
  <c r="B48" i="331" l="1"/>
  <c r="H34" i="331" s="1"/>
  <c r="B37" i="331"/>
  <c r="H33" i="331"/>
  <c r="B26" i="331"/>
  <c r="I25" i="331"/>
  <c r="B25" i="331"/>
  <c r="I19" i="331"/>
  <c r="I15" i="331"/>
  <c r="I11" i="331"/>
  <c r="I10" i="331"/>
  <c r="H35" i="331" l="1"/>
  <c r="B48" i="330"/>
  <c r="H34" i="330" s="1"/>
  <c r="B37" i="330"/>
  <c r="H33" i="330"/>
  <c r="B26" i="330"/>
  <c r="I25" i="330"/>
  <c r="B25" i="330"/>
  <c r="I19" i="330"/>
  <c r="I15" i="330"/>
  <c r="I11" i="330"/>
  <c r="I10" i="330"/>
  <c r="H35" i="330" l="1"/>
  <c r="B48" i="329"/>
  <c r="H34" i="329" s="1"/>
  <c r="B37" i="329"/>
  <c r="H33" i="329"/>
  <c r="B26" i="329"/>
  <c r="I25" i="329"/>
  <c r="B25" i="329"/>
  <c r="I19" i="329"/>
  <c r="I15" i="329"/>
  <c r="I11" i="329"/>
  <c r="I10" i="329"/>
  <c r="H35" i="329" l="1"/>
  <c r="B48" i="328"/>
  <c r="H34" i="328" s="1"/>
  <c r="B37" i="328"/>
  <c r="H33" i="328"/>
  <c r="B26" i="328"/>
  <c r="I25" i="328"/>
  <c r="B25" i="328"/>
  <c r="I19" i="328"/>
  <c r="I15" i="328"/>
  <c r="I11" i="328"/>
  <c r="I10" i="328"/>
  <c r="B48" i="327"/>
  <c r="H34" i="327" s="1"/>
  <c r="B37" i="327"/>
  <c r="H33" i="327"/>
  <c r="B26" i="327"/>
  <c r="I25" i="327"/>
  <c r="B25" i="327"/>
  <c r="I19" i="327"/>
  <c r="I15" i="327"/>
  <c r="I11" i="327"/>
  <c r="I10" i="327"/>
  <c r="H35" i="328" l="1"/>
  <c r="H35" i="327"/>
  <c r="B48" i="326"/>
  <c r="H34" i="326" s="1"/>
  <c r="B37" i="326"/>
  <c r="H33" i="326"/>
  <c r="B26" i="326"/>
  <c r="I25" i="326"/>
  <c r="B25" i="326"/>
  <c r="I19" i="326"/>
  <c r="I15" i="326"/>
  <c r="I11" i="326"/>
  <c r="I10" i="326"/>
  <c r="H35" i="326" l="1"/>
  <c r="B48" i="325"/>
  <c r="H34" i="325" s="1"/>
  <c r="B37" i="325"/>
  <c r="H33" i="325"/>
  <c r="B26" i="325"/>
  <c r="I25" i="325"/>
  <c r="B25" i="325"/>
  <c r="I19" i="325"/>
  <c r="I15" i="325"/>
  <c r="I11" i="325"/>
  <c r="I10" i="325"/>
  <c r="B48" i="324"/>
  <c r="H34" i="324" s="1"/>
  <c r="B37" i="324"/>
  <c r="H33" i="324"/>
  <c r="B26" i="324"/>
  <c r="I25" i="324"/>
  <c r="B25" i="324"/>
  <c r="I19" i="324"/>
  <c r="I15" i="324"/>
  <c r="I11" i="324"/>
  <c r="I10" i="324"/>
  <c r="B48" i="323"/>
  <c r="H34" i="323" s="1"/>
  <c r="B37" i="323"/>
  <c r="H33" i="323"/>
  <c r="B26" i="323"/>
  <c r="I25" i="323"/>
  <c r="B25" i="323"/>
  <c r="I19" i="323"/>
  <c r="I15" i="323"/>
  <c r="I11" i="323"/>
  <c r="I10" i="323"/>
  <c r="B48" i="322"/>
  <c r="H34" i="322" s="1"/>
  <c r="B37" i="322"/>
  <c r="H33" i="322"/>
  <c r="B26" i="322"/>
  <c r="I25" i="322"/>
  <c r="B25" i="322"/>
  <c r="I19" i="322"/>
  <c r="I15" i="322"/>
  <c r="I11" i="322"/>
  <c r="I10" i="322"/>
  <c r="B48" i="321"/>
  <c r="H34" i="321" s="1"/>
  <c r="B37" i="321"/>
  <c r="H33" i="321"/>
  <c r="B26" i="321"/>
  <c r="I25" i="321"/>
  <c r="B25" i="321"/>
  <c r="I19" i="321"/>
  <c r="I15" i="321"/>
  <c r="I11" i="321"/>
  <c r="I10" i="321"/>
  <c r="H35" i="324" l="1"/>
  <c r="H35" i="325"/>
  <c r="H35" i="321"/>
  <c r="H35" i="323"/>
  <c r="H35" i="322"/>
  <c r="B48" i="320"/>
  <c r="H34" i="320" s="1"/>
  <c r="B37" i="320"/>
  <c r="H33" i="320"/>
  <c r="B26" i="320"/>
  <c r="I25" i="320"/>
  <c r="B25" i="320"/>
  <c r="I19" i="320"/>
  <c r="I15" i="320"/>
  <c r="I11" i="320"/>
  <c r="I10" i="320"/>
  <c r="H35" i="320" l="1"/>
  <c r="B37" i="319"/>
  <c r="B48" i="319"/>
  <c r="H34" i="319" s="1"/>
  <c r="H33" i="319"/>
  <c r="B26" i="319"/>
  <c r="I25" i="319"/>
  <c r="B25" i="319"/>
  <c r="I19" i="319"/>
  <c r="I15" i="319"/>
  <c r="I11" i="319"/>
  <c r="I10" i="319"/>
  <c r="H35" i="319" l="1"/>
  <c r="I61" i="318"/>
  <c r="H61" i="318"/>
  <c r="B48" i="318" l="1"/>
  <c r="H34" i="318" s="1"/>
  <c r="B37" i="318"/>
  <c r="H33" i="318"/>
  <c r="B26" i="318"/>
  <c r="I25" i="318"/>
  <c r="B25" i="318"/>
  <c r="I19" i="318"/>
  <c r="I15" i="318"/>
  <c r="I11" i="318"/>
  <c r="I10" i="318"/>
  <c r="H35" i="318" l="1"/>
  <c r="B48" i="317"/>
  <c r="H34" i="317" s="1"/>
  <c r="B37" i="317"/>
  <c r="H33" i="317"/>
  <c r="B26" i="317"/>
  <c r="I25" i="317"/>
  <c r="B25" i="317"/>
  <c r="I19" i="317"/>
  <c r="I15" i="317"/>
  <c r="I11" i="317"/>
  <c r="I10" i="317"/>
  <c r="H35" i="317" l="1"/>
  <c r="B48" i="316"/>
  <c r="H34" i="316" s="1"/>
  <c r="B37" i="316"/>
  <c r="H33" i="316"/>
  <c r="B26" i="316"/>
  <c r="I25" i="316"/>
  <c r="B25" i="316"/>
  <c r="I19" i="316"/>
  <c r="I15" i="316"/>
  <c r="I11" i="316"/>
  <c r="I10" i="316"/>
  <c r="H35" i="316" l="1"/>
  <c r="B48" i="315"/>
  <c r="H34" i="315" s="1"/>
  <c r="B37" i="315"/>
  <c r="H33" i="315"/>
  <c r="B26" i="315"/>
  <c r="I25" i="315"/>
  <c r="B25" i="315"/>
  <c r="I19" i="315"/>
  <c r="I15" i="315"/>
  <c r="I11" i="315"/>
  <c r="I10" i="315"/>
  <c r="B48" i="314"/>
  <c r="H34" i="314" s="1"/>
  <c r="B37" i="314"/>
  <c r="H33" i="314"/>
  <c r="B26" i="314"/>
  <c r="I25" i="314"/>
  <c r="B25" i="314"/>
  <c r="I19" i="314"/>
  <c r="I15" i="314"/>
  <c r="I11" i="314"/>
  <c r="I10" i="314"/>
  <c r="B48" i="313"/>
  <c r="H34" i="313" s="1"/>
  <c r="B37" i="313"/>
  <c r="H33" i="313"/>
  <c r="B26" i="313"/>
  <c r="I25" i="313"/>
  <c r="B25" i="313"/>
  <c r="I19" i="313"/>
  <c r="I15" i="313"/>
  <c r="I11" i="313"/>
  <c r="I10" i="313"/>
  <c r="B48" i="312"/>
  <c r="H34" i="312" s="1"/>
  <c r="B37" i="312"/>
  <c r="H33" i="312"/>
  <c r="B26" i="312"/>
  <c r="I25" i="312"/>
  <c r="B25" i="312"/>
  <c r="I19" i="312"/>
  <c r="I15" i="312"/>
  <c r="I11" i="312"/>
  <c r="I10" i="312"/>
  <c r="H35" i="315" l="1"/>
  <c r="H35" i="314"/>
  <c r="H35" i="313"/>
  <c r="H35" i="312"/>
  <c r="B48" i="311"/>
  <c r="H34" i="311" s="1"/>
  <c r="B37" i="311"/>
  <c r="H33" i="311"/>
  <c r="B26" i="311"/>
  <c r="I25" i="311"/>
  <c r="B25" i="311"/>
  <c r="I19" i="311"/>
  <c r="I15" i="311"/>
  <c r="I11" i="311"/>
  <c r="I10" i="311"/>
  <c r="H35" i="311" l="1"/>
  <c r="B48" i="310"/>
  <c r="H34" i="310" s="1"/>
  <c r="B37" i="310"/>
  <c r="H33" i="310"/>
  <c r="B26" i="310"/>
  <c r="I25" i="310"/>
  <c r="B25" i="310"/>
  <c r="I19" i="310"/>
  <c r="I15" i="310"/>
  <c r="I11" i="310"/>
  <c r="I10" i="310"/>
  <c r="H35" i="310" l="1"/>
  <c r="B48" i="309"/>
  <c r="H34" i="309" s="1"/>
  <c r="B37" i="309"/>
  <c r="H33" i="309"/>
  <c r="B26" i="309"/>
  <c r="I25" i="309"/>
  <c r="B25" i="309"/>
  <c r="I19" i="309"/>
  <c r="I15" i="309"/>
  <c r="I11" i="309"/>
  <c r="I10" i="309"/>
  <c r="H35" i="309" l="1"/>
  <c r="B48" i="308"/>
  <c r="H34" i="308" s="1"/>
  <c r="B37" i="308"/>
  <c r="H33" i="308"/>
  <c r="B26" i="308"/>
  <c r="I25" i="308"/>
  <c r="B25" i="308"/>
  <c r="I19" i="308"/>
  <c r="I15" i="308"/>
  <c r="I11" i="308"/>
  <c r="I10" i="308"/>
  <c r="H35" i="308" l="1"/>
  <c r="B48" i="307"/>
  <c r="H34" i="307" s="1"/>
  <c r="B37" i="307"/>
  <c r="H33" i="307"/>
  <c r="B26" i="307"/>
  <c r="I25" i="307"/>
  <c r="B25" i="307"/>
  <c r="I19" i="307"/>
  <c r="I15" i="307"/>
  <c r="I11" i="307"/>
  <c r="I10" i="307"/>
  <c r="H35" i="307" l="1"/>
  <c r="B48" i="306"/>
  <c r="H34" i="306" s="1"/>
  <c r="B37" i="306"/>
  <c r="H33" i="306"/>
  <c r="B26" i="306"/>
  <c r="I25" i="306"/>
  <c r="B25" i="306"/>
  <c r="I19" i="306"/>
  <c r="I15" i="306"/>
  <c r="I11" i="306"/>
  <c r="I10" i="306"/>
  <c r="H35" i="306" l="1"/>
  <c r="B48" i="305"/>
  <c r="H34" i="305" s="1"/>
  <c r="B37" i="305"/>
  <c r="H33" i="305"/>
  <c r="B26" i="305"/>
  <c r="I25" i="305"/>
  <c r="B25" i="305"/>
  <c r="I19" i="305"/>
  <c r="I15" i="305"/>
  <c r="I11" i="305"/>
  <c r="I10" i="305"/>
  <c r="H35" i="305" l="1"/>
  <c r="B48" i="304"/>
  <c r="H34" i="304" s="1"/>
  <c r="B37" i="304"/>
  <c r="H33" i="304"/>
  <c r="B26" i="304"/>
  <c r="I25" i="304"/>
  <c r="B25" i="304"/>
  <c r="I19" i="304"/>
  <c r="I15" i="304"/>
  <c r="I11" i="304"/>
  <c r="I10" i="304"/>
  <c r="H35" i="304" l="1"/>
  <c r="B48" i="303"/>
  <c r="H34" i="303" s="1"/>
  <c r="B37" i="303"/>
  <c r="H33" i="303"/>
  <c r="B26" i="303"/>
  <c r="I25" i="303"/>
  <c r="B25" i="303"/>
  <c r="I19" i="303"/>
  <c r="I15" i="303"/>
  <c r="I11" i="303"/>
  <c r="I10" i="303"/>
  <c r="H35" i="303" l="1"/>
  <c r="B48" i="302"/>
  <c r="H34" i="302" s="1"/>
  <c r="B37" i="302"/>
  <c r="H33" i="302"/>
  <c r="B26" i="302"/>
  <c r="I25" i="302"/>
  <c r="B25" i="302"/>
  <c r="I19" i="302"/>
  <c r="I15" i="302"/>
  <c r="I11" i="302"/>
  <c r="I10" i="302"/>
  <c r="H35" i="302" l="1"/>
  <c r="B48" i="301"/>
  <c r="H34" i="301" s="1"/>
  <c r="B37" i="301"/>
  <c r="H33" i="301"/>
  <c r="B26" i="301"/>
  <c r="I25" i="301"/>
  <c r="B25" i="301"/>
  <c r="I19" i="301"/>
  <c r="I15" i="301"/>
  <c r="I11" i="301"/>
  <c r="I10" i="301"/>
  <c r="B48" i="300"/>
  <c r="H34" i="300" s="1"/>
  <c r="B37" i="300"/>
  <c r="H33" i="300"/>
  <c r="B26" i="300"/>
  <c r="I25" i="300"/>
  <c r="B25" i="300"/>
  <c r="I19" i="300"/>
  <c r="I15" i="300"/>
  <c r="I11" i="300"/>
  <c r="I10" i="300"/>
  <c r="B48" i="299"/>
  <c r="H34" i="299" s="1"/>
  <c r="B37" i="299"/>
  <c r="H33" i="299"/>
  <c r="B26" i="299"/>
  <c r="I25" i="299"/>
  <c r="B25" i="299"/>
  <c r="I19" i="299"/>
  <c r="I15" i="299"/>
  <c r="I11" i="299"/>
  <c r="I10" i="299"/>
  <c r="B48" i="298"/>
  <c r="H34" i="298" s="1"/>
  <c r="B37" i="298"/>
  <c r="H33" i="298"/>
  <c r="B26" i="298"/>
  <c r="I25" i="298"/>
  <c r="B25" i="298"/>
  <c r="I19" i="298"/>
  <c r="I15" i="298"/>
  <c r="I11" i="298"/>
  <c r="I10" i="298"/>
  <c r="B48" i="297"/>
  <c r="H34" i="297" s="1"/>
  <c r="B37" i="297"/>
  <c r="H33" i="297"/>
  <c r="B26" i="297"/>
  <c r="I25" i="297"/>
  <c r="B25" i="297"/>
  <c r="I19" i="297"/>
  <c r="I15" i="297"/>
  <c r="I11" i="297"/>
  <c r="I10" i="297"/>
  <c r="B48" i="296"/>
  <c r="H34" i="296" s="1"/>
  <c r="B37" i="296"/>
  <c r="H33" i="296"/>
  <c r="B26" i="296"/>
  <c r="I25" i="296"/>
  <c r="B25" i="296"/>
  <c r="I19" i="296"/>
  <c r="I15" i="296"/>
  <c r="I11" i="296"/>
  <c r="I10" i="296"/>
  <c r="H35" i="299" l="1"/>
  <c r="H35" i="300"/>
  <c r="H35" i="301"/>
  <c r="H35" i="297"/>
  <c r="H35" i="298"/>
  <c r="H35" i="296"/>
  <c r="B48" i="295"/>
  <c r="H34" i="295" s="1"/>
  <c r="B37" i="295"/>
  <c r="H33" i="295"/>
  <c r="B26" i="295"/>
  <c r="I25" i="295"/>
  <c r="B25" i="295"/>
  <c r="I19" i="295"/>
  <c r="I15" i="295"/>
  <c r="I11" i="295"/>
  <c r="I10" i="295"/>
  <c r="H35" i="295" l="1"/>
  <c r="B48" i="294"/>
  <c r="H34" i="294" s="1"/>
  <c r="B37" i="294"/>
  <c r="H33" i="294"/>
  <c r="B26" i="294"/>
  <c r="I25" i="294"/>
  <c r="B25" i="294"/>
  <c r="I19" i="294"/>
  <c r="I15" i="294"/>
  <c r="I11" i="294"/>
  <c r="I10" i="294"/>
  <c r="H35" i="294" l="1"/>
  <c r="I58" i="293"/>
  <c r="H58" i="293"/>
  <c r="B48" i="293" l="1"/>
  <c r="H34" i="293" s="1"/>
  <c r="B37" i="293"/>
  <c r="H33" i="293"/>
  <c r="B26" i="293"/>
  <c r="I25" i="293"/>
  <c r="B25" i="293"/>
  <c r="I19" i="293"/>
  <c r="I15" i="293"/>
  <c r="I11" i="293"/>
  <c r="I10" i="293"/>
  <c r="H35" i="293" l="1"/>
  <c r="B48" i="292"/>
  <c r="H34" i="292" s="1"/>
  <c r="B37" i="292"/>
  <c r="H33" i="292"/>
  <c r="B26" i="292"/>
  <c r="I25" i="292"/>
  <c r="B25" i="292"/>
  <c r="I19" i="292"/>
  <c r="I15" i="292"/>
  <c r="I11" i="292"/>
  <c r="I10" i="292"/>
  <c r="H35" i="292" l="1"/>
  <c r="B48" i="291"/>
  <c r="H34" i="291" s="1"/>
  <c r="B37" i="291"/>
  <c r="H33" i="291"/>
  <c r="B26" i="291"/>
  <c r="I25" i="291"/>
  <c r="B25" i="291"/>
  <c r="I19" i="291"/>
  <c r="I15" i="291"/>
  <c r="I11" i="291"/>
  <c r="I10" i="291"/>
  <c r="H35" i="291" l="1"/>
  <c r="B48" i="290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E10" i="288"/>
  <c r="B27" i="111"/>
  <c r="B13" i="112"/>
  <c r="B36" i="44"/>
  <c r="B26" i="44"/>
  <c r="B25" i="44"/>
  <c r="B24" i="44"/>
  <c r="I12" i="44"/>
  <c r="B11" i="291" l="1"/>
  <c r="E10" i="289"/>
  <c r="B27" i="112"/>
  <c r="B13" i="113"/>
  <c r="B36" i="43"/>
  <c r="B25" i="43"/>
  <c r="B24" i="43"/>
  <c r="B26" i="43"/>
  <c r="I12" i="43"/>
  <c r="B11" i="292" l="1"/>
  <c r="E10" i="290"/>
  <c r="B27" i="113"/>
  <c r="B13" i="114"/>
  <c r="B36" i="42"/>
  <c r="B25" i="42"/>
  <c r="B24" i="42"/>
  <c r="I20" i="42"/>
  <c r="B26" i="42" s="1"/>
  <c r="I12" i="42"/>
  <c r="B11" i="293" l="1"/>
  <c r="E10" i="291"/>
  <c r="B27" i="114"/>
  <c r="B13" i="115"/>
  <c r="I12" i="41"/>
  <c r="B36" i="41"/>
  <c r="B25" i="41"/>
  <c r="B24" i="41"/>
  <c r="I20" i="41"/>
  <c r="B26" i="41" s="1"/>
  <c r="B11" i="294" l="1"/>
  <c r="E10" i="292"/>
  <c r="B27" i="115"/>
  <c r="B13" i="116"/>
  <c r="I13" i="40"/>
  <c r="B36" i="40"/>
  <c r="B25" i="40"/>
  <c r="B24" i="40"/>
  <c r="I21" i="40"/>
  <c r="B26" i="40" s="1"/>
  <c r="B11" i="295" l="1"/>
  <c r="E10" i="293"/>
  <c r="B27" i="116"/>
  <c r="B13" i="117"/>
  <c r="B35" i="38"/>
  <c r="B25" i="38"/>
  <c r="B24" i="38"/>
  <c r="I21" i="38"/>
  <c r="I13" i="38"/>
  <c r="B11" i="296" l="1"/>
  <c r="E10" i="294"/>
  <c r="B27" i="117"/>
  <c r="B13" i="118"/>
  <c r="I14" i="37"/>
  <c r="B35" i="37"/>
  <c r="B25" i="37"/>
  <c r="B24" i="37"/>
  <c r="I22" i="37"/>
  <c r="B11" i="297" l="1"/>
  <c r="E10" i="295"/>
  <c r="B27" i="118"/>
  <c r="B13" i="119"/>
  <c r="B35" i="36"/>
  <c r="B25" i="36"/>
  <c r="B24" i="36"/>
  <c r="I22" i="36"/>
  <c r="I14" i="36"/>
  <c r="B11" i="298" l="1"/>
  <c r="E10" i="296"/>
  <c r="B27" i="119"/>
  <c r="B13" i="120"/>
  <c r="B13" i="121" s="1"/>
  <c r="B35" i="35"/>
  <c r="B25" i="35"/>
  <c r="B24" i="35"/>
  <c r="I21" i="35"/>
  <c r="I13" i="35"/>
  <c r="B11" i="299" l="1"/>
  <c r="E10" i="297"/>
  <c r="B27" i="121"/>
  <c r="B13" i="122"/>
  <c r="B27" i="120"/>
  <c r="I13" i="34"/>
  <c r="B36" i="34"/>
  <c r="B25" i="34"/>
  <c r="B24" i="34"/>
  <c r="I21" i="34"/>
  <c r="B11" i="300" l="1"/>
  <c r="E10" i="298"/>
  <c r="B27" i="122"/>
  <c r="B13" i="123"/>
  <c r="B36" i="33"/>
  <c r="I21" i="33"/>
  <c r="B25" i="33"/>
  <c r="B24" i="33"/>
  <c r="B11" i="301" l="1"/>
  <c r="E10" i="299"/>
  <c r="B27" i="123"/>
  <c r="B13" i="124"/>
  <c r="B36" i="32"/>
  <c r="I22" i="32"/>
  <c r="B25" i="32"/>
  <c r="B24" i="32"/>
  <c r="I14" i="32"/>
  <c r="B11" i="302" l="1"/>
  <c r="E10" i="300"/>
  <c r="B27" i="124"/>
  <c r="B13" i="125"/>
  <c r="B36" i="31"/>
  <c r="I22" i="31"/>
  <c r="I14" i="31"/>
  <c r="B25" i="31"/>
  <c r="B24" i="31"/>
  <c r="B11" i="303" l="1"/>
  <c r="E10" i="301"/>
  <c r="B27" i="125"/>
  <c r="B13" i="126"/>
  <c r="B25" i="30"/>
  <c r="B24" i="30"/>
  <c r="B11" i="304" l="1"/>
  <c r="E10" i="302"/>
  <c r="B27" i="126"/>
  <c r="B13" i="127"/>
  <c r="B25" i="29"/>
  <c r="B24" i="29"/>
  <c r="B11" i="305" l="1"/>
  <c r="E10" i="303"/>
  <c r="B27" i="127"/>
  <c r="B13" i="128"/>
  <c r="B25" i="28"/>
  <c r="B24" i="28"/>
  <c r="B11" i="306" l="1"/>
  <c r="E10" i="304"/>
  <c r="B27" i="128"/>
  <c r="B13" i="129"/>
  <c r="C28" i="17"/>
  <c r="B27" i="108"/>
  <c r="B11" i="307" l="1"/>
  <c r="E10" i="305"/>
  <c r="B27" i="129"/>
  <c r="B13" i="130"/>
  <c r="B11" i="308" l="1"/>
  <c r="E10" i="306"/>
  <c r="B27" i="130"/>
  <c r="B13" i="131"/>
  <c r="B11" i="309" l="1"/>
  <c r="E10" i="307"/>
  <c r="B27" i="131"/>
  <c r="B13" i="132"/>
  <c r="B11" i="310" l="1"/>
  <c r="E10" i="308"/>
  <c r="B27" i="132"/>
  <c r="B13" i="133"/>
  <c r="B11" i="311" l="1"/>
  <c r="E10" i="309"/>
  <c r="B27" i="133"/>
  <c r="B13" i="134"/>
  <c r="B11" i="312" l="1"/>
  <c r="E10" i="310"/>
  <c r="B27" i="134"/>
  <c r="B13" i="135"/>
  <c r="B11" i="313" l="1"/>
  <c r="E10" i="311"/>
  <c r="B27" i="135"/>
  <c r="B13" i="136"/>
  <c r="B11" i="314" l="1"/>
  <c r="E10" i="312"/>
  <c r="B27" i="136"/>
  <c r="B13" i="137"/>
  <c r="B27" i="137" s="1"/>
  <c r="B11" i="315" l="1"/>
  <c r="E10" i="313"/>
  <c r="B13" i="138"/>
  <c r="B11" i="316" l="1"/>
  <c r="E10" i="314"/>
  <c r="B27" i="138"/>
  <c r="B13" i="139"/>
  <c r="B11" i="317" l="1"/>
  <c r="E10" i="315"/>
  <c r="B27" i="139"/>
  <c r="B13" i="140"/>
  <c r="B11" i="318" l="1"/>
  <c r="E10" i="316"/>
  <c r="B27" i="140"/>
  <c r="B13" i="141"/>
  <c r="B11" i="319" l="1"/>
  <c r="E10" i="317"/>
  <c r="B27" i="141"/>
  <c r="B13" i="142"/>
  <c r="B11" i="324" l="1"/>
  <c r="B11" i="325"/>
  <c r="B11" i="322"/>
  <c r="B11" i="323"/>
  <c r="B11" i="320"/>
  <c r="B11" i="321"/>
  <c r="E10" i="318"/>
  <c r="B27" i="142"/>
  <c r="B13" i="143"/>
  <c r="B11" i="326" l="1"/>
  <c r="E10" i="319"/>
  <c r="B27" i="143"/>
  <c r="B13" i="144"/>
  <c r="B13" i="145" s="1"/>
  <c r="B13" i="146" s="1"/>
  <c r="B11" i="327" l="1"/>
  <c r="E10" i="324"/>
  <c r="E10" i="325"/>
  <c r="E10" i="322"/>
  <c r="E10" i="323"/>
  <c r="E10" i="320"/>
  <c r="E10" i="321"/>
  <c r="B13" i="147"/>
  <c r="B27" i="146"/>
  <c r="B27" i="144"/>
  <c r="B27" i="145"/>
  <c r="B11" i="328" l="1"/>
  <c r="E10" i="326"/>
  <c r="B13" i="148"/>
  <c r="B27" i="147"/>
  <c r="B11" i="329" l="1"/>
  <c r="E10" i="327"/>
  <c r="B27" i="148"/>
  <c r="B13" i="149"/>
  <c r="B11" i="330" l="1"/>
  <c r="E10" i="328"/>
  <c r="B27" i="149"/>
  <c r="B13" i="150"/>
  <c r="B11" i="331" l="1"/>
  <c r="E10" i="329"/>
  <c r="B27" i="150"/>
  <c r="B13" i="151"/>
  <c r="B11" i="332" l="1"/>
  <c r="E10" i="330"/>
  <c r="B27" i="151"/>
  <c r="B13" i="152"/>
  <c r="B11" i="334" l="1"/>
  <c r="E10" i="331"/>
  <c r="B27" i="152"/>
  <c r="B13" i="153"/>
  <c r="B11" i="335" l="1"/>
  <c r="E10" i="332"/>
  <c r="B27" i="153"/>
  <c r="B13" i="154"/>
  <c r="B11" i="336" l="1"/>
  <c r="E10" i="334"/>
  <c r="B27" i="154"/>
  <c r="B13" i="155"/>
  <c r="B11" i="337" l="1"/>
  <c r="E10" i="335"/>
  <c r="B27" i="155"/>
  <c r="B13" i="156"/>
  <c r="B11" i="338" l="1"/>
  <c r="E10" i="336"/>
  <c r="B27" i="156"/>
  <c r="B13" i="157"/>
  <c r="B11" i="339" l="1"/>
  <c r="E10" i="337"/>
  <c r="B27" i="157"/>
  <c r="B13" i="158"/>
  <c r="B27" i="158" s="1"/>
  <c r="B11" i="340" l="1"/>
  <c r="E10" i="338"/>
  <c r="B13" i="159"/>
  <c r="B11" i="341" l="1"/>
  <c r="E10" i="339"/>
  <c r="B27" i="159"/>
  <c r="B13" i="160"/>
  <c r="B11" i="342" l="1"/>
  <c r="E10" i="340"/>
  <c r="B27" i="160"/>
  <c r="B13" i="161"/>
  <c r="B11" i="343" l="1"/>
  <c r="E10" i="341"/>
  <c r="B27" i="161"/>
  <c r="B13" i="162"/>
  <c r="B11" i="344" l="1"/>
  <c r="E10" i="342"/>
  <c r="B27" i="162"/>
  <c r="B13" i="163"/>
  <c r="B11" i="345" l="1"/>
  <c r="E10" i="343"/>
  <c r="B27" i="163"/>
  <c r="B13" i="164"/>
  <c r="B11" i="346" l="1"/>
  <c r="E10" i="344"/>
  <c r="B27" i="164"/>
  <c r="B13" i="165"/>
  <c r="B11" i="347" l="1"/>
  <c r="E10" i="345"/>
  <c r="B27" i="165"/>
  <c r="B13" i="166"/>
  <c r="B11" i="348" l="1"/>
  <c r="E10" i="346"/>
  <c r="B27" i="166"/>
  <c r="B13" i="167"/>
  <c r="B11" i="349" l="1"/>
  <c r="E10" i="347"/>
  <c r="B27" i="167"/>
  <c r="B13" i="168"/>
  <c r="B11" i="350" l="1"/>
  <c r="E10" i="348"/>
  <c r="B27" i="168"/>
  <c r="B13" i="169"/>
  <c r="B11" i="351" l="1"/>
  <c r="E10" i="349"/>
  <c r="B27" i="169"/>
  <c r="B13" i="170"/>
  <c r="B11" i="352" l="1"/>
  <c r="E10" i="350"/>
  <c r="B13" i="173"/>
  <c r="B27" i="170"/>
  <c r="B11" i="353" l="1"/>
  <c r="E10" i="351"/>
  <c r="B13" i="174"/>
  <c r="B27" i="173"/>
  <c r="B11" i="354" l="1"/>
  <c r="E10" i="352"/>
  <c r="B27" i="174"/>
  <c r="B13" i="175"/>
  <c r="B11" i="355" l="1"/>
  <c r="E10" i="353"/>
  <c r="B27" i="175"/>
  <c r="B13" i="176"/>
  <c r="B11" i="356" l="1"/>
  <c r="E10" i="354"/>
  <c r="B27" i="176"/>
  <c r="B13" i="177"/>
  <c r="B11" i="357" l="1"/>
  <c r="E10" i="355"/>
  <c r="B27" i="177"/>
  <c r="B13" i="178"/>
  <c r="B11" i="358" l="1"/>
  <c r="E10" i="356"/>
  <c r="B27" i="178"/>
  <c r="B13" i="179"/>
  <c r="B11" i="359" l="1"/>
  <c r="E10" i="357"/>
  <c r="B27" i="179"/>
  <c r="B13" i="180"/>
  <c r="B11" i="360" l="1"/>
  <c r="E10" i="358"/>
  <c r="B27" i="180"/>
  <c r="B13" i="181"/>
  <c r="B11" i="361" l="1"/>
  <c r="E10" i="359"/>
  <c r="B27" i="181"/>
  <c r="B13" i="182"/>
  <c r="B11" i="362" l="1"/>
  <c r="B11" i="363" s="1"/>
  <c r="E10" i="360"/>
  <c r="B27" i="182"/>
  <c r="B13" i="183"/>
  <c r="B11" i="364" l="1"/>
  <c r="E10" i="361"/>
  <c r="B27" i="183"/>
  <c r="B13" i="184"/>
  <c r="B11" i="365" l="1"/>
  <c r="E10" i="362"/>
  <c r="E10" i="363" s="1"/>
  <c r="E10" i="364" s="1"/>
  <c r="B27" i="184"/>
  <c r="B13" i="185"/>
  <c r="B11" i="366" l="1"/>
  <c r="E10" i="365"/>
  <c r="B27" i="185"/>
  <c r="B13" i="186"/>
  <c r="B11" i="367" l="1"/>
  <c r="E10" i="366"/>
  <c r="B27" i="186"/>
  <c r="B13" i="187"/>
  <c r="B11" i="368" l="1"/>
  <c r="E10" i="367"/>
  <c r="B27" i="187"/>
  <c r="B13" i="188"/>
  <c r="B11" i="369" l="1"/>
  <c r="E10" i="368"/>
  <c r="B27" i="188"/>
  <c r="B13" i="189"/>
  <c r="B11" i="370" l="1"/>
  <c r="E10" i="369"/>
  <c r="B27" i="189"/>
  <c r="B13" i="190"/>
  <c r="B11" i="371" l="1"/>
  <c r="E10" i="370"/>
  <c r="B13" i="191"/>
  <c r="B27" i="190"/>
  <c r="B11" i="372" l="1"/>
  <c r="E10" i="371"/>
  <c r="B13" i="192"/>
  <c r="B27" i="191"/>
  <c r="B11" i="373" l="1"/>
  <c r="E10" i="372"/>
  <c r="B27" i="192"/>
  <c r="B13" i="193"/>
  <c r="B11" i="374" l="1"/>
  <c r="E10" i="373"/>
  <c r="B27" i="193"/>
  <c r="B13" i="194"/>
  <c r="B11" i="375" l="1"/>
  <c r="E10" i="374"/>
  <c r="B27" i="194"/>
  <c r="B13" i="195"/>
  <c r="B11" i="376" l="1"/>
  <c r="E10" i="375"/>
  <c r="B27" i="195"/>
  <c r="B13" i="196"/>
  <c r="B11" i="377" l="1"/>
  <c r="E10" i="376"/>
  <c r="B27" i="196"/>
  <c r="B13" i="197"/>
  <c r="B11" i="378" l="1"/>
  <c r="E10" i="377"/>
  <c r="B27" i="197"/>
  <c r="B13" i="198"/>
  <c r="B11" i="379" l="1"/>
  <c r="E10" i="378"/>
  <c r="B13" i="199"/>
  <c r="B27" i="198"/>
  <c r="B11" i="380" l="1"/>
  <c r="E10" i="379"/>
  <c r="B27" i="199"/>
  <c r="B13" i="200"/>
  <c r="B11" i="381" l="1"/>
  <c r="E10" i="380"/>
  <c r="B27" i="200"/>
  <c r="B13" i="201"/>
  <c r="B11" i="382" l="1"/>
  <c r="E10" i="381"/>
  <c r="B27" i="201"/>
  <c r="B13" i="202"/>
  <c r="B11" i="383" l="1"/>
  <c r="E10" i="382"/>
  <c r="B27" i="202"/>
  <c r="B13" i="203"/>
  <c r="B11" i="384" l="1"/>
  <c r="E10" i="383"/>
  <c r="B27" i="203"/>
  <c r="B13" i="204"/>
  <c r="B11" i="385" l="1"/>
  <c r="E10" i="384"/>
  <c r="B27" i="204"/>
  <c r="B13" i="205"/>
  <c r="B11" i="386" l="1"/>
  <c r="E10" i="385"/>
  <c r="B27" i="205"/>
  <c r="B13" i="206"/>
  <c r="B11" i="387" l="1"/>
  <c r="E10" i="386"/>
  <c r="B27" i="206"/>
  <c r="B13" i="207"/>
  <c r="B11" i="388" l="1"/>
  <c r="E10" i="387"/>
  <c r="B27" i="207"/>
  <c r="B13" i="208"/>
  <c r="B11" i="389" l="1"/>
  <c r="E10" i="388"/>
  <c r="B27" i="208"/>
  <c r="B13" i="209"/>
  <c r="B11" i="390" l="1"/>
  <c r="E10" i="389"/>
  <c r="B27" i="209"/>
  <c r="B13" i="210"/>
  <c r="B11" i="391" l="1"/>
  <c r="E10" i="390"/>
  <c r="B27" i="210"/>
  <c r="B13" i="211"/>
  <c r="B11" i="392" l="1"/>
  <c r="E10" i="391"/>
  <c r="B27" i="211"/>
  <c r="B13" i="212"/>
  <c r="B11" i="393" l="1"/>
  <c r="E10" i="392"/>
  <c r="B27" i="212"/>
  <c r="B13" i="213"/>
  <c r="B11" i="394" l="1"/>
  <c r="E10" i="393"/>
  <c r="B27" i="213"/>
  <c r="B13" i="214"/>
  <c r="B11" i="395" l="1"/>
  <c r="E10" i="394"/>
  <c r="B27" i="214"/>
  <c r="B13" i="215"/>
  <c r="B11" i="396" l="1"/>
  <c r="E10" i="395"/>
  <c r="B27" i="215"/>
  <c r="B13" i="216"/>
  <c r="B11" i="397" l="1"/>
  <c r="E10" i="396"/>
  <c r="B27" i="216"/>
  <c r="B13" i="217"/>
  <c r="B11" i="398" l="1"/>
  <c r="E10" i="397"/>
  <c r="B27" i="217"/>
  <c r="B13" i="218"/>
  <c r="B11" i="399" l="1"/>
  <c r="E10" i="398"/>
  <c r="B27" i="218"/>
  <c r="B13" i="219"/>
  <c r="B11" i="400" l="1"/>
  <c r="E10" i="399"/>
  <c r="B27" i="219"/>
  <c r="B13" i="220"/>
  <c r="B11" i="401" l="1"/>
  <c r="E10" i="400"/>
  <c r="B27" i="220"/>
  <c r="B13" i="221"/>
  <c r="B11" i="402" l="1"/>
  <c r="E10" i="401"/>
  <c r="B27" i="221"/>
  <c r="B13" i="222"/>
  <c r="B11" i="403" l="1"/>
  <c r="E10" i="402"/>
  <c r="B27" i="222"/>
  <c r="B13" i="223"/>
  <c r="B11" i="404" l="1"/>
  <c r="E10" i="403"/>
  <c r="B27" i="223"/>
  <c r="B13" i="224"/>
  <c r="B11" i="405" l="1"/>
  <c r="E10" i="404"/>
  <c r="B27" i="224"/>
  <c r="B13" i="225"/>
  <c r="B11" i="406" l="1"/>
  <c r="E10" i="405"/>
  <c r="B27" i="225"/>
  <c r="B13" i="226"/>
  <c r="B11" i="407" l="1"/>
  <c r="E10" i="406"/>
  <c r="B27" i="226"/>
  <c r="B13" i="227"/>
  <c r="B11" i="408" l="1"/>
  <c r="E10" i="407"/>
  <c r="B27" i="227"/>
  <c r="B13" i="228"/>
  <c r="B11" i="409" l="1"/>
  <c r="E10" i="408"/>
  <c r="B13" i="231"/>
  <c r="B13" i="230"/>
  <c r="B27" i="230" s="1"/>
  <c r="B27" i="228"/>
  <c r="B13" i="229"/>
  <c r="B27" i="229" s="1"/>
  <c r="B11" i="410" l="1"/>
  <c r="E10" i="409"/>
  <c r="B27" i="231"/>
  <c r="B13" i="232"/>
  <c r="B11" i="413" l="1"/>
  <c r="B11" i="411"/>
  <c r="B11" i="412" s="1"/>
  <c r="E10" i="410"/>
  <c r="B27" i="232"/>
  <c r="B13" i="233"/>
  <c r="B11" i="414" l="1"/>
  <c r="E10" i="413"/>
  <c r="E10" i="411"/>
  <c r="E10" i="412"/>
  <c r="B27" i="233"/>
  <c r="B13" i="234"/>
  <c r="B11" i="415" l="1"/>
  <c r="E10" i="414"/>
  <c r="B27" i="234"/>
  <c r="B13" i="235"/>
  <c r="B11" i="416" l="1"/>
  <c r="E10" i="415"/>
  <c r="B27" i="235"/>
  <c r="B13" i="236"/>
  <c r="B11" i="417" l="1"/>
  <c r="E10" i="416"/>
  <c r="B27" i="236"/>
  <c r="B13" i="237"/>
  <c r="B11" i="418" l="1"/>
  <c r="E10" i="417"/>
  <c r="B27" i="237"/>
  <c r="B13" i="238"/>
  <c r="B11" i="419" l="1"/>
  <c r="E10" i="418"/>
  <c r="B27" i="238"/>
  <c r="B13" i="239"/>
  <c r="B11" i="420" l="1"/>
  <c r="E10" i="419"/>
  <c r="B27" i="239"/>
  <c r="B13" i="240"/>
  <c r="B11" i="421" l="1"/>
  <c r="E10" i="420"/>
  <c r="B27" i="240"/>
  <c r="B13" i="241"/>
  <c r="E10" i="421" l="1"/>
  <c r="B27" i="24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27" i="289" l="1"/>
  <c r="B13" i="290"/>
  <c r="B27" i="290" l="1"/>
  <c r="B13" i="291"/>
  <c r="B27" i="291" l="1"/>
  <c r="B13" i="292"/>
  <c r="B27" i="292" l="1"/>
  <c r="B13" i="293"/>
  <c r="B27" i="293" l="1"/>
  <c r="B13" i="294"/>
  <c r="B27" i="294" l="1"/>
  <c r="B13" i="295"/>
  <c r="B27" i="295" l="1"/>
  <c r="B13" i="296"/>
  <c r="B27" i="296" l="1"/>
  <c r="B13" i="297"/>
  <c r="B27" i="297" l="1"/>
  <c r="B13" i="298"/>
  <c r="B27" i="298" l="1"/>
  <c r="B13" i="299"/>
  <c r="B27" i="299" l="1"/>
  <c r="B13" i="300"/>
  <c r="B27" i="300" l="1"/>
  <c r="B13" i="301"/>
  <c r="B27" i="301" l="1"/>
  <c r="B13" i="302"/>
  <c r="B27" i="302" l="1"/>
  <c r="B13" i="303"/>
  <c r="B27" i="303" l="1"/>
  <c r="B13" i="304"/>
  <c r="B27" i="304" l="1"/>
  <c r="B13" i="305"/>
  <c r="B27" i="305" l="1"/>
  <c r="B13" i="306"/>
  <c r="B27" i="306" l="1"/>
  <c r="B13" i="307"/>
  <c r="B27" i="307" l="1"/>
  <c r="B13" i="308"/>
  <c r="B27" i="308" l="1"/>
  <c r="B13" i="309"/>
  <c r="B27" i="309" l="1"/>
  <c r="B13" i="310"/>
  <c r="B27" i="310" l="1"/>
  <c r="B13" i="311"/>
  <c r="B27" i="311" l="1"/>
  <c r="B13" i="312"/>
  <c r="B27" i="312" l="1"/>
  <c r="B13" i="313"/>
  <c r="B27" i="313" l="1"/>
  <c r="B13" i="314"/>
  <c r="B27" i="314" l="1"/>
  <c r="B13" i="315"/>
  <c r="B27" i="315" l="1"/>
  <c r="B13" i="316"/>
  <c r="B27" i="316" l="1"/>
  <c r="B13" i="317"/>
  <c r="B27" i="317" l="1"/>
  <c r="B13" i="318"/>
  <c r="B27" i="318" l="1"/>
  <c r="B13" i="319"/>
  <c r="B13" i="325" l="1"/>
  <c r="B13" i="323"/>
  <c r="B27" i="323" s="1"/>
  <c r="B13" i="324"/>
  <c r="B27" i="324" s="1"/>
  <c r="B13" i="321"/>
  <c r="B27" i="321" s="1"/>
  <c r="B13" i="322"/>
  <c r="B27" i="322" s="1"/>
  <c r="B27" i="319"/>
  <c r="B13" i="320"/>
  <c r="B27" i="320" s="1"/>
  <c r="B27" i="325" l="1"/>
  <c r="B13" i="326"/>
  <c r="B27" i="326" l="1"/>
  <c r="B13" i="327"/>
  <c r="B27" i="327" l="1"/>
  <c r="B13" i="328"/>
  <c r="B27" i="328" l="1"/>
  <c r="B13" i="329"/>
  <c r="B27" i="329" l="1"/>
  <c r="B13" i="330"/>
  <c r="B27" i="330" l="1"/>
  <c r="B13" i="331"/>
  <c r="B27" i="331" l="1"/>
  <c r="B13" i="332"/>
  <c r="B27" i="332" l="1"/>
  <c r="B13" i="334"/>
  <c r="B27" i="334" l="1"/>
  <c r="B13" i="335"/>
  <c r="B27" i="335" l="1"/>
  <c r="B13" i="336"/>
  <c r="B13" i="337" l="1"/>
  <c r="B27" i="336"/>
  <c r="B27" i="337" l="1"/>
  <c r="B13" i="338"/>
  <c r="B27" i="338" l="1"/>
  <c r="B13" i="339"/>
  <c r="B27" i="339" l="1"/>
  <c r="B13" i="340"/>
  <c r="B27" i="340" l="1"/>
  <c r="B13" i="341"/>
  <c r="B27" i="341" l="1"/>
  <c r="B13" i="342"/>
  <c r="B27" i="342" l="1"/>
  <c r="B13" i="343"/>
  <c r="B27" i="343" l="1"/>
  <c r="B13" i="344"/>
  <c r="B27" i="344" l="1"/>
  <c r="B13" i="345"/>
  <c r="B27" i="345" l="1"/>
  <c r="B13" i="346"/>
  <c r="B27" i="346" l="1"/>
  <c r="B13" i="347"/>
  <c r="B27" i="347" l="1"/>
  <c r="B13" i="348"/>
  <c r="B27" i="348" l="1"/>
  <c r="B13" i="349"/>
  <c r="B27" i="349" l="1"/>
  <c r="B13" i="350"/>
  <c r="B27" i="350" l="1"/>
  <c r="B13" i="351"/>
  <c r="B27" i="351" l="1"/>
  <c r="B13" i="352"/>
  <c r="B27" i="352" l="1"/>
  <c r="B13" i="353"/>
  <c r="B27" i="353" l="1"/>
  <c r="B13" i="354"/>
  <c r="B27" i="354" l="1"/>
  <c r="B13" i="355"/>
  <c r="B27" i="355" l="1"/>
  <c r="B13" i="356"/>
  <c r="B27" i="356" l="1"/>
  <c r="B13" i="357"/>
  <c r="B27" i="357" l="1"/>
  <c r="B13" i="358"/>
  <c r="B27" i="358" l="1"/>
  <c r="B13" i="359"/>
  <c r="B27" i="359" l="1"/>
  <c r="B13" i="360"/>
  <c r="B27" i="360" l="1"/>
  <c r="B13" i="361"/>
  <c r="B27" i="361" l="1"/>
  <c r="B13" i="362"/>
  <c r="B27" i="362" l="1"/>
  <c r="B13" i="363"/>
  <c r="B13" i="364" l="1"/>
  <c r="B27" i="363"/>
  <c r="B27" i="364" l="1"/>
  <c r="B13" i="365"/>
  <c r="B13" i="366" s="1"/>
  <c r="B13" i="367" l="1"/>
  <c r="B27" i="365"/>
  <c r="B13" i="368" l="1"/>
  <c r="B27" i="366"/>
  <c r="B27" i="367"/>
  <c r="B27" i="368" l="1"/>
  <c r="B13" i="369"/>
  <c r="B27" i="369" l="1"/>
  <c r="B13" i="370"/>
  <c r="B27" i="370" l="1"/>
  <c r="B13" i="371"/>
  <c r="B27" i="371" l="1"/>
  <c r="B13" i="372"/>
  <c r="B27" i="372" l="1"/>
  <c r="B13" i="373"/>
  <c r="B27" i="373" l="1"/>
  <c r="B13" i="374"/>
  <c r="B27" i="374" l="1"/>
  <c r="B13" i="375"/>
  <c r="B27" i="375" l="1"/>
  <c r="B13" i="376"/>
  <c r="B27" i="376" l="1"/>
  <c r="B13" i="377"/>
  <c r="B27" i="377" l="1"/>
  <c r="B13" i="378"/>
  <c r="B27" i="378" l="1"/>
  <c r="B13" i="379"/>
  <c r="B27" i="379" l="1"/>
  <c r="B13" i="380"/>
  <c r="B27" i="380" l="1"/>
  <c r="B13" i="381"/>
  <c r="B27" i="381" l="1"/>
  <c r="B13" i="382"/>
  <c r="B27" i="382" l="1"/>
  <c r="B13" i="383"/>
  <c r="B27" i="383" l="1"/>
  <c r="B13" i="384"/>
  <c r="B27" i="384" l="1"/>
  <c r="B13" i="385"/>
  <c r="B27" i="385" l="1"/>
  <c r="B13" i="386"/>
  <c r="B27" i="386" l="1"/>
  <c r="B13" i="387"/>
  <c r="B27" i="387" l="1"/>
  <c r="B13" i="388"/>
  <c r="B27" i="388" l="1"/>
  <c r="B13" i="389"/>
  <c r="B27" i="389" l="1"/>
  <c r="B13" i="390"/>
  <c r="B27" i="390" l="1"/>
  <c r="B13" i="391"/>
  <c r="B27" i="391" l="1"/>
  <c r="B13" i="392"/>
  <c r="B27" i="392" l="1"/>
  <c r="B13" i="393"/>
  <c r="B27" i="393" l="1"/>
  <c r="B13" i="394"/>
  <c r="B27" i="394" l="1"/>
  <c r="B13" i="395"/>
  <c r="B27" i="395" l="1"/>
  <c r="B13" i="396"/>
  <c r="B27" i="396" l="1"/>
  <c r="B13" i="397"/>
  <c r="B27" i="397" l="1"/>
  <c r="B13" i="398"/>
  <c r="B27" i="398" l="1"/>
  <c r="B13" i="399"/>
  <c r="B27" i="399" l="1"/>
  <c r="B13" i="400"/>
  <c r="B27" i="400" l="1"/>
  <c r="B13" i="401"/>
  <c r="B27" i="401" l="1"/>
  <c r="B13" i="402"/>
  <c r="B27" i="402" l="1"/>
  <c r="B13" i="403"/>
  <c r="B27" i="403" l="1"/>
  <c r="B13" i="404"/>
  <c r="B27" i="404" l="1"/>
  <c r="B13" i="405"/>
  <c r="B27" i="405" l="1"/>
  <c r="B13" i="406"/>
  <c r="B27" i="406" l="1"/>
  <c r="B13" i="407"/>
  <c r="B27" i="407" l="1"/>
  <c r="B13" i="408"/>
  <c r="B27" i="408" l="1"/>
  <c r="B13" i="409"/>
  <c r="B13" i="413" l="1"/>
  <c r="B27" i="409"/>
  <c r="B13" i="410"/>
  <c r="B27" i="410" l="1"/>
  <c r="B13" i="411"/>
  <c r="B27" i="411" s="1"/>
  <c r="B27" i="413"/>
  <c r="B13" i="414"/>
  <c r="B27" i="414" l="1"/>
  <c r="B13" i="415"/>
  <c r="B13" i="412"/>
  <c r="B27" i="412" s="1"/>
  <c r="B27" i="415" l="1"/>
  <c r="B13" i="416"/>
  <c r="B27" i="416" l="1"/>
  <c r="B13" i="417"/>
  <c r="B27" i="417" l="1"/>
  <c r="B13" i="418"/>
  <c r="B27" i="418" l="1"/>
  <c r="B13" i="419"/>
  <c r="B27" i="419" l="1"/>
  <c r="B13" i="420"/>
  <c r="B27" i="422" s="1"/>
  <c r="B27" i="420" l="1"/>
  <c r="B13" i="421"/>
  <c r="B27" i="42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4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5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6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7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4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5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6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7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8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89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0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1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2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3.xml><?xml version="1.0" encoding="utf-8"?>
<comments xmlns="http://schemas.openxmlformats.org/spreadsheetml/2006/main">
  <authors>
    <author>作者</author>
  </authors>
  <commentLis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9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0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1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2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 shape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3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4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4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5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6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7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358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59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3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0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361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362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3.xml><?xml version="1.0" encoding="utf-8"?>
<comments xmlns="http://schemas.openxmlformats.org/spreadsheetml/2006/main">
  <authors>
    <author>作者</author>
  </authors>
  <commentLis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364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5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6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7.xml><?xml version="1.0" encoding="utf-8"?>
<comments xmlns="http://schemas.openxmlformats.org/spreadsheetml/2006/main">
  <authors>
    <author>作者</author>
  </authors>
  <commentLis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368.xml><?xml version="1.0" encoding="utf-8"?>
<comments xmlns="http://schemas.openxmlformats.org/spreadsheetml/2006/main">
  <authors>
    <author>作者</author>
  </authors>
  <commentLis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69.xml><?xml version="1.0" encoding="utf-8"?>
<comments xmlns="http://schemas.openxmlformats.org/spreadsheetml/2006/main">
  <authors>
    <author>作者</author>
  </authors>
  <commentList>
    <comment ref="I15" authorId="0" shape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0.xml><?xml version="1.0" encoding="utf-8"?>
<comments xmlns="http://schemas.openxmlformats.org/spreadsheetml/2006/main">
  <authors>
    <author>作者</author>
  </authors>
  <commentList>
    <comment ref="C29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1.xml><?xml version="1.0" encoding="utf-8"?>
<comments xmlns="http://schemas.openxmlformats.org/spreadsheetml/2006/main">
  <authors>
    <author>作者</author>
  </authors>
  <commentList>
    <comment ref="C26" authorId="0" shape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372.xml><?xml version="1.0" encoding="utf-8"?>
<comments xmlns="http://schemas.openxmlformats.org/spreadsheetml/2006/main">
  <authors>
    <author>作者</author>
  </authors>
  <commentList>
    <comment ref="C22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73.xml><?xml version="1.0" encoding="utf-8"?>
<comments xmlns="http://schemas.openxmlformats.org/spreadsheetml/2006/main">
  <authors>
    <author>作者</author>
  </authors>
  <commentList>
    <comment ref="C23" authorId="0" shape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5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 shape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 shape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<sst xmlns="http://schemas.openxmlformats.org/spreadsheetml/2006/main" count="30118" uniqueCount="392">
  <si>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</si>
  <si>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</si>
  <si>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</si>
  <si>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</si>
  <si>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</si>
  <si>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</si>
  <si>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</si>
  <si>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</si>
  <si>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</si>
  <si>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</si>
  <si>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</si>
  <si>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</si>
  <si>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</si>
  <si>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</si>
  <si>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</si>
  <si>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</si>
  <si>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</si>
  <si>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</si>
  <si>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</si>
  <si>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</si>
  <si>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</si>
  <si>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</si>
  <si>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</si>
  <si>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</si>
  <si>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</si>
  <si>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</si>
  <si>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</si>
  <si>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</si>
  <si>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</si>
  <si>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</si>
  <si>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</si>
  <si>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</si>
  <si>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</si>
  <si>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</si>
  <si>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</si>
  <si>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</si>
  <si>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</si>
  <si>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</si>
  <si>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</si>
  <si>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</si>
  <si>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</si>
  <si>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</si>
  <si>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</si>
  <si>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</si>
  <si>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</si>
  <si>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</si>
  <si>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</si>
  <si>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</si>
  <si>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</si>
  <si>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</si>
  <si>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</si>
  <si>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</si>
  <si>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</si>
  <si>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</si>
  <si>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</si>
  <si>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</si>
  <si>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</si>
  <si>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</si>
  <si>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</si>
  <si>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</si>
  <si>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</si>
  <si>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</si>
  <si>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</si>
  <si>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</si>
  <si>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</si>
  <si>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</si>
  <si>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</si>
  <si>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</si>
  <si>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</si>
  <si>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</si>
  <si>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</si>
  <si>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</si>
  <si>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</si>
  <si>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</si>
  <si>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</si>
  <si>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</si>
  <si>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</si>
  <si>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</si>
  <si>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</si>
  <si>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</si>
  <si>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</si>
  <si>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</si>
  <si>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</si>
  <si>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</si>
  <si>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</si>
  <si>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</si>
  <si>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</si>
  <si>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</si>
  <si>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</si>
  <si>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</si>
  <si>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</si>
  <si>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</si>
  <si>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</si>
  <si>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</si>
  <si>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</si>
  <si>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</si>
  <si>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</si>
  <si>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</si>
  <si>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</si>
  <si>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</si>
  <si>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</si>
  <si>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</si>
  <si>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</si>
  <si>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</si>
  <si>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</si>
  <si>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</si>
  <si>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</si>
  <si>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</si>
  <si>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</si>
  <si>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</si>
  <si>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</si>
  <si>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</si>
  <si>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</si>
  <si>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</si>
  <si>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</si>
  <si>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</si>
  <si>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</si>
  <si>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</si>
  <si>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</si>
  <si>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</si>
  <si>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</si>
  <si>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</si>
  <si>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</si>
  <si>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</si>
  <si>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</si>
  <si>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</si>
  <si>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</si>
  <si>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</si>
  <si>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</si>
  <si>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</si>
  <si>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</si>
  <si>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</si>
  <si>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</si>
  <si>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</si>
  <si>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</si>
  <si>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</si>
  <si>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</si>
  <si>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</si>
  <si>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</si>
  <si>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</si>
  <si>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</si>
  <si>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</si>
  <si>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</si>
  <si>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</si>
  <si>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</si>
  <si>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</si>
  <si>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</si>
  <si>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</si>
  <si>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</si>
  <si>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</si>
  <si>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</si>
  <si>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</si>
  <si>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</si>
  <si>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</si>
  <si>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</si>
  <si>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</si>
  <si>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</si>
  <si>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</si>
  <si>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</si>
  <si>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</si>
  <si>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</si>
  <si>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</si>
  <si>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</si>
  <si>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</si>
  <si>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</si>
  <si>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</si>
  <si>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</si>
  <si>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</si>
  <si>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</si>
  <si>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</si>
  <si>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</si>
  <si>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</si>
  <si>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</si>
  <si>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</si>
  <si>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</si>
  <si>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</si>
  <si>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</si>
  <si>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</si>
  <si>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</si>
  <si>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</si>
  <si>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</si>
  <si>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</si>
  <si>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</si>
  <si>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</si>
  <si>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</si>
  <si>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</si>
  <si>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</si>
  <si>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</si>
  <si>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</si>
  <si>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</si>
  <si>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</si>
  <si>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</si>
  <si>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</si>
  <si>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</si>
  <si>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</si>
  <si>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</si>
  <si>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</si>
  <si>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</si>
  <si>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</si>
  <si>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</si>
  <si>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</si>
  <si>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</si>
  <si>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</si>
  <si>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</si>
  <si>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</si>
  <si>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</si>
  <si>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</si>
  <si>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</si>
  <si>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</si>
  <si>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</si>
  <si>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</si>
  <si>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</si>
  <si>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</si>
  <si>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</si>
  <si>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</si>
  <si>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</si>
  <si>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</si>
  <si>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</si>
  <si>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</si>
  <si>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</si>
  <si>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</si>
  <si>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</si>
  <si>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</si>
  <si>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</si>
  <si>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</si>
  <si>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</si>
  <si>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</si>
  <si>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</si>
  <si>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</si>
  <si>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</si>
  <si>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</si>
  <si>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</si>
  <si>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</si>
  <si>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</si>
  <si>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</si>
  <si>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</si>
  <si>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</si>
  <si>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</si>
  <si>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</si>
  <si>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</si>
  <si>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</si>
  <si>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</si>
  <si>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</si>
  <si>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</si>
  <si>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</si>
  <si>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</si>
  <si>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</si>
  <si>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</si>
  <si>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</si>
  <si>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</si>
  <si>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</si>
  <si>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</si>
  <si>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</si>
  <si>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</si>
  <si>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</si>
  <si>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</si>
  <si>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</si>
  <si>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</si>
  <si>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</si>
  <si>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</si>
  <si>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</si>
  <si>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</si>
  <si>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</si>
  <si>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</si>
  <si>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</si>
  <si>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</si>
  <si>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</si>
  <si>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</si>
  <si>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</si>
  <si>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</si>
  <si>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</si>
  <si>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</si>
  <si>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</si>
  <si>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</si>
  <si>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</si>
  <si>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</si>
  <si>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</si>
  <si>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</si>
  <si>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</si>
  <si>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</si>
  <si>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</si>
  <si>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</si>
  <si>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</si>
  <si>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</si>
  <si>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</si>
  <si>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</si>
  <si>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</si>
  <si>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</si>
  <si>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</si>
  <si>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</si>
  <si>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</si>
  <si>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</si>
  <si>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</si>
  <si>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</si>
  <si>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</si>
  <si>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</si>
  <si>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</si>
  <si>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</si>
  <si>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</si>
  <si>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</si>
  <si>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</si>
  <si>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</si>
  <si>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</si>
  <si>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</si>
  <si>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</si>
  <si>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</si>
  <si>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</si>
  <si>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</si>
  <si>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</si>
  <si>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</si>
  <si>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</si>
  <si>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</si>
  <si>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</si>
  <si>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</si>
  <si>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</si>
  <si>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</si>
  <si>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</si>
  <si>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</si>
  <si>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</si>
  <si>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</si>
  <si>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</si>
  <si>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</si>
  <si>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</si>
  <si>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</si>
  <si>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</si>
  <si>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</si>
  <si>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</si>
  <si>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</si>
  <si>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</si>
  <si>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</si>
  <si>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</si>
  <si>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</si>
  <si>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</si>
  <si>
    <t>ETF份额</t>
    <phoneticPr fontId="1" type="noConversion"/>
  </si>
  <si>
    <t>9月</t>
    <phoneticPr fontId="1" type="noConversion"/>
  </si>
  <si>
    <t>10月</t>
    <phoneticPr fontId="1" type="noConversion"/>
  </si>
  <si>
    <t>50ETF购8月2700</t>
    <phoneticPr fontId="1" type="noConversion"/>
  </si>
  <si>
    <t>50ETF沽8月2750</t>
    <phoneticPr fontId="1" type="noConversion"/>
  </si>
  <si>
    <t>50ETF沽8月2800</t>
    <phoneticPr fontId="1" type="noConversion"/>
  </si>
  <si>
    <t>50ETF沽8月2850</t>
    <phoneticPr fontId="1" type="noConversion"/>
  </si>
  <si>
    <t>ETF份额</t>
    <phoneticPr fontId="1" type="noConversion"/>
  </si>
  <si>
    <t>IH 1711</t>
    <phoneticPr fontId="1" type="noConversion"/>
  </si>
  <si>
    <t>10月</t>
    <phoneticPr fontId="1" type="noConversion"/>
  </si>
  <si>
    <t>50ETF沽9月2800</t>
  </si>
  <si>
    <t>50ETF沽9月2750</t>
  </si>
  <si>
    <t>50ETF购9月2700</t>
  </si>
  <si>
    <t>50ETF购9月2650</t>
  </si>
  <si>
    <t>50ETF购9月2350</t>
  </si>
  <si>
    <t>50ETF购9月2300</t>
  </si>
  <si>
    <t>10000966</t>
  </si>
  <si>
    <t>10000958</t>
  </si>
  <si>
    <t>10000949</t>
  </si>
  <si>
    <t>10000929</t>
  </si>
  <si>
    <t>10000845</t>
  </si>
  <si>
    <t>10000844</t>
  </si>
  <si>
    <t>昨日交易费用</t>
    <phoneticPr fontId="1" type="noConversion"/>
  </si>
  <si>
    <t>昨日交易费用汇总</t>
    <phoneticPr fontId="1" type="noConversion"/>
  </si>
  <si>
    <t>IH 1711</t>
    <phoneticPr fontId="1" type="noConversion"/>
  </si>
  <si>
    <t>IH 1712</t>
    <phoneticPr fontId="1" type="noConversion"/>
  </si>
  <si>
    <t>IH 1803</t>
    <phoneticPr fontId="1" type="noConversion"/>
  </si>
  <si>
    <t>IH 1806</t>
    <phoneticPr fontId="1" type="noConversion"/>
  </si>
  <si>
    <t>10000991</t>
  </si>
  <si>
    <t>10000993</t>
  </si>
  <si>
    <t>10000994</t>
  </si>
  <si>
    <t>10001002</t>
  </si>
  <si>
    <t>50ETF购10月2600</t>
  </si>
  <si>
    <t>50ETF购10月2700</t>
  </si>
  <si>
    <t>50ETF购10月2750</t>
  </si>
  <si>
    <t>50ETF沽10月2850</t>
  </si>
  <si>
    <t>义务方</t>
    <phoneticPr fontId="1" type="noConversion"/>
  </si>
  <si>
    <t>IH 1801</t>
    <phoneticPr fontId="1" type="noConversion"/>
  </si>
  <si>
    <t>日成交张数</t>
    <phoneticPr fontId="1" type="noConversion"/>
  </si>
  <si>
    <t>IH 1802</t>
    <phoneticPr fontId="1" type="noConversion"/>
  </si>
  <si>
    <t>IF1801</t>
    <phoneticPr fontId="1" type="noConversion"/>
  </si>
  <si>
    <t>IF1802</t>
    <phoneticPr fontId="1" type="noConversion"/>
  </si>
  <si>
    <t>每日交易盈亏</t>
    <phoneticPr fontId="1" type="noConversion"/>
  </si>
  <si>
    <t>每日持仓盈亏</t>
    <phoneticPr fontId="1" type="noConversion"/>
  </si>
  <si>
    <t>2018年度盈亏</t>
    <phoneticPr fontId="1" type="noConversion"/>
  </si>
  <si>
    <t>风险敞口指标</t>
    <phoneticPr fontId="1" type="noConversion"/>
  </si>
  <si>
    <t>盈亏指标</t>
    <phoneticPr fontId="1" type="noConversion"/>
  </si>
  <si>
    <t>2018年现货交易费用</t>
    <phoneticPr fontId="1" type="noConversion"/>
  </si>
  <si>
    <t>2018年期权交易费用</t>
    <phoneticPr fontId="1" type="noConversion"/>
  </si>
  <si>
    <t>2018年期货交易费用</t>
    <phoneticPr fontId="1" type="noConversion"/>
  </si>
  <si>
    <t>2018年交易费用总额</t>
    <phoneticPr fontId="1" type="noConversion"/>
  </si>
  <si>
    <t>IH 1809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</si>
  <si>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</si>
  <si>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</si>
  <si>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</si>
  <si>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9月</t>
    <phoneticPr fontId="1" type="noConversion"/>
  </si>
  <si>
    <t>IH 1804</t>
    <phoneticPr fontId="1" type="noConversion"/>
  </si>
  <si>
    <t>3月</t>
    <phoneticPr fontId="1" type="noConversion"/>
  </si>
  <si>
    <t>4月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</si>
</sst>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  <font>
      <b/>
      <sz val="11"/>
      <color rgb="FFFF0000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4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  <xf numFmtId="44" fontId="11" fillId="0" borderId="0" xfId="0" applyNumberFormat="1" applyFont="1"/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99" Type="http://schemas.openxmlformats.org/officeDocument/2006/relationships/worksheet" Target="worksheets/sheet299.xml"/><Relationship Id="rId21" Type="http://schemas.openxmlformats.org/officeDocument/2006/relationships/worksheet" Target="worksheets/sheet21.xml"/><Relationship Id="rId63" Type="http://schemas.openxmlformats.org/officeDocument/2006/relationships/worksheet" Target="worksheets/sheet63.xml"/><Relationship Id="rId159" Type="http://schemas.openxmlformats.org/officeDocument/2006/relationships/worksheet" Target="worksheets/sheet159.xml"/><Relationship Id="rId324" Type="http://schemas.openxmlformats.org/officeDocument/2006/relationships/worksheet" Target="worksheets/sheet324.xml"/><Relationship Id="rId366" Type="http://schemas.openxmlformats.org/officeDocument/2006/relationships/worksheet" Target="worksheets/sheet366.xml"/><Relationship Id="rId170" Type="http://schemas.openxmlformats.org/officeDocument/2006/relationships/worksheet" Target="worksheets/sheet170.xml"/><Relationship Id="rId226" Type="http://schemas.openxmlformats.org/officeDocument/2006/relationships/worksheet" Target="worksheets/sheet226.xml"/><Relationship Id="rId268" Type="http://schemas.openxmlformats.org/officeDocument/2006/relationships/worksheet" Target="worksheets/sheet268.xml"/><Relationship Id="rId32" Type="http://schemas.openxmlformats.org/officeDocument/2006/relationships/worksheet" Target="worksheets/sheet32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335" Type="http://schemas.openxmlformats.org/officeDocument/2006/relationships/worksheet" Target="worksheets/sheet335.xml"/><Relationship Id="rId377" Type="http://schemas.openxmlformats.org/officeDocument/2006/relationships/worksheet" Target="worksheets/sheet377.xml"/><Relationship Id="rId5" Type="http://schemas.openxmlformats.org/officeDocument/2006/relationships/worksheet" Target="worksheets/sheet5.xml"/><Relationship Id="rId181" Type="http://schemas.openxmlformats.org/officeDocument/2006/relationships/worksheet" Target="worksheets/sheet181.xml"/><Relationship Id="rId237" Type="http://schemas.openxmlformats.org/officeDocument/2006/relationships/worksheet" Target="worksheets/sheet237.xml"/><Relationship Id="rId402" Type="http://schemas.openxmlformats.org/officeDocument/2006/relationships/worksheet" Target="worksheets/sheet402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290" Type="http://schemas.openxmlformats.org/officeDocument/2006/relationships/worksheet" Target="worksheets/sheet290.xml"/><Relationship Id="rId304" Type="http://schemas.openxmlformats.org/officeDocument/2006/relationships/worksheet" Target="worksheets/sheet304.xml"/><Relationship Id="rId325" Type="http://schemas.openxmlformats.org/officeDocument/2006/relationships/worksheet" Target="worksheets/sheet325.xml"/><Relationship Id="rId346" Type="http://schemas.openxmlformats.org/officeDocument/2006/relationships/worksheet" Target="worksheets/sheet346.xml"/><Relationship Id="rId367" Type="http://schemas.openxmlformats.org/officeDocument/2006/relationships/worksheet" Target="worksheets/sheet367.xml"/><Relationship Id="rId388" Type="http://schemas.openxmlformats.org/officeDocument/2006/relationships/worksheet" Target="worksheets/sheet388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413" Type="http://schemas.openxmlformats.org/officeDocument/2006/relationships/worksheet" Target="worksheets/sheet413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315" Type="http://schemas.openxmlformats.org/officeDocument/2006/relationships/worksheet" Target="worksheets/sheet315.xml"/><Relationship Id="rId336" Type="http://schemas.openxmlformats.org/officeDocument/2006/relationships/worksheet" Target="worksheets/sheet336.xml"/><Relationship Id="rId357" Type="http://schemas.openxmlformats.org/officeDocument/2006/relationships/worksheet" Target="worksheets/sheet357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378" Type="http://schemas.openxmlformats.org/officeDocument/2006/relationships/worksheet" Target="worksheets/sheet378.xml"/><Relationship Id="rId399" Type="http://schemas.openxmlformats.org/officeDocument/2006/relationships/worksheet" Target="worksheets/sheet399.xml"/><Relationship Id="rId403" Type="http://schemas.openxmlformats.org/officeDocument/2006/relationships/worksheet" Target="worksheets/sheet403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291" Type="http://schemas.openxmlformats.org/officeDocument/2006/relationships/worksheet" Target="worksheets/sheet291.xml"/><Relationship Id="rId305" Type="http://schemas.openxmlformats.org/officeDocument/2006/relationships/worksheet" Target="worksheets/sheet305.xml"/><Relationship Id="rId326" Type="http://schemas.openxmlformats.org/officeDocument/2006/relationships/worksheet" Target="worksheets/sheet326.xml"/><Relationship Id="rId347" Type="http://schemas.openxmlformats.org/officeDocument/2006/relationships/worksheet" Target="worksheets/sheet347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368" Type="http://schemas.openxmlformats.org/officeDocument/2006/relationships/worksheet" Target="worksheets/sheet368.xml"/><Relationship Id="rId389" Type="http://schemas.openxmlformats.org/officeDocument/2006/relationships/worksheet" Target="worksheets/sheet389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414" Type="http://schemas.openxmlformats.org/officeDocument/2006/relationships/worksheet" Target="worksheets/sheet414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81" Type="http://schemas.openxmlformats.org/officeDocument/2006/relationships/worksheet" Target="worksheets/sheet281.xml"/><Relationship Id="rId316" Type="http://schemas.openxmlformats.org/officeDocument/2006/relationships/worksheet" Target="worksheets/sheet316.xml"/><Relationship Id="rId337" Type="http://schemas.openxmlformats.org/officeDocument/2006/relationships/worksheet" Target="worksheets/sheet337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358" Type="http://schemas.openxmlformats.org/officeDocument/2006/relationships/worksheet" Target="worksheets/sheet358.xml"/><Relationship Id="rId379" Type="http://schemas.openxmlformats.org/officeDocument/2006/relationships/worksheet" Target="worksheets/sheet379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8" Type="http://schemas.openxmlformats.org/officeDocument/2006/relationships/worksheet" Target="worksheets/sheet218.xml"/><Relationship Id="rId239" Type="http://schemas.openxmlformats.org/officeDocument/2006/relationships/worksheet" Target="worksheets/sheet239.xml"/><Relationship Id="rId390" Type="http://schemas.openxmlformats.org/officeDocument/2006/relationships/worksheet" Target="worksheets/sheet390.xml"/><Relationship Id="rId404" Type="http://schemas.openxmlformats.org/officeDocument/2006/relationships/worksheet" Target="worksheets/sheet404.xml"/><Relationship Id="rId250" Type="http://schemas.openxmlformats.org/officeDocument/2006/relationships/worksheet" Target="worksheets/sheet250.xml"/><Relationship Id="rId271" Type="http://schemas.openxmlformats.org/officeDocument/2006/relationships/worksheet" Target="worksheets/sheet271.xml"/><Relationship Id="rId292" Type="http://schemas.openxmlformats.org/officeDocument/2006/relationships/worksheet" Target="worksheets/sheet292.xml"/><Relationship Id="rId306" Type="http://schemas.openxmlformats.org/officeDocument/2006/relationships/worksheet" Target="worksheets/sheet306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327" Type="http://schemas.openxmlformats.org/officeDocument/2006/relationships/worksheet" Target="worksheets/sheet327.xml"/><Relationship Id="rId348" Type="http://schemas.openxmlformats.org/officeDocument/2006/relationships/worksheet" Target="worksheets/sheet348.xml"/><Relationship Id="rId369" Type="http://schemas.openxmlformats.org/officeDocument/2006/relationships/worksheet" Target="worksheets/sheet369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380" Type="http://schemas.openxmlformats.org/officeDocument/2006/relationships/worksheet" Target="worksheets/sheet380.xml"/><Relationship Id="rId415" Type="http://schemas.openxmlformats.org/officeDocument/2006/relationships/theme" Target="theme/theme1.xml"/><Relationship Id="rId240" Type="http://schemas.openxmlformats.org/officeDocument/2006/relationships/worksheet" Target="worksheets/sheet240.xml"/><Relationship Id="rId261" Type="http://schemas.openxmlformats.org/officeDocument/2006/relationships/worksheet" Target="worksheets/sheet261.xml"/><Relationship Id="rId14" Type="http://schemas.openxmlformats.org/officeDocument/2006/relationships/worksheet" Target="worksheets/sheet14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282" Type="http://schemas.openxmlformats.org/officeDocument/2006/relationships/worksheet" Target="worksheets/sheet282.xml"/><Relationship Id="rId317" Type="http://schemas.openxmlformats.org/officeDocument/2006/relationships/worksheet" Target="worksheets/sheet317.xml"/><Relationship Id="rId338" Type="http://schemas.openxmlformats.org/officeDocument/2006/relationships/worksheet" Target="worksheets/sheet338.xml"/><Relationship Id="rId359" Type="http://schemas.openxmlformats.org/officeDocument/2006/relationships/worksheet" Target="worksheets/sheet359.xml"/><Relationship Id="rId8" Type="http://schemas.openxmlformats.org/officeDocument/2006/relationships/worksheet" Target="worksheets/sheet8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219" Type="http://schemas.openxmlformats.org/officeDocument/2006/relationships/worksheet" Target="worksheets/sheet219.xml"/><Relationship Id="rId370" Type="http://schemas.openxmlformats.org/officeDocument/2006/relationships/worksheet" Target="worksheets/sheet370.xml"/><Relationship Id="rId391" Type="http://schemas.openxmlformats.org/officeDocument/2006/relationships/worksheet" Target="worksheets/sheet391.xml"/><Relationship Id="rId405" Type="http://schemas.openxmlformats.org/officeDocument/2006/relationships/worksheet" Target="worksheets/sheet405.xml"/><Relationship Id="rId230" Type="http://schemas.openxmlformats.org/officeDocument/2006/relationships/worksheet" Target="worksheets/sheet230.xml"/><Relationship Id="rId251" Type="http://schemas.openxmlformats.org/officeDocument/2006/relationships/worksheet" Target="worksheets/sheet251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272" Type="http://schemas.openxmlformats.org/officeDocument/2006/relationships/worksheet" Target="worksheets/sheet272.xml"/><Relationship Id="rId293" Type="http://schemas.openxmlformats.org/officeDocument/2006/relationships/worksheet" Target="worksheets/sheet293.xml"/><Relationship Id="rId307" Type="http://schemas.openxmlformats.org/officeDocument/2006/relationships/worksheet" Target="worksheets/sheet307.xml"/><Relationship Id="rId328" Type="http://schemas.openxmlformats.org/officeDocument/2006/relationships/worksheet" Target="worksheets/sheet328.xml"/><Relationship Id="rId349" Type="http://schemas.openxmlformats.org/officeDocument/2006/relationships/worksheet" Target="worksheets/sheet349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360" Type="http://schemas.openxmlformats.org/officeDocument/2006/relationships/worksheet" Target="worksheets/sheet360.xml"/><Relationship Id="rId381" Type="http://schemas.openxmlformats.org/officeDocument/2006/relationships/worksheet" Target="worksheets/sheet381.xml"/><Relationship Id="rId416" Type="http://schemas.openxmlformats.org/officeDocument/2006/relationships/styles" Target="styles.xml"/><Relationship Id="rId220" Type="http://schemas.openxmlformats.org/officeDocument/2006/relationships/worksheet" Target="worksheets/sheet220.xml"/><Relationship Id="rId241" Type="http://schemas.openxmlformats.org/officeDocument/2006/relationships/worksheet" Target="worksheets/sheet24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318" Type="http://schemas.openxmlformats.org/officeDocument/2006/relationships/worksheet" Target="worksheets/sheet318.xml"/><Relationship Id="rId339" Type="http://schemas.openxmlformats.org/officeDocument/2006/relationships/worksheet" Target="worksheets/sheet339.xml"/><Relationship Id="rId78" Type="http://schemas.openxmlformats.org/officeDocument/2006/relationships/worksheet" Target="worksheets/sheet78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64" Type="http://schemas.openxmlformats.org/officeDocument/2006/relationships/worksheet" Target="worksheets/sheet164.xml"/><Relationship Id="rId185" Type="http://schemas.openxmlformats.org/officeDocument/2006/relationships/worksheet" Target="worksheets/sheet185.xml"/><Relationship Id="rId350" Type="http://schemas.openxmlformats.org/officeDocument/2006/relationships/worksheet" Target="worksheets/sheet350.xml"/><Relationship Id="rId371" Type="http://schemas.openxmlformats.org/officeDocument/2006/relationships/worksheet" Target="worksheets/sheet371.xml"/><Relationship Id="rId406" Type="http://schemas.openxmlformats.org/officeDocument/2006/relationships/worksheet" Target="worksheets/sheet406.xml"/><Relationship Id="rId9" Type="http://schemas.openxmlformats.org/officeDocument/2006/relationships/worksheet" Target="worksheets/sheet9.xml"/><Relationship Id="rId210" Type="http://schemas.openxmlformats.org/officeDocument/2006/relationships/worksheet" Target="worksheets/sheet210.xml"/><Relationship Id="rId392" Type="http://schemas.openxmlformats.org/officeDocument/2006/relationships/worksheet" Target="worksheets/sheet392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294" Type="http://schemas.openxmlformats.org/officeDocument/2006/relationships/worksheet" Target="worksheets/sheet294.xml"/><Relationship Id="rId308" Type="http://schemas.openxmlformats.org/officeDocument/2006/relationships/worksheet" Target="worksheets/sheet308.xml"/><Relationship Id="rId329" Type="http://schemas.openxmlformats.org/officeDocument/2006/relationships/worksheet" Target="worksheets/sheet329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340" Type="http://schemas.openxmlformats.org/officeDocument/2006/relationships/worksheet" Target="worksheets/sheet340.xml"/><Relationship Id="rId361" Type="http://schemas.openxmlformats.org/officeDocument/2006/relationships/worksheet" Target="worksheets/sheet361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382" Type="http://schemas.openxmlformats.org/officeDocument/2006/relationships/worksheet" Target="worksheets/sheet382.xml"/><Relationship Id="rId417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19" Type="http://schemas.openxmlformats.org/officeDocument/2006/relationships/worksheet" Target="worksheets/sheet319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330" Type="http://schemas.openxmlformats.org/officeDocument/2006/relationships/worksheet" Target="worksheets/sheet330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351" Type="http://schemas.openxmlformats.org/officeDocument/2006/relationships/worksheet" Target="worksheets/sheet351.xml"/><Relationship Id="rId372" Type="http://schemas.openxmlformats.org/officeDocument/2006/relationships/worksheet" Target="worksheets/sheet372.xml"/><Relationship Id="rId393" Type="http://schemas.openxmlformats.org/officeDocument/2006/relationships/worksheet" Target="worksheets/sheet393.xml"/><Relationship Id="rId407" Type="http://schemas.openxmlformats.org/officeDocument/2006/relationships/worksheet" Target="worksheets/sheet407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95" Type="http://schemas.openxmlformats.org/officeDocument/2006/relationships/worksheet" Target="worksheets/sheet295.xml"/><Relationship Id="rId309" Type="http://schemas.openxmlformats.org/officeDocument/2006/relationships/worksheet" Target="worksheets/sheet309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320" Type="http://schemas.openxmlformats.org/officeDocument/2006/relationships/worksheet" Target="worksheets/sheet320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341" Type="http://schemas.openxmlformats.org/officeDocument/2006/relationships/worksheet" Target="worksheets/sheet341.xml"/><Relationship Id="rId362" Type="http://schemas.openxmlformats.org/officeDocument/2006/relationships/worksheet" Target="worksheets/sheet362.xml"/><Relationship Id="rId383" Type="http://schemas.openxmlformats.org/officeDocument/2006/relationships/worksheet" Target="worksheets/sheet383.xml"/><Relationship Id="rId418" Type="http://schemas.openxmlformats.org/officeDocument/2006/relationships/calcChain" Target="calcChain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worksheet" Target="worksheets/sheet28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310" Type="http://schemas.openxmlformats.org/officeDocument/2006/relationships/worksheet" Target="worksheets/sheet310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331" Type="http://schemas.openxmlformats.org/officeDocument/2006/relationships/worksheet" Target="worksheets/sheet331.xml"/><Relationship Id="rId352" Type="http://schemas.openxmlformats.org/officeDocument/2006/relationships/worksheet" Target="worksheets/sheet352.xml"/><Relationship Id="rId373" Type="http://schemas.openxmlformats.org/officeDocument/2006/relationships/worksheet" Target="worksheets/sheet373.xml"/><Relationship Id="rId394" Type="http://schemas.openxmlformats.org/officeDocument/2006/relationships/worksheet" Target="worksheets/sheet394.xml"/><Relationship Id="rId408" Type="http://schemas.openxmlformats.org/officeDocument/2006/relationships/worksheet" Target="worksheets/sheet408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296" Type="http://schemas.openxmlformats.org/officeDocument/2006/relationships/worksheet" Target="worksheets/sheet296.xml"/><Relationship Id="rId300" Type="http://schemas.openxmlformats.org/officeDocument/2006/relationships/worksheet" Target="worksheets/sheet300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321" Type="http://schemas.openxmlformats.org/officeDocument/2006/relationships/worksheet" Target="worksheets/sheet321.xml"/><Relationship Id="rId342" Type="http://schemas.openxmlformats.org/officeDocument/2006/relationships/worksheet" Target="worksheets/sheet342.xml"/><Relationship Id="rId363" Type="http://schemas.openxmlformats.org/officeDocument/2006/relationships/worksheet" Target="worksheets/sheet363.xml"/><Relationship Id="rId384" Type="http://schemas.openxmlformats.org/officeDocument/2006/relationships/worksheet" Target="worksheets/sheet384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265" Type="http://schemas.openxmlformats.org/officeDocument/2006/relationships/worksheet" Target="worksheets/sheet265.xml"/><Relationship Id="rId286" Type="http://schemas.openxmlformats.org/officeDocument/2006/relationships/worksheet" Target="worksheets/sheet286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311" Type="http://schemas.openxmlformats.org/officeDocument/2006/relationships/worksheet" Target="worksheets/sheet311.xml"/><Relationship Id="rId332" Type="http://schemas.openxmlformats.org/officeDocument/2006/relationships/worksheet" Target="worksheets/sheet332.xml"/><Relationship Id="rId353" Type="http://schemas.openxmlformats.org/officeDocument/2006/relationships/worksheet" Target="worksheets/sheet353.xml"/><Relationship Id="rId374" Type="http://schemas.openxmlformats.org/officeDocument/2006/relationships/worksheet" Target="worksheets/sheet374.xml"/><Relationship Id="rId395" Type="http://schemas.openxmlformats.org/officeDocument/2006/relationships/worksheet" Target="worksheets/sheet395.xml"/><Relationship Id="rId409" Type="http://schemas.openxmlformats.org/officeDocument/2006/relationships/worksheet" Target="worksheets/sheet409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13" Type="http://schemas.openxmlformats.org/officeDocument/2006/relationships/worksheet" Target="worksheets/sheet213.xml"/><Relationship Id="rId234" Type="http://schemas.openxmlformats.org/officeDocument/2006/relationships/worksheet" Target="worksheets/sheet234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5" Type="http://schemas.openxmlformats.org/officeDocument/2006/relationships/worksheet" Target="worksheets/sheet255.xml"/><Relationship Id="rId276" Type="http://schemas.openxmlformats.org/officeDocument/2006/relationships/worksheet" Target="worksheets/sheet276.xml"/><Relationship Id="rId297" Type="http://schemas.openxmlformats.org/officeDocument/2006/relationships/worksheet" Target="worksheets/sheet297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301" Type="http://schemas.openxmlformats.org/officeDocument/2006/relationships/worksheet" Target="worksheets/sheet301.xml"/><Relationship Id="rId322" Type="http://schemas.openxmlformats.org/officeDocument/2006/relationships/worksheet" Target="worksheets/sheet322.xml"/><Relationship Id="rId343" Type="http://schemas.openxmlformats.org/officeDocument/2006/relationships/worksheet" Target="worksheets/sheet343.xml"/><Relationship Id="rId364" Type="http://schemas.openxmlformats.org/officeDocument/2006/relationships/worksheet" Target="worksheets/sheet364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385" Type="http://schemas.openxmlformats.org/officeDocument/2006/relationships/worksheet" Target="worksheets/sheet385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5" Type="http://schemas.openxmlformats.org/officeDocument/2006/relationships/worksheet" Target="worksheets/sheet245.xml"/><Relationship Id="rId266" Type="http://schemas.openxmlformats.org/officeDocument/2006/relationships/worksheet" Target="worksheets/sheet266.xml"/><Relationship Id="rId287" Type="http://schemas.openxmlformats.org/officeDocument/2006/relationships/worksheet" Target="worksheets/sheet287.xml"/><Relationship Id="rId410" Type="http://schemas.openxmlformats.org/officeDocument/2006/relationships/worksheet" Target="worksheets/sheet410.xml"/><Relationship Id="rId30" Type="http://schemas.openxmlformats.org/officeDocument/2006/relationships/worksheet" Target="worksheets/sheet3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312" Type="http://schemas.openxmlformats.org/officeDocument/2006/relationships/worksheet" Target="worksheets/sheet312.xml"/><Relationship Id="rId333" Type="http://schemas.openxmlformats.org/officeDocument/2006/relationships/worksheet" Target="worksheets/sheet333.xml"/><Relationship Id="rId354" Type="http://schemas.openxmlformats.org/officeDocument/2006/relationships/worksheet" Target="worksheets/sheet354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189" Type="http://schemas.openxmlformats.org/officeDocument/2006/relationships/worksheet" Target="worksheets/sheet189.xml"/><Relationship Id="rId375" Type="http://schemas.openxmlformats.org/officeDocument/2006/relationships/worksheet" Target="worksheets/sheet375.xml"/><Relationship Id="rId396" Type="http://schemas.openxmlformats.org/officeDocument/2006/relationships/worksheet" Target="worksheets/sheet396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5" Type="http://schemas.openxmlformats.org/officeDocument/2006/relationships/worksheet" Target="worksheets/sheet235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98" Type="http://schemas.openxmlformats.org/officeDocument/2006/relationships/worksheet" Target="worksheets/sheet298.xml"/><Relationship Id="rId400" Type="http://schemas.openxmlformats.org/officeDocument/2006/relationships/worksheet" Target="worksheets/sheet400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302" Type="http://schemas.openxmlformats.org/officeDocument/2006/relationships/worksheet" Target="worksheets/sheet302.xml"/><Relationship Id="rId323" Type="http://schemas.openxmlformats.org/officeDocument/2006/relationships/worksheet" Target="worksheets/sheet323.xml"/><Relationship Id="rId344" Type="http://schemas.openxmlformats.org/officeDocument/2006/relationships/worksheet" Target="worksheets/sheet344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179" Type="http://schemas.openxmlformats.org/officeDocument/2006/relationships/worksheet" Target="worksheets/sheet179.xml"/><Relationship Id="rId365" Type="http://schemas.openxmlformats.org/officeDocument/2006/relationships/worksheet" Target="worksheets/sheet365.xml"/><Relationship Id="rId386" Type="http://schemas.openxmlformats.org/officeDocument/2006/relationships/worksheet" Target="worksheets/sheet386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5" Type="http://schemas.openxmlformats.org/officeDocument/2006/relationships/worksheet" Target="worksheets/sheet225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worksheet" Target="worksheets/sheet288.xml"/><Relationship Id="rId411" Type="http://schemas.openxmlformats.org/officeDocument/2006/relationships/worksheet" Target="worksheets/sheet411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313" Type="http://schemas.openxmlformats.org/officeDocument/2006/relationships/worksheet" Target="worksheets/sheet31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94" Type="http://schemas.openxmlformats.org/officeDocument/2006/relationships/worksheet" Target="worksheets/sheet94.xml"/><Relationship Id="rId148" Type="http://schemas.openxmlformats.org/officeDocument/2006/relationships/worksheet" Target="worksheets/sheet148.xml"/><Relationship Id="rId169" Type="http://schemas.openxmlformats.org/officeDocument/2006/relationships/worksheet" Target="worksheets/sheet169.xml"/><Relationship Id="rId334" Type="http://schemas.openxmlformats.org/officeDocument/2006/relationships/worksheet" Target="worksheets/sheet334.xml"/><Relationship Id="rId355" Type="http://schemas.openxmlformats.org/officeDocument/2006/relationships/worksheet" Target="worksheets/sheet355.xml"/><Relationship Id="rId376" Type="http://schemas.openxmlformats.org/officeDocument/2006/relationships/worksheet" Target="worksheets/sheet376.xml"/><Relationship Id="rId397" Type="http://schemas.openxmlformats.org/officeDocument/2006/relationships/worksheet" Target="worksheets/sheet397.xml"/><Relationship Id="rId4" Type="http://schemas.openxmlformats.org/officeDocument/2006/relationships/worksheet" Target="worksheets/sheet4.xml"/><Relationship Id="rId180" Type="http://schemas.openxmlformats.org/officeDocument/2006/relationships/worksheet" Target="worksheets/sheet18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401" Type="http://schemas.openxmlformats.org/officeDocument/2006/relationships/worksheet" Target="worksheets/sheet401.xml"/><Relationship Id="rId303" Type="http://schemas.openxmlformats.org/officeDocument/2006/relationships/worksheet" Target="worksheets/sheet303.xml"/><Relationship Id="rId42" Type="http://schemas.openxmlformats.org/officeDocument/2006/relationships/worksheet" Target="worksheets/sheet42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345" Type="http://schemas.openxmlformats.org/officeDocument/2006/relationships/worksheet" Target="worksheets/sheet345.xml"/><Relationship Id="rId387" Type="http://schemas.openxmlformats.org/officeDocument/2006/relationships/worksheet" Target="worksheets/sheet387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47" Type="http://schemas.openxmlformats.org/officeDocument/2006/relationships/worksheet" Target="worksheets/sheet247.xml"/><Relationship Id="rId412" Type="http://schemas.openxmlformats.org/officeDocument/2006/relationships/worksheet" Target="worksheets/sheet412.xml"/><Relationship Id="rId107" Type="http://schemas.openxmlformats.org/officeDocument/2006/relationships/worksheet" Target="worksheets/sheet107.xml"/><Relationship Id="rId289" Type="http://schemas.openxmlformats.org/officeDocument/2006/relationships/worksheet" Target="worksheets/sheet289.xml"/><Relationship Id="rId11" Type="http://schemas.openxmlformats.org/officeDocument/2006/relationships/worksheet" Target="worksheets/sheet11.xml"/><Relationship Id="rId53" Type="http://schemas.openxmlformats.org/officeDocument/2006/relationships/worksheet" Target="worksheets/sheet53.xml"/><Relationship Id="rId149" Type="http://schemas.openxmlformats.org/officeDocument/2006/relationships/worksheet" Target="worksheets/sheet149.xml"/><Relationship Id="rId314" Type="http://schemas.openxmlformats.org/officeDocument/2006/relationships/worksheet" Target="worksheets/sheet314.xml"/><Relationship Id="rId356" Type="http://schemas.openxmlformats.org/officeDocument/2006/relationships/worksheet" Target="worksheets/sheet356.xml"/><Relationship Id="rId398" Type="http://schemas.openxmlformats.org/officeDocument/2006/relationships/worksheet" Target="worksheets/sheet398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16" Type="http://schemas.openxmlformats.org/officeDocument/2006/relationships/worksheet" Target="worksheets/sheet216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4.xml"/><Relationship Id="rId2" Type="http://schemas.openxmlformats.org/officeDocument/2006/relationships/vmlDrawing" Target="../drawings/vmlDrawing244.vml"/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5.xml"/><Relationship Id="rId2" Type="http://schemas.openxmlformats.org/officeDocument/2006/relationships/vmlDrawing" Target="../drawings/vmlDrawing245.vml"/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6.xml"/><Relationship Id="rId2" Type="http://schemas.openxmlformats.org/officeDocument/2006/relationships/vmlDrawing" Target="../drawings/vmlDrawing246.vml"/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7.xml"/><Relationship Id="rId2" Type="http://schemas.openxmlformats.org/officeDocument/2006/relationships/vmlDrawing" Target="../drawings/vmlDrawing247.vml"/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8.xml"/><Relationship Id="rId2" Type="http://schemas.openxmlformats.org/officeDocument/2006/relationships/vmlDrawing" Target="../drawings/vmlDrawing248.vml"/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9.xml"/><Relationship Id="rId2" Type="http://schemas.openxmlformats.org/officeDocument/2006/relationships/vmlDrawing" Target="../drawings/vmlDrawing249.vml"/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0.xml"/><Relationship Id="rId2" Type="http://schemas.openxmlformats.org/officeDocument/2006/relationships/vmlDrawing" Target="../drawings/vmlDrawing250.vml"/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1.xml"/><Relationship Id="rId2" Type="http://schemas.openxmlformats.org/officeDocument/2006/relationships/vmlDrawing" Target="../drawings/vmlDrawing251.vml"/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2.xml"/><Relationship Id="rId2" Type="http://schemas.openxmlformats.org/officeDocument/2006/relationships/vmlDrawing" Target="../drawings/vmlDrawing252.vml"/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3.xml"/><Relationship Id="rId2" Type="http://schemas.openxmlformats.org/officeDocument/2006/relationships/vmlDrawing" Target="../drawings/vmlDrawing253.vml"/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4.xml"/><Relationship Id="rId2" Type="http://schemas.openxmlformats.org/officeDocument/2006/relationships/vmlDrawing" Target="../drawings/vmlDrawing254.vml"/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5.xml"/><Relationship Id="rId2" Type="http://schemas.openxmlformats.org/officeDocument/2006/relationships/vmlDrawing" Target="../drawings/vmlDrawing255.vml"/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6.xml"/><Relationship Id="rId2" Type="http://schemas.openxmlformats.org/officeDocument/2006/relationships/vmlDrawing" Target="../drawings/vmlDrawing256.vml"/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7.xml"/><Relationship Id="rId2" Type="http://schemas.openxmlformats.org/officeDocument/2006/relationships/vmlDrawing" Target="../drawings/vmlDrawing257.vml"/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8.xml"/><Relationship Id="rId2" Type="http://schemas.openxmlformats.org/officeDocument/2006/relationships/vmlDrawing" Target="../drawings/vmlDrawing258.vml"/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9.xml"/><Relationship Id="rId2" Type="http://schemas.openxmlformats.org/officeDocument/2006/relationships/vmlDrawing" Target="../drawings/vmlDrawing259.vml"/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0.xml"/><Relationship Id="rId2" Type="http://schemas.openxmlformats.org/officeDocument/2006/relationships/vmlDrawing" Target="../drawings/vmlDrawing260.vml"/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1.xml"/><Relationship Id="rId2" Type="http://schemas.openxmlformats.org/officeDocument/2006/relationships/vmlDrawing" Target="../drawings/vmlDrawing261.vml"/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2.xml"/><Relationship Id="rId2" Type="http://schemas.openxmlformats.org/officeDocument/2006/relationships/vmlDrawing" Target="../drawings/vmlDrawing262.vml"/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3.xml"/><Relationship Id="rId2" Type="http://schemas.openxmlformats.org/officeDocument/2006/relationships/vmlDrawing" Target="../drawings/vmlDrawing263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4.xml"/><Relationship Id="rId2" Type="http://schemas.openxmlformats.org/officeDocument/2006/relationships/vmlDrawing" Target="../drawings/vmlDrawing264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5.xml"/><Relationship Id="rId2" Type="http://schemas.openxmlformats.org/officeDocument/2006/relationships/vmlDrawing" Target="../drawings/vmlDrawing265.vml"/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6.xml"/><Relationship Id="rId2" Type="http://schemas.openxmlformats.org/officeDocument/2006/relationships/vmlDrawing" Target="../drawings/vmlDrawing266.vml"/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7.xml"/><Relationship Id="rId2" Type="http://schemas.openxmlformats.org/officeDocument/2006/relationships/vmlDrawing" Target="../drawings/vmlDrawing267.vml"/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8.xml"/><Relationship Id="rId2" Type="http://schemas.openxmlformats.org/officeDocument/2006/relationships/vmlDrawing" Target="../drawings/vmlDrawing268.vml"/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9.xml"/><Relationship Id="rId2" Type="http://schemas.openxmlformats.org/officeDocument/2006/relationships/vmlDrawing" Target="../drawings/vmlDrawing269.vml"/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0.xml"/><Relationship Id="rId2" Type="http://schemas.openxmlformats.org/officeDocument/2006/relationships/vmlDrawing" Target="../drawings/vmlDrawing270.vml"/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1.xml"/><Relationship Id="rId2" Type="http://schemas.openxmlformats.org/officeDocument/2006/relationships/vmlDrawing" Target="../drawings/vmlDrawing271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2.xml"/><Relationship Id="rId2" Type="http://schemas.openxmlformats.org/officeDocument/2006/relationships/vmlDrawing" Target="../drawings/vmlDrawing272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3.xml"/><Relationship Id="rId2" Type="http://schemas.openxmlformats.org/officeDocument/2006/relationships/vmlDrawing" Target="../drawings/vmlDrawing273.vml"/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4.xml"/><Relationship Id="rId2" Type="http://schemas.openxmlformats.org/officeDocument/2006/relationships/vmlDrawing" Target="../drawings/vmlDrawing274.vml"/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5.xml"/><Relationship Id="rId2" Type="http://schemas.openxmlformats.org/officeDocument/2006/relationships/vmlDrawing" Target="../drawings/vmlDrawing275.vml"/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6.xml"/><Relationship Id="rId2" Type="http://schemas.openxmlformats.org/officeDocument/2006/relationships/vmlDrawing" Target="../drawings/vmlDrawing276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7.xml"/><Relationship Id="rId2" Type="http://schemas.openxmlformats.org/officeDocument/2006/relationships/vmlDrawing" Target="../drawings/vmlDrawing277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8.xml"/><Relationship Id="rId2" Type="http://schemas.openxmlformats.org/officeDocument/2006/relationships/vmlDrawing" Target="../drawings/vmlDrawing278.vml"/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9.xml"/><Relationship Id="rId2" Type="http://schemas.openxmlformats.org/officeDocument/2006/relationships/vmlDrawing" Target="../drawings/vmlDrawing279.vml"/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0.xml"/><Relationship Id="rId2" Type="http://schemas.openxmlformats.org/officeDocument/2006/relationships/vmlDrawing" Target="../drawings/vmlDrawing280.vml"/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1.xml"/><Relationship Id="rId2" Type="http://schemas.openxmlformats.org/officeDocument/2006/relationships/vmlDrawing" Target="../drawings/vmlDrawing281.vml"/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2.xml"/><Relationship Id="rId2" Type="http://schemas.openxmlformats.org/officeDocument/2006/relationships/vmlDrawing" Target="../drawings/vmlDrawing282.vml"/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3.xml"/><Relationship Id="rId2" Type="http://schemas.openxmlformats.org/officeDocument/2006/relationships/vmlDrawing" Target="../drawings/vmlDrawing283.vml"/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4.xml"/><Relationship Id="rId2" Type="http://schemas.openxmlformats.org/officeDocument/2006/relationships/vmlDrawing" Target="../drawings/vmlDrawing284.vml"/><Relationship Id="rId1" Type="http://schemas.openxmlformats.org/officeDocument/2006/relationships/printerSettings" Target="../printerSettings/printerSettings284.bin"/></Relationships>
</file>

<file path=xl/worksheets/_rels/sheet2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5.xml"/><Relationship Id="rId2" Type="http://schemas.openxmlformats.org/officeDocument/2006/relationships/vmlDrawing" Target="../drawings/vmlDrawing285.vml"/><Relationship Id="rId1" Type="http://schemas.openxmlformats.org/officeDocument/2006/relationships/printerSettings" Target="../printerSettings/printerSettings285.bin"/></Relationships>
</file>

<file path=xl/worksheets/_rels/sheet2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6.xml"/><Relationship Id="rId2" Type="http://schemas.openxmlformats.org/officeDocument/2006/relationships/vmlDrawing" Target="../drawings/vmlDrawing286.vml"/><Relationship Id="rId1" Type="http://schemas.openxmlformats.org/officeDocument/2006/relationships/printerSettings" Target="../printerSettings/printerSettings286.bin"/></Relationships>
</file>

<file path=xl/worksheets/_rels/sheet2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7.xml"/><Relationship Id="rId2" Type="http://schemas.openxmlformats.org/officeDocument/2006/relationships/vmlDrawing" Target="../drawings/vmlDrawing287.vml"/><Relationship Id="rId1" Type="http://schemas.openxmlformats.org/officeDocument/2006/relationships/printerSettings" Target="../printerSettings/printerSettings287.bin"/></Relationships>
</file>

<file path=xl/worksheets/_rels/sheet2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8.xml"/><Relationship Id="rId2" Type="http://schemas.openxmlformats.org/officeDocument/2006/relationships/vmlDrawing" Target="../drawings/vmlDrawing288.vml"/><Relationship Id="rId1" Type="http://schemas.openxmlformats.org/officeDocument/2006/relationships/printerSettings" Target="../printerSettings/printerSettings288.bin"/></Relationships>
</file>

<file path=xl/worksheets/_rels/sheet2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9.xml"/><Relationship Id="rId2" Type="http://schemas.openxmlformats.org/officeDocument/2006/relationships/vmlDrawing" Target="../drawings/vmlDrawing289.vml"/><Relationship Id="rId1" Type="http://schemas.openxmlformats.org/officeDocument/2006/relationships/printerSettings" Target="../printerSettings/printerSettings289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2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0.xml"/><Relationship Id="rId2" Type="http://schemas.openxmlformats.org/officeDocument/2006/relationships/vmlDrawing" Target="../drawings/vmlDrawing290.vml"/><Relationship Id="rId1" Type="http://schemas.openxmlformats.org/officeDocument/2006/relationships/printerSettings" Target="../printerSettings/printerSettings290.bin"/></Relationships>
</file>

<file path=xl/worksheets/_rels/sheet2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1.xml"/><Relationship Id="rId2" Type="http://schemas.openxmlformats.org/officeDocument/2006/relationships/vmlDrawing" Target="../drawings/vmlDrawing291.vml"/><Relationship Id="rId1" Type="http://schemas.openxmlformats.org/officeDocument/2006/relationships/printerSettings" Target="../printerSettings/printerSettings291.bin"/></Relationships>
</file>

<file path=xl/worksheets/_rels/sheet2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2.xml"/><Relationship Id="rId2" Type="http://schemas.openxmlformats.org/officeDocument/2006/relationships/vmlDrawing" Target="../drawings/vmlDrawing292.vml"/><Relationship Id="rId1" Type="http://schemas.openxmlformats.org/officeDocument/2006/relationships/printerSettings" Target="../printerSettings/printerSettings292.bin"/></Relationships>
</file>

<file path=xl/worksheets/_rels/sheet2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3.xml"/><Relationship Id="rId2" Type="http://schemas.openxmlformats.org/officeDocument/2006/relationships/vmlDrawing" Target="../drawings/vmlDrawing293.vml"/><Relationship Id="rId1" Type="http://schemas.openxmlformats.org/officeDocument/2006/relationships/printerSettings" Target="../printerSettings/printerSettings293.bin"/></Relationships>
</file>

<file path=xl/worksheets/_rels/sheet2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4.xml"/><Relationship Id="rId2" Type="http://schemas.openxmlformats.org/officeDocument/2006/relationships/vmlDrawing" Target="../drawings/vmlDrawing294.vml"/><Relationship Id="rId1" Type="http://schemas.openxmlformats.org/officeDocument/2006/relationships/printerSettings" Target="../printerSettings/printerSettings294.bin"/></Relationships>
</file>

<file path=xl/worksheets/_rels/sheet2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5.xml"/><Relationship Id="rId2" Type="http://schemas.openxmlformats.org/officeDocument/2006/relationships/vmlDrawing" Target="../drawings/vmlDrawing295.vml"/><Relationship Id="rId1" Type="http://schemas.openxmlformats.org/officeDocument/2006/relationships/printerSettings" Target="../printerSettings/printerSettings295.bin"/></Relationships>
</file>

<file path=xl/worksheets/_rels/sheet2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6.xml"/><Relationship Id="rId2" Type="http://schemas.openxmlformats.org/officeDocument/2006/relationships/vmlDrawing" Target="../drawings/vmlDrawing296.vml"/><Relationship Id="rId1" Type="http://schemas.openxmlformats.org/officeDocument/2006/relationships/printerSettings" Target="../printerSettings/printerSettings296.bin"/></Relationships>
</file>

<file path=xl/worksheets/_rels/sheet2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7.xml"/><Relationship Id="rId2" Type="http://schemas.openxmlformats.org/officeDocument/2006/relationships/vmlDrawing" Target="../drawings/vmlDrawing297.vml"/><Relationship Id="rId1" Type="http://schemas.openxmlformats.org/officeDocument/2006/relationships/printerSettings" Target="../printerSettings/printerSettings297.bin"/></Relationships>
</file>

<file path=xl/worksheets/_rels/sheet2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8.xml"/><Relationship Id="rId2" Type="http://schemas.openxmlformats.org/officeDocument/2006/relationships/vmlDrawing" Target="../drawings/vmlDrawing298.vml"/><Relationship Id="rId1" Type="http://schemas.openxmlformats.org/officeDocument/2006/relationships/printerSettings" Target="../printerSettings/printerSettings298.bin"/></Relationships>
</file>

<file path=xl/worksheets/_rels/sheet2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9.xml"/><Relationship Id="rId2" Type="http://schemas.openxmlformats.org/officeDocument/2006/relationships/vmlDrawing" Target="../drawings/vmlDrawing299.vml"/><Relationship Id="rId1" Type="http://schemas.openxmlformats.org/officeDocument/2006/relationships/printerSettings" Target="../printerSettings/printerSettings29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0.xml"/><Relationship Id="rId2" Type="http://schemas.openxmlformats.org/officeDocument/2006/relationships/vmlDrawing" Target="../drawings/vmlDrawing300.vml"/><Relationship Id="rId1" Type="http://schemas.openxmlformats.org/officeDocument/2006/relationships/printerSettings" Target="../printerSettings/printerSettings300.bin"/></Relationships>
</file>

<file path=xl/worksheets/_rels/sheet3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1.xml"/><Relationship Id="rId2" Type="http://schemas.openxmlformats.org/officeDocument/2006/relationships/vmlDrawing" Target="../drawings/vmlDrawing301.vml"/><Relationship Id="rId1" Type="http://schemas.openxmlformats.org/officeDocument/2006/relationships/printerSettings" Target="../printerSettings/printerSettings301.bin"/></Relationships>
</file>

<file path=xl/worksheets/_rels/sheet3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2.xml"/><Relationship Id="rId2" Type="http://schemas.openxmlformats.org/officeDocument/2006/relationships/vmlDrawing" Target="../drawings/vmlDrawing302.vml"/><Relationship Id="rId1" Type="http://schemas.openxmlformats.org/officeDocument/2006/relationships/printerSettings" Target="../printerSettings/printerSettings302.bin"/></Relationships>
</file>

<file path=xl/worksheets/_rels/sheet3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3.xml"/><Relationship Id="rId2" Type="http://schemas.openxmlformats.org/officeDocument/2006/relationships/vmlDrawing" Target="../drawings/vmlDrawing303.vml"/><Relationship Id="rId1" Type="http://schemas.openxmlformats.org/officeDocument/2006/relationships/printerSettings" Target="../printerSettings/printerSettings303.bin"/></Relationships>
</file>

<file path=xl/worksheets/_rels/sheet3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4.xml"/><Relationship Id="rId2" Type="http://schemas.openxmlformats.org/officeDocument/2006/relationships/vmlDrawing" Target="../drawings/vmlDrawing304.vml"/><Relationship Id="rId1" Type="http://schemas.openxmlformats.org/officeDocument/2006/relationships/printerSettings" Target="../printerSettings/printerSettings304.bin"/></Relationships>
</file>

<file path=xl/worksheets/_rels/sheet3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5.xml"/><Relationship Id="rId2" Type="http://schemas.openxmlformats.org/officeDocument/2006/relationships/vmlDrawing" Target="../drawings/vmlDrawing305.vml"/><Relationship Id="rId1" Type="http://schemas.openxmlformats.org/officeDocument/2006/relationships/printerSettings" Target="../printerSettings/printerSettings305.bin"/></Relationships>
</file>

<file path=xl/worksheets/_rels/sheet3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6.xml"/><Relationship Id="rId2" Type="http://schemas.openxmlformats.org/officeDocument/2006/relationships/vmlDrawing" Target="../drawings/vmlDrawing306.vml"/><Relationship Id="rId1" Type="http://schemas.openxmlformats.org/officeDocument/2006/relationships/printerSettings" Target="../printerSettings/printerSettings306.bin"/></Relationships>
</file>

<file path=xl/worksheets/_rels/sheet3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7.xml"/><Relationship Id="rId2" Type="http://schemas.openxmlformats.org/officeDocument/2006/relationships/vmlDrawing" Target="../drawings/vmlDrawing307.vml"/><Relationship Id="rId1" Type="http://schemas.openxmlformats.org/officeDocument/2006/relationships/printerSettings" Target="../printerSettings/printerSettings307.bin"/></Relationships>
</file>

<file path=xl/worksheets/_rels/sheet3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8.xml"/><Relationship Id="rId2" Type="http://schemas.openxmlformats.org/officeDocument/2006/relationships/vmlDrawing" Target="../drawings/vmlDrawing308.vml"/><Relationship Id="rId1" Type="http://schemas.openxmlformats.org/officeDocument/2006/relationships/printerSettings" Target="../printerSettings/printerSettings308.bin"/></Relationships>
</file>

<file path=xl/worksheets/_rels/sheet3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9.xml"/><Relationship Id="rId2" Type="http://schemas.openxmlformats.org/officeDocument/2006/relationships/vmlDrawing" Target="../drawings/vmlDrawing309.vml"/><Relationship Id="rId1" Type="http://schemas.openxmlformats.org/officeDocument/2006/relationships/printerSettings" Target="../printerSettings/printerSettings309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0.xml"/><Relationship Id="rId2" Type="http://schemas.openxmlformats.org/officeDocument/2006/relationships/vmlDrawing" Target="../drawings/vmlDrawing310.vml"/><Relationship Id="rId1" Type="http://schemas.openxmlformats.org/officeDocument/2006/relationships/printerSettings" Target="../printerSettings/printerSettings310.bin"/></Relationships>
</file>

<file path=xl/worksheets/_rels/sheet3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1.xml"/><Relationship Id="rId2" Type="http://schemas.openxmlformats.org/officeDocument/2006/relationships/vmlDrawing" Target="../drawings/vmlDrawing311.vml"/><Relationship Id="rId1" Type="http://schemas.openxmlformats.org/officeDocument/2006/relationships/printerSettings" Target="../printerSettings/printerSettings311.bin"/></Relationships>
</file>

<file path=xl/worksheets/_rels/sheet3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2.xml"/><Relationship Id="rId2" Type="http://schemas.openxmlformats.org/officeDocument/2006/relationships/vmlDrawing" Target="../drawings/vmlDrawing312.vml"/><Relationship Id="rId1" Type="http://schemas.openxmlformats.org/officeDocument/2006/relationships/printerSettings" Target="../printerSettings/printerSettings312.bin"/></Relationships>
</file>

<file path=xl/worksheets/_rels/sheet3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3.xml"/><Relationship Id="rId2" Type="http://schemas.openxmlformats.org/officeDocument/2006/relationships/vmlDrawing" Target="../drawings/vmlDrawing313.vml"/><Relationship Id="rId1" Type="http://schemas.openxmlformats.org/officeDocument/2006/relationships/printerSettings" Target="../printerSettings/printerSettings313.bin"/></Relationships>
</file>

<file path=xl/worksheets/_rels/sheet3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4.xml"/><Relationship Id="rId2" Type="http://schemas.openxmlformats.org/officeDocument/2006/relationships/vmlDrawing" Target="../drawings/vmlDrawing314.vml"/><Relationship Id="rId1" Type="http://schemas.openxmlformats.org/officeDocument/2006/relationships/printerSettings" Target="../printerSettings/printerSettings314.bin"/></Relationships>
</file>

<file path=xl/worksheets/_rels/sheet3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5.xml"/><Relationship Id="rId2" Type="http://schemas.openxmlformats.org/officeDocument/2006/relationships/vmlDrawing" Target="../drawings/vmlDrawing315.vml"/><Relationship Id="rId1" Type="http://schemas.openxmlformats.org/officeDocument/2006/relationships/printerSettings" Target="../printerSettings/printerSettings315.bin"/></Relationships>
</file>

<file path=xl/worksheets/_rels/sheet3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6.xml"/><Relationship Id="rId2" Type="http://schemas.openxmlformats.org/officeDocument/2006/relationships/vmlDrawing" Target="../drawings/vmlDrawing316.vml"/><Relationship Id="rId1" Type="http://schemas.openxmlformats.org/officeDocument/2006/relationships/printerSettings" Target="../printerSettings/printerSettings316.bin"/></Relationships>
</file>

<file path=xl/worksheets/_rels/sheet3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7.xml"/><Relationship Id="rId2" Type="http://schemas.openxmlformats.org/officeDocument/2006/relationships/vmlDrawing" Target="../drawings/vmlDrawing317.vml"/><Relationship Id="rId1" Type="http://schemas.openxmlformats.org/officeDocument/2006/relationships/printerSettings" Target="../printerSettings/printerSettings317.bin"/></Relationships>
</file>

<file path=xl/worksheets/_rels/sheet3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8.xml"/><Relationship Id="rId2" Type="http://schemas.openxmlformats.org/officeDocument/2006/relationships/vmlDrawing" Target="../drawings/vmlDrawing318.vml"/><Relationship Id="rId1" Type="http://schemas.openxmlformats.org/officeDocument/2006/relationships/printerSettings" Target="../printerSettings/printerSettings318.bin"/></Relationships>
</file>

<file path=xl/worksheets/_rels/sheet3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9.xml"/><Relationship Id="rId2" Type="http://schemas.openxmlformats.org/officeDocument/2006/relationships/vmlDrawing" Target="../drawings/vmlDrawing319.vml"/><Relationship Id="rId1" Type="http://schemas.openxmlformats.org/officeDocument/2006/relationships/printerSettings" Target="../printerSettings/printerSettings319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0.xml"/><Relationship Id="rId2" Type="http://schemas.openxmlformats.org/officeDocument/2006/relationships/vmlDrawing" Target="../drawings/vmlDrawing320.vml"/><Relationship Id="rId1" Type="http://schemas.openxmlformats.org/officeDocument/2006/relationships/printerSettings" Target="../printerSettings/printerSettings320.bin"/></Relationships>
</file>

<file path=xl/worksheets/_rels/sheet3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1.xml"/><Relationship Id="rId2" Type="http://schemas.openxmlformats.org/officeDocument/2006/relationships/vmlDrawing" Target="../drawings/vmlDrawing321.vml"/><Relationship Id="rId1" Type="http://schemas.openxmlformats.org/officeDocument/2006/relationships/printerSettings" Target="../printerSettings/printerSettings321.bin"/></Relationships>
</file>

<file path=xl/worksheets/_rels/sheet3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2.xml"/><Relationship Id="rId2" Type="http://schemas.openxmlformats.org/officeDocument/2006/relationships/vmlDrawing" Target="../drawings/vmlDrawing322.vml"/><Relationship Id="rId1" Type="http://schemas.openxmlformats.org/officeDocument/2006/relationships/printerSettings" Target="../printerSettings/printerSettings322.bin"/></Relationships>
</file>

<file path=xl/worksheets/_rels/sheet3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3.xml"/><Relationship Id="rId2" Type="http://schemas.openxmlformats.org/officeDocument/2006/relationships/vmlDrawing" Target="../drawings/vmlDrawing323.vml"/><Relationship Id="rId1" Type="http://schemas.openxmlformats.org/officeDocument/2006/relationships/printerSettings" Target="../printerSettings/printerSettings323.bin"/></Relationships>
</file>

<file path=xl/worksheets/_rels/sheet3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4.xml"/><Relationship Id="rId2" Type="http://schemas.openxmlformats.org/officeDocument/2006/relationships/vmlDrawing" Target="../drawings/vmlDrawing324.vml"/><Relationship Id="rId1" Type="http://schemas.openxmlformats.org/officeDocument/2006/relationships/printerSettings" Target="../printerSettings/printerSettings324.bin"/></Relationships>
</file>

<file path=xl/worksheets/_rels/sheet3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5.xml"/><Relationship Id="rId2" Type="http://schemas.openxmlformats.org/officeDocument/2006/relationships/vmlDrawing" Target="../drawings/vmlDrawing325.vml"/><Relationship Id="rId1" Type="http://schemas.openxmlformats.org/officeDocument/2006/relationships/printerSettings" Target="../printerSettings/printerSettings325.bin"/></Relationships>
</file>

<file path=xl/worksheets/_rels/sheet3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6.xml"/><Relationship Id="rId2" Type="http://schemas.openxmlformats.org/officeDocument/2006/relationships/vmlDrawing" Target="../drawings/vmlDrawing326.vml"/><Relationship Id="rId1" Type="http://schemas.openxmlformats.org/officeDocument/2006/relationships/printerSettings" Target="../printerSettings/printerSettings326.bin"/></Relationships>
</file>

<file path=xl/worksheets/_rels/sheet3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7.xml"/><Relationship Id="rId2" Type="http://schemas.openxmlformats.org/officeDocument/2006/relationships/vmlDrawing" Target="../drawings/vmlDrawing327.vml"/><Relationship Id="rId1" Type="http://schemas.openxmlformats.org/officeDocument/2006/relationships/printerSettings" Target="../printerSettings/printerSettings327.bin"/></Relationships>
</file>

<file path=xl/worksheets/_rels/sheet3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8.xml"/><Relationship Id="rId2" Type="http://schemas.openxmlformats.org/officeDocument/2006/relationships/vmlDrawing" Target="../drawings/vmlDrawing328.vml"/><Relationship Id="rId1" Type="http://schemas.openxmlformats.org/officeDocument/2006/relationships/printerSettings" Target="../printerSettings/printerSettings328.bin"/></Relationships>
</file>

<file path=xl/worksheets/_rels/sheet3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9.xml"/><Relationship Id="rId2" Type="http://schemas.openxmlformats.org/officeDocument/2006/relationships/vmlDrawing" Target="../drawings/vmlDrawing329.vml"/><Relationship Id="rId1" Type="http://schemas.openxmlformats.org/officeDocument/2006/relationships/printerSettings" Target="../printerSettings/printerSettings329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0.xml"/><Relationship Id="rId2" Type="http://schemas.openxmlformats.org/officeDocument/2006/relationships/vmlDrawing" Target="../drawings/vmlDrawing330.vml"/><Relationship Id="rId1" Type="http://schemas.openxmlformats.org/officeDocument/2006/relationships/printerSettings" Target="../printerSettings/printerSettings330.bin"/></Relationships>
</file>

<file path=xl/worksheets/_rels/sheet3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1.xml"/><Relationship Id="rId2" Type="http://schemas.openxmlformats.org/officeDocument/2006/relationships/vmlDrawing" Target="../drawings/vmlDrawing331.vml"/><Relationship Id="rId1" Type="http://schemas.openxmlformats.org/officeDocument/2006/relationships/printerSettings" Target="../printerSettings/printerSettings331.bin"/></Relationships>
</file>

<file path=xl/worksheets/_rels/sheet3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2.xml"/><Relationship Id="rId2" Type="http://schemas.openxmlformats.org/officeDocument/2006/relationships/vmlDrawing" Target="../drawings/vmlDrawing332.vml"/><Relationship Id="rId1" Type="http://schemas.openxmlformats.org/officeDocument/2006/relationships/printerSettings" Target="../printerSettings/printerSettings332.bin"/></Relationships>
</file>

<file path=xl/worksheets/_rels/sheet3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3.xml"/><Relationship Id="rId2" Type="http://schemas.openxmlformats.org/officeDocument/2006/relationships/vmlDrawing" Target="../drawings/vmlDrawing333.vml"/><Relationship Id="rId1" Type="http://schemas.openxmlformats.org/officeDocument/2006/relationships/printerSettings" Target="../printerSettings/printerSettings333.bin"/></Relationships>
</file>

<file path=xl/worksheets/_rels/sheet3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4.xml"/><Relationship Id="rId2" Type="http://schemas.openxmlformats.org/officeDocument/2006/relationships/vmlDrawing" Target="../drawings/vmlDrawing334.vml"/><Relationship Id="rId1" Type="http://schemas.openxmlformats.org/officeDocument/2006/relationships/printerSettings" Target="../printerSettings/printerSettings334.bin"/></Relationships>
</file>

<file path=xl/worksheets/_rels/sheet3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5.xml"/><Relationship Id="rId2" Type="http://schemas.openxmlformats.org/officeDocument/2006/relationships/vmlDrawing" Target="../drawings/vmlDrawing335.vml"/><Relationship Id="rId1" Type="http://schemas.openxmlformats.org/officeDocument/2006/relationships/printerSettings" Target="../printerSettings/printerSettings335.bin"/></Relationships>
</file>

<file path=xl/worksheets/_rels/sheet3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6.xml"/><Relationship Id="rId2" Type="http://schemas.openxmlformats.org/officeDocument/2006/relationships/vmlDrawing" Target="../drawings/vmlDrawing336.vml"/><Relationship Id="rId1" Type="http://schemas.openxmlformats.org/officeDocument/2006/relationships/printerSettings" Target="../printerSettings/printerSettings336.bin"/></Relationships>
</file>

<file path=xl/worksheets/_rels/sheet3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7.xml"/><Relationship Id="rId2" Type="http://schemas.openxmlformats.org/officeDocument/2006/relationships/vmlDrawing" Target="../drawings/vmlDrawing337.vml"/><Relationship Id="rId1" Type="http://schemas.openxmlformats.org/officeDocument/2006/relationships/printerSettings" Target="../printerSettings/printerSettings337.bin"/></Relationships>
</file>

<file path=xl/worksheets/_rels/sheet3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8.xml"/><Relationship Id="rId2" Type="http://schemas.openxmlformats.org/officeDocument/2006/relationships/vmlDrawing" Target="../drawings/vmlDrawing338.vml"/><Relationship Id="rId1" Type="http://schemas.openxmlformats.org/officeDocument/2006/relationships/printerSettings" Target="../printerSettings/printerSettings338.bin"/></Relationships>
</file>

<file path=xl/worksheets/_rels/sheet3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9.xml"/><Relationship Id="rId2" Type="http://schemas.openxmlformats.org/officeDocument/2006/relationships/vmlDrawing" Target="../drawings/vmlDrawing339.vml"/><Relationship Id="rId1" Type="http://schemas.openxmlformats.org/officeDocument/2006/relationships/printerSettings" Target="../printerSettings/printerSettings339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0.xml"/><Relationship Id="rId2" Type="http://schemas.openxmlformats.org/officeDocument/2006/relationships/vmlDrawing" Target="../drawings/vmlDrawing340.vml"/><Relationship Id="rId1" Type="http://schemas.openxmlformats.org/officeDocument/2006/relationships/printerSettings" Target="../printerSettings/printerSettings340.bin"/></Relationships>
</file>

<file path=xl/worksheets/_rels/sheet3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1.xml"/><Relationship Id="rId2" Type="http://schemas.openxmlformats.org/officeDocument/2006/relationships/vmlDrawing" Target="../drawings/vmlDrawing341.vml"/><Relationship Id="rId1" Type="http://schemas.openxmlformats.org/officeDocument/2006/relationships/printerSettings" Target="../printerSettings/printerSettings341.bin"/></Relationships>
</file>

<file path=xl/worksheets/_rels/sheet3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2.xml"/><Relationship Id="rId2" Type="http://schemas.openxmlformats.org/officeDocument/2006/relationships/vmlDrawing" Target="../drawings/vmlDrawing342.vml"/><Relationship Id="rId1" Type="http://schemas.openxmlformats.org/officeDocument/2006/relationships/printerSettings" Target="../printerSettings/printerSettings342.bin"/></Relationships>
</file>

<file path=xl/worksheets/_rels/sheet3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3.xml"/><Relationship Id="rId2" Type="http://schemas.openxmlformats.org/officeDocument/2006/relationships/vmlDrawing" Target="../drawings/vmlDrawing343.vml"/><Relationship Id="rId1" Type="http://schemas.openxmlformats.org/officeDocument/2006/relationships/printerSettings" Target="../printerSettings/printerSettings343.bin"/></Relationships>
</file>

<file path=xl/worksheets/_rels/sheet3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4.xml"/><Relationship Id="rId2" Type="http://schemas.openxmlformats.org/officeDocument/2006/relationships/vmlDrawing" Target="../drawings/vmlDrawing344.vml"/><Relationship Id="rId1" Type="http://schemas.openxmlformats.org/officeDocument/2006/relationships/printerSettings" Target="../printerSettings/printerSettings344.bin"/></Relationships>
</file>

<file path=xl/worksheets/_rels/sheet3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5.xml"/><Relationship Id="rId2" Type="http://schemas.openxmlformats.org/officeDocument/2006/relationships/vmlDrawing" Target="../drawings/vmlDrawing345.vml"/><Relationship Id="rId1" Type="http://schemas.openxmlformats.org/officeDocument/2006/relationships/printerSettings" Target="../printerSettings/printerSettings345.bin"/></Relationships>
</file>

<file path=xl/worksheets/_rels/sheet3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6.xml"/><Relationship Id="rId2" Type="http://schemas.openxmlformats.org/officeDocument/2006/relationships/vmlDrawing" Target="../drawings/vmlDrawing346.vml"/><Relationship Id="rId1" Type="http://schemas.openxmlformats.org/officeDocument/2006/relationships/printerSettings" Target="../printerSettings/printerSettings346.bin"/></Relationships>
</file>

<file path=xl/worksheets/_rels/sheet3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7.xml"/><Relationship Id="rId2" Type="http://schemas.openxmlformats.org/officeDocument/2006/relationships/vmlDrawing" Target="../drawings/vmlDrawing347.vml"/><Relationship Id="rId1" Type="http://schemas.openxmlformats.org/officeDocument/2006/relationships/printerSettings" Target="../printerSettings/printerSettings347.bin"/></Relationships>
</file>

<file path=xl/worksheets/_rels/sheet3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8.xml"/><Relationship Id="rId2" Type="http://schemas.openxmlformats.org/officeDocument/2006/relationships/vmlDrawing" Target="../drawings/vmlDrawing348.vml"/><Relationship Id="rId1" Type="http://schemas.openxmlformats.org/officeDocument/2006/relationships/printerSettings" Target="../printerSettings/printerSettings348.bin"/></Relationships>
</file>

<file path=xl/worksheets/_rels/sheet3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9.xml"/><Relationship Id="rId2" Type="http://schemas.openxmlformats.org/officeDocument/2006/relationships/vmlDrawing" Target="../drawings/vmlDrawing349.vml"/><Relationship Id="rId1" Type="http://schemas.openxmlformats.org/officeDocument/2006/relationships/printerSettings" Target="../printerSettings/printerSettings349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0.xml"/><Relationship Id="rId2" Type="http://schemas.openxmlformats.org/officeDocument/2006/relationships/vmlDrawing" Target="../drawings/vmlDrawing350.vml"/><Relationship Id="rId1" Type="http://schemas.openxmlformats.org/officeDocument/2006/relationships/printerSettings" Target="../printerSettings/printerSettings350.bin"/></Relationships>
</file>

<file path=xl/worksheets/_rels/sheet3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1.xml"/><Relationship Id="rId2" Type="http://schemas.openxmlformats.org/officeDocument/2006/relationships/vmlDrawing" Target="../drawings/vmlDrawing351.vml"/><Relationship Id="rId1" Type="http://schemas.openxmlformats.org/officeDocument/2006/relationships/printerSettings" Target="../printerSettings/printerSettings351.bin"/></Relationships>
</file>

<file path=xl/worksheets/_rels/sheet3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2.xml"/><Relationship Id="rId2" Type="http://schemas.openxmlformats.org/officeDocument/2006/relationships/vmlDrawing" Target="../drawings/vmlDrawing352.vml"/><Relationship Id="rId1" Type="http://schemas.openxmlformats.org/officeDocument/2006/relationships/printerSettings" Target="../printerSettings/printerSettings352.bin"/></Relationships>
</file>

<file path=xl/worksheets/_rels/sheet3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3.xml"/><Relationship Id="rId2" Type="http://schemas.openxmlformats.org/officeDocument/2006/relationships/vmlDrawing" Target="../drawings/vmlDrawing353.vml"/><Relationship Id="rId1" Type="http://schemas.openxmlformats.org/officeDocument/2006/relationships/printerSettings" Target="../printerSettings/printerSettings353.bin"/></Relationships>
</file>

<file path=xl/worksheets/_rels/sheet3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4.xml"/><Relationship Id="rId2" Type="http://schemas.openxmlformats.org/officeDocument/2006/relationships/vmlDrawing" Target="../drawings/vmlDrawing354.vml"/><Relationship Id="rId1" Type="http://schemas.openxmlformats.org/officeDocument/2006/relationships/printerSettings" Target="../printerSettings/printerSettings354.bin"/></Relationships>
</file>

<file path=xl/worksheets/_rels/sheet3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5.xml"/><Relationship Id="rId2" Type="http://schemas.openxmlformats.org/officeDocument/2006/relationships/vmlDrawing" Target="../drawings/vmlDrawing355.vml"/><Relationship Id="rId1" Type="http://schemas.openxmlformats.org/officeDocument/2006/relationships/printerSettings" Target="../printerSettings/printerSettings355.bin"/></Relationships>
</file>

<file path=xl/worksheets/_rels/sheet3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6.xml"/><Relationship Id="rId2" Type="http://schemas.openxmlformats.org/officeDocument/2006/relationships/vmlDrawing" Target="../drawings/vmlDrawing356.vml"/><Relationship Id="rId1" Type="http://schemas.openxmlformats.org/officeDocument/2006/relationships/printerSettings" Target="../printerSettings/printerSettings356.bin"/></Relationships>
</file>

<file path=xl/worksheets/_rels/sheet3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7.xml"/><Relationship Id="rId2" Type="http://schemas.openxmlformats.org/officeDocument/2006/relationships/vmlDrawing" Target="../drawings/vmlDrawing357.vml"/><Relationship Id="rId1" Type="http://schemas.openxmlformats.org/officeDocument/2006/relationships/printerSettings" Target="../printerSettings/printerSettings357.bin"/></Relationships>
</file>

<file path=xl/worksheets/_rels/sheet3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8.xml"/><Relationship Id="rId2" Type="http://schemas.openxmlformats.org/officeDocument/2006/relationships/vmlDrawing" Target="../drawings/vmlDrawing358.vml"/><Relationship Id="rId1" Type="http://schemas.openxmlformats.org/officeDocument/2006/relationships/printerSettings" Target="../printerSettings/printerSettings358.bin"/></Relationships>
</file>

<file path=xl/worksheets/_rels/sheet3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9.xml"/><Relationship Id="rId2" Type="http://schemas.openxmlformats.org/officeDocument/2006/relationships/vmlDrawing" Target="../drawings/vmlDrawing359.vml"/><Relationship Id="rId1" Type="http://schemas.openxmlformats.org/officeDocument/2006/relationships/printerSettings" Target="../printerSettings/printerSettings35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0.xml"/><Relationship Id="rId2" Type="http://schemas.openxmlformats.org/officeDocument/2006/relationships/vmlDrawing" Target="../drawings/vmlDrawing360.vml"/><Relationship Id="rId1" Type="http://schemas.openxmlformats.org/officeDocument/2006/relationships/printerSettings" Target="../printerSettings/printerSettings360.bin"/></Relationships>
</file>

<file path=xl/worksheets/_rels/sheet3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1.xml"/><Relationship Id="rId2" Type="http://schemas.openxmlformats.org/officeDocument/2006/relationships/vmlDrawing" Target="../drawings/vmlDrawing361.vml"/><Relationship Id="rId1" Type="http://schemas.openxmlformats.org/officeDocument/2006/relationships/printerSettings" Target="../printerSettings/printerSettings361.bin"/></Relationships>
</file>

<file path=xl/worksheets/_rels/sheet3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2.xml"/><Relationship Id="rId2" Type="http://schemas.openxmlformats.org/officeDocument/2006/relationships/vmlDrawing" Target="../drawings/vmlDrawing362.vml"/><Relationship Id="rId1" Type="http://schemas.openxmlformats.org/officeDocument/2006/relationships/printerSettings" Target="../printerSettings/printerSettings362.bin"/></Relationships>
</file>

<file path=xl/worksheets/_rels/sheet3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3.xml"/><Relationship Id="rId2" Type="http://schemas.openxmlformats.org/officeDocument/2006/relationships/vmlDrawing" Target="../drawings/vmlDrawing363.vml"/><Relationship Id="rId1" Type="http://schemas.openxmlformats.org/officeDocument/2006/relationships/printerSettings" Target="../printerSettings/printerSettings363.bin"/></Relationships>
</file>

<file path=xl/worksheets/_rels/sheet3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4.xml"/><Relationship Id="rId2" Type="http://schemas.openxmlformats.org/officeDocument/2006/relationships/vmlDrawing" Target="../drawings/vmlDrawing364.vml"/><Relationship Id="rId1" Type="http://schemas.openxmlformats.org/officeDocument/2006/relationships/printerSettings" Target="../printerSettings/printerSettings364.bin"/></Relationships>
</file>

<file path=xl/worksheets/_rels/sheet3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5.xml"/><Relationship Id="rId2" Type="http://schemas.openxmlformats.org/officeDocument/2006/relationships/vmlDrawing" Target="../drawings/vmlDrawing365.vml"/><Relationship Id="rId1" Type="http://schemas.openxmlformats.org/officeDocument/2006/relationships/printerSettings" Target="../printerSettings/printerSettings365.bin"/></Relationships>
</file>

<file path=xl/worksheets/_rels/sheet3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6.xml"/><Relationship Id="rId2" Type="http://schemas.openxmlformats.org/officeDocument/2006/relationships/vmlDrawing" Target="../drawings/vmlDrawing366.vml"/><Relationship Id="rId1" Type="http://schemas.openxmlformats.org/officeDocument/2006/relationships/printerSettings" Target="../printerSettings/printerSettings366.bin"/></Relationships>
</file>

<file path=xl/worksheets/_rels/sheet3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7.xml"/><Relationship Id="rId2" Type="http://schemas.openxmlformats.org/officeDocument/2006/relationships/vmlDrawing" Target="../drawings/vmlDrawing367.vml"/><Relationship Id="rId1" Type="http://schemas.openxmlformats.org/officeDocument/2006/relationships/printerSettings" Target="../printerSettings/printerSettings367.bin"/></Relationships>
</file>

<file path=xl/worksheets/_rels/sheet3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8.bin"/></Relationships>
</file>

<file path=xl/worksheets/_rels/sheet3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9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0.bin"/></Relationships>
</file>

<file path=xl/worksheets/_rels/sheet3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1.bin"/></Relationships>
</file>

<file path=xl/worksheets/_rels/sheet3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2.bin"/></Relationships>
</file>

<file path=xl/worksheets/_rels/sheet3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3.bin"/></Relationships>
</file>

<file path=xl/worksheets/_rels/sheet3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4.bin"/></Relationships>
</file>

<file path=xl/worksheets/_rels/sheet3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5.bin"/></Relationships>
</file>

<file path=xl/worksheets/_rels/sheet3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6.bin"/></Relationships>
</file>

<file path=xl/worksheets/_rels/sheet3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7.bin"/></Relationships>
</file>

<file path=xl/worksheets/_rels/sheet3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8.bin"/></Relationships>
</file>

<file path=xl/worksheets/_rels/sheet3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9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0.bin"/></Relationships>
</file>

<file path=xl/worksheets/_rels/sheet3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1.bin"/></Relationships>
</file>

<file path=xl/worksheets/_rels/sheet3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2.bin"/></Relationships>
</file>

<file path=xl/worksheets/_rels/sheet3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3.bin"/></Relationships>
</file>

<file path=xl/worksheets/_rels/sheet3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4.bin"/></Relationships>
</file>

<file path=xl/worksheets/_rels/sheet3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5.bin"/></Relationships>
</file>

<file path=xl/worksheets/_rels/sheet3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6.bin"/></Relationships>
</file>

<file path=xl/worksheets/_rels/sheet3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7.bin"/></Relationships>
</file>

<file path=xl/worksheets/_rels/sheet3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8.bin"/></Relationships>
</file>

<file path=xl/worksheets/_rels/sheet3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9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3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0.bin"/></Relationships>
</file>

<file path=xl/worksheets/_rels/sheet3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1.bin"/></Relationships>
</file>

<file path=xl/worksheets/_rels/sheet3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2.bin"/></Relationships>
</file>

<file path=xl/worksheets/_rels/sheet3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8.xml"/><Relationship Id="rId2" Type="http://schemas.openxmlformats.org/officeDocument/2006/relationships/vmlDrawing" Target="../drawings/vmlDrawing368.vml"/><Relationship Id="rId1" Type="http://schemas.openxmlformats.org/officeDocument/2006/relationships/printerSettings" Target="../printerSettings/printerSettings393.bin"/></Relationships>
</file>

<file path=xl/worksheets/_rels/sheet3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9.xml"/><Relationship Id="rId2" Type="http://schemas.openxmlformats.org/officeDocument/2006/relationships/vmlDrawing" Target="../drawings/vmlDrawing369.vml"/><Relationship Id="rId1" Type="http://schemas.openxmlformats.org/officeDocument/2006/relationships/printerSettings" Target="../printerSettings/printerSettings394.bin"/></Relationships>
</file>

<file path=xl/worksheets/_rels/sheet3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5.bin"/></Relationships>
</file>

<file path=xl/worksheets/_rels/sheet3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6.bin"/></Relationships>
</file>

<file path=xl/worksheets/_rels/sheet3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7.bin"/></Relationships>
</file>

<file path=xl/worksheets/_rels/sheet3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8.bin"/></Relationships>
</file>

<file path=xl/worksheets/_rels/sheet3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0.bin"/></Relationships>
</file>

<file path=xl/worksheets/_rels/sheet4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0.xml"/><Relationship Id="rId2" Type="http://schemas.openxmlformats.org/officeDocument/2006/relationships/vmlDrawing" Target="../drawings/vmlDrawing370.vml"/><Relationship Id="rId1" Type="http://schemas.openxmlformats.org/officeDocument/2006/relationships/printerSettings" Target="../printerSettings/printerSettings401.bin"/></Relationships>
</file>

<file path=xl/worksheets/_rels/sheet4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1.xml"/><Relationship Id="rId2" Type="http://schemas.openxmlformats.org/officeDocument/2006/relationships/vmlDrawing" Target="../drawings/vmlDrawing371.vml"/><Relationship Id="rId1" Type="http://schemas.openxmlformats.org/officeDocument/2006/relationships/printerSettings" Target="../printerSettings/printerSettings402.bin"/></Relationships>
</file>

<file path=xl/worksheets/_rels/sheet4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3.bin"/></Relationships>
</file>

<file path=xl/worksheets/_rels/sheet4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4.bin"/></Relationships>
</file>

<file path=xl/worksheets/_rels/sheet4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5.bin"/></Relationships>
</file>

<file path=xl/worksheets/_rels/sheet4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2.xml"/><Relationship Id="rId2" Type="http://schemas.openxmlformats.org/officeDocument/2006/relationships/vmlDrawing" Target="../drawings/vmlDrawing372.vml"/><Relationship Id="rId1" Type="http://schemas.openxmlformats.org/officeDocument/2006/relationships/printerSettings" Target="../printerSettings/printerSettings406.bin"/></Relationships>
</file>

<file path=xl/worksheets/_rels/sheet4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3.xml"/><Relationship Id="rId2" Type="http://schemas.openxmlformats.org/officeDocument/2006/relationships/vmlDrawing" Target="../drawings/vmlDrawing373.vml"/><Relationship Id="rId1" Type="http://schemas.openxmlformats.org/officeDocument/2006/relationships/printerSettings" Target="../printerSettings/printerSettings407.bin"/></Relationships>
</file>

<file path=xl/worksheets/_rels/sheet4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8.bin"/></Relationships>
</file>

<file path=xl/worksheets/_rels/sheet4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9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0.bin"/></Relationships>
</file>

<file path=xl/worksheets/_rels/sheet4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1.bin"/></Relationships>
</file>

<file path=xl/worksheets/_rels/sheet4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2.bin"/></Relationships>
</file>

<file path=xl/worksheets/_rels/sheet4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3.bin"/></Relationships>
</file>

<file path=xl/worksheets/_rels/sheet4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4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abSelected="1"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323</v>
      </c>
      <c r="I4" s="13"/>
      <c r="J4" s="13"/>
    </row>
    <row r="5" spans="1:10" x14ac:dyDescent="0.25">
      <c r="A5" s="1" t="s">
        <v>3</v>
      </c>
      <c r="B5" s="2">
        <f>B4+B3</f>
        <v>0</v>
      </c>
      <c r="D5" s="1" t="s">
        <v>12</v>
      </c>
      <c r="E5" s="2"/>
      <c r="H5" s="1" t="s">
        <v>389</v>
      </c>
      <c r="I5" s="13"/>
      <c r="J5" s="13"/>
    </row>
    <row r="6" spans="1:10" x14ac:dyDescent="0.25">
      <c r="A6" s="1" t="s">
        <v>11</v>
      </c>
      <c r="B6" s="2"/>
      <c r="D6" s="1" t="s">
        <v>4</v>
      </c>
      <c r="E6" s="2">
        <v>22000000</v>
      </c>
      <c r="H6" s="1" t="s">
        <v>360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'20180227'!E10+'20180228'!E8</f>
        <v>783756.29999999935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'20180227'!B11+'20180228'!B9</f>
        <v>1836654.87</v>
      </c>
      <c r="D11" s="1" t="s">
        <v>381</v>
      </c>
      <c r="E11" s="2">
        <f>E8+'20180227'!E11</f>
        <v>28739.200000000001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'20180227'!B13+'20180228'!B12</f>
        <v>282999.47999999992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 t="s">
        <v>380</v>
      </c>
      <c r="B15" s="2">
        <f>B12+'20180227'!B15</f>
        <v>13642.259999999998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/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2000000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14" x14ac:dyDescent="0.25">
      <c r="A27" s="1" t="s">
        <v>90</v>
      </c>
      <c r="B27" s="2">
        <f>$B$13+$E$10+$I$25</f>
        <v>1101994.6299999994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-60500.750000000007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390</v>
      </c>
      <c r="B34" s="36">
        <v>5013</v>
      </c>
      <c r="D34" s="1" t="s">
        <v>78</v>
      </c>
      <c r="E34" s="2">
        <v>468146</v>
      </c>
      <c r="G34" s="16" t="s">
        <v>296</v>
      </c>
      <c r="H34" s="2">
        <f>E40</f>
        <v>1135769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391</v>
      </c>
      <c r="B35" s="36">
        <v>0</v>
      </c>
      <c r="D35" s="1" t="s">
        <v>182</v>
      </c>
      <c r="E35" s="10">
        <v>987316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3791</v>
      </c>
      <c r="D36" s="1" t="s">
        <v>80</v>
      </c>
      <c r="E36" s="10">
        <v>50151</v>
      </c>
      <c r="G36" s="40" t="s">
        <v>298</v>
      </c>
      <c r="H36" s="41">
        <f>H34+H35</f>
        <v>1140926.605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1058</v>
      </c>
      <c r="D37" s="1" t="s">
        <v>81</v>
      </c>
      <c r="E37" s="2">
        <v>-5412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9862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1135769</v>
      </c>
    </row>
    <row r="41" spans="1:23" s="9" customFormat="1" x14ac:dyDescent="0.25">
      <c r="A41"/>
      <c r="B41"/>
      <c r="D41" s="1" t="s">
        <v>75</v>
      </c>
      <c r="E41" s="2">
        <v>956371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84622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55232</v>
      </c>
    </row>
    <row r="44" spans="1:23" x14ac:dyDescent="0.25">
      <c r="A44" s="8" t="s">
        <v>233</v>
      </c>
      <c r="D44" s="1" t="s">
        <v>375</v>
      </c>
      <c r="E44" s="2">
        <v>51075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33548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f>E40</f>
        <v>1135769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55800476</v>
      </c>
      <c r="D4" s="1" t="s">
        <v>11</v>
      </c>
      <c r="E4" s="38">
        <v>21752071.5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254897936.25999999</v>
      </c>
      <c r="D5" s="1" t="s">
        <v>12</v>
      </c>
      <c r="E5" s="2">
        <v>10071303.35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'20180202'!E10+'20180207'!E8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'20180202'!B11+'20180207'!B9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'20180201'!B13+'20180207'!B12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-2799000</v>
      </c>
    </row>
    <row r="15" spans="1:10" x14ac:dyDescent="0.25">
      <c r="A15" s="1" t="s">
        <v>380</v>
      </c>
      <c r="B15" s="2">
        <f>B12+'20180206'!B15</f>
        <v>11353.189999999999</v>
      </c>
      <c r="G15" s="1"/>
      <c r="H15" s="1" t="s">
        <v>32</v>
      </c>
      <c r="I15" s="15">
        <f>I14+I13</f>
        <v>-2799000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11193979.869999999</v>
      </c>
    </row>
    <row r="18" spans="1:14" x14ac:dyDescent="0.25">
      <c r="G18" s="1" t="s">
        <v>12</v>
      </c>
      <c r="H18" s="2"/>
      <c r="I18" s="15">
        <v>419958</v>
      </c>
    </row>
    <row r="19" spans="1:14" x14ac:dyDescent="0.25">
      <c r="A19" s="2"/>
      <c r="G19" s="1" t="s">
        <v>24</v>
      </c>
      <c r="H19" s="2"/>
      <c r="I19" s="15">
        <f>I18+I17-I16</f>
        <v>13613937.869999999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66291737.350000001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-316498</v>
      </c>
      <c r="G34" s="16" t="s">
        <v>296</v>
      </c>
      <c r="H34" s="2">
        <f>E40</f>
        <v>17511793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-191657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270</v>
      </c>
      <c r="G36" s="40" t="s">
        <v>298</v>
      </c>
      <c r="H36" s="41">
        <f>H34+H35</f>
        <v>17516950.605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17511793</v>
      </c>
    </row>
    <row r="41" spans="1:23" s="9" customFormat="1" x14ac:dyDescent="0.25">
      <c r="A41"/>
      <c r="B41"/>
      <c r="D41" s="1" t="s">
        <v>75</v>
      </c>
      <c r="E41" s="2">
        <v>17427995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189829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252169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472195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'20170929'!E10+'20171004'!E8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'20170929'!B11+'20171004'!B9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'20170929'!B13+'20171004'!B12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'20170929'!E10+'20171003'!E8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'20170929'!B11+'20171003'!B9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'20170929'!B13+'20171003'!B12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'20170929'!E10+'20171002'!E8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'20170929'!B11+'20171002'!B9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'20170929'!B13+'20171002'!B12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4143532.24</v>
      </c>
      <c r="D3" s="1" t="s">
        <v>1</v>
      </c>
      <c r="E3" s="18">
        <v>49540470.780000001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134703877.91999999</v>
      </c>
      <c r="D4" s="1" t="s">
        <v>11</v>
      </c>
      <c r="E4" s="38">
        <v>10081349.279999999</v>
      </c>
      <c r="H4" s="1" t="s">
        <v>332</v>
      </c>
      <c r="I4" s="13">
        <v>27</v>
      </c>
      <c r="J4" s="13">
        <v>-4</v>
      </c>
    </row>
    <row r="5" spans="1:10" x14ac:dyDescent="0.25">
      <c r="A5" s="1" t="s">
        <v>3</v>
      </c>
      <c r="B5" s="2">
        <v>186956722.49000001</v>
      </c>
      <c r="D5" s="1" t="s">
        <v>12</v>
      </c>
      <c r="E5" s="2">
        <v>39459121.5</v>
      </c>
      <c r="H5" s="1" t="s">
        <v>341</v>
      </c>
      <c r="I5" s="13"/>
      <c r="J5" s="13">
        <v>-1</v>
      </c>
    </row>
    <row r="6" spans="1:10" x14ac:dyDescent="0.25">
      <c r="A6" s="1" t="s">
        <v>11</v>
      </c>
      <c r="B6" s="37">
        <v>52252844.57</v>
      </c>
      <c r="D6" s="1" t="s">
        <v>4</v>
      </c>
      <c r="E6" s="2">
        <v>11000000</v>
      </c>
      <c r="H6" s="1" t="s">
        <v>238</v>
      </c>
      <c r="I6" s="13">
        <v>77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276.8</v>
      </c>
      <c r="G8" s="1"/>
    </row>
    <row r="9" spans="1:10" x14ac:dyDescent="0.25">
      <c r="A9" s="1" t="s">
        <v>82</v>
      </c>
      <c r="B9" s="2">
        <v>109312.33</v>
      </c>
      <c r="D9" s="1" t="s">
        <v>88</v>
      </c>
      <c r="E9" s="3">
        <v>287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'20170928'!E10+'20170929'!E8</f>
        <v>705181.89999999979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'20170928'!B11+'20170929'!B9</f>
        <v>1339860.0000000002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877.34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'20170928'!B13+'20170929'!B12</f>
        <v>200279.31000000003</v>
      </c>
      <c r="E13" s="2"/>
      <c r="G13" s="1"/>
      <c r="H13" s="1" t="s">
        <v>30</v>
      </c>
      <c r="I13" s="15">
        <v>83642880</v>
      </c>
    </row>
    <row r="14" spans="1:10" x14ac:dyDescent="0.25">
      <c r="A14" s="1" t="s">
        <v>333</v>
      </c>
      <c r="B14" s="3">
        <v>49614688</v>
      </c>
      <c r="G14" s="1"/>
      <c r="H14" s="1" t="s">
        <v>31</v>
      </c>
      <c r="I14" s="15">
        <v>-10465980</v>
      </c>
    </row>
    <row r="15" spans="1:10" x14ac:dyDescent="0.25">
      <c r="A15" s="1"/>
      <c r="B15" s="2"/>
      <c r="G15" s="1"/>
      <c r="H15" s="1" t="s">
        <v>32</v>
      </c>
      <c r="I15" s="15">
        <f>I14+I13</f>
        <v>73176900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4836123.43</v>
      </c>
    </row>
    <row r="18" spans="1:22" x14ac:dyDescent="0.25">
      <c r="G18" s="1" t="s">
        <v>12</v>
      </c>
      <c r="H18" s="2"/>
      <c r="I18" s="15">
        <v>12546432</v>
      </c>
    </row>
    <row r="19" spans="1:22" x14ac:dyDescent="0.25">
      <c r="A19" s="2"/>
      <c r="G19" s="1" t="s">
        <v>24</v>
      </c>
      <c r="H19" s="2"/>
      <c r="I19" s="15">
        <f>I18+I17-I16</f>
        <v>6382555.4299999997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336175.69</v>
      </c>
      <c r="N21" s="2"/>
    </row>
    <row r="22" spans="1:22" x14ac:dyDescent="0.25">
      <c r="G22" s="1"/>
      <c r="H22" s="1" t="s">
        <v>39</v>
      </c>
      <c r="I22" s="15">
        <v>79354.210000000006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442971.62</v>
      </c>
    </row>
    <row r="26" spans="1:22" x14ac:dyDescent="0.25">
      <c r="A26" s="1" t="s">
        <v>71</v>
      </c>
      <c r="B26" s="2">
        <f>B4+E5+I18</f>
        <v>186709431.41999999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1348432.8299999998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1638</v>
      </c>
      <c r="D33" s="1" t="s">
        <v>74</v>
      </c>
      <c r="E33" s="2">
        <v>12910697</v>
      </c>
      <c r="G33" s="16" t="s">
        <v>296</v>
      </c>
      <c r="H33" s="2">
        <f>E33</f>
        <v>12910697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130</v>
      </c>
      <c r="D34" s="1" t="s">
        <v>75</v>
      </c>
      <c r="E34" s="2">
        <v>12718991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7841</v>
      </c>
      <c r="D35" s="1" t="s">
        <v>76</v>
      </c>
      <c r="E35" s="2">
        <v>117725</v>
      </c>
      <c r="G35" s="40" t="s">
        <v>298</v>
      </c>
      <c r="H35" s="41">
        <f>H33+H34</f>
        <v>12915854.605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2646</v>
      </c>
      <c r="D36" s="1" t="s">
        <v>77</v>
      </c>
      <c r="E36" s="2">
        <v>465738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12255</v>
      </c>
      <c r="D37" s="1" t="s">
        <v>78</v>
      </c>
      <c r="E37" s="2">
        <v>-2253796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958763</v>
      </c>
    </row>
    <row r="39" spans="1:23" x14ac:dyDescent="0.25">
      <c r="A39" s="1" t="s">
        <v>103</v>
      </c>
      <c r="B39" s="3"/>
      <c r="D39" s="1" t="s">
        <v>80</v>
      </c>
      <c r="E39" s="10">
        <v>-22588</v>
      </c>
    </row>
    <row r="40" spans="1:23" s="9" customFormat="1" x14ac:dyDescent="0.25">
      <c r="A40"/>
      <c r="B40"/>
      <c r="D40" s="1" t="s">
        <v>81</v>
      </c>
      <c r="E40" s="2">
        <v>-334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1"/>
  <sheetViews>
    <sheetView topLeftCell="A40" zoomScale="80" zoomScaleNormal="80" workbookViewId="0">
      <selection activeCell="A53" sqref="A53:I6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9451182.9600000009</v>
      </c>
      <c r="D3" s="1" t="s">
        <v>1</v>
      </c>
      <c r="E3" s="18">
        <v>55393303.380000003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132181278.87</v>
      </c>
      <c r="D4" s="1" t="s">
        <v>11</v>
      </c>
      <c r="E4" s="38">
        <v>15734767.880000001</v>
      </c>
      <c r="H4" s="1" t="s">
        <v>332</v>
      </c>
      <c r="I4" s="13">
        <v>25</v>
      </c>
      <c r="J4" s="13"/>
    </row>
    <row r="5" spans="1:10" x14ac:dyDescent="0.25">
      <c r="A5" s="1" t="s">
        <v>3</v>
      </c>
      <c r="B5" s="2">
        <v>186641970.19999999</v>
      </c>
      <c r="D5" s="1" t="s">
        <v>12</v>
      </c>
      <c r="E5" s="2">
        <v>39384666.700000003</v>
      </c>
      <c r="H5" s="1" t="s">
        <v>341</v>
      </c>
      <c r="I5" s="13">
        <v>74</v>
      </c>
      <c r="J5" s="13">
        <v>-1</v>
      </c>
    </row>
    <row r="6" spans="1:10" x14ac:dyDescent="0.25">
      <c r="A6" s="1" t="s">
        <v>11</v>
      </c>
      <c r="B6" s="37">
        <v>54460691.329999998</v>
      </c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2523.1999999999998</v>
      </c>
      <c r="G8" s="1"/>
    </row>
    <row r="9" spans="1:10" x14ac:dyDescent="0.25">
      <c r="A9" s="1" t="s">
        <v>82</v>
      </c>
      <c r="B9" s="2">
        <v>9508.3700000000008</v>
      </c>
      <c r="D9" s="1" t="s">
        <v>88</v>
      </c>
      <c r="E9" s="3">
        <v>1900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'20170927'!E10+'20170928'!E8</f>
        <v>704905.09999999974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'20170927'!B11+'20170928'!B9</f>
        <v>1230547.6700000002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880.11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'20170927'!B13+'20170928'!B12</f>
        <v>199401.97000000003</v>
      </c>
      <c r="E13" s="2"/>
      <c r="G13" s="1"/>
      <c r="H13" s="1" t="s">
        <v>30</v>
      </c>
      <c r="I13" s="15">
        <v>79562220</v>
      </c>
    </row>
    <row r="14" spans="1:10" x14ac:dyDescent="0.25">
      <c r="A14" s="1" t="s">
        <v>333</v>
      </c>
      <c r="B14" s="3">
        <v>46607388</v>
      </c>
      <c r="G14" s="1"/>
      <c r="H14" s="1" t="s">
        <v>31</v>
      </c>
      <c r="I14" s="15">
        <v>-4041420</v>
      </c>
    </row>
    <row r="15" spans="1:10" x14ac:dyDescent="0.25">
      <c r="A15" s="1"/>
      <c r="B15" s="2"/>
      <c r="G15" s="1"/>
      <c r="H15" s="1" t="s">
        <v>32</v>
      </c>
      <c r="I15" s="15">
        <f>I14+I13</f>
        <v>75520800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5506377.96</v>
      </c>
    </row>
    <row r="18" spans="1:22" x14ac:dyDescent="0.25">
      <c r="G18" s="1" t="s">
        <v>12</v>
      </c>
      <c r="H18" s="2"/>
      <c r="I18" s="15">
        <v>11955258</v>
      </c>
    </row>
    <row r="19" spans="1:22" x14ac:dyDescent="0.25">
      <c r="A19" s="2"/>
      <c r="G19" s="1" t="s">
        <v>24</v>
      </c>
      <c r="H19" s="2"/>
      <c r="I19" s="15">
        <f>I18+I17-I16</f>
        <v>6461635.9600000009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334972.71999999997</v>
      </c>
      <c r="N21" s="2"/>
    </row>
    <row r="22" spans="1:22" x14ac:dyDescent="0.25">
      <c r="G22" s="1"/>
      <c r="H22" s="1" t="s">
        <v>39</v>
      </c>
      <c r="I22" s="15">
        <v>79076.679999999993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441491.12</v>
      </c>
    </row>
    <row r="26" spans="1:22" x14ac:dyDescent="0.25">
      <c r="A26" s="1" t="s">
        <v>71</v>
      </c>
      <c r="B26" s="2">
        <f>B4+E5+I18</f>
        <v>183521203.56999999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1345798.19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342</v>
      </c>
      <c r="B33" s="36">
        <v>1638</v>
      </c>
      <c r="D33" s="1" t="s">
        <v>74</v>
      </c>
      <c r="E33" s="2">
        <v>12792973</v>
      </c>
      <c r="G33" s="16" t="s">
        <v>296</v>
      </c>
      <c r="H33" s="2">
        <f>E33</f>
        <v>12792973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0</v>
      </c>
      <c r="D34" s="1" t="s">
        <v>75</v>
      </c>
      <c r="E34" s="2">
        <v>12253253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7830</v>
      </c>
      <c r="D35" s="1" t="s">
        <v>76</v>
      </c>
      <c r="E35" s="2">
        <v>-66340</v>
      </c>
      <c r="G35" s="40" t="s">
        <v>298</v>
      </c>
      <c r="H35" s="41">
        <f>H33+H34</f>
        <v>12798130.605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2584</v>
      </c>
      <c r="D36" s="1" t="s">
        <v>77</v>
      </c>
      <c r="E36" s="2">
        <v>-279653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12052</v>
      </c>
      <c r="D37" s="1" t="s">
        <v>78</v>
      </c>
      <c r="E37" s="2">
        <v>606846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508901</v>
      </c>
    </row>
    <row r="39" spans="1:23" x14ac:dyDescent="0.25">
      <c r="A39" s="1" t="s">
        <v>103</v>
      </c>
      <c r="B39" s="3"/>
      <c r="D39" s="1" t="s">
        <v>80</v>
      </c>
      <c r="E39" s="10">
        <v>-28034</v>
      </c>
    </row>
    <row r="40" spans="1:23" s="9" customFormat="1" x14ac:dyDescent="0.25">
      <c r="A40"/>
      <c r="B40"/>
      <c r="D40" s="1" t="s">
        <v>81</v>
      </c>
      <c r="E40" s="2">
        <v>631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3" spans="1:9" ht="15.6" x14ac:dyDescent="0.25">
      <c r="A53" s="7" t="s">
        <v>109</v>
      </c>
    </row>
    <row r="54" spans="1:9" x14ac:dyDescent="0.25">
      <c r="A54" s="16" t="s">
        <v>51</v>
      </c>
      <c r="B54" s="16" t="s">
        <v>52</v>
      </c>
      <c r="C54" s="26"/>
      <c r="D54" s="16" t="s">
        <v>157</v>
      </c>
      <c r="E54" s="28" t="s">
        <v>53</v>
      </c>
      <c r="F54" s="26"/>
      <c r="G54" s="29" t="s">
        <v>54</v>
      </c>
      <c r="H54" s="29" t="s">
        <v>55</v>
      </c>
      <c r="I54" s="29" t="s">
        <v>144</v>
      </c>
    </row>
    <row r="55" spans="1:9" x14ac:dyDescent="0.25">
      <c r="A55" s="22" t="s">
        <v>349</v>
      </c>
      <c r="B55" s="22" t="s">
        <v>343</v>
      </c>
      <c r="C55" s="15"/>
      <c r="D55" s="22" t="s">
        <v>197</v>
      </c>
      <c r="E55" s="36">
        <v>47</v>
      </c>
      <c r="F55" s="22"/>
      <c r="G55" s="22">
        <v>2.8</v>
      </c>
      <c r="H55" s="36">
        <v>470000</v>
      </c>
      <c r="I55" s="36">
        <v>-1316000</v>
      </c>
    </row>
    <row r="56" spans="1:9" x14ac:dyDescent="0.25">
      <c r="A56" s="22" t="s">
        <v>350</v>
      </c>
      <c r="B56" s="22" t="s">
        <v>344</v>
      </c>
      <c r="C56" s="15"/>
      <c r="D56" s="22" t="s">
        <v>197</v>
      </c>
      <c r="E56" s="36">
        <v>1</v>
      </c>
      <c r="F56" s="22"/>
      <c r="G56" s="22">
        <v>2.75</v>
      </c>
      <c r="H56" s="36">
        <v>10000</v>
      </c>
      <c r="I56" s="36">
        <v>-27500</v>
      </c>
    </row>
    <row r="57" spans="1:9" x14ac:dyDescent="0.25">
      <c r="A57" s="22" t="s">
        <v>351</v>
      </c>
      <c r="B57" s="22" t="s">
        <v>345</v>
      </c>
      <c r="C57" s="15"/>
      <c r="D57" s="22" t="s">
        <v>196</v>
      </c>
      <c r="E57" s="36">
        <v>170</v>
      </c>
      <c r="F57" s="22"/>
      <c r="G57" s="22">
        <v>2.7</v>
      </c>
      <c r="H57" s="36">
        <v>1700000</v>
      </c>
      <c r="I57" s="36">
        <v>-4590000</v>
      </c>
    </row>
    <row r="58" spans="1:9" x14ac:dyDescent="0.25">
      <c r="A58" s="22" t="s">
        <v>352</v>
      </c>
      <c r="B58" s="22" t="s">
        <v>346</v>
      </c>
      <c r="C58" s="15"/>
      <c r="D58" s="22" t="s">
        <v>196</v>
      </c>
      <c r="E58" s="36">
        <v>3</v>
      </c>
      <c r="F58" s="22"/>
      <c r="G58" s="22">
        <v>2.65</v>
      </c>
      <c r="H58" s="36">
        <v>30000</v>
      </c>
      <c r="I58" s="36">
        <v>-79500</v>
      </c>
    </row>
    <row r="59" spans="1:9" x14ac:dyDescent="0.25">
      <c r="A59" s="22" t="s">
        <v>353</v>
      </c>
      <c r="B59" s="22" t="s">
        <v>347</v>
      </c>
      <c r="C59" s="15"/>
      <c r="D59" s="22" t="s">
        <v>197</v>
      </c>
      <c r="E59" s="36">
        <v>11</v>
      </c>
      <c r="F59" s="22"/>
      <c r="G59" s="22">
        <v>2.35</v>
      </c>
      <c r="H59" s="36">
        <v>-110000</v>
      </c>
      <c r="I59" s="36">
        <v>258500</v>
      </c>
    </row>
    <row r="60" spans="1:9" x14ac:dyDescent="0.25">
      <c r="A60" s="22" t="s">
        <v>354</v>
      </c>
      <c r="B60" s="22" t="s">
        <v>348</v>
      </c>
      <c r="C60" s="15"/>
      <c r="D60" s="22" t="s">
        <v>196</v>
      </c>
      <c r="E60" s="36">
        <v>5</v>
      </c>
      <c r="F60" s="22"/>
      <c r="G60" s="22">
        <v>2.2999999999999998</v>
      </c>
      <c r="H60" s="36">
        <v>50000</v>
      </c>
      <c r="I60" s="36">
        <v>-115000</v>
      </c>
    </row>
    <row r="61" spans="1:9" x14ac:dyDescent="0.25">
      <c r="A61" s="39" t="s">
        <v>19</v>
      </c>
      <c r="B61" s="39"/>
      <c r="C61" s="2"/>
      <c r="D61" s="2"/>
      <c r="E61" s="2"/>
      <c r="F61" s="2"/>
      <c r="G61" s="2"/>
      <c r="H61" s="28">
        <f>SUM(H55:H60)</f>
        <v>2150000</v>
      </c>
      <c r="I61" s="28">
        <f>SUM(I55:I60)</f>
        <v>-5869500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14797437.42</v>
      </c>
      <c r="D3" s="1" t="s">
        <v>1</v>
      </c>
      <c r="E3" s="18">
        <v>55555730.579999998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143991669.13</v>
      </c>
      <c r="D4" s="1" t="s">
        <v>11</v>
      </c>
      <c r="E4" s="38">
        <v>13312540.18</v>
      </c>
      <c r="H4" s="1" t="s">
        <v>332</v>
      </c>
      <c r="I4" s="13">
        <v>26</v>
      </c>
      <c r="J4" s="13"/>
    </row>
    <row r="5" spans="1:10" x14ac:dyDescent="0.25">
      <c r="A5" s="1" t="s">
        <v>3</v>
      </c>
      <c r="B5" s="2">
        <v>181793254.30000001</v>
      </c>
      <c r="D5" s="1" t="s">
        <v>12</v>
      </c>
      <c r="E5" s="2">
        <v>42243190.399999999</v>
      </c>
      <c r="H5" s="1" t="s">
        <v>341</v>
      </c>
      <c r="I5" s="13">
        <v>-1</v>
      </c>
      <c r="J5" s="13"/>
    </row>
    <row r="6" spans="1:10" x14ac:dyDescent="0.25">
      <c r="A6" s="1" t="s">
        <v>11</v>
      </c>
      <c r="B6" s="37">
        <v>37801585.170000002</v>
      </c>
      <c r="D6" s="1" t="s">
        <v>4</v>
      </c>
      <c r="E6" s="2">
        <v>11000000</v>
      </c>
      <c r="H6" s="1" t="s">
        <v>238</v>
      </c>
      <c r="I6" s="13">
        <v>74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1419.2</v>
      </c>
      <c r="G8" s="1"/>
    </row>
    <row r="9" spans="1:10" x14ac:dyDescent="0.25">
      <c r="A9" s="1" t="s">
        <v>82</v>
      </c>
      <c r="B9" s="2">
        <v>4147.75</v>
      </c>
      <c r="D9" s="1" t="s">
        <v>88</v>
      </c>
      <c r="E9" s="3">
        <v>964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'20170926'!E10+'20170927'!E8</f>
        <v>702381.89999999979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'20170926'!B11+'20170927'!B9</f>
        <v>1221039.3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675.93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'20170926'!B13+'20170927'!B12</f>
        <v>198521.86000000004</v>
      </c>
      <c r="E13" s="2"/>
      <c r="G13" s="1"/>
      <c r="H13" s="1" t="s">
        <v>30</v>
      </c>
      <c r="I13" s="15">
        <v>80917200</v>
      </c>
    </row>
    <row r="14" spans="1:10" x14ac:dyDescent="0.25">
      <c r="A14" s="1" t="s">
        <v>333</v>
      </c>
      <c r="B14" s="3">
        <v>52724888</v>
      </c>
      <c r="G14" s="1"/>
      <c r="H14" s="1" t="s">
        <v>31</v>
      </c>
      <c r="I14" s="15">
        <v>-3242640</v>
      </c>
    </row>
    <row r="15" spans="1:10" x14ac:dyDescent="0.25">
      <c r="A15" s="1"/>
      <c r="B15" s="2"/>
      <c r="G15" s="1"/>
      <c r="H15" s="1" t="s">
        <v>32</v>
      </c>
      <c r="I15" s="15">
        <f>I14+I13</f>
        <v>77674560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5721615.9299999997</v>
      </c>
    </row>
    <row r="18" spans="1:22" x14ac:dyDescent="0.25">
      <c r="G18" s="1" t="s">
        <v>12</v>
      </c>
      <c r="H18" s="2"/>
      <c r="I18" s="15">
        <v>12137580</v>
      </c>
    </row>
    <row r="19" spans="1:22" x14ac:dyDescent="0.25">
      <c r="A19" s="2"/>
      <c r="G19" s="1" t="s">
        <v>24</v>
      </c>
      <c r="H19" s="2"/>
      <c r="I19" s="15">
        <f>I18+I17-I16</f>
        <v>6859195.9299999997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334487.34999999998</v>
      </c>
      <c r="N21" s="2"/>
    </row>
    <row r="22" spans="1:22" x14ac:dyDescent="0.25">
      <c r="G22" s="1"/>
      <c r="H22" s="1" t="s">
        <v>39</v>
      </c>
      <c r="I22" s="15">
        <v>78964.710000000006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440893.78</v>
      </c>
    </row>
    <row r="26" spans="1:22" x14ac:dyDescent="0.25">
      <c r="A26" s="1" t="s">
        <v>71</v>
      </c>
      <c r="B26" s="2">
        <f>B4+E5+I18</f>
        <v>198372439.53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1341797.5399999998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1836</v>
      </c>
      <c r="D33" s="1" t="s">
        <v>74</v>
      </c>
      <c r="E33" s="2">
        <v>12859313</v>
      </c>
      <c r="G33" s="16" t="s">
        <v>296</v>
      </c>
      <c r="H33" s="2">
        <f>E33</f>
        <v>12859313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1485</v>
      </c>
      <c r="D34" s="1" t="s">
        <v>75</v>
      </c>
      <c r="E34" s="2">
        <v>12532906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7686</v>
      </c>
      <c r="D35" s="1" t="s">
        <v>76</v>
      </c>
      <c r="E35" s="2">
        <v>34941</v>
      </c>
      <c r="G35" s="40" t="s">
        <v>298</v>
      </c>
      <c r="H35" s="41">
        <f>H33+H34</f>
        <v>12864470.605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2379</v>
      </c>
      <c r="D36" s="1" t="s">
        <v>77</v>
      </c>
      <c r="E36" s="2">
        <v>-7750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13386</v>
      </c>
      <c r="D37" s="1" t="s">
        <v>78</v>
      </c>
      <c r="E37" s="2">
        <v>-7898337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937380</v>
      </c>
    </row>
    <row r="39" spans="1:23" x14ac:dyDescent="0.25">
      <c r="A39" s="1" t="s">
        <v>103</v>
      </c>
      <c r="B39" s="3"/>
      <c r="D39" s="1" t="s">
        <v>80</v>
      </c>
      <c r="E39" s="10">
        <v>-27261</v>
      </c>
    </row>
    <row r="40" spans="1:23" s="9" customFormat="1" x14ac:dyDescent="0.25">
      <c r="A40"/>
      <c r="B40"/>
      <c r="D40" s="1" t="s">
        <v>81</v>
      </c>
      <c r="E40" s="2">
        <v>-292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3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18375218.739999998</v>
      </c>
      <c r="D3" s="1" t="s">
        <v>1</v>
      </c>
      <c r="E3" s="18">
        <v>55844700.780000001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152297543.15000001</v>
      </c>
      <c r="D4" s="1" t="s">
        <v>11</v>
      </c>
      <c r="E4" s="38">
        <v>11632277.58</v>
      </c>
      <c r="H4" s="1" t="s">
        <v>332</v>
      </c>
      <c r="I4" s="13">
        <v>28</v>
      </c>
      <c r="J4" s="13"/>
    </row>
    <row r="5" spans="1:10" x14ac:dyDescent="0.25">
      <c r="A5" s="1" t="s">
        <v>3</v>
      </c>
      <c r="B5" s="2">
        <v>181674444.90000001</v>
      </c>
      <c r="D5" s="1" t="s">
        <v>12</v>
      </c>
      <c r="E5" s="2">
        <v>44212423.200000003</v>
      </c>
      <c r="H5" s="1" t="s">
        <v>341</v>
      </c>
      <c r="I5" s="13">
        <v>0</v>
      </c>
      <c r="J5" s="13">
        <v>-1</v>
      </c>
    </row>
    <row r="6" spans="1:10" x14ac:dyDescent="0.25">
      <c r="A6" s="1" t="s">
        <v>11</v>
      </c>
      <c r="B6" s="37">
        <v>29376901.75</v>
      </c>
      <c r="D6" s="1" t="s">
        <v>4</v>
      </c>
      <c r="E6" s="2">
        <v>11000000</v>
      </c>
      <c r="H6" s="1" t="s">
        <v>238</v>
      </c>
      <c r="I6" s="13">
        <v>72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1310.4000000000001</v>
      </c>
      <c r="G8" s="1"/>
    </row>
    <row r="9" spans="1:10" x14ac:dyDescent="0.25">
      <c r="A9" s="1" t="s">
        <v>82</v>
      </c>
      <c r="B9" s="2">
        <v>1683.01</v>
      </c>
      <c r="D9" s="1" t="s">
        <v>88</v>
      </c>
      <c r="E9" s="3">
        <v>1212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'20170925'!E10+'20170926'!E8</f>
        <v>700962.69999999984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'20170925'!B11+'20170926'!B9</f>
        <v>1216891.55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973.4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'20170925'!B13+'20170926'!B12</f>
        <v>197845.93000000005</v>
      </c>
      <c r="E13" s="2"/>
      <c r="G13" s="1"/>
      <c r="H13" s="1" t="s">
        <v>30</v>
      </c>
      <c r="I13" s="15">
        <v>81515280</v>
      </c>
    </row>
    <row r="14" spans="1:10" x14ac:dyDescent="0.25">
      <c r="A14" s="1" t="s">
        <v>333</v>
      </c>
      <c r="B14" s="3">
        <v>55807088</v>
      </c>
      <c r="G14" s="1"/>
      <c r="H14" s="1" t="s">
        <v>31</v>
      </c>
      <c r="I14" s="15">
        <v>-807120</v>
      </c>
    </row>
    <row r="15" spans="1:10" x14ac:dyDescent="0.25">
      <c r="A15" s="1"/>
      <c r="B15" s="2"/>
      <c r="G15" s="1"/>
      <c r="H15" s="1" t="s">
        <v>32</v>
      </c>
      <c r="I15" s="15">
        <f>I14+I13</f>
        <v>80708160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5483345.7000000002</v>
      </c>
    </row>
    <row r="18" spans="1:22" x14ac:dyDescent="0.25">
      <c r="G18" s="1" t="s">
        <v>12</v>
      </c>
      <c r="H18" s="2"/>
      <c r="I18" s="15">
        <v>12237759</v>
      </c>
    </row>
    <row r="19" spans="1:22" x14ac:dyDescent="0.25">
      <c r="A19" s="2"/>
      <c r="G19" s="1" t="s">
        <v>24</v>
      </c>
      <c r="H19" s="2"/>
      <c r="I19" s="15">
        <f>I18+I17-I16</f>
        <v>6721104.6999999993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333677.74</v>
      </c>
      <c r="N21" s="2"/>
    </row>
    <row r="22" spans="1:22" x14ac:dyDescent="0.25">
      <c r="G22" s="1"/>
      <c r="H22" s="1" t="s">
        <v>39</v>
      </c>
      <c r="I22" s="15">
        <v>78777.94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439897.4</v>
      </c>
    </row>
    <row r="26" spans="1:22" x14ac:dyDescent="0.25">
      <c r="A26" s="1" t="s">
        <v>71</v>
      </c>
      <c r="B26" s="2">
        <f>B4+E5+I18</f>
        <v>208747725.35000002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1338706.0299999998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2629</v>
      </c>
      <c r="D33" s="1" t="s">
        <v>74</v>
      </c>
      <c r="E33" s="2">
        <v>12823782</v>
      </c>
      <c r="G33" s="16" t="s">
        <v>296</v>
      </c>
      <c r="H33" s="2">
        <f>E33</f>
        <v>12823782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1438</v>
      </c>
      <c r="D34" s="1" t="s">
        <v>75</v>
      </c>
      <c r="E34" s="2">
        <v>12540066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7668</v>
      </c>
      <c r="D35" s="1" t="s">
        <v>76</v>
      </c>
      <c r="E35" s="2">
        <v>-4446</v>
      </c>
      <c r="G35" s="40" t="s">
        <v>298</v>
      </c>
      <c r="H35" s="41">
        <f>H33+H34</f>
        <v>12828939.605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2377</v>
      </c>
      <c r="D36" s="1" t="s">
        <v>77</v>
      </c>
      <c r="E36" s="2">
        <v>202262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14112</v>
      </c>
      <c r="D37" s="1" t="s">
        <v>78</v>
      </c>
      <c r="E37" s="2">
        <v>-10717592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-223579</v>
      </c>
    </row>
    <row r="39" spans="1:23" x14ac:dyDescent="0.25">
      <c r="A39" s="1" t="s">
        <v>103</v>
      </c>
      <c r="B39" s="3"/>
      <c r="D39" s="1" t="s">
        <v>80</v>
      </c>
      <c r="E39" s="10">
        <v>-29424</v>
      </c>
    </row>
    <row r="40" spans="1:23" s="9" customFormat="1" x14ac:dyDescent="0.25">
      <c r="A40"/>
      <c r="B40"/>
      <c r="D40" s="1" t="s">
        <v>81</v>
      </c>
      <c r="E40" s="2">
        <v>1756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6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4957562.05</v>
      </c>
      <c r="D3" s="1" t="s">
        <v>1</v>
      </c>
      <c r="E3" s="18">
        <v>56242558.18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168724212.84999999</v>
      </c>
      <c r="D4" s="1" t="s">
        <v>11</v>
      </c>
      <c r="E4" s="38">
        <v>11581349.380000001</v>
      </c>
      <c r="H4" s="1" t="s">
        <v>332</v>
      </c>
      <c r="I4" s="13">
        <v>30</v>
      </c>
      <c r="J4" s="13">
        <v>-4</v>
      </c>
    </row>
    <row r="5" spans="1:10" x14ac:dyDescent="0.25">
      <c r="A5" s="1" t="s">
        <v>3</v>
      </c>
      <c r="B5" s="2">
        <v>181682870.78999999</v>
      </c>
      <c r="D5" s="1" t="s">
        <v>12</v>
      </c>
      <c r="E5" s="2">
        <v>44661208.799999997</v>
      </c>
      <c r="H5" s="1" t="s">
        <v>341</v>
      </c>
      <c r="I5" s="13">
        <v>1</v>
      </c>
      <c r="J5" s="13">
        <v>-1</v>
      </c>
    </row>
    <row r="6" spans="1:10" x14ac:dyDescent="0.25">
      <c r="A6" s="1" t="s">
        <v>11</v>
      </c>
      <c r="B6" s="37">
        <v>12958657.939999999</v>
      </c>
      <c r="D6" s="1" t="s">
        <v>4</v>
      </c>
      <c r="E6" s="2">
        <v>8000000</v>
      </c>
      <c r="H6" s="1" t="s">
        <v>238</v>
      </c>
      <c r="I6" s="13">
        <v>71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193.6</v>
      </c>
      <c r="G8" s="1"/>
    </row>
    <row r="9" spans="1:10" x14ac:dyDescent="0.25">
      <c r="A9" s="1" t="s">
        <v>82</v>
      </c>
      <c r="B9" s="2">
        <v>1095.8900000000001</v>
      </c>
      <c r="D9" s="1" t="s">
        <v>88</v>
      </c>
      <c r="E9" s="3">
        <v>49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'20170922'!E10+'20170925'!E8</f>
        <v>699652.29999999981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'20170922'!B11+'20170925'!B9</f>
        <v>1215208.54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414.05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'20170922'!B13+'20170925'!B12</f>
        <v>196872.53000000006</v>
      </c>
      <c r="E13" s="2"/>
      <c r="G13" s="1"/>
      <c r="H13" s="1" t="s">
        <v>30</v>
      </c>
      <c r="I13" s="15">
        <v>83221800</v>
      </c>
    </row>
    <row r="14" spans="1:10" x14ac:dyDescent="0.25">
      <c r="A14" s="1" t="s">
        <v>333</v>
      </c>
      <c r="B14" s="3">
        <v>61826388</v>
      </c>
      <c r="G14" s="1"/>
      <c r="H14" s="1" t="s">
        <v>31</v>
      </c>
      <c r="I14" s="15">
        <v>-4835820</v>
      </c>
    </row>
    <row r="15" spans="1:10" x14ac:dyDescent="0.25">
      <c r="A15" s="1"/>
      <c r="B15" s="2"/>
      <c r="G15" s="1"/>
      <c r="H15" s="1" t="s">
        <v>32</v>
      </c>
      <c r="I15" s="15">
        <f>I14+I13</f>
        <v>78385980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5260189.17</v>
      </c>
    </row>
    <row r="18" spans="1:22" x14ac:dyDescent="0.25">
      <c r="G18" s="1" t="s">
        <v>12</v>
      </c>
      <c r="H18" s="2"/>
      <c r="I18" s="15">
        <v>12483270</v>
      </c>
    </row>
    <row r="19" spans="1:22" x14ac:dyDescent="0.25">
      <c r="A19" s="2"/>
      <c r="G19" s="1" t="s">
        <v>24</v>
      </c>
      <c r="H19" s="2"/>
      <c r="I19" s="15">
        <f>I18+I17-I16</f>
        <v>6743459.1700000018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332631.13</v>
      </c>
      <c r="N21" s="2"/>
    </row>
    <row r="22" spans="1:22" x14ac:dyDescent="0.25">
      <c r="G22" s="1"/>
      <c r="H22" s="1" t="s">
        <v>39</v>
      </c>
      <c r="I22" s="15">
        <v>78536.47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438609.31999999995</v>
      </c>
    </row>
    <row r="26" spans="1:22" x14ac:dyDescent="0.25">
      <c r="A26" s="1" t="s">
        <v>71</v>
      </c>
      <c r="B26" s="2">
        <f>B4+E5+I18</f>
        <v>225868691.64999998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1335134.1499999999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3000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1328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7509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2263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14100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2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'20170921'!E10+'20170922'!E8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'20170921'!B11+'20170922'!B9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'20170921'!B13+'20170922'!B12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58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'20170920'!E10+'20170921'!E8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'20170920'!B11+'20170921'!B9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'20170920'!B13+'20170921'!B12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57093359</v>
      </c>
      <c r="D4" s="1" t="s">
        <v>11</v>
      </c>
      <c r="E4" s="38">
        <v>20468060.199999999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256190819.25999999</v>
      </c>
      <c r="D5" s="1" t="s">
        <v>12</v>
      </c>
      <c r="E5" s="2">
        <v>11355314.65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'20180205'!B11+'20180206'!B9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'20180205'!B13+'20180206'!B12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-2873880</v>
      </c>
    </row>
    <row r="15" spans="1:10" x14ac:dyDescent="0.25">
      <c r="A15" s="1" t="s">
        <v>380</v>
      </c>
      <c r="B15" s="2">
        <f>B12+'20180205'!B15</f>
        <v>11353.189999999999</v>
      </c>
      <c r="G15" s="1"/>
      <c r="H15" s="1" t="s">
        <v>32</v>
      </c>
      <c r="I15" s="15">
        <f>I14+I13</f>
        <v>-2873880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11118838.869999999</v>
      </c>
    </row>
    <row r="18" spans="1:14" x14ac:dyDescent="0.25">
      <c r="G18" s="1" t="s">
        <v>12</v>
      </c>
      <c r="H18" s="2"/>
      <c r="I18" s="15">
        <v>429759</v>
      </c>
    </row>
    <row r="19" spans="1:14" x14ac:dyDescent="0.25">
      <c r="A19" s="2"/>
      <c r="G19" s="1" t="s">
        <v>24</v>
      </c>
      <c r="H19" s="2"/>
      <c r="I19" s="15">
        <f>I18+I17-I16</f>
        <v>13548597.869999999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68878432.650000006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-662938</v>
      </c>
      <c r="G34" s="16" t="s">
        <v>296</v>
      </c>
      <c r="H34" s="2">
        <f>E40</f>
        <v>17321964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-415735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-6616</v>
      </c>
      <c r="G36" s="40" t="s">
        <v>298</v>
      </c>
      <c r="H36" s="41">
        <f>H34+H35</f>
        <v>17327121.605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452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17321964</v>
      </c>
    </row>
    <row r="41" spans="1:23" s="9" customFormat="1" x14ac:dyDescent="0.25">
      <c r="A41"/>
      <c r="B41"/>
      <c r="D41" s="1" t="s">
        <v>75</v>
      </c>
      <c r="E41" s="2">
        <v>17175826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18212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-5904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282366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163000000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'20170919'!E10+'20170920'!E8</f>
        <v>699458.69999999984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'20170919'!B11+'20170920'!B9</f>
        <v>1214112.6500000001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'20170919'!B13+'20170920'!B12</f>
        <v>196458.48000000007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923358.89999999991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5916719.3200000003</v>
      </c>
      <c r="D3" s="1" t="s">
        <v>1</v>
      </c>
      <c r="E3" s="18">
        <v>56389073.979999997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179766838.44999999</v>
      </c>
      <c r="D4" s="1" t="s">
        <v>11</v>
      </c>
      <c r="E4" s="38">
        <v>11603227.98</v>
      </c>
      <c r="H4" s="1" t="s">
        <v>332</v>
      </c>
      <c r="I4" s="13">
        <v>13</v>
      </c>
      <c r="J4" s="13"/>
    </row>
    <row r="5" spans="1:10" x14ac:dyDescent="0.25">
      <c r="A5" s="1" t="s">
        <v>3</v>
      </c>
      <c r="B5" s="2">
        <v>188683894.75999999</v>
      </c>
      <c r="D5" s="1" t="s">
        <v>12</v>
      </c>
      <c r="E5" s="2">
        <v>44785846</v>
      </c>
      <c r="H5" s="1" t="s">
        <v>341</v>
      </c>
      <c r="I5" s="13">
        <v>2</v>
      </c>
      <c r="J5" s="13"/>
    </row>
    <row r="6" spans="1:10" x14ac:dyDescent="0.25">
      <c r="A6" s="1" t="s">
        <v>11</v>
      </c>
      <c r="B6" s="37">
        <v>8917056.3100000005</v>
      </c>
      <c r="D6" s="1" t="s">
        <v>4</v>
      </c>
      <c r="E6" s="2">
        <v>8000000</v>
      </c>
      <c r="H6" s="1" t="s">
        <v>238</v>
      </c>
      <c r="I6" s="13">
        <v>65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3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726.4</v>
      </c>
      <c r="G8" s="1"/>
    </row>
    <row r="9" spans="1:10" x14ac:dyDescent="0.25">
      <c r="A9" s="1" t="s">
        <v>82</v>
      </c>
      <c r="B9" s="2">
        <v>336.99</v>
      </c>
      <c r="D9" s="1" t="s">
        <v>88</v>
      </c>
      <c r="E9" s="3">
        <v>559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'20170918'!E10+'20170919'!E8</f>
        <v>699458.69999999984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'20170918'!B11+'20170919'!B9</f>
        <v>1214112.6500000001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518.72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'20170918'!B13+'20170919'!B12</f>
        <v>196458.48000000007</v>
      </c>
      <c r="E13" s="2"/>
      <c r="G13" s="1"/>
      <c r="H13" s="1" t="s">
        <v>30</v>
      </c>
      <c r="I13" s="15">
        <v>67365060</v>
      </c>
    </row>
    <row r="14" spans="1:10" x14ac:dyDescent="0.25">
      <c r="A14" s="1" t="s">
        <v>333</v>
      </c>
      <c r="B14" s="3">
        <v>65872788</v>
      </c>
      <c r="G14" s="1"/>
      <c r="H14" s="1" t="s">
        <v>31</v>
      </c>
      <c r="I14" s="15">
        <v>-8955540</v>
      </c>
    </row>
    <row r="15" spans="1:10" x14ac:dyDescent="0.25">
      <c r="A15" s="1"/>
      <c r="B15" s="2"/>
      <c r="G15" s="1"/>
      <c r="H15" s="1" t="s">
        <v>32</v>
      </c>
      <c r="I15" s="15">
        <f>I14+I13</f>
        <v>58409520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10844959.029999999</v>
      </c>
    </row>
    <row r="18" spans="1:22" x14ac:dyDescent="0.25">
      <c r="G18" s="1" t="s">
        <v>12</v>
      </c>
      <c r="H18" s="2"/>
      <c r="I18" s="15">
        <v>10104759</v>
      </c>
    </row>
    <row r="19" spans="1:22" x14ac:dyDescent="0.25">
      <c r="A19" s="2"/>
      <c r="G19" s="1" t="s">
        <v>24</v>
      </c>
      <c r="H19" s="2"/>
      <c r="I19" s="15">
        <f>I18+I17-I16</f>
        <v>9949718.0300000012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325440.40999999997</v>
      </c>
      <c r="N21" s="2"/>
    </row>
    <row r="22" spans="1:22" x14ac:dyDescent="0.25">
      <c r="G22" s="1"/>
      <c r="H22" s="1" t="s">
        <v>39</v>
      </c>
      <c r="I22" s="15">
        <v>76877.61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429759.74</v>
      </c>
    </row>
    <row r="26" spans="1:22" x14ac:dyDescent="0.25">
      <c r="A26" s="1" t="s">
        <v>71</v>
      </c>
      <c r="B26" s="2">
        <f>B4+E5+I18</f>
        <v>234657443.44999999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1325676.92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3282</v>
      </c>
      <c r="D33" s="1" t="s">
        <v>74</v>
      </c>
      <c r="E33" s="2">
        <v>12929645</v>
      </c>
      <c r="G33" s="16" t="s">
        <v>296</v>
      </c>
      <c r="H33" s="2">
        <f>E33</f>
        <v>12929645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1284</v>
      </c>
      <c r="D34" s="1" t="s">
        <v>75</v>
      </c>
      <c r="E34" s="2">
        <v>12457718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7300</v>
      </c>
      <c r="D35" s="1" t="s">
        <v>76</v>
      </c>
      <c r="E35" s="2">
        <v>20144</v>
      </c>
      <c r="G35" s="40" t="s">
        <v>298</v>
      </c>
      <c r="H35" s="41">
        <f>H33+H34</f>
        <v>12934802.605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2076</v>
      </c>
      <c r="D36" s="1" t="s">
        <v>77</v>
      </c>
      <c r="E36" s="2">
        <v>-146592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13942</v>
      </c>
      <c r="D37" s="1" t="s">
        <v>78</v>
      </c>
      <c r="E37" s="2">
        <v>30195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939723</v>
      </c>
    </row>
    <row r="39" spans="1:23" x14ac:dyDescent="0.25">
      <c r="A39" s="1" t="s">
        <v>103</v>
      </c>
      <c r="B39" s="3"/>
      <c r="D39" s="1" t="s">
        <v>80</v>
      </c>
      <c r="E39" s="10">
        <v>-39291</v>
      </c>
    </row>
    <row r="40" spans="1:23" s="9" customFormat="1" x14ac:dyDescent="0.25">
      <c r="A40"/>
      <c r="B40"/>
      <c r="D40" s="1" t="s">
        <v>81</v>
      </c>
      <c r="E40" s="2">
        <v>-3088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C1" zoomScale="80" zoomScaleNormal="80" workbookViewId="0">
      <selection activeCell="L1" sqref="L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12870730.539999999</v>
      </c>
      <c r="D3" s="1" t="s">
        <v>1</v>
      </c>
      <c r="E3" s="18">
        <v>56518942.380000003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175368355.94</v>
      </c>
      <c r="D4" s="1" t="s">
        <v>11</v>
      </c>
      <c r="E4" s="38">
        <v>12446166.18</v>
      </c>
      <c r="H4" s="1" t="s">
        <v>332</v>
      </c>
      <c r="I4" s="13">
        <v>10</v>
      </c>
      <c r="J4" s="13"/>
    </row>
    <row r="5" spans="1:10" x14ac:dyDescent="0.25">
      <c r="A5" s="1" t="s">
        <v>3</v>
      </c>
      <c r="B5" s="2">
        <v>188239086.47999999</v>
      </c>
      <c r="D5" s="1" t="s">
        <v>12</v>
      </c>
      <c r="E5" s="2">
        <v>44072776.200000003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12870730.539999999</v>
      </c>
      <c r="D6" s="1" t="s">
        <v>4</v>
      </c>
      <c r="E6" s="2">
        <v>8000000</v>
      </c>
      <c r="H6" s="1" t="s">
        <v>238</v>
      </c>
      <c r="I6" s="13">
        <v>65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5</v>
      </c>
      <c r="J7" s="13">
        <v>-10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241.6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'20170915'!E10+'20170918'!E8</f>
        <v>698732.29999999981</v>
      </c>
      <c r="G10" s="1"/>
      <c r="H10" s="1" t="s">
        <v>42</v>
      </c>
      <c r="I10" s="3">
        <f>SUMIF(I4:I8,"&gt;=0")</f>
        <v>80</v>
      </c>
    </row>
    <row r="11" spans="1:10" x14ac:dyDescent="0.25">
      <c r="A11" s="1" t="s">
        <v>84</v>
      </c>
      <c r="B11" s="2">
        <f>'20170915'!B11+'20170918'!B9</f>
        <v>1213775.6600000001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1027.53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'20170915'!B13+'20170918'!B12</f>
        <v>195939.76000000007</v>
      </c>
      <c r="E13" s="2"/>
      <c r="G13" s="1"/>
      <c r="H13" s="1" t="s">
        <v>30</v>
      </c>
      <c r="I13" s="15">
        <v>64595700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-8094000</v>
      </c>
    </row>
    <row r="15" spans="1:10" x14ac:dyDescent="0.25">
      <c r="A15" s="1"/>
      <c r="B15" s="2"/>
      <c r="G15" s="1"/>
      <c r="H15" s="1" t="s">
        <v>32</v>
      </c>
      <c r="I15" s="15">
        <f>I14+I13</f>
        <v>56501700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7736075.1399999997</v>
      </c>
    </row>
    <row r="18" spans="1:22" x14ac:dyDescent="0.25">
      <c r="G18" s="1" t="s">
        <v>12</v>
      </c>
      <c r="H18" s="2"/>
      <c r="I18" s="15">
        <v>12908880</v>
      </c>
    </row>
    <row r="19" spans="1:22" x14ac:dyDescent="0.25">
      <c r="A19" s="2"/>
      <c r="G19" s="1" t="s">
        <v>24</v>
      </c>
      <c r="H19" s="2"/>
      <c r="I19" s="15">
        <f>I18+I17-I16</f>
        <v>9644955.1400000006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324629.39</v>
      </c>
      <c r="N21" s="2"/>
    </row>
    <row r="22" spans="1:22" x14ac:dyDescent="0.25">
      <c r="G22" s="1"/>
      <c r="H22" s="1" t="s">
        <v>39</v>
      </c>
      <c r="I22" s="15">
        <v>76690.5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428761.61</v>
      </c>
    </row>
    <row r="26" spans="1:22" x14ac:dyDescent="0.25">
      <c r="A26" s="1" t="s">
        <v>71</v>
      </c>
      <c r="B26" s="2">
        <f>B4+E5+I18</f>
        <v>232350012.13999999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1323433.67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95</v>
      </c>
      <c r="B33" s="36">
        <v>3371</v>
      </c>
      <c r="D33" s="1" t="s">
        <v>74</v>
      </c>
      <c r="E33" s="2">
        <v>12909502</v>
      </c>
      <c r="G33" s="16" t="s">
        <v>296</v>
      </c>
      <c r="H33" s="2">
        <f>E33</f>
        <v>12909502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1169</v>
      </c>
      <c r="D34" s="1" t="s">
        <v>75</v>
      </c>
      <c r="E34" s="2">
        <v>12604310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7372</v>
      </c>
      <c r="D35" s="1" t="s">
        <v>76</v>
      </c>
      <c r="E35" s="2">
        <v>16623</v>
      </c>
      <c r="G35" s="40" t="s">
        <v>298</v>
      </c>
      <c r="H35" s="41">
        <f>H33+H34</f>
        <v>12914659.605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2013</v>
      </c>
      <c r="D36" s="1" t="s">
        <v>77</v>
      </c>
      <c r="E36" s="2">
        <v>-34220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13925</v>
      </c>
      <c r="D37" s="1" t="s">
        <v>78</v>
      </c>
      <c r="E37" s="2">
        <v>-3231248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1068768</v>
      </c>
    </row>
    <row r="39" spans="1:23" x14ac:dyDescent="0.25">
      <c r="A39" s="1" t="s">
        <v>103</v>
      </c>
      <c r="B39" s="3"/>
      <c r="D39" s="1" t="s">
        <v>80</v>
      </c>
      <c r="E39" s="10">
        <v>-45933</v>
      </c>
    </row>
    <row r="40" spans="1:23" s="9" customFormat="1" x14ac:dyDescent="0.25">
      <c r="A40"/>
      <c r="B40"/>
      <c r="D40" s="1" t="s">
        <v>81</v>
      </c>
      <c r="E40" s="2">
        <v>-3059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8631941.8599999994</v>
      </c>
      <c r="D3" s="1" t="s">
        <v>1</v>
      </c>
      <c r="E3" s="18">
        <v>56587910.979999997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167582074.94</v>
      </c>
      <c r="D4" s="1" t="s">
        <v>11</v>
      </c>
      <c r="E4" s="38">
        <v>12230349.98</v>
      </c>
      <c r="H4" s="1" t="s">
        <v>185</v>
      </c>
      <c r="I4" s="13">
        <v>27</v>
      </c>
      <c r="J4" s="13">
        <v>-3</v>
      </c>
    </row>
    <row r="5" spans="1:10" x14ac:dyDescent="0.25">
      <c r="A5" s="1" t="s">
        <v>3</v>
      </c>
      <c r="B5" s="2">
        <v>188217478.72</v>
      </c>
      <c r="D5" s="1" t="s">
        <v>12</v>
      </c>
      <c r="E5" s="2">
        <v>44357561</v>
      </c>
      <c r="H5" s="1" t="s">
        <v>332</v>
      </c>
      <c r="I5" s="13">
        <v>4</v>
      </c>
      <c r="J5" s="13">
        <v>-1</v>
      </c>
    </row>
    <row r="6" spans="1:10" x14ac:dyDescent="0.25">
      <c r="A6" s="1" t="s">
        <v>11</v>
      </c>
      <c r="B6" s="37">
        <v>20635403.780000001</v>
      </c>
      <c r="D6" s="1" t="s">
        <v>4</v>
      </c>
      <c r="E6" s="2">
        <v>8000000</v>
      </c>
      <c r="H6" s="1" t="s">
        <v>238</v>
      </c>
      <c r="I6" s="13">
        <v>68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-9</v>
      </c>
    </row>
    <row r="8" spans="1:10" x14ac:dyDescent="0.25">
      <c r="A8" s="1" t="s">
        <v>5</v>
      </c>
      <c r="B8" s="2">
        <v>163000000</v>
      </c>
      <c r="D8" s="1" t="s">
        <v>86</v>
      </c>
      <c r="E8" s="2">
        <v>582.4</v>
      </c>
      <c r="G8" s="1"/>
    </row>
    <row r="9" spans="1:10" x14ac:dyDescent="0.25">
      <c r="A9" s="1" t="s">
        <v>82</v>
      </c>
      <c r="B9" s="2">
        <v>3461.92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'20170914'!E10+'20170915'!E8</f>
        <v>698490.69999999984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'20170914'!B11+'20170915'!B9</f>
        <v>1213775.6600000001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562.49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'20170914'!B13+'20170915'!B12</f>
        <v>194912.23000000007</v>
      </c>
      <c r="E13" s="2"/>
      <c r="G13" s="1"/>
      <c r="H13" s="1" t="s">
        <v>30</v>
      </c>
      <c r="I13" s="15">
        <v>81242580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-13694800</v>
      </c>
    </row>
    <row r="15" spans="1:10" x14ac:dyDescent="0.25">
      <c r="A15" s="1"/>
      <c r="B15" s="2"/>
      <c r="G15" s="1"/>
      <c r="H15" s="1" t="s">
        <v>32</v>
      </c>
      <c r="I15" s="15">
        <f>I14+I13</f>
        <v>67547780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4279166.26</v>
      </c>
    </row>
    <row r="18" spans="1:22" x14ac:dyDescent="0.25">
      <c r="G18" s="1" t="s">
        <v>12</v>
      </c>
      <c r="H18" s="2"/>
      <c r="I18" s="15">
        <v>16248516</v>
      </c>
    </row>
    <row r="19" spans="1:22" x14ac:dyDescent="0.25">
      <c r="A19" s="2"/>
      <c r="G19" s="1" t="s">
        <v>24</v>
      </c>
      <c r="H19" s="2"/>
      <c r="I19" s="15">
        <f>I18+I17-I16</f>
        <v>9527682.2599999979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321735.13</v>
      </c>
      <c r="N21" s="2"/>
    </row>
    <row r="22" spans="1:22" x14ac:dyDescent="0.25">
      <c r="G22" s="1"/>
      <c r="H22" s="1" t="s">
        <v>39</v>
      </c>
      <c r="I22" s="15">
        <v>76022.759999999995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425199.61</v>
      </c>
    </row>
    <row r="26" spans="1:22" x14ac:dyDescent="0.25">
      <c r="A26" s="1" t="s">
        <v>71</v>
      </c>
      <c r="B26" s="2">
        <f>B4+E5+I18</f>
        <v>228188151.94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1318602.54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3475</v>
      </c>
      <c r="D33" s="1" t="s">
        <v>74</v>
      </c>
      <c r="E33" s="2">
        <v>12892878</v>
      </c>
      <c r="G33" s="16" t="s">
        <v>296</v>
      </c>
      <c r="H33" s="2">
        <f>E33</f>
        <v>12892878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1139</v>
      </c>
      <c r="D34" s="1" t="s">
        <v>75</v>
      </c>
      <c r="E34" s="2">
        <v>12638530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7373</v>
      </c>
      <c r="D35" s="1" t="s">
        <v>76</v>
      </c>
      <c r="E35" s="2">
        <v>52617</v>
      </c>
      <c r="G35" s="40" t="s">
        <v>298</v>
      </c>
      <c r="H35" s="41">
        <f>H33+H34</f>
        <v>12898035.605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164630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13996</v>
      </c>
      <c r="D37" s="1" t="s">
        <v>78</v>
      </c>
      <c r="E37" s="2">
        <v>-440306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1026405</v>
      </c>
    </row>
    <row r="39" spans="1:23" x14ac:dyDescent="0.25">
      <c r="A39" s="1" t="s">
        <v>103</v>
      </c>
      <c r="B39" s="3"/>
      <c r="D39" s="1" t="s">
        <v>80</v>
      </c>
      <c r="E39" s="10">
        <v>-46409</v>
      </c>
    </row>
    <row r="40" spans="1:23" s="9" customFormat="1" x14ac:dyDescent="0.25">
      <c r="A40"/>
      <c r="B40"/>
      <c r="D40" s="1" t="s">
        <v>81</v>
      </c>
      <c r="E40" s="2">
        <v>-1779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19: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12358663.32</v>
      </c>
      <c r="D3" s="1" t="s">
        <v>1</v>
      </c>
      <c r="E3" s="18">
        <v>56784750.380000003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162866659.03</v>
      </c>
      <c r="D4" s="1" t="s">
        <v>11</v>
      </c>
      <c r="E4" s="38">
        <v>10337085.380000001</v>
      </c>
      <c r="H4" s="1" t="s">
        <v>185</v>
      </c>
      <c r="I4" s="13">
        <v>31</v>
      </c>
      <c r="J4" s="13"/>
    </row>
    <row r="5" spans="1:10" x14ac:dyDescent="0.25">
      <c r="A5" s="1" t="s">
        <v>3</v>
      </c>
      <c r="B5" s="2">
        <v>179225762.08000001</v>
      </c>
      <c r="D5" s="1" t="s">
        <v>12</v>
      </c>
      <c r="E5" s="2">
        <v>46447665</v>
      </c>
      <c r="H5" s="1" t="s">
        <v>332</v>
      </c>
      <c r="I5" s="13">
        <v>4</v>
      </c>
      <c r="J5" s="13">
        <v>-3</v>
      </c>
    </row>
    <row r="6" spans="1:10" x14ac:dyDescent="0.25">
      <c r="A6" s="1" t="s">
        <v>11</v>
      </c>
      <c r="B6" s="37">
        <v>16359103.050000001</v>
      </c>
      <c r="D6" s="1" t="s">
        <v>4</v>
      </c>
      <c r="E6" s="2">
        <v>8000000</v>
      </c>
      <c r="H6" s="1" t="s">
        <v>238</v>
      </c>
      <c r="I6" s="13">
        <v>72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4</v>
      </c>
      <c r="J7" s="13">
        <v>-15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654.4</v>
      </c>
      <c r="G8" s="1"/>
    </row>
    <row r="9" spans="1:10" x14ac:dyDescent="0.25">
      <c r="A9" s="1" t="s">
        <v>82</v>
      </c>
      <c r="B9" s="2">
        <v>439.73</v>
      </c>
      <c r="D9" s="1" t="s">
        <v>88</v>
      </c>
      <c r="E9" s="3">
        <v>567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'20170913'!E10+'20170914'!E8</f>
        <v>697908.29999999981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'20170913'!B11+'20170914'!B9</f>
        <v>1210313.7400000002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763.95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'20170913'!B13+'20170914'!B12</f>
        <v>194349.74000000008</v>
      </c>
      <c r="E13" s="2"/>
      <c r="G13" s="1"/>
      <c r="H13" s="1" t="s">
        <v>30</v>
      </c>
      <c r="I13" s="15">
        <v>90015480</v>
      </c>
    </row>
    <row r="14" spans="1:10" x14ac:dyDescent="0.25">
      <c r="A14" s="1" t="s">
        <v>333</v>
      </c>
      <c r="B14" s="3">
        <v>59462088</v>
      </c>
      <c r="G14" s="1"/>
      <c r="H14" s="1" t="s">
        <v>31</v>
      </c>
      <c r="I14" s="15">
        <v>-18699420</v>
      </c>
    </row>
    <row r="15" spans="1:10" x14ac:dyDescent="0.25">
      <c r="A15" s="1"/>
      <c r="B15" s="2"/>
      <c r="G15" s="1"/>
      <c r="H15" s="1" t="s">
        <v>32</v>
      </c>
      <c r="I15" s="15">
        <f>I14+I13</f>
        <v>71316060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3105341.03</v>
      </c>
    </row>
    <row r="18" spans="1:22" x14ac:dyDescent="0.25">
      <c r="G18" s="1" t="s">
        <v>12</v>
      </c>
      <c r="H18" s="2"/>
      <c r="I18" s="15">
        <v>18003096</v>
      </c>
    </row>
    <row r="19" spans="1:22" x14ac:dyDescent="0.25">
      <c r="A19" s="2"/>
      <c r="G19" s="1" t="s">
        <v>24</v>
      </c>
      <c r="H19" s="2"/>
      <c r="I19" s="15">
        <f>I18+I17-I16</f>
        <v>10108437.030000001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319142.38</v>
      </c>
      <c r="N21" s="2"/>
    </row>
    <row r="22" spans="1:22" x14ac:dyDescent="0.25">
      <c r="G22" s="1"/>
      <c r="H22" s="1" t="s">
        <v>39</v>
      </c>
      <c r="I22" s="15">
        <v>74856.990000000005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421441.08999999997</v>
      </c>
    </row>
    <row r="26" spans="1:22" x14ac:dyDescent="0.25">
      <c r="A26" s="1" t="s">
        <v>71</v>
      </c>
      <c r="B26" s="2">
        <f>B4+E5+I18</f>
        <v>227317420.03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1313699.1299999999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3570</v>
      </c>
      <c r="D33" s="1" t="s">
        <v>74</v>
      </c>
      <c r="E33" s="2">
        <v>12840261</v>
      </c>
      <c r="G33" s="16" t="s">
        <v>296</v>
      </c>
      <c r="H33" s="2">
        <f>E33</f>
        <v>12840261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1060</v>
      </c>
      <c r="D34" s="1" t="s">
        <v>75</v>
      </c>
      <c r="E34" s="2">
        <v>12473900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7347</v>
      </c>
      <c r="D35" s="1" t="s">
        <v>76</v>
      </c>
      <c r="E35" s="2">
        <v>-172291</v>
      </c>
      <c r="G35" s="40" t="s">
        <v>298</v>
      </c>
      <c r="H35" s="41">
        <f>H33+H34</f>
        <v>12845418.605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2009</v>
      </c>
      <c r="D36" s="1" t="s">
        <v>77</v>
      </c>
      <c r="E36" s="2">
        <v>-106284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13986</v>
      </c>
      <c r="D37" s="1" t="s">
        <v>78</v>
      </c>
      <c r="E37" s="2">
        <v>-172291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415976</v>
      </c>
    </row>
    <row r="39" spans="1:23" x14ac:dyDescent="0.25">
      <c r="A39" s="1" t="s">
        <v>103</v>
      </c>
      <c r="B39" s="3"/>
      <c r="D39" s="1" t="s">
        <v>80</v>
      </c>
      <c r="E39" s="10">
        <v>-50230</v>
      </c>
    </row>
    <row r="40" spans="1:23" s="9" customFormat="1" x14ac:dyDescent="0.25">
      <c r="A40"/>
      <c r="B40"/>
      <c r="D40" s="1" t="s">
        <v>81</v>
      </c>
      <c r="E40" s="2">
        <v>-1214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66" sqref="D6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15229729.720000001</v>
      </c>
      <c r="D3" s="1" t="s">
        <v>1</v>
      </c>
      <c r="E3" s="18">
        <v>56838462.780000001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161398588.44999999</v>
      </c>
      <c r="D4" s="1" t="s">
        <v>11</v>
      </c>
      <c r="E4" s="38">
        <v>10440804.58</v>
      </c>
      <c r="H4" s="1" t="s">
        <v>185</v>
      </c>
      <c r="I4" s="13">
        <v>36</v>
      </c>
      <c r="J4" s="13">
        <v>-6</v>
      </c>
    </row>
    <row r="5" spans="1:10" x14ac:dyDescent="0.25">
      <c r="A5" s="1" t="s">
        <v>3</v>
      </c>
      <c r="B5" s="2">
        <v>179628664.61000001</v>
      </c>
      <c r="D5" s="1" t="s">
        <v>12</v>
      </c>
      <c r="E5" s="2">
        <v>46397658.200000003</v>
      </c>
      <c r="H5" s="1" t="s">
        <v>332</v>
      </c>
      <c r="I5" s="13">
        <v>4</v>
      </c>
      <c r="J5" s="13">
        <v>-6</v>
      </c>
    </row>
    <row r="6" spans="1:10" x14ac:dyDescent="0.25">
      <c r="A6" s="1" t="s">
        <v>11</v>
      </c>
      <c r="B6" s="37">
        <v>18230076.16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473.6</v>
      </c>
      <c r="G8" s="1"/>
    </row>
    <row r="9" spans="1:10" x14ac:dyDescent="0.25">
      <c r="A9" s="1" t="s">
        <v>82</v>
      </c>
      <c r="B9" s="2">
        <v>346.44</v>
      </c>
      <c r="D9" s="1" t="s">
        <v>88</v>
      </c>
      <c r="E9" s="3">
        <v>407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'20170912'!E10+'20170913'!E8</f>
        <v>697253.89999999979</v>
      </c>
      <c r="G10" s="1"/>
      <c r="H10" s="1" t="s">
        <v>42</v>
      </c>
      <c r="I10" s="3">
        <f>SUMIF(I4:I8,"&gt;=0")</f>
        <v>110</v>
      </c>
    </row>
    <row r="11" spans="1:10" x14ac:dyDescent="0.25">
      <c r="A11" s="1" t="s">
        <v>84</v>
      </c>
      <c r="B11" s="2">
        <f>'20170912'!B11+'20170913'!B9</f>
        <v>1209874.0100000002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433.47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'20170912'!B13+'20170913'!B12</f>
        <v>193585.79000000007</v>
      </c>
      <c r="E13" s="2"/>
      <c r="G13" s="1"/>
      <c r="H13" s="1" t="s">
        <v>30</v>
      </c>
      <c r="I13" s="15">
        <v>86046000</v>
      </c>
    </row>
    <row r="14" spans="1:10" x14ac:dyDescent="0.25">
      <c r="A14" s="1" t="s">
        <v>333</v>
      </c>
      <c r="B14" s="3">
        <v>58775888</v>
      </c>
      <c r="G14" s="1"/>
      <c r="H14" s="1" t="s">
        <v>31</v>
      </c>
      <c r="I14" s="15">
        <v>-21150840</v>
      </c>
    </row>
    <row r="15" spans="1:10" x14ac:dyDescent="0.25">
      <c r="A15" s="1"/>
      <c r="B15" s="2"/>
      <c r="G15" s="1"/>
      <c r="H15" s="1" t="s">
        <v>32</v>
      </c>
      <c r="I15" s="15">
        <f>I14+I13</f>
        <v>64895160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3977728.62</v>
      </c>
    </row>
    <row r="18" spans="1:22" x14ac:dyDescent="0.25">
      <c r="G18" s="1" t="s">
        <v>12</v>
      </c>
      <c r="H18" s="2"/>
      <c r="I18" s="15">
        <v>17181168</v>
      </c>
    </row>
    <row r="19" spans="1:22" x14ac:dyDescent="0.25">
      <c r="A19" s="2"/>
      <c r="G19" s="1" t="s">
        <v>24</v>
      </c>
      <c r="H19" s="2"/>
      <c r="I19" s="15">
        <f>I18+I17-I16</f>
        <v>10158896.620000001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317358.37</v>
      </c>
      <c r="N21" s="2"/>
    </row>
    <row r="22" spans="1:22" x14ac:dyDescent="0.25">
      <c r="G22" s="1"/>
      <c r="H22" s="1" t="s">
        <v>39</v>
      </c>
      <c r="I22" s="15">
        <v>74445.399999999994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419245.49</v>
      </c>
    </row>
    <row r="26" spans="1:22" x14ac:dyDescent="0.25">
      <c r="A26" s="1" t="s">
        <v>71</v>
      </c>
      <c r="B26" s="2">
        <f>B4+E5+I18</f>
        <v>224977414.64999998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1310085.1799999997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3488</v>
      </c>
      <c r="D33" s="1" t="s">
        <v>74</v>
      </c>
      <c r="E33" s="2">
        <v>12947391</v>
      </c>
      <c r="G33" s="16" t="s">
        <v>296</v>
      </c>
      <c r="H33" s="2">
        <f>E33</f>
        <v>12947391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1004</v>
      </c>
      <c r="D34" s="1" t="s">
        <v>75</v>
      </c>
      <c r="E34" s="2">
        <v>12580185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7332</v>
      </c>
      <c r="D35" s="1" t="s">
        <v>76</v>
      </c>
      <c r="E35" s="2">
        <v>-86876</v>
      </c>
      <c r="G35" s="40" t="s">
        <v>298</v>
      </c>
      <c r="H35" s="41">
        <f>H33+H34</f>
        <v>12952548.605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1999</v>
      </c>
      <c r="D36" s="1" t="s">
        <v>77</v>
      </c>
      <c r="E36" s="2">
        <v>-130568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13823</v>
      </c>
      <c r="D37" s="1" t="s">
        <v>78</v>
      </c>
      <c r="E37" s="2">
        <v>-3731354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431413</v>
      </c>
    </row>
    <row r="39" spans="1:23" x14ac:dyDescent="0.25">
      <c r="A39" s="1" t="s">
        <v>103</v>
      </c>
      <c r="B39" s="3"/>
      <c r="D39" s="1" t="s">
        <v>80</v>
      </c>
      <c r="E39" s="10">
        <v>-50265</v>
      </c>
    </row>
    <row r="40" spans="1:23" s="9" customFormat="1" x14ac:dyDescent="0.25">
      <c r="A40"/>
      <c r="B40"/>
      <c r="D40" s="1" t="s">
        <v>81</v>
      </c>
      <c r="E40" s="2">
        <v>-1778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10998548.52</v>
      </c>
      <c r="D3" s="1" t="s">
        <v>1</v>
      </c>
      <c r="E3" s="18">
        <v>56898433.380000003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156689955.24000001</v>
      </c>
      <c r="D4" s="1" t="s">
        <v>11</v>
      </c>
      <c r="E4" s="38">
        <v>12003082.380000001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178689702.53</v>
      </c>
      <c r="D5" s="1" t="s">
        <v>12</v>
      </c>
      <c r="E5" s="2">
        <v>44895351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21999747.289999999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</v>
      </c>
      <c r="J7" s="13">
        <v>-14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844.8</v>
      </c>
      <c r="G8" s="1"/>
    </row>
    <row r="9" spans="1:10" x14ac:dyDescent="0.25">
      <c r="A9" s="1" t="s">
        <v>82</v>
      </c>
      <c r="B9" s="2">
        <v>1198.77</v>
      </c>
      <c r="D9" s="1" t="s">
        <v>88</v>
      </c>
      <c r="E9" s="3">
        <v>695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'20170911'!E10+'20170912'!E8</f>
        <v>696780.29999999981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'20170911'!B11+'20170912'!B9</f>
        <v>1209527.5700000003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521.89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'20170911'!B13+'20170912'!B12</f>
        <v>193152.32000000007</v>
      </c>
      <c r="E13" s="2"/>
      <c r="G13" s="1"/>
      <c r="H13" s="1" t="s">
        <v>30</v>
      </c>
      <c r="I13" s="15">
        <v>81465060</v>
      </c>
    </row>
    <row r="14" spans="1:10" x14ac:dyDescent="0.25">
      <c r="A14" s="1" t="s">
        <v>340</v>
      </c>
      <c r="B14" s="3">
        <v>57395588</v>
      </c>
      <c r="G14" s="1"/>
      <c r="H14" s="1" t="s">
        <v>31</v>
      </c>
      <c r="I14" s="15">
        <v>-11352600</v>
      </c>
    </row>
    <row r="15" spans="1:10" x14ac:dyDescent="0.25">
      <c r="A15" s="1"/>
      <c r="B15" s="2"/>
      <c r="G15" s="1"/>
      <c r="H15" s="1" t="s">
        <v>32</v>
      </c>
      <c r="I15" s="15">
        <f>I14+I13</f>
        <v>70112460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4420980.5999999996</v>
      </c>
    </row>
    <row r="18" spans="1:22" x14ac:dyDescent="0.25">
      <c r="G18" s="1" t="s">
        <v>12</v>
      </c>
      <c r="H18" s="2"/>
      <c r="I18" s="15">
        <v>16297512</v>
      </c>
    </row>
    <row r="19" spans="1:22" x14ac:dyDescent="0.25">
      <c r="A19" s="2"/>
      <c r="G19" s="1" t="s">
        <v>24</v>
      </c>
      <c r="H19" s="2"/>
      <c r="I19" s="15">
        <f>I18+I17-I16</f>
        <v>9718492.6000000015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315334.14</v>
      </c>
      <c r="N21" s="2"/>
    </row>
    <row r="22" spans="1:22" x14ac:dyDescent="0.25">
      <c r="G22" s="1"/>
      <c r="H22" s="1" t="s">
        <v>39</v>
      </c>
      <c r="I22" s="15">
        <v>73978.42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416754.28</v>
      </c>
    </row>
    <row r="26" spans="1:22" x14ac:dyDescent="0.25">
      <c r="A26" s="1" t="s">
        <v>71</v>
      </c>
      <c r="B26" s="2">
        <f>B4+E5+I18</f>
        <v>217882818.24000001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1306686.8999999999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3556</v>
      </c>
      <c r="D33" s="1" t="s">
        <v>74</v>
      </c>
      <c r="E33" s="2">
        <v>13034267</v>
      </c>
      <c r="G33" s="16" t="s">
        <v>296</v>
      </c>
      <c r="H33" s="2">
        <f>E33</f>
        <v>13034267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992</v>
      </c>
      <c r="D34" s="1" t="s">
        <v>75</v>
      </c>
      <c r="E34" s="2">
        <v>12710752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7318</v>
      </c>
      <c r="D35" s="1" t="s">
        <v>76</v>
      </c>
      <c r="E35" s="2">
        <v>-16286</v>
      </c>
      <c r="G35" s="40" t="s">
        <v>298</v>
      </c>
      <c r="H35" s="41">
        <f>H33+H34</f>
        <v>13039424.605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1980</v>
      </c>
      <c r="D36" s="1" t="s">
        <v>77</v>
      </c>
      <c r="E36" s="2">
        <v>-76625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13846</v>
      </c>
      <c r="D37" s="1" t="s">
        <v>78</v>
      </c>
      <c r="E37" s="2">
        <v>47876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757611</v>
      </c>
    </row>
    <row r="39" spans="1:23" x14ac:dyDescent="0.25">
      <c r="A39" s="1" t="s">
        <v>103</v>
      </c>
      <c r="B39" s="3"/>
      <c r="D39" s="1" t="s">
        <v>80</v>
      </c>
      <c r="E39" s="10">
        <v>-55297</v>
      </c>
    </row>
    <row r="40" spans="1:23" s="9" customFormat="1" x14ac:dyDescent="0.25">
      <c r="A40"/>
      <c r="B40"/>
      <c r="D40" s="1" t="s">
        <v>81</v>
      </c>
      <c r="E40" s="2">
        <v>-1408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9674284.3300000001</v>
      </c>
      <c r="D3" s="1" t="s">
        <v>1</v>
      </c>
      <c r="E3" s="18">
        <v>56805626.18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21675483.510000002</v>
      </c>
      <c r="D4" s="1" t="s">
        <v>11</v>
      </c>
      <c r="E4" s="38">
        <v>11691238.58</v>
      </c>
      <c r="H4" s="1" t="s">
        <v>185</v>
      </c>
      <c r="I4" s="13">
        <v>32</v>
      </c>
      <c r="J4" s="13"/>
    </row>
    <row r="5" spans="1:10" x14ac:dyDescent="0.25">
      <c r="A5" s="1" t="s">
        <v>3</v>
      </c>
      <c r="B5" s="2">
        <v>179144128.05000001</v>
      </c>
      <c r="D5" s="1" t="s">
        <v>12</v>
      </c>
      <c r="E5" s="2">
        <v>45114387.600000001</v>
      </c>
      <c r="H5" s="1" t="s">
        <v>332</v>
      </c>
      <c r="I5" s="13">
        <v>1</v>
      </c>
      <c r="J5" s="13">
        <v>-1</v>
      </c>
    </row>
    <row r="6" spans="1:10" x14ac:dyDescent="0.25">
      <c r="A6" s="1" t="s">
        <v>11</v>
      </c>
      <c r="B6" s="37">
        <v>21675483.510000002</v>
      </c>
      <c r="D6" s="1" t="s">
        <v>4</v>
      </c>
      <c r="E6" s="2">
        <v>8000000</v>
      </c>
      <c r="H6" s="1" t="s">
        <v>238</v>
      </c>
      <c r="I6" s="13">
        <v>60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891.2</v>
      </c>
      <c r="G8" s="1"/>
    </row>
    <row r="9" spans="1:10" x14ac:dyDescent="0.25">
      <c r="A9" s="1" t="s">
        <v>82</v>
      </c>
      <c r="B9" s="2">
        <v>1199.18</v>
      </c>
      <c r="D9" s="1" t="s">
        <v>88</v>
      </c>
      <c r="E9" s="3">
        <v>702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'20170908'!E10+'20170911'!E8</f>
        <v>695935.49999999977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'20170908'!B11+'20170911'!B9</f>
        <v>1208328.8000000003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655.91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'20170908'!B13+'20170911'!B12</f>
        <v>192630.43000000005</v>
      </c>
      <c r="E13" s="2"/>
      <c r="G13" s="1"/>
      <c r="H13" s="1" t="s">
        <v>30</v>
      </c>
      <c r="I13" s="15">
        <v>75088920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-8096880</v>
      </c>
    </row>
    <row r="15" spans="1:10" x14ac:dyDescent="0.25">
      <c r="A15" s="1"/>
      <c r="B15" s="2"/>
      <c r="G15" s="1"/>
      <c r="H15" s="1" t="s">
        <v>32</v>
      </c>
      <c r="I15" s="15">
        <f>I14+I13</f>
        <v>66992040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5802208.8399999999</v>
      </c>
    </row>
    <row r="18" spans="1:22" x14ac:dyDescent="0.25">
      <c r="G18" s="1" t="s">
        <v>12</v>
      </c>
      <c r="H18" s="2"/>
      <c r="I18" s="15">
        <v>15017784</v>
      </c>
    </row>
    <row r="19" spans="1:22" x14ac:dyDescent="0.25">
      <c r="A19" s="2"/>
      <c r="G19" s="1" t="s">
        <v>24</v>
      </c>
      <c r="H19" s="2"/>
      <c r="I19" s="15">
        <f>I18+I17-I16</f>
        <v>9819992.8399999999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313876.61</v>
      </c>
      <c r="N21" s="2"/>
    </row>
    <row r="22" spans="1:22" x14ac:dyDescent="0.25">
      <c r="G22" s="1"/>
      <c r="H22" s="1" t="s">
        <v>39</v>
      </c>
      <c r="I22" s="15">
        <v>73642.179999999993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414960.51</v>
      </c>
    </row>
    <row r="26" spans="1:22" x14ac:dyDescent="0.25">
      <c r="A26" s="1" t="s">
        <v>71</v>
      </c>
      <c r="B26" s="2">
        <f>B4+E5+I18</f>
        <v>81807655.109999999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1303526.44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3545</v>
      </c>
      <c r="D33" s="1" t="s">
        <v>74</v>
      </c>
      <c r="E33" s="2">
        <v>13054497</v>
      </c>
      <c r="G33" s="16" t="s">
        <v>296</v>
      </c>
      <c r="H33" s="2">
        <f>E33</f>
        <v>13054497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991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7505</v>
      </c>
      <c r="D35" s="1" t="s">
        <v>76</v>
      </c>
      <c r="E35" s="2"/>
      <c r="G35" s="40" t="s">
        <v>298</v>
      </c>
      <c r="H35" s="41">
        <f>H33+H34</f>
        <v>13059654.605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13859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H1" sqref="H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6055226.6200000001</v>
      </c>
      <c r="D3" s="1" t="s">
        <v>1</v>
      </c>
      <c r="E3" s="18">
        <v>58639481.280000001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159361958.18000001</v>
      </c>
      <c r="D4" s="1" t="s">
        <v>11</v>
      </c>
      <c r="E4" s="38">
        <v>13216108.380000001</v>
      </c>
      <c r="H4" s="1" t="s">
        <v>185</v>
      </c>
      <c r="I4" s="13">
        <v>36</v>
      </c>
      <c r="J4" s="13">
        <v>-2</v>
      </c>
    </row>
    <row r="5" spans="1:10" x14ac:dyDescent="0.25">
      <c r="A5" s="1" t="s">
        <v>3</v>
      </c>
      <c r="B5" s="2">
        <v>179421077.81999999</v>
      </c>
      <c r="D5" s="1" t="s">
        <v>12</v>
      </c>
      <c r="E5" s="2">
        <v>45423372.899999999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20059119.640000001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-9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1192</v>
      </c>
      <c r="G8" s="1"/>
    </row>
    <row r="9" spans="1:10" x14ac:dyDescent="0.25">
      <c r="A9" s="1" t="s">
        <v>82</v>
      </c>
      <c r="B9" s="2">
        <v>3893.02</v>
      </c>
      <c r="D9" s="1" t="s">
        <v>88</v>
      </c>
      <c r="E9" s="3">
        <v>908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'20170907'!E10+'20170908'!E8</f>
        <v>695044.29999999981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'20170907'!B11+'20170908'!B9</f>
        <v>1207129.6200000003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361.31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'20170907'!B13+'20170908'!B12</f>
        <v>191974.52000000005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4222863.33</v>
      </c>
    </row>
    <row r="18" spans="1:22" x14ac:dyDescent="0.25">
      <c r="G18" s="1" t="s">
        <v>12</v>
      </c>
      <c r="H18" s="2"/>
      <c r="I18" s="15">
        <v>14930496</v>
      </c>
    </row>
    <row r="19" spans="1:22" x14ac:dyDescent="0.25">
      <c r="A19" s="2"/>
      <c r="G19" s="1" t="s">
        <v>24</v>
      </c>
      <c r="H19" s="2"/>
      <c r="I19" s="15">
        <f>I18+I17-I16</f>
        <v>10153359.329999998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312500.42</v>
      </c>
      <c r="N21" s="2"/>
    </row>
    <row r="22" spans="1:22" x14ac:dyDescent="0.25">
      <c r="G22" s="1"/>
      <c r="H22" s="1" t="s">
        <v>39</v>
      </c>
      <c r="I22" s="15">
        <v>73324.69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413266.82999999996</v>
      </c>
    </row>
    <row r="26" spans="1:22" x14ac:dyDescent="0.25">
      <c r="A26" s="1" t="s">
        <v>71</v>
      </c>
      <c r="B26" s="2">
        <f>B4+E5+I18</f>
        <v>219715827.08000001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1300285.6499999999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3600</v>
      </c>
      <c r="D33" s="1" t="s">
        <v>74</v>
      </c>
      <c r="E33" s="2">
        <v>12906599</v>
      </c>
      <c r="G33" s="16" t="s">
        <v>296</v>
      </c>
      <c r="H33" s="2">
        <f>E33</f>
        <v>12906599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1045</v>
      </c>
      <c r="D34" s="1" t="s">
        <v>75</v>
      </c>
      <c r="E34" s="2">
        <v>12835069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7588</v>
      </c>
      <c r="D35" s="1" t="s">
        <v>76</v>
      </c>
      <c r="E35" s="2">
        <v>49364</v>
      </c>
      <c r="G35" s="40" t="s">
        <v>298</v>
      </c>
      <c r="H35" s="41">
        <f>H33+H34</f>
        <v>12911756.605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1818</v>
      </c>
      <c r="D36" s="1" t="s">
        <v>77</v>
      </c>
      <c r="E36" s="2">
        <v>144788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14051</v>
      </c>
      <c r="D37" s="1" t="s">
        <v>78</v>
      </c>
      <c r="E37" s="2">
        <v>49364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355795</v>
      </c>
    </row>
    <row r="39" spans="1:23" x14ac:dyDescent="0.25">
      <c r="A39" s="1" t="s">
        <v>103</v>
      </c>
      <c r="B39" s="3"/>
      <c r="D39" s="1" t="s">
        <v>80</v>
      </c>
      <c r="E39" s="10">
        <v>-40371</v>
      </c>
    </row>
    <row r="40" spans="1:23" s="9" customFormat="1" x14ac:dyDescent="0.25">
      <c r="A40"/>
      <c r="B40"/>
      <c r="D40" s="1" t="s">
        <v>81</v>
      </c>
      <c r="E40" s="2">
        <v>-1587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21277387.530000001</v>
      </c>
      <c r="D3" s="1" t="s">
        <v>1</v>
      </c>
      <c r="E3" s="18">
        <v>58751694.280000001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159352306.53</v>
      </c>
      <c r="D4" s="1" t="s">
        <v>11</v>
      </c>
      <c r="E4" s="38">
        <v>11614756.48</v>
      </c>
      <c r="H4" s="1" t="s">
        <v>185</v>
      </c>
      <c r="I4" s="13">
        <v>25</v>
      </c>
      <c r="J4" s="13"/>
    </row>
    <row r="5" spans="1:10" x14ac:dyDescent="0.25">
      <c r="A5" s="1" t="s">
        <v>3</v>
      </c>
      <c r="B5" s="2">
        <v>180629693.56</v>
      </c>
      <c r="D5" s="1" t="s">
        <v>12</v>
      </c>
      <c r="E5" s="2">
        <v>47136937.799999997</v>
      </c>
      <c r="H5" s="1" t="s">
        <v>332</v>
      </c>
      <c r="I5" s="13">
        <v>2</v>
      </c>
      <c r="J5" s="13"/>
    </row>
    <row r="6" spans="1:10" x14ac:dyDescent="0.25">
      <c r="A6" s="1" t="s">
        <v>11</v>
      </c>
      <c r="B6" s="37">
        <v>21277387.530000001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369.6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484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'20170906'!E10+'20170907'!E8</f>
        <v>693852.29999999981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'20170906'!B11+'20170907'!B9</f>
        <v>1203236.6000000003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285.83999999999997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'20170906'!B13+'20170907'!B12</f>
        <v>191613.21000000005</v>
      </c>
      <c r="E13" s="2"/>
      <c r="G13" s="1"/>
      <c r="H13" s="1" t="s">
        <v>30</v>
      </c>
      <c r="I13" s="15">
        <v>66920340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-6552000</v>
      </c>
    </row>
    <row r="15" spans="1:10" x14ac:dyDescent="0.25">
      <c r="A15" s="1"/>
      <c r="B15" s="2"/>
      <c r="G15" s="1"/>
      <c r="H15" s="1" t="s">
        <v>32</v>
      </c>
      <c r="I15" s="15">
        <f>I14+I13</f>
        <v>60368340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6089331.5599999996</v>
      </c>
    </row>
    <row r="18" spans="1:22" x14ac:dyDescent="0.25">
      <c r="G18" s="1" t="s">
        <v>12</v>
      </c>
      <c r="H18" s="2"/>
      <c r="I18" s="15">
        <v>13407804</v>
      </c>
    </row>
    <row r="19" spans="1:22" x14ac:dyDescent="0.25">
      <c r="A19" s="2"/>
      <c r="G19" s="1" t="s">
        <v>24</v>
      </c>
      <c r="H19" s="2"/>
      <c r="I19" s="15">
        <f>I18+I17-I16</f>
        <v>10497135.559999999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311034.33</v>
      </c>
      <c r="N21" s="2"/>
    </row>
    <row r="22" spans="1:22" x14ac:dyDescent="0.25">
      <c r="G22" s="1"/>
      <c r="H22" s="1" t="s">
        <v>39</v>
      </c>
      <c r="I22" s="15">
        <v>72986.460000000006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411462.51</v>
      </c>
    </row>
    <row r="26" spans="1:22" x14ac:dyDescent="0.25">
      <c r="A26" s="1" t="s">
        <v>71</v>
      </c>
      <c r="B26" s="2">
        <f>B4+E5+I18</f>
        <v>219897048.32999998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1296928.02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3544</v>
      </c>
      <c r="D33" s="1" t="s">
        <v>74</v>
      </c>
      <c r="E33" s="2">
        <v>12924580</v>
      </c>
      <c r="G33" s="16" t="s">
        <v>296</v>
      </c>
      <c r="H33" s="2">
        <f>E33</f>
        <v>12924580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1002</v>
      </c>
      <c r="D34" s="1" t="s">
        <v>75</v>
      </c>
      <c r="E34" s="2">
        <v>12690282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7567</v>
      </c>
      <c r="D35" s="1" t="s">
        <v>76</v>
      </c>
      <c r="E35" s="2">
        <v>75415</v>
      </c>
      <c r="G35" s="40" t="s">
        <v>298</v>
      </c>
      <c r="H35" s="41">
        <f>H33+H34</f>
        <v>12929737.605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48285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13911</v>
      </c>
      <c r="D37" s="1" t="s">
        <v>78</v>
      </c>
      <c r="E37" s="2">
        <v>-224327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313134</v>
      </c>
    </row>
    <row r="39" spans="1:23" x14ac:dyDescent="0.25">
      <c r="A39" s="1" t="s">
        <v>103</v>
      </c>
      <c r="B39" s="3"/>
      <c r="D39" s="1" t="s">
        <v>80</v>
      </c>
      <c r="E39" s="10">
        <v>-39422</v>
      </c>
    </row>
    <row r="40" spans="1:23" s="9" customFormat="1" x14ac:dyDescent="0.25">
      <c r="A40"/>
      <c r="B40"/>
      <c r="D40" s="1" t="s">
        <v>81</v>
      </c>
      <c r="E40" s="2">
        <v>-1438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1"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56473852.950000003</v>
      </c>
      <c r="D4" s="1" t="s">
        <v>11</v>
      </c>
      <c r="E4" s="38">
        <v>21150263.879999999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255571313.20999998</v>
      </c>
      <c r="D5" s="1" t="s">
        <v>12</v>
      </c>
      <c r="E5" s="2">
        <v>10673110.970000001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'20180202'!E10+'20180205'!E8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'20180202'!B11+'20180205'!B9</f>
        <v>1786917.8</v>
      </c>
      <c r="D11" s="1" t="s">
        <v>381</v>
      </c>
      <c r="E11" s="2">
        <f>E8+'20180202'!E11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'20180202'!B13+'20180205'!B12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-2842200</v>
      </c>
    </row>
    <row r="15" spans="1:10" x14ac:dyDescent="0.25">
      <c r="A15" s="1" t="s">
        <v>380</v>
      </c>
      <c r="B15" s="2">
        <f>B12+'20180202'!B15</f>
        <v>11353.189999999999</v>
      </c>
      <c r="G15" s="1"/>
      <c r="H15" s="1" t="s">
        <v>32</v>
      </c>
      <c r="I15" s="15">
        <f>I14+I13</f>
        <v>-2842200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11150176.869999999</v>
      </c>
    </row>
    <row r="18" spans="1:14" x14ac:dyDescent="0.25">
      <c r="G18" s="1" t="s">
        <v>12</v>
      </c>
      <c r="H18" s="2"/>
      <c r="I18" s="15">
        <v>425601</v>
      </c>
    </row>
    <row r="19" spans="1:14" x14ac:dyDescent="0.25">
      <c r="A19" s="2"/>
      <c r="G19" s="1" t="s">
        <v>24</v>
      </c>
      <c r="H19" s="2"/>
      <c r="I19" s="15">
        <f>I18+I17-I16</f>
        <v>13575777.869999999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67572564.920000002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-178505</v>
      </c>
      <c r="G34" s="16" t="s">
        <v>296</v>
      </c>
      <c r="H34" s="2">
        <f>E40</f>
        <v>17303753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-429864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-6678</v>
      </c>
      <c r="G36" s="40" t="s">
        <v>298</v>
      </c>
      <c r="H36" s="41">
        <f>H34+H35</f>
        <v>17308910.605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546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17303753</v>
      </c>
    </row>
    <row r="41" spans="1:23" s="9" customFormat="1" x14ac:dyDescent="0.25">
      <c r="A41"/>
      <c r="B41"/>
      <c r="D41" s="1" t="s">
        <v>75</v>
      </c>
      <c r="E41" s="2">
        <v>17181730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-114519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-156185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264155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15168606.880000001</v>
      </c>
      <c r="D3" s="1" t="s">
        <v>1</v>
      </c>
      <c r="E3" s="18">
        <v>58799888.880000003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157481197.02000001</v>
      </c>
      <c r="D4" s="1" t="s">
        <v>11</v>
      </c>
      <c r="E4" s="38">
        <v>10818248.68</v>
      </c>
      <c r="H4" s="1" t="s">
        <v>185</v>
      </c>
      <c r="I4" s="13">
        <v>24</v>
      </c>
      <c r="J4" s="13"/>
    </row>
    <row r="5" spans="1:10" x14ac:dyDescent="0.25">
      <c r="A5" s="1" t="s">
        <v>3</v>
      </c>
      <c r="B5" s="2">
        <v>181650572.38999999</v>
      </c>
      <c r="D5" s="1" t="s">
        <v>12</v>
      </c>
      <c r="E5" s="2">
        <v>47981640.200000003</v>
      </c>
      <c r="H5" s="1" t="s">
        <v>332</v>
      </c>
      <c r="I5" s="13">
        <v>1</v>
      </c>
      <c r="J5" s="13"/>
    </row>
    <row r="6" spans="1:10" x14ac:dyDescent="0.25">
      <c r="A6" s="1" t="s">
        <v>11</v>
      </c>
      <c r="B6" s="37">
        <v>24169375.370000001</v>
      </c>
      <c r="D6" s="1" t="s">
        <v>4</v>
      </c>
      <c r="E6" s="2">
        <v>8000000</v>
      </c>
      <c r="H6" s="1" t="s">
        <v>238</v>
      </c>
      <c r="I6" s="13">
        <v>56</v>
      </c>
      <c r="J6" s="13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638.4</v>
      </c>
      <c r="G8" s="1"/>
    </row>
    <row r="9" spans="1:10" x14ac:dyDescent="0.25">
      <c r="A9" s="1" t="s">
        <v>82</v>
      </c>
      <c r="B9" s="2">
        <v>768.49</v>
      </c>
      <c r="D9" s="1" t="s">
        <v>88</v>
      </c>
      <c r="E9" s="3">
        <v>673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'20170905'!E10+'20170906'!E8</f>
        <v>693482.69999999984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'20170905'!B11+'20170906'!B9</f>
        <v>1203236.6000000003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529.76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'20170905'!B13+'20170906'!B12</f>
        <v>191327.37000000005</v>
      </c>
      <c r="E13" s="2"/>
      <c r="G13" s="1"/>
      <c r="H13" s="1" t="s">
        <v>30</v>
      </c>
      <c r="I13" s="15">
        <v>66590220</v>
      </c>
    </row>
    <row r="14" spans="1:10" x14ac:dyDescent="0.25">
      <c r="A14" s="1" t="s">
        <v>333</v>
      </c>
      <c r="B14" s="3">
        <v>56607188</v>
      </c>
      <c r="G14" s="1"/>
      <c r="H14" s="1" t="s">
        <v>31</v>
      </c>
      <c r="I14" s="15">
        <v>-8241480</v>
      </c>
    </row>
    <row r="15" spans="1:10" x14ac:dyDescent="0.25">
      <c r="A15" s="1"/>
      <c r="B15" s="2"/>
      <c r="G15" s="1"/>
      <c r="H15" s="1" t="s">
        <v>32</v>
      </c>
      <c r="I15" s="15">
        <f>I14+I13</f>
        <v>58348740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6599084</v>
      </c>
    </row>
    <row r="18" spans="1:22" x14ac:dyDescent="0.25">
      <c r="G18" s="1" t="s">
        <v>12</v>
      </c>
      <c r="H18" s="2"/>
      <c r="I18" s="15">
        <v>13321104</v>
      </c>
    </row>
    <row r="19" spans="1:22" x14ac:dyDescent="0.25">
      <c r="A19" s="2"/>
      <c r="G19" s="1" t="s">
        <v>24</v>
      </c>
      <c r="H19" s="2"/>
      <c r="I19" s="15">
        <f>I18+I17-I16</f>
        <v>10920188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310135.15999999997</v>
      </c>
      <c r="N21" s="2"/>
    </row>
    <row r="22" spans="1:22" x14ac:dyDescent="0.25">
      <c r="G22" s="1"/>
      <c r="H22" s="1" t="s">
        <v>39</v>
      </c>
      <c r="I22" s="15">
        <v>72779.02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410355.9</v>
      </c>
    </row>
    <row r="26" spans="1:22" x14ac:dyDescent="0.25">
      <c r="A26" s="1" t="s">
        <v>71</v>
      </c>
      <c r="B26" s="2">
        <f>B4+E5+I18</f>
        <v>218783941.22000003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1295165.9699999997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3285</v>
      </c>
      <c r="D33" s="1" t="s">
        <v>74</v>
      </c>
      <c r="E33" s="2">
        <v>12849165</v>
      </c>
      <c r="G33" s="16" t="s">
        <v>296</v>
      </c>
      <c r="H33" s="2">
        <f>E33</f>
        <v>12849165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882</v>
      </c>
      <c r="D34" s="1" t="s">
        <v>75</v>
      </c>
      <c r="E34" s="2">
        <v>12641997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7562</v>
      </c>
      <c r="D35" s="1" t="s">
        <v>76</v>
      </c>
      <c r="E35" s="2">
        <v>117381</v>
      </c>
      <c r="G35" s="40" t="s">
        <v>298</v>
      </c>
      <c r="H35" s="41">
        <f>H33+H34</f>
        <v>12854322.605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1798</v>
      </c>
      <c r="D36" s="1" t="s">
        <v>77</v>
      </c>
      <c r="E36" s="2">
        <v>-103869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13527</v>
      </c>
      <c r="D37" s="1" t="s">
        <v>78</v>
      </c>
      <c r="E37" s="2">
        <v>-420338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-182987</v>
      </c>
    </row>
    <row r="39" spans="1:23" x14ac:dyDescent="0.25">
      <c r="A39" s="1" t="s">
        <v>103</v>
      </c>
      <c r="B39" s="3"/>
      <c r="D39" s="1" t="s">
        <v>80</v>
      </c>
      <c r="E39" s="10">
        <v>-35547</v>
      </c>
    </row>
    <row r="40" spans="1:23" s="9" customFormat="1" x14ac:dyDescent="0.25">
      <c r="A40"/>
      <c r="B40"/>
      <c r="D40" s="1" t="s">
        <v>81</v>
      </c>
      <c r="E40" s="2">
        <v>-1706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13686627.109999999</v>
      </c>
      <c r="D3" s="1" t="s">
        <v>1</v>
      </c>
      <c r="E3" s="18">
        <v>59035511.280000001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157934374.03</v>
      </c>
      <c r="D4" s="1" t="s">
        <v>11</v>
      </c>
      <c r="E4" s="38">
        <v>12474206.880000001</v>
      </c>
      <c r="H4" s="1" t="s">
        <v>185</v>
      </c>
      <c r="I4" s="13">
        <v>26</v>
      </c>
      <c r="J4" s="13">
        <v>-2</v>
      </c>
    </row>
    <row r="5" spans="1:10" x14ac:dyDescent="0.25">
      <c r="A5" s="1" t="s">
        <v>3</v>
      </c>
      <c r="B5" s="2">
        <v>180621943.47</v>
      </c>
      <c r="D5" s="1" t="s">
        <v>12</v>
      </c>
      <c r="E5" s="2">
        <v>46561304.399999999</v>
      </c>
      <c r="H5" s="1" t="s">
        <v>332</v>
      </c>
      <c r="I5" s="13">
        <v>2</v>
      </c>
      <c r="J5" s="13">
        <v>-1</v>
      </c>
    </row>
    <row r="6" spans="1:10" x14ac:dyDescent="0.25">
      <c r="A6" s="1" t="s">
        <v>11</v>
      </c>
      <c r="B6" s="37">
        <v>22687569.440000001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323</v>
      </c>
      <c r="I7" s="13"/>
      <c r="J7" s="13">
        <v>-8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942.33</v>
      </c>
      <c r="D9" s="1" t="s">
        <v>88</v>
      </c>
      <c r="E9" s="3">
        <v>452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'20170904'!E10+'20170905'!E8</f>
        <v>692844.29999999981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'20170904'!B11+'20170905'!B9</f>
        <v>1202468.1100000003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485.88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'20170904'!B13+'20170905'!B12</f>
        <v>190797.61000000004</v>
      </c>
      <c r="E13" s="2"/>
      <c r="G13" s="1"/>
      <c r="H13" s="1" t="s">
        <v>30</v>
      </c>
      <c r="I13" s="15">
        <v>67714980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-8993520</v>
      </c>
    </row>
    <row r="15" spans="1:10" x14ac:dyDescent="0.25">
      <c r="A15" s="1"/>
      <c r="B15" s="2"/>
      <c r="G15" s="1"/>
      <c r="H15" s="1" t="s">
        <v>32</v>
      </c>
      <c r="I15" s="15">
        <f>I14+I13</f>
        <v>58721460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5913437.79</v>
      </c>
    </row>
    <row r="18" spans="1:22" x14ac:dyDescent="0.25">
      <c r="G18" s="1" t="s">
        <v>12</v>
      </c>
      <c r="H18" s="2"/>
      <c r="I18" s="15">
        <v>13542996</v>
      </c>
    </row>
    <row r="19" spans="1:22" x14ac:dyDescent="0.25">
      <c r="A19" s="2"/>
      <c r="G19" s="1" t="s">
        <v>24</v>
      </c>
      <c r="H19" s="2"/>
      <c r="I19" s="15">
        <f>I18+I17-I16</f>
        <v>10456433.789999999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309065.46000000002</v>
      </c>
      <c r="N21" s="2"/>
    </row>
    <row r="22" spans="1:22" x14ac:dyDescent="0.25">
      <c r="G22" s="1"/>
      <c r="H22" s="1" t="s">
        <v>39</v>
      </c>
      <c r="I22" s="15">
        <v>72532.23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409039.41000000003</v>
      </c>
    </row>
    <row r="26" spans="1:22" x14ac:dyDescent="0.25">
      <c r="A26" s="1" t="s">
        <v>71</v>
      </c>
      <c r="B26" s="2">
        <f>B4+E5+I18</f>
        <v>218038674.43000001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1292681.3199999998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3396</v>
      </c>
      <c r="D33" s="1" t="s">
        <v>74</v>
      </c>
      <c r="E33" s="2">
        <v>12731783</v>
      </c>
      <c r="G33" s="16" t="s">
        <v>296</v>
      </c>
      <c r="H33" s="2">
        <f>E33</f>
        <v>12731783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698</v>
      </c>
      <c r="D34" s="1" t="s">
        <v>75</v>
      </c>
      <c r="E34" s="2">
        <v>12745866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7642</v>
      </c>
      <c r="D35" s="1" t="s">
        <v>76</v>
      </c>
      <c r="E35" s="2">
        <v>19220</v>
      </c>
      <c r="G35" s="40" t="s">
        <v>298</v>
      </c>
      <c r="H35" s="41">
        <f>H33+H34</f>
        <v>12736940.605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1726</v>
      </c>
      <c r="D36" s="1" t="s">
        <v>77</v>
      </c>
      <c r="E36" s="2">
        <v>441370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13462</v>
      </c>
      <c r="D37" s="1" t="s">
        <v>78</v>
      </c>
      <c r="E37" s="2">
        <v>-1311118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670270</v>
      </c>
    </row>
    <row r="39" spans="1:23" x14ac:dyDescent="0.25">
      <c r="A39" s="1" t="s">
        <v>103</v>
      </c>
      <c r="B39" s="3"/>
      <c r="D39" s="1" t="s">
        <v>80</v>
      </c>
      <c r="E39" s="10">
        <v>-32905</v>
      </c>
    </row>
    <row r="40" spans="1:23" s="9" customFormat="1" x14ac:dyDescent="0.25">
      <c r="A40"/>
      <c r="B40"/>
      <c r="D40" s="1" t="s">
        <v>81</v>
      </c>
      <c r="E40" s="2">
        <v>-2344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1" sqref="A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'20170901'!E10+'20170904'!E8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'20170901'!B11+'20170904'!B9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'20170901'!B13+'20170904'!B12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12712563</v>
      </c>
      <c r="G33" s="16" t="s">
        <v>296</v>
      </c>
      <c r="H33" s="2">
        <f>E33</f>
        <v>12712563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12304496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-276355</v>
      </c>
      <c r="G35" s="40" t="s">
        <v>298</v>
      </c>
      <c r="H35" s="41">
        <f>H33+H34</f>
        <v>12717720.605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-556844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-48913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-4061</v>
      </c>
    </row>
    <row r="39" spans="1:23" x14ac:dyDescent="0.25">
      <c r="A39" s="1" t="s">
        <v>103</v>
      </c>
      <c r="B39" s="3"/>
      <c r="D39" s="1" t="s">
        <v>80</v>
      </c>
      <c r="E39" s="10">
        <v>-31685</v>
      </c>
    </row>
    <row r="40" spans="1:23" s="9" customFormat="1" x14ac:dyDescent="0.25">
      <c r="A40"/>
      <c r="B40"/>
      <c r="D40" s="1" t="s">
        <v>81</v>
      </c>
      <c r="E40" s="2">
        <v>-4586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72" sqref="D7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'20170831'!E10+'20170901'!E8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'20170831'!B11+'20170901'!B9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'20170831'!B13+'20170901'!B12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12814870</v>
      </c>
      <c r="G33" s="16" t="s">
        <v>296</v>
      </c>
      <c r="H33" s="2">
        <f>E33</f>
        <v>12814870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12435857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-174048</v>
      </c>
      <c r="G35" s="40" t="s">
        <v>298</v>
      </c>
      <c r="H35" s="41">
        <f>H33+H34</f>
        <v>12820027.605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-425484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-3415696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792099</v>
      </c>
    </row>
    <row r="39" spans="1:23" x14ac:dyDescent="0.25">
      <c r="A39" s="1" t="s">
        <v>103</v>
      </c>
      <c r="B39" s="3"/>
      <c r="D39" s="1" t="s">
        <v>80</v>
      </c>
      <c r="E39" s="10">
        <v>-27127</v>
      </c>
    </row>
    <row r="40" spans="1:23" s="9" customFormat="1" x14ac:dyDescent="0.25">
      <c r="A40"/>
      <c r="B40"/>
      <c r="D40" s="1" t="s">
        <v>81</v>
      </c>
      <c r="E40" s="2">
        <v>-2655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'20170830'!E10+'20170831'!E8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'20170830'!B11+'20170831'!B9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'20170830'!B13+'20170831'!B12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12985570</v>
      </c>
      <c r="G33" s="16" t="s">
        <v>296</v>
      </c>
      <c r="H33" s="2">
        <f>E33</f>
        <v>12985570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12990727.605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'20170829'!E10+'20170830'!E8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'20170829'!B11+'20170830'!B9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'20170829'!B13+'20170830'!B12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12997852</v>
      </c>
      <c r="G33" s="16" t="s">
        <v>296</v>
      </c>
      <c r="H33" s="2">
        <f>E33</f>
        <v>12997852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13003009.605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'20170828'!E10+'20170829'!E8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'20170828'!B11+'20170829'!B9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'20170828'!B13+'20170829'!B12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12992863</v>
      </c>
      <c r="G33" s="16" t="s">
        <v>296</v>
      </c>
      <c r="H33" s="2">
        <f>E33</f>
        <v>12992863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/>
      <c r="G35" s="40" t="s">
        <v>298</v>
      </c>
      <c r="H35" s="41">
        <f>H33+H34</f>
        <v>12998020.605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185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'20170825'!E10+'20170828'!E8</f>
        <v>692153.09999999986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'20170825'!B11+'20170828'!B9</f>
        <v>1201525.7800000003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'20170825'!B13+'20170828'!B12</f>
        <v>190311.73000000004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-9000000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909906.54999999981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/>
      <c r="D33" s="1" t="s">
        <v>74</v>
      </c>
      <c r="E33" s="2">
        <v>13201756</v>
      </c>
      <c r="G33" s="16" t="s">
        <v>296</v>
      </c>
      <c r="H33" s="2">
        <f>E33</f>
        <v>13201756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/>
      <c r="D34" s="1" t="s">
        <v>75</v>
      </c>
      <c r="E34" s="2">
        <v>12971196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-149577</v>
      </c>
      <c r="G35" s="40" t="s">
        <v>298</v>
      </c>
      <c r="H35" s="41">
        <f>H33+H34</f>
        <v>13206913.605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-404321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-1068776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1420888</v>
      </c>
    </row>
    <row r="39" spans="1:23" x14ac:dyDescent="0.25">
      <c r="A39" s="1" t="s">
        <v>103</v>
      </c>
      <c r="B39" s="3"/>
      <c r="D39" s="1" t="s">
        <v>80</v>
      </c>
      <c r="E39" s="10">
        <v>-21078</v>
      </c>
    </row>
    <row r="40" spans="1:23" s="9" customFormat="1" x14ac:dyDescent="0.25">
      <c r="A40"/>
      <c r="B40"/>
      <c r="D40" s="1" t="s">
        <v>81</v>
      </c>
      <c r="E40" s="2">
        <v>-6990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6" zoomScale="80" zoomScaleNormal="80" workbookViewId="0">
      <selection activeCell="E51" sqref="E5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15640381.33</v>
      </c>
      <c r="D3" s="1" t="s">
        <v>1</v>
      </c>
      <c r="E3" s="18">
        <v>46685082.479999997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142524515.62</v>
      </c>
      <c r="D4" s="1" t="s">
        <v>11</v>
      </c>
      <c r="E4" s="38">
        <v>8334193.4800000004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167168007.5</v>
      </c>
      <c r="D5" s="1" t="s">
        <v>12</v>
      </c>
      <c r="E5" s="2">
        <v>38350889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24643491.879999999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57000000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310.39999999999998</v>
      </c>
      <c r="G8" s="1"/>
    </row>
    <row r="9" spans="1:10" x14ac:dyDescent="0.25">
      <c r="A9" s="1" t="s">
        <v>82</v>
      </c>
      <c r="B9" s="2">
        <v>3110.55</v>
      </c>
      <c r="D9" s="1" t="s">
        <v>88</v>
      </c>
      <c r="E9" s="3">
        <v>410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'20170824'!E10+'20170825'!E8</f>
        <v>692153.09999999986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'20170824'!B11+'20170825'!B9</f>
        <v>1201525.7800000003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483.69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'20170824'!B13+'20170825'!B12</f>
        <v>190311.73000000004</v>
      </c>
      <c r="E13" s="2"/>
      <c r="G13" s="1"/>
      <c r="H13" s="1" t="s">
        <v>30</v>
      </c>
      <c r="I13" s="15">
        <v>62864040</v>
      </c>
    </row>
    <row r="14" spans="1:10" x14ac:dyDescent="0.25">
      <c r="A14" s="1" t="s">
        <v>333</v>
      </c>
      <c r="B14" s="3">
        <v>52825988</v>
      </c>
      <c r="G14" s="1"/>
      <c r="H14" s="1" t="s">
        <v>31</v>
      </c>
      <c r="I14" s="15">
        <v>-5573520</v>
      </c>
    </row>
    <row r="15" spans="1:10" x14ac:dyDescent="0.25">
      <c r="A15" s="1"/>
      <c r="B15" s="2"/>
      <c r="G15" s="1"/>
      <c r="H15" s="1" t="s">
        <v>32</v>
      </c>
      <c r="I15" s="15">
        <f>I14+I13</f>
        <v>57290520</v>
      </c>
    </row>
    <row r="16" spans="1:10" x14ac:dyDescent="0.25">
      <c r="A16" s="1"/>
      <c r="B16" s="2"/>
      <c r="G16" s="1" t="s">
        <v>5</v>
      </c>
      <c r="H16" s="2"/>
      <c r="I16" s="15">
        <v>9000000</v>
      </c>
    </row>
    <row r="17" spans="1:22" x14ac:dyDescent="0.25">
      <c r="A17" s="6"/>
      <c r="B17" s="2"/>
      <c r="G17" s="1" t="s">
        <v>26</v>
      </c>
      <c r="H17" s="2"/>
      <c r="I17" s="15">
        <v>8404134.5399999991</v>
      </c>
    </row>
    <row r="18" spans="1:22" x14ac:dyDescent="0.25">
      <c r="G18" s="1" t="s">
        <v>12</v>
      </c>
      <c r="H18" s="2"/>
      <c r="I18" s="15">
        <v>12584592</v>
      </c>
    </row>
    <row r="19" spans="1:22" x14ac:dyDescent="0.25">
      <c r="A19" s="2"/>
      <c r="G19" s="1" t="s">
        <v>24</v>
      </c>
      <c r="H19" s="2"/>
      <c r="I19" s="15">
        <f>I18+I17-I16</f>
        <v>11988726.539999999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193459996.62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1279216.9299999997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187</v>
      </c>
      <c r="B33" s="36">
        <v>4167</v>
      </c>
      <c r="D33" s="1" t="s">
        <v>74</v>
      </c>
      <c r="E33" s="2">
        <v>13351333</v>
      </c>
      <c r="G33" s="16" t="s">
        <v>296</v>
      </c>
      <c r="H33" s="2">
        <f>E33</f>
        <v>13351333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100</v>
      </c>
      <c r="B34" s="36">
        <v>60</v>
      </c>
      <c r="D34" s="1" t="s">
        <v>75</v>
      </c>
      <c r="E34" s="2">
        <v>13375518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8008</v>
      </c>
      <c r="D35" s="1" t="s">
        <v>76</v>
      </c>
      <c r="E35" s="2">
        <v>-107022</v>
      </c>
      <c r="G35" s="40" t="s">
        <v>298</v>
      </c>
      <c r="H35" s="41">
        <f>H33+H34</f>
        <v>13356490.605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1058</v>
      </c>
      <c r="D36" s="1" t="s">
        <v>77</v>
      </c>
      <c r="E36" s="2">
        <v>163075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13293</v>
      </c>
      <c r="D37" s="1" t="s">
        <v>78</v>
      </c>
      <c r="E37" s="2">
        <v>392353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1825609</v>
      </c>
    </row>
    <row r="39" spans="1:23" x14ac:dyDescent="0.25">
      <c r="A39" s="1" t="s">
        <v>103</v>
      </c>
      <c r="B39" s="3"/>
      <c r="D39" s="1" t="s">
        <v>80</v>
      </c>
      <c r="E39" s="10">
        <v>-3599</v>
      </c>
    </row>
    <row r="40" spans="1:23" s="9" customFormat="1" x14ac:dyDescent="0.25">
      <c r="A40"/>
      <c r="B40"/>
      <c r="D40" s="1" t="s">
        <v>81</v>
      </c>
      <c r="E40" s="2">
        <v>-6153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9" x14ac:dyDescent="0.25">
      <c r="A50" s="12"/>
      <c r="B50" s="36"/>
      <c r="C50" s="36"/>
      <c r="D50" s="36"/>
      <c r="E50" s="12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8"/>
  <sheetViews>
    <sheetView topLeftCell="A34" zoomScale="80" zoomScaleNormal="80" workbookViewId="0">
      <selection activeCell="A52" sqref="A52:I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23724170.859999999</v>
      </c>
      <c r="D3" s="1" t="s">
        <v>1</v>
      </c>
      <c r="E3" s="18">
        <v>48540684.880000003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137955777.90000001</v>
      </c>
      <c r="D4" s="1" t="s">
        <v>11</v>
      </c>
      <c r="E4" s="38">
        <v>9652191.0800000001</v>
      </c>
      <c r="H4" s="1" t="s">
        <v>185</v>
      </c>
      <c r="I4" s="13">
        <v>3</v>
      </c>
      <c r="J4" s="13">
        <v>-1</v>
      </c>
    </row>
    <row r="5" spans="1:10" x14ac:dyDescent="0.25">
      <c r="A5" s="1" t="s">
        <v>3</v>
      </c>
      <c r="B5" s="2">
        <v>167680614.52000001</v>
      </c>
      <c r="D5" s="1" t="s">
        <v>12</v>
      </c>
      <c r="E5" s="2">
        <v>38536899.399999999</v>
      </c>
      <c r="H5" s="1" t="s">
        <v>332</v>
      </c>
      <c r="I5" s="13"/>
      <c r="J5" s="13">
        <v>-5</v>
      </c>
    </row>
    <row r="6" spans="1:10" x14ac:dyDescent="0.25">
      <c r="A6" s="1" t="s">
        <v>11</v>
      </c>
      <c r="B6" s="37">
        <v>29724836.620000001</v>
      </c>
      <c r="D6" s="1" t="s">
        <v>4</v>
      </c>
      <c r="E6" s="2">
        <v>8000000</v>
      </c>
      <c r="H6" s="1" t="s">
        <v>238</v>
      </c>
      <c r="I6" s="13">
        <v>67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9</v>
      </c>
      <c r="J7" s="13"/>
    </row>
    <row r="8" spans="1:10" x14ac:dyDescent="0.25">
      <c r="A8" s="1" t="s">
        <v>5</v>
      </c>
      <c r="B8" s="2">
        <v>143000000</v>
      </c>
      <c r="D8" s="1" t="s">
        <v>86</v>
      </c>
      <c r="E8" s="2">
        <v>441.6</v>
      </c>
      <c r="G8" s="1"/>
    </row>
    <row r="9" spans="1:10" x14ac:dyDescent="0.25">
      <c r="A9" s="1" t="s">
        <v>82</v>
      </c>
      <c r="B9" s="2">
        <v>665.76</v>
      </c>
      <c r="D9" s="1" t="s">
        <v>88</v>
      </c>
      <c r="E9" s="3">
        <v>637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'20170823'!E10+'20170824'!E8</f>
        <v>691842.69999999984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'20170823'!B11+'20170824'!B9</f>
        <v>1198415.2300000002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723.19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'20170823'!B13+'20170824'!B12</f>
        <v>189828.04000000004</v>
      </c>
      <c r="E13" s="2"/>
      <c r="G13" s="1"/>
      <c r="H13" s="1" t="s">
        <v>30</v>
      </c>
      <c r="I13" s="15">
        <v>63250140</v>
      </c>
    </row>
    <row r="14" spans="1:10" x14ac:dyDescent="0.25">
      <c r="A14" s="1" t="s">
        <v>333</v>
      </c>
      <c r="B14" s="3">
        <v>49153788</v>
      </c>
      <c r="G14" s="1"/>
      <c r="H14" s="1" t="s">
        <v>31</v>
      </c>
      <c r="I14" s="15">
        <v>-5603580</v>
      </c>
    </row>
    <row r="15" spans="1:10" x14ac:dyDescent="0.25">
      <c r="A15" s="1"/>
      <c r="B15" s="2"/>
      <c r="G15" s="1"/>
      <c r="H15" s="1" t="s">
        <v>32</v>
      </c>
      <c r="I15" s="15">
        <f>I14+I13</f>
        <v>57646560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11694738.539999999</v>
      </c>
    </row>
    <row r="18" spans="1:22" x14ac:dyDescent="0.25">
      <c r="G18" s="1" t="s">
        <v>12</v>
      </c>
      <c r="H18" s="2"/>
      <c r="I18" s="15">
        <v>12650028</v>
      </c>
    </row>
    <row r="19" spans="1:22" x14ac:dyDescent="0.25">
      <c r="A19" s="2"/>
      <c r="G19" s="1" t="s">
        <v>24</v>
      </c>
      <c r="H19" s="2"/>
      <c r="I19" s="15">
        <f>I18+I17-I16</f>
        <v>12344766.539999999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299081.46000000002</v>
      </c>
      <c r="N21" s="2"/>
    </row>
    <row r="22" spans="1:22" x14ac:dyDescent="0.25">
      <c r="G22" s="1"/>
      <c r="H22" s="1" t="s">
        <v>39</v>
      </c>
      <c r="I22" s="15">
        <v>70228.92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396752.1</v>
      </c>
    </row>
    <row r="26" spans="1:22" x14ac:dyDescent="0.25">
      <c r="A26" s="1" t="s">
        <v>71</v>
      </c>
      <c r="B26" s="2">
        <f>B4+E5+I18</f>
        <v>189142705.30000001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1278422.8399999999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334</v>
      </c>
      <c r="B33" s="36">
        <v>4100</v>
      </c>
      <c r="D33" s="1" t="s">
        <v>74</v>
      </c>
      <c r="E33" s="2">
        <v>13458355</v>
      </c>
      <c r="G33" s="16" t="s">
        <v>296</v>
      </c>
      <c r="H33" s="2">
        <f>E33</f>
        <v>13458355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335</v>
      </c>
      <c r="B34" s="36">
        <v>0</v>
      </c>
      <c r="D34" s="1" t="s">
        <v>75</v>
      </c>
      <c r="E34" s="2">
        <v>13198313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7941</v>
      </c>
      <c r="D35" s="1" t="s">
        <v>76</v>
      </c>
      <c r="E35" s="2">
        <v>105667</v>
      </c>
      <c r="G35" s="40" t="s">
        <v>298</v>
      </c>
      <c r="H35" s="41">
        <f>H33+H34</f>
        <v>13463512.605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952</v>
      </c>
      <c r="D36" s="1" t="s">
        <v>77</v>
      </c>
      <c r="E36" s="2">
        <v>-217960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12993</v>
      </c>
      <c r="D37" s="1" t="s">
        <v>78</v>
      </c>
      <c r="E37" s="2">
        <v>164492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2116877</v>
      </c>
    </row>
    <row r="39" spans="1:23" x14ac:dyDescent="0.25">
      <c r="A39" s="1" t="s">
        <v>103</v>
      </c>
      <c r="B39" s="3"/>
      <c r="D39" s="1" t="s">
        <v>80</v>
      </c>
      <c r="E39" s="10">
        <v>2289</v>
      </c>
    </row>
    <row r="40" spans="1:23" s="9" customFormat="1" x14ac:dyDescent="0.25">
      <c r="A40"/>
      <c r="B40"/>
      <c r="D40" s="1" t="s">
        <v>81</v>
      </c>
      <c r="E40" s="2">
        <v>6829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ht="15.6" x14ac:dyDescent="0.25">
      <c r="A52" s="7" t="s">
        <v>109</v>
      </c>
    </row>
    <row r="53" spans="1:14" x14ac:dyDescent="0.25">
      <c r="A53" s="16" t="s">
        <v>51</v>
      </c>
      <c r="B53" s="16" t="s">
        <v>52</v>
      </c>
      <c r="C53" s="26"/>
      <c r="D53" s="16" t="s">
        <v>157</v>
      </c>
      <c r="E53" s="28" t="s">
        <v>53</v>
      </c>
      <c r="F53" s="26"/>
      <c r="G53" s="29" t="s">
        <v>54</v>
      </c>
      <c r="H53" s="29" t="s">
        <v>55</v>
      </c>
      <c r="I53" s="29" t="s">
        <v>144</v>
      </c>
    </row>
    <row r="54" spans="1:14" x14ac:dyDescent="0.25">
      <c r="A54" s="22"/>
      <c r="B54" s="22" t="s">
        <v>336</v>
      </c>
      <c r="C54" s="15"/>
      <c r="D54" s="22" t="s">
        <v>196</v>
      </c>
      <c r="E54" s="36">
        <v>90</v>
      </c>
      <c r="F54" s="15"/>
      <c r="G54" s="22">
        <v>2.7</v>
      </c>
      <c r="H54" s="36">
        <v>900000</v>
      </c>
      <c r="I54" s="36">
        <v>-2430000</v>
      </c>
    </row>
    <row r="55" spans="1:14" x14ac:dyDescent="0.25">
      <c r="A55" s="22"/>
      <c r="B55" s="22" t="s">
        <v>337</v>
      </c>
      <c r="C55" s="15"/>
      <c r="D55" s="22" t="s">
        <v>197</v>
      </c>
      <c r="E55" s="36">
        <v>49</v>
      </c>
      <c r="F55" s="15"/>
      <c r="G55" s="22">
        <v>2.75</v>
      </c>
      <c r="H55" s="36">
        <v>490000</v>
      </c>
      <c r="I55" s="36">
        <v>-1347500</v>
      </c>
    </row>
    <row r="56" spans="1:14" x14ac:dyDescent="0.25">
      <c r="A56" s="22"/>
      <c r="B56" s="22" t="s">
        <v>338</v>
      </c>
      <c r="C56" s="15"/>
      <c r="D56" s="22" t="s">
        <v>197</v>
      </c>
      <c r="E56" s="36">
        <v>30</v>
      </c>
      <c r="F56" s="15"/>
      <c r="G56" s="22">
        <v>2.8</v>
      </c>
      <c r="H56" s="36">
        <v>300000</v>
      </c>
      <c r="I56" s="36">
        <v>-840000</v>
      </c>
    </row>
    <row r="57" spans="1:14" x14ac:dyDescent="0.25">
      <c r="A57" s="22"/>
      <c r="B57" s="22" t="s">
        <v>339</v>
      </c>
      <c r="C57" s="15"/>
      <c r="D57" s="22" t="s">
        <v>197</v>
      </c>
      <c r="E57" s="36">
        <v>10</v>
      </c>
      <c r="F57" s="15"/>
      <c r="G57" s="22">
        <v>2.85</v>
      </c>
      <c r="H57" s="36">
        <v>100000</v>
      </c>
      <c r="I57" s="36">
        <v>-285000</v>
      </c>
    </row>
    <row r="58" spans="1:14" x14ac:dyDescent="0.25">
      <c r="A58" s="39" t="s">
        <v>19</v>
      </c>
      <c r="B58" s="39"/>
      <c r="C58" s="2"/>
      <c r="D58" s="2"/>
      <c r="E58" s="2"/>
      <c r="F58" s="2"/>
      <c r="G58" s="2"/>
      <c r="H58" s="28">
        <f>SUM(H54:H57)</f>
        <v>1790000</v>
      </c>
      <c r="I58" s="28">
        <f>SUM(I54:I57)</f>
        <v>-4902500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56276329.140000001</v>
      </c>
      <c r="D4" s="1" t="s">
        <v>11</v>
      </c>
      <c r="E4" s="38">
        <v>21488742.27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255373789.39999998</v>
      </c>
      <c r="D5" s="1" t="s">
        <v>12</v>
      </c>
      <c r="E5" s="2">
        <v>10334632.58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'20180201'!E10+'20180202'!E8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'20180201'!B11+'20180202'!B9</f>
        <v>1786917.8</v>
      </c>
      <c r="D11" s="1" t="s">
        <v>381</v>
      </c>
      <c r="E11" s="2">
        <f>E8+'20180201'!E11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'20180201'!B13+'20180202'!B12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11172451.869999999</v>
      </c>
    </row>
    <row r="18" spans="1:14" x14ac:dyDescent="0.25">
      <c r="G18" s="1" t="s">
        <v>12</v>
      </c>
      <c r="H18" s="2"/>
      <c r="I18" s="15">
        <v>422766</v>
      </c>
    </row>
    <row r="19" spans="1:14" x14ac:dyDescent="0.25">
      <c r="A19" s="2"/>
      <c r="G19" s="1" t="s">
        <v>24</v>
      </c>
      <c r="H19" s="2"/>
      <c r="I19" s="15">
        <f>I18+I17-I16</f>
        <v>13595217.869999999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67033727.719999999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46430</v>
      </c>
      <c r="G34" s="16" t="s">
        <v>296</v>
      </c>
      <c r="H34" s="2">
        <f>E40</f>
        <v>17418272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-439005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-5884</v>
      </c>
      <c r="G36" s="40" t="s">
        <v>298</v>
      </c>
      <c r="H36" s="41">
        <f>H34+H35</f>
        <v>17423429.605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320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17418272</v>
      </c>
    </row>
    <row r="41" spans="1:23" s="9" customFormat="1" x14ac:dyDescent="0.25">
      <c r="A41"/>
      <c r="B41"/>
      <c r="D41" s="1" t="s">
        <v>75</v>
      </c>
      <c r="E41" s="2">
        <v>17337915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48386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90454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378674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1" sqref="D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28817541.98</v>
      </c>
      <c r="D3" s="1" t="s">
        <v>1</v>
      </c>
      <c r="E3" s="18">
        <v>48361787.479999997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134059793.83</v>
      </c>
      <c r="D4" s="1" t="s">
        <v>11</v>
      </c>
      <c r="E4" s="38">
        <v>11915385.779999999</v>
      </c>
      <c r="H4" s="1" t="s">
        <v>185</v>
      </c>
      <c r="I4" s="13">
        <v>7</v>
      </c>
      <c r="J4" s="13">
        <v>-1</v>
      </c>
    </row>
    <row r="5" spans="1:10" x14ac:dyDescent="0.25">
      <c r="A5" s="1" t="s">
        <v>3</v>
      </c>
      <c r="B5" s="2">
        <v>171878539.78</v>
      </c>
      <c r="D5" s="1" t="s">
        <v>12</v>
      </c>
      <c r="E5" s="2">
        <v>36446401.700000003</v>
      </c>
      <c r="H5" s="1" t="s">
        <v>332</v>
      </c>
      <c r="I5" s="13"/>
      <c r="J5" s="13">
        <v>-3</v>
      </c>
    </row>
    <row r="6" spans="1:10" x14ac:dyDescent="0.25">
      <c r="A6" s="1" t="s">
        <v>11</v>
      </c>
      <c r="B6" s="37">
        <v>37818745.950000003</v>
      </c>
      <c r="D6" s="1" t="s">
        <v>4</v>
      </c>
      <c r="E6" s="2">
        <v>8000000</v>
      </c>
      <c r="H6" s="1" t="s">
        <v>238</v>
      </c>
      <c r="I6" s="13">
        <v>66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459.2</v>
      </c>
      <c r="G8" s="1"/>
    </row>
    <row r="9" spans="1:10" x14ac:dyDescent="0.25">
      <c r="A9" s="1" t="s">
        <v>82</v>
      </c>
      <c r="B9" s="2">
        <v>1203.97</v>
      </c>
      <c r="D9" s="1" t="s">
        <v>88</v>
      </c>
      <c r="E9" s="3">
        <v>424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'20170822'!E10+'20170823'!E8</f>
        <v>691401.09999999986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'20170822'!B11+'20170823'!B9</f>
        <v>1197749.4700000002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460.58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'20170822'!B13+'20170823'!B12</f>
        <v>189104.85000000003</v>
      </c>
      <c r="E13" s="2"/>
      <c r="G13" s="1"/>
      <c r="H13" s="1" t="s">
        <v>30</v>
      </c>
      <c r="I13" s="15">
        <v>62598720</v>
      </c>
    </row>
    <row r="14" spans="1:10" x14ac:dyDescent="0.25">
      <c r="B14" s="2"/>
      <c r="G14" s="1"/>
      <c r="H14" s="1" t="s">
        <v>31</v>
      </c>
      <c r="I14" s="15">
        <v>-5547300</v>
      </c>
    </row>
    <row r="15" spans="1:10" x14ac:dyDescent="0.25">
      <c r="A15" s="1"/>
      <c r="B15" s="2"/>
      <c r="G15" s="1"/>
      <c r="H15" s="1" t="s">
        <v>32</v>
      </c>
      <c r="I15" s="15">
        <f>I14+I13</f>
        <v>57051420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11218554.41</v>
      </c>
    </row>
    <row r="18" spans="1:22" x14ac:dyDescent="0.25">
      <c r="G18" s="1" t="s">
        <v>12</v>
      </c>
      <c r="H18" s="2"/>
      <c r="I18" s="15">
        <v>12519744</v>
      </c>
    </row>
    <row r="19" spans="1:22" x14ac:dyDescent="0.25">
      <c r="A19" s="2"/>
      <c r="G19" s="1" t="s">
        <v>24</v>
      </c>
      <c r="H19" s="2"/>
      <c r="I19" s="15">
        <f>I18+I17-I16</f>
        <v>11738298.41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297963.65000000002</v>
      </c>
      <c r="N21" s="2"/>
    </row>
    <row r="22" spans="1:22" x14ac:dyDescent="0.25">
      <c r="G22" s="1"/>
      <c r="H22" s="1" t="s">
        <v>39</v>
      </c>
      <c r="I22" s="15">
        <v>69971.05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395376.42000000004</v>
      </c>
    </row>
    <row r="26" spans="1:22" x14ac:dyDescent="0.25">
      <c r="A26" s="1" t="s">
        <v>71</v>
      </c>
      <c r="B26" s="2">
        <f>B4+E5+I18</f>
        <v>183025939.53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1275882.3700000001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294</v>
      </c>
      <c r="D33" s="1" t="s">
        <v>74</v>
      </c>
      <c r="E33" s="2">
        <v>13350888</v>
      </c>
      <c r="G33" s="16" t="s">
        <v>296</v>
      </c>
      <c r="H33" s="2">
        <f>E33</f>
        <v>13350888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3986</v>
      </c>
      <c r="D34" s="1" t="s">
        <v>75</v>
      </c>
      <c r="E34" s="2">
        <v>13416273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7807</v>
      </c>
      <c r="D35" s="1" t="s">
        <v>76</v>
      </c>
      <c r="E35" s="2">
        <v>149706</v>
      </c>
      <c r="G35" s="40" t="s">
        <v>298</v>
      </c>
      <c r="H35" s="41">
        <f>H33+H34</f>
        <v>13356045.605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921</v>
      </c>
      <c r="D36" s="1" t="s">
        <v>77</v>
      </c>
      <c r="E36" s="2">
        <v>372212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13008</v>
      </c>
      <c r="D37" s="1" t="s">
        <v>78</v>
      </c>
      <c r="E37" s="2">
        <v>187255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2423920</v>
      </c>
    </row>
    <row r="39" spans="1:23" x14ac:dyDescent="0.25">
      <c r="A39" s="1" t="s">
        <v>103</v>
      </c>
      <c r="B39" s="3"/>
      <c r="D39" s="1" t="s">
        <v>80</v>
      </c>
      <c r="E39" s="10">
        <v>16659</v>
      </c>
    </row>
    <row r="40" spans="1:23" s="9" customFormat="1" x14ac:dyDescent="0.25">
      <c r="A40"/>
      <c r="B40"/>
      <c r="D40" s="1" t="s">
        <v>81</v>
      </c>
      <c r="E40" s="2">
        <v>-7553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57" sqref="A5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8477878.4000000004</v>
      </c>
      <c r="D3" s="1" t="s">
        <v>1</v>
      </c>
      <c r="E3" s="18">
        <v>48415865.68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136089121.13999999</v>
      </c>
      <c r="D4" s="1" t="s">
        <v>11</v>
      </c>
      <c r="E4" s="38">
        <v>13236502.279999999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>
        <v>170570540.40000001</v>
      </c>
      <c r="D5" s="1" t="s">
        <v>12</v>
      </c>
      <c r="E5" s="2">
        <v>35179363.399999999</v>
      </c>
      <c r="H5" s="1" t="s">
        <v>332</v>
      </c>
      <c r="I5" s="13"/>
      <c r="J5" s="13">
        <v>-1</v>
      </c>
    </row>
    <row r="6" spans="1:10" x14ac:dyDescent="0.25">
      <c r="A6" s="1" t="s">
        <v>11</v>
      </c>
      <c r="B6" s="37">
        <v>34481419.259999998</v>
      </c>
      <c r="D6" s="1" t="s">
        <v>4</v>
      </c>
      <c r="E6" s="2">
        <v>8000000</v>
      </c>
      <c r="H6" s="1" t="s">
        <v>238</v>
      </c>
      <c r="I6" s="13">
        <v>67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2051.1999999999998</v>
      </c>
      <c r="G8" s="1"/>
    </row>
    <row r="9" spans="1:10" x14ac:dyDescent="0.25">
      <c r="A9" s="1" t="s">
        <v>82</v>
      </c>
      <c r="B9" s="2">
        <v>3540.86</v>
      </c>
      <c r="D9" s="1" t="s">
        <v>88</v>
      </c>
      <c r="E9" s="3">
        <v>1618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'20170821'!E10+'20170822'!E8</f>
        <v>690941.89999999991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'20170821'!B11+'20170822'!B9</f>
        <v>1196545.5000000002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1045.76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'20170821'!B13+'20170822'!B12</f>
        <v>188644.27000000005</v>
      </c>
      <c r="E13" s="2"/>
      <c r="G13" s="1"/>
      <c r="H13" s="1" t="s">
        <v>30</v>
      </c>
      <c r="I13" s="15">
        <v>60476700</v>
      </c>
    </row>
    <row r="14" spans="1:10" x14ac:dyDescent="0.25">
      <c r="B14" s="2"/>
      <c r="G14" s="1"/>
      <c r="H14" s="1" t="s">
        <v>31</v>
      </c>
      <c r="I14" s="15">
        <v>-3142560</v>
      </c>
    </row>
    <row r="15" spans="1:10" x14ac:dyDescent="0.25">
      <c r="A15" s="1"/>
      <c r="B15" s="2"/>
      <c r="G15" s="1"/>
      <c r="H15" s="1" t="s">
        <v>32</v>
      </c>
      <c r="I15" s="15">
        <f>I14+I13</f>
        <v>57334140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11109429.189999999</v>
      </c>
    </row>
    <row r="18" spans="1:22" x14ac:dyDescent="0.25">
      <c r="G18" s="1" t="s">
        <v>12</v>
      </c>
      <c r="H18" s="2"/>
      <c r="I18" s="15">
        <v>12104004</v>
      </c>
    </row>
    <row r="19" spans="1:22" x14ac:dyDescent="0.25">
      <c r="A19" s="2"/>
      <c r="G19" s="1" t="s">
        <v>24</v>
      </c>
      <c r="H19" s="2"/>
      <c r="I19" s="15">
        <f>I18+I17-I16</f>
        <v>11213433.189999998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297253.71000000002</v>
      </c>
      <c r="N21" s="2"/>
    </row>
    <row r="22" spans="1:22" x14ac:dyDescent="0.25">
      <c r="G22" s="1"/>
      <c r="H22" s="1" t="s">
        <v>39</v>
      </c>
      <c r="I22" s="15">
        <v>69807.27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394502.70000000007</v>
      </c>
    </row>
    <row r="26" spans="1:22" x14ac:dyDescent="0.25">
      <c r="A26" s="1" t="s">
        <v>71</v>
      </c>
      <c r="B26" s="2">
        <f>B4+E5+I18</f>
        <v>183372488.53999999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1274088.8700000001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361</v>
      </c>
      <c r="D33" s="1" t="s">
        <v>74</v>
      </c>
      <c r="E33" s="2">
        <v>13201182</v>
      </c>
      <c r="G33" s="16" t="s">
        <v>296</v>
      </c>
      <c r="H33" s="2">
        <f>E33</f>
        <v>13201182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3984</v>
      </c>
      <c r="D34" s="1" t="s">
        <v>75</v>
      </c>
      <c r="E34" s="2">
        <v>13044061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7821</v>
      </c>
      <c r="D35" s="1" t="s">
        <v>76</v>
      </c>
      <c r="E35" s="2">
        <v>-258670</v>
      </c>
      <c r="G35" s="40" t="s">
        <v>298</v>
      </c>
      <c r="H35" s="41">
        <f>H33+H34</f>
        <v>13206339.605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910</v>
      </c>
      <c r="D36" s="1" t="s">
        <v>77</v>
      </c>
      <c r="E36" s="2">
        <v>98826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13076</v>
      </c>
      <c r="D37" s="1" t="s">
        <v>78</v>
      </c>
      <c r="E37" s="2">
        <v>113865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2056832</v>
      </c>
    </row>
    <row r="39" spans="1:23" x14ac:dyDescent="0.25">
      <c r="A39" s="1" t="s">
        <v>103</v>
      </c>
      <c r="B39" s="3"/>
      <c r="D39" s="1" t="s">
        <v>80</v>
      </c>
      <c r="E39" s="10">
        <v>9313</v>
      </c>
    </row>
    <row r="40" spans="1:23" s="9" customFormat="1" x14ac:dyDescent="0.25">
      <c r="A40"/>
      <c r="B40"/>
      <c r="D40" s="1" t="s">
        <v>81</v>
      </c>
      <c r="E40" s="2">
        <v>-7725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31823374.649999999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21879323.370000001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254996698.48999998</v>
      </c>
      <c r="D5" s="1" t="s">
        <v>12</v>
      </c>
      <c r="E5" s="2">
        <v>9944051.4800000004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'20180131'!E10+'20180201'!E8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'20180131'!B11+'20180201'!B9</f>
        <v>1786917.8</v>
      </c>
      <c r="D11" s="1" t="s">
        <v>381</v>
      </c>
      <c r="E11" s="2">
        <f>E8+'20180131'!E11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'20180131'!B13+'20180201'!B12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B12+'20180131'!B15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11190046.869999999</v>
      </c>
    </row>
    <row r="18" spans="1:14" x14ac:dyDescent="0.25">
      <c r="G18" s="1" t="s">
        <v>12</v>
      </c>
      <c r="H18" s="2"/>
      <c r="I18" s="15">
        <v>420471</v>
      </c>
    </row>
    <row r="19" spans="1:14" x14ac:dyDescent="0.25">
      <c r="A19" s="2"/>
      <c r="G19" s="1" t="s">
        <v>24</v>
      </c>
      <c r="H19" s="2"/>
      <c r="I19" s="15">
        <f>I18+I17-I16</f>
        <v>13610517.869999999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66263760.709999993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272611</v>
      </c>
      <c r="G34" s="16" t="s">
        <v>296</v>
      </c>
      <c r="H34" s="2">
        <f>E40</f>
        <v>17369885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-385893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-4714</v>
      </c>
      <c r="G36" s="40" t="s">
        <v>298</v>
      </c>
      <c r="H36" s="41">
        <f>H34+H35</f>
        <v>17375042.605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104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17369885</v>
      </c>
    </row>
    <row r="41" spans="1:23" s="9" customFormat="1" x14ac:dyDescent="0.25">
      <c r="A41"/>
      <c r="B41"/>
      <c r="D41" s="1" t="s">
        <v>75</v>
      </c>
      <c r="E41" s="2">
        <v>17274461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48881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76306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330287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37" zoomScale="80" zoomScaleNormal="80" workbookViewId="0">
      <selection activeCell="A57" sqref="A57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15" sqref="B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55216883.25</v>
      </c>
      <c r="D4" s="1" t="s">
        <v>11</v>
      </c>
      <c r="E4" s="38">
        <v>22585843.469999999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254314343.50999999</v>
      </c>
      <c r="D5" s="1" t="s">
        <v>12</v>
      </c>
      <c r="E5" s="2">
        <v>9237531.3800000008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'20180130'!E10+'20180131'!E8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'20180130'!B11+'20180131'!B9</f>
        <v>1786917.8</v>
      </c>
      <c r="D11" s="1" t="s">
        <v>381</v>
      </c>
      <c r="E11" s="2">
        <f>E8+'20180130'!E11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'20180130'!B13+'20180131'!B12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-2784780</v>
      </c>
    </row>
    <row r="15" spans="1:10" x14ac:dyDescent="0.25">
      <c r="A15" s="1" t="s">
        <v>380</v>
      </c>
      <c r="B15" s="2">
        <f>B12+'20180130'!B15</f>
        <v>11353.189999999999</v>
      </c>
      <c r="G15" s="1"/>
      <c r="H15" s="1" t="s">
        <v>32</v>
      </c>
      <c r="I15" s="15">
        <f>I14+I13</f>
        <v>-2784780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11211160.869999999</v>
      </c>
    </row>
    <row r="18" spans="1:14" x14ac:dyDescent="0.25">
      <c r="G18" s="1" t="s">
        <v>12</v>
      </c>
      <c r="H18" s="2"/>
      <c r="I18" s="15">
        <v>417717</v>
      </c>
    </row>
    <row r="19" spans="1:14" x14ac:dyDescent="0.25">
      <c r="A19" s="2"/>
      <c r="G19" s="1" t="s">
        <v>24</v>
      </c>
      <c r="H19" s="2"/>
      <c r="I19" s="15">
        <f>I18+I17-I16</f>
        <v>13628877.869999999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64872131.630000003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E3" sqref="E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2"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7" sqref="A17:E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55917194.939999998</v>
      </c>
      <c r="D4" s="1" t="s">
        <v>11</v>
      </c>
      <c r="E4" s="38">
        <v>21765610.539999999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255014655.19999999</v>
      </c>
      <c r="D5" s="1" t="s">
        <v>12</v>
      </c>
      <c r="E5" s="2">
        <v>10057764.310000001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'20180129'!E10+'20180130'!E8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'20180129'!B11+'20180130'!B9</f>
        <v>1786917.8</v>
      </c>
      <c r="D11" s="1" t="s">
        <v>381</v>
      </c>
      <c r="E11" s="2">
        <f>E8+'20180129'!E11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'20180129'!B13+'20180130'!B12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-2823480</v>
      </c>
    </row>
    <row r="15" spans="1:10" x14ac:dyDescent="0.25">
      <c r="A15" s="1" t="s">
        <v>380</v>
      </c>
      <c r="B15" s="2">
        <f>B12+'20180129'!B15</f>
        <v>11353.189999999999</v>
      </c>
      <c r="G15" s="1"/>
      <c r="H15" s="1" t="s">
        <v>32</v>
      </c>
      <c r="I15" s="15">
        <f>I14+I13</f>
        <v>-2823480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11166655.869999999</v>
      </c>
    </row>
    <row r="18" spans="1:14" x14ac:dyDescent="0.25">
      <c r="G18" s="1" t="s">
        <v>12</v>
      </c>
      <c r="H18" s="2"/>
      <c r="I18" s="15">
        <v>423522</v>
      </c>
    </row>
    <row r="19" spans="1:14" x14ac:dyDescent="0.25">
      <c r="A19" s="2"/>
      <c r="G19" s="1" t="s">
        <v>24</v>
      </c>
      <c r="H19" s="2"/>
      <c r="I19" s="15">
        <f>I18+I17-I16</f>
        <v>13590177.869999999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66398481.25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266515</v>
      </c>
      <c r="G34" s="16" t="s">
        <v>296</v>
      </c>
      <c r="H34" s="2">
        <f>E40</f>
        <v>17321841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-406280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-3731</v>
      </c>
      <c r="G36" s="40" t="s">
        <v>298</v>
      </c>
      <c r="H36" s="41">
        <f>H34+H35</f>
        <v>17326998.605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17321841</v>
      </c>
    </row>
    <row r="41" spans="1:23" s="9" customFormat="1" x14ac:dyDescent="0.25">
      <c r="A41"/>
      <c r="B41"/>
      <c r="D41" s="1" t="s">
        <v>75</v>
      </c>
      <c r="E41" s="2">
        <v>17179744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47705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67419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282243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7" zoomScale="80" zoomScaleNormal="80" workbookViewId="0">
      <selection activeCell="A56" sqref="A56:I6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8" sqref="A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'20180126'!E10+'20180129'!E8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'20180126'!B11+'20180129'!B9</f>
        <v>1786917.8</v>
      </c>
      <c r="D11" s="1" t="s">
        <v>381</v>
      </c>
      <c r="E11" s="2">
        <f>E8+'20180126'!E11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'20180126'!B13+'20180129'!B12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B12+'20180126'!B15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11105176.869999999</v>
      </c>
    </row>
    <row r="18" spans="1:14" x14ac:dyDescent="0.25">
      <c r="G18" s="1" t="s">
        <v>12</v>
      </c>
      <c r="H18" s="2"/>
      <c r="I18" s="15">
        <v>431541</v>
      </c>
    </row>
    <row r="19" spans="1:14" x14ac:dyDescent="0.25">
      <c r="A19" s="2"/>
      <c r="G19" s="1" t="s">
        <v>24</v>
      </c>
      <c r="H19" s="2"/>
      <c r="I19" s="15">
        <f>I18+I17-I16</f>
        <v>13536717.869999999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67956446.379999995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-578077</v>
      </c>
      <c r="G34" s="16" t="s">
        <v>296</v>
      </c>
      <c r="H34" s="2">
        <f>E40</f>
        <v>17274136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-425001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-5972</v>
      </c>
      <c r="G36" s="40" t="s">
        <v>298</v>
      </c>
      <c r="H36" s="41">
        <f>H34+H35</f>
        <v>17279293.605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17274136</v>
      </c>
    </row>
    <row r="41" spans="1:23" s="9" customFormat="1" x14ac:dyDescent="0.25">
      <c r="A41"/>
      <c r="B41"/>
      <c r="D41" s="1" t="s">
        <v>75</v>
      </c>
      <c r="E41" s="2">
        <v>17112324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12199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11421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234538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B1" zoomScale="80" zoomScaleNormal="80" workbookViewId="0">
      <selection activeCell="J3" sqref="J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56563636.5</v>
      </c>
      <c r="D4" s="1" t="s">
        <v>11</v>
      </c>
      <c r="E4" s="38">
        <v>20862105.969999999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10961268.880000001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'20180125'!E10+'20180126'!E8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'20180125'!B11+'20180126'!B9</f>
        <v>1786917.8</v>
      </c>
      <c r="D11" s="1" t="s">
        <v>381</v>
      </c>
      <c r="E11" s="2">
        <f>E8+'20180125'!E11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'20180125'!B13+'20180126'!B12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-2848320</v>
      </c>
    </row>
    <row r="15" spans="1:10" x14ac:dyDescent="0.25">
      <c r="A15" s="1" t="s">
        <v>380</v>
      </c>
      <c r="B15" s="2">
        <f>B12+'20180125'!B15</f>
        <v>11353.189999999999</v>
      </c>
      <c r="G15" s="1"/>
      <c r="H15" s="1" t="s">
        <v>32</v>
      </c>
      <c r="I15" s="15">
        <f>I14+I13</f>
        <v>-2848320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11129188.869999999</v>
      </c>
    </row>
    <row r="18" spans="1:14" x14ac:dyDescent="0.25">
      <c r="G18" s="1" t="s">
        <v>12</v>
      </c>
      <c r="H18" s="2"/>
      <c r="I18" s="15">
        <v>428409</v>
      </c>
    </row>
    <row r="19" spans="1:14" x14ac:dyDescent="0.25">
      <c r="A19" s="2"/>
      <c r="G19" s="1" t="s">
        <v>24</v>
      </c>
      <c r="H19" s="2"/>
      <c r="I19" s="15">
        <f>I18+I17-I16</f>
        <v>13557597.869999999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67953314.379999995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-466684</v>
      </c>
      <c r="G34" s="16" t="s">
        <v>296</v>
      </c>
      <c r="H34" s="2">
        <f>E40</f>
        <v>17261938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-380949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-3612</v>
      </c>
      <c r="G36" s="40" t="s">
        <v>298</v>
      </c>
      <c r="H36" s="41">
        <f>H34+H35</f>
        <v>17267095.605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17261938</v>
      </c>
    </row>
    <row r="41" spans="1:23" s="9" customFormat="1" x14ac:dyDescent="0.25">
      <c r="A41"/>
      <c r="B41"/>
      <c r="D41" s="1" t="s">
        <v>75</v>
      </c>
      <c r="E41" s="2">
        <v>17100903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35356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-16785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222340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I21" sqref="I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56958684.119999997</v>
      </c>
      <c r="D4" s="1" t="s">
        <v>11</v>
      </c>
      <c r="E4" s="38">
        <v>20353359.030000001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256056144.38</v>
      </c>
      <c r="D5" s="1" t="s">
        <v>12</v>
      </c>
      <c r="E5" s="2">
        <v>11470015.82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'20180124'!E10+'20180125'!E8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'20180124'!B11+'20180125'!B9</f>
        <v>1786917.8</v>
      </c>
      <c r="D11" s="1" t="s">
        <v>381</v>
      </c>
      <c r="E11" s="2">
        <f>E8+'20180124'!E11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'20180124'!B13+'20180125'!B12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B12+'20180124'!B15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11111800.869999999</v>
      </c>
    </row>
    <row r="18" spans="1:14" x14ac:dyDescent="0.25">
      <c r="G18" s="1" t="s">
        <v>12</v>
      </c>
      <c r="H18" s="2"/>
      <c r="I18" s="15">
        <v>430677</v>
      </c>
    </row>
    <row r="19" spans="1:14" x14ac:dyDescent="0.25">
      <c r="A19" s="2"/>
      <c r="G19" s="1" t="s">
        <v>24</v>
      </c>
      <c r="H19" s="2"/>
      <c r="I19" s="15">
        <f>I18+I17-I16</f>
        <v>13542477.869999999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68859376.939999998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-871872</v>
      </c>
      <c r="G34" s="16" t="s">
        <v>296</v>
      </c>
      <c r="H34" s="2">
        <f>E40</f>
        <v>17226581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-300434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-3659</v>
      </c>
      <c r="G36" s="40" t="s">
        <v>298</v>
      </c>
      <c r="H36" s="41">
        <f>H34+H35</f>
        <v>17231738.605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-139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17226581</v>
      </c>
    </row>
    <row r="41" spans="1:23" s="9" customFormat="1" x14ac:dyDescent="0.25">
      <c r="A41"/>
      <c r="B41"/>
      <c r="D41" s="1" t="s">
        <v>75</v>
      </c>
      <c r="E41" s="2">
        <v>17117688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-84569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-124315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186983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28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4" zoomScale="80" zoomScaleNormal="80" workbookViewId="0">
      <selection activeCell="A56" sqref="A56:I6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13" sqref="A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15378114.359999999</v>
      </c>
      <c r="D3" s="1" t="s">
        <v>1</v>
      </c>
      <c r="E3" s="18">
        <v>33269265.059999999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80974257.200000003</v>
      </c>
      <c r="D4" s="1" t="s">
        <v>11</v>
      </c>
      <c r="E4" s="38">
        <v>16142659.98</v>
      </c>
      <c r="H4" s="1" t="s">
        <v>323</v>
      </c>
      <c r="I4" s="13">
        <v>21</v>
      </c>
      <c r="J4" s="13">
        <v>-10</v>
      </c>
    </row>
    <row r="5" spans="1:10" x14ac:dyDescent="0.25">
      <c r="A5" s="1" t="s">
        <v>3</v>
      </c>
      <c r="B5" s="2">
        <f>B4+B3</f>
        <v>96352371.560000002</v>
      </c>
      <c r="D5" s="1" t="s">
        <v>12</v>
      </c>
      <c r="E5" s="2">
        <v>17126605.079999998</v>
      </c>
      <c r="H5" s="1" t="s">
        <v>389</v>
      </c>
      <c r="I5" s="13">
        <v>1</v>
      </c>
      <c r="J5" s="13">
        <v>-4</v>
      </c>
    </row>
    <row r="6" spans="1:10" x14ac:dyDescent="0.25">
      <c r="A6" s="1" t="s">
        <v>11</v>
      </c>
      <c r="B6" s="2">
        <v>170392754.75999999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2105.6</v>
      </c>
      <c r="G8" s="1"/>
      <c r="H8" s="1"/>
    </row>
    <row r="9" spans="1:10" x14ac:dyDescent="0.25">
      <c r="A9" s="1" t="s">
        <v>82</v>
      </c>
      <c r="B9" s="2">
        <v>14640.4</v>
      </c>
      <c r="D9" s="1" t="s">
        <v>88</v>
      </c>
      <c r="E9" s="3">
        <v>3113</v>
      </c>
      <c r="H9" s="1"/>
    </row>
    <row r="10" spans="1:10" x14ac:dyDescent="0.25">
      <c r="A10" s="1" t="s">
        <v>83</v>
      </c>
      <c r="B10" s="2">
        <v>155000000</v>
      </c>
      <c r="D10" s="1" t="s">
        <v>85</v>
      </c>
      <c r="E10" s="2">
        <f>'20180226'!E10+'20180227'!E8</f>
        <v>783756.29999999935</v>
      </c>
      <c r="G10" s="1"/>
      <c r="H10" s="1" t="s">
        <v>42</v>
      </c>
      <c r="I10" s="3">
        <f>SUMIF(I4:I9,"&gt;=0")</f>
        <v>35</v>
      </c>
    </row>
    <row r="11" spans="1:10" x14ac:dyDescent="0.25">
      <c r="A11" s="1" t="s">
        <v>84</v>
      </c>
      <c r="B11" s="2">
        <f>'20180226'!B11+'20180227'!B9</f>
        <v>1836654.87</v>
      </c>
      <c r="D11" s="1" t="s">
        <v>381</v>
      </c>
      <c r="E11" s="2">
        <f>E8+'20180226'!E11</f>
        <v>28739.200000000001</v>
      </c>
      <c r="G11" s="1"/>
      <c r="H11" s="1" t="s">
        <v>43</v>
      </c>
      <c r="I11" s="3">
        <f>SUMIF(I4:J7,"&lt;0")</f>
        <v>-14</v>
      </c>
    </row>
    <row r="12" spans="1:10" x14ac:dyDescent="0.25">
      <c r="A12" s="1" t="s">
        <v>86</v>
      </c>
      <c r="B12" s="18">
        <v>574.32000000000005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'20180226'!B13+'20180227'!B12</f>
        <v>282999.47999999992</v>
      </c>
      <c r="E13" s="2"/>
      <c r="G13" s="1"/>
      <c r="H13" s="1" t="s">
        <v>30</v>
      </c>
      <c r="I13" s="15">
        <v>30643980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-12264000</v>
      </c>
    </row>
    <row r="15" spans="1:10" x14ac:dyDescent="0.25">
      <c r="A15" s="1" t="s">
        <v>380</v>
      </c>
      <c r="B15" s="2">
        <f>B12+'20180226'!B15</f>
        <v>13642.259999999998</v>
      </c>
      <c r="G15" s="1"/>
      <c r="H15" s="1" t="s">
        <v>32</v>
      </c>
      <c r="I15" s="15">
        <f>I14+I13</f>
        <v>18379980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7763594.6399999997</v>
      </c>
    </row>
    <row r="18" spans="1:14" x14ac:dyDescent="0.25">
      <c r="G18" s="1" t="s">
        <v>12</v>
      </c>
      <c r="H18" s="2"/>
      <c r="I18" s="15">
        <v>4605561</v>
      </c>
    </row>
    <row r="19" spans="1:14" x14ac:dyDescent="0.25">
      <c r="A19" s="2"/>
      <c r="G19" s="1" t="s">
        <v>24</v>
      </c>
      <c r="H19" s="2"/>
      <c r="I19" s="15">
        <f>I18+I17-I16</f>
        <v>14369155.640000001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111878.97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147117.82</v>
      </c>
    </row>
    <row r="26" spans="1:14" x14ac:dyDescent="0.25">
      <c r="A26" s="1" t="s">
        <v>71</v>
      </c>
      <c r="B26" s="2">
        <f>B4+E5+I18</f>
        <v>102706423.28</v>
      </c>
      <c r="G26" s="1"/>
      <c r="H26" s="1" t="s">
        <v>355</v>
      </c>
      <c r="I26" s="2">
        <v>284.85000000000002</v>
      </c>
    </row>
    <row r="27" spans="1:14" x14ac:dyDescent="0.25">
      <c r="A27" s="1" t="s">
        <v>90</v>
      </c>
      <c r="B27" s="2">
        <f>$B$13+$E$10+$I$25</f>
        <v>1213873.5999999994</v>
      </c>
      <c r="H27" s="1" t="s">
        <v>382</v>
      </c>
      <c r="I27" s="2">
        <f>I22-'20180102'!I22</f>
        <v>8996.7599999999948</v>
      </c>
    </row>
    <row r="28" spans="1:14" x14ac:dyDescent="0.25">
      <c r="A28" s="1" t="s">
        <v>356</v>
      </c>
      <c r="B28" s="2">
        <f>B12+E8+I26</f>
        <v>2964.77</v>
      </c>
    </row>
    <row r="29" spans="1:14" x14ac:dyDescent="0.25">
      <c r="A29" s="1" t="s">
        <v>383</v>
      </c>
      <c r="B29" s="2">
        <f>B15+E11+I27</f>
        <v>51378.219999999994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373</v>
      </c>
      <c r="D34" s="1" t="s">
        <v>78</v>
      </c>
      <c r="E34" s="2">
        <v>1054431</v>
      </c>
      <c r="G34" s="16" t="s">
        <v>296</v>
      </c>
      <c r="H34" s="2">
        <f>E40</f>
        <v>1051147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4219</v>
      </c>
      <c r="D35" s="1" t="s">
        <v>182</v>
      </c>
      <c r="E35" s="10">
        <v>593949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3143</v>
      </c>
      <c r="D36" s="1" t="s">
        <v>80</v>
      </c>
      <c r="E36" s="10">
        <v>32807</v>
      </c>
      <c r="G36" s="40" t="s">
        <v>298</v>
      </c>
      <c r="H36" s="41">
        <f>H34+H35</f>
        <v>1056304.605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334</v>
      </c>
      <c r="B37" s="36">
        <v>580</v>
      </c>
      <c r="D37" s="1" t="s">
        <v>81</v>
      </c>
      <c r="E37" s="2">
        <v>-159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8315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1051147</v>
      </c>
    </row>
    <row r="41" spans="1:23" s="9" customFormat="1" x14ac:dyDescent="0.25">
      <c r="A41"/>
      <c r="B41"/>
      <c r="D41" s="1" t="s">
        <v>75</v>
      </c>
      <c r="E41" s="2">
        <v>901139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228570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150455</v>
      </c>
    </row>
    <row r="44" spans="1:23" x14ac:dyDescent="0.25">
      <c r="A44" s="8" t="s">
        <v>233</v>
      </c>
      <c r="D44" s="1" t="s">
        <v>375</v>
      </c>
      <c r="E44" s="2">
        <v>84229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144341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1051147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/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56976640.829999998</v>
      </c>
      <c r="D4" s="1" t="s">
        <v>11</v>
      </c>
      <c r="E4" s="38">
        <v>20512754.460000001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256074101.09</v>
      </c>
      <c r="D5" s="1" t="s">
        <v>12</v>
      </c>
      <c r="E5" s="2">
        <v>11310620.390000001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'20180123'!E10+'20180124'!E8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'20180123'!B11+'20180124'!B9</f>
        <v>1786917.8</v>
      </c>
      <c r="D11" s="1" t="s">
        <v>381</v>
      </c>
      <c r="E11" s="2">
        <f>E8+'20180123'!E11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'20180123'!B13+'20180124'!B12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-2875500</v>
      </c>
    </row>
    <row r="15" spans="1:10" x14ac:dyDescent="0.25">
      <c r="A15" s="1" t="s">
        <v>380</v>
      </c>
      <c r="B15" s="2">
        <f>B12+'20180123'!B15</f>
        <v>11353.189999999999</v>
      </c>
      <c r="G15" s="1"/>
      <c r="H15" s="1" t="s">
        <v>32</v>
      </c>
      <c r="I15" s="15">
        <f>I14+I13</f>
        <v>-2875500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11122357.869999999</v>
      </c>
    </row>
    <row r="18" spans="1:14" x14ac:dyDescent="0.25">
      <c r="G18" s="1" t="s">
        <v>12</v>
      </c>
      <c r="H18" s="2"/>
      <c r="I18" s="15">
        <v>429300</v>
      </c>
    </row>
    <row r="19" spans="1:14" x14ac:dyDescent="0.25">
      <c r="A19" s="2"/>
      <c r="G19" s="1" t="s">
        <v>24</v>
      </c>
      <c r="H19" s="2"/>
      <c r="I19" s="15">
        <f>I18+I17-I16</f>
        <v>13551657.869999999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68716561.219999999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-723608</v>
      </c>
      <c r="G34" s="16" t="s">
        <v>296</v>
      </c>
      <c r="H34" s="2">
        <f>E40</f>
        <v>17311150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-348542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-5207</v>
      </c>
      <c r="G36" s="40" t="s">
        <v>298</v>
      </c>
      <c r="H36" s="41">
        <f>H34+H35</f>
        <v>17316307.605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182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17311150</v>
      </c>
    </row>
    <row r="41" spans="1:23" s="9" customFormat="1" x14ac:dyDescent="0.25">
      <c r="A41"/>
      <c r="B41"/>
      <c r="D41" s="1" t="s">
        <v>75</v>
      </c>
      <c r="E41" s="2">
        <v>17242003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122300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146017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122300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271552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84" sqref="B8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56186545.590000004</v>
      </c>
      <c r="D4" s="1" t="s">
        <v>11</v>
      </c>
      <c r="E4" s="38">
        <v>21296403.43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255284005.84999999</v>
      </c>
      <c r="D5" s="1" t="s">
        <v>12</v>
      </c>
      <c r="E5" s="2">
        <v>10526971.42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'20180122'!E10+'20180123'!E8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'20180122'!B11+'20180123'!B9</f>
        <v>1786917.8</v>
      </c>
      <c r="D11" s="1" t="s">
        <v>381</v>
      </c>
      <c r="E11" s="2">
        <f>E8+'20180122'!E11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'20180122'!B13+'20180123'!B12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-2824020</v>
      </c>
    </row>
    <row r="15" spans="1:10" x14ac:dyDescent="0.25">
      <c r="A15" s="1" t="s">
        <v>380</v>
      </c>
      <c r="B15" s="2">
        <f>B12+'20180122'!B15</f>
        <v>11353.189999999999</v>
      </c>
      <c r="G15" s="1"/>
      <c r="H15" s="1" t="s">
        <v>32</v>
      </c>
      <c r="I15" s="15">
        <f>I14+I13</f>
        <v>-2824020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11166034.869999999</v>
      </c>
    </row>
    <row r="18" spans="1:14" x14ac:dyDescent="0.25">
      <c r="G18" s="1" t="s">
        <v>12</v>
      </c>
      <c r="H18" s="2"/>
      <c r="I18" s="15">
        <v>423603</v>
      </c>
    </row>
    <row r="19" spans="1:14" x14ac:dyDescent="0.25">
      <c r="A19" s="2"/>
      <c r="G19" s="1" t="s">
        <v>24</v>
      </c>
      <c r="H19" s="2"/>
      <c r="I19" s="15">
        <f>I18+I17-I16</f>
        <v>13589637.869999999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/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35238.85</v>
      </c>
    </row>
    <row r="26" spans="1:14" x14ac:dyDescent="0.25">
      <c r="A26" s="1" t="s">
        <v>71</v>
      </c>
      <c r="B26" s="2">
        <f>B4+E5+I18</f>
        <v>67137120.010000005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1095116.7599999995</v>
      </c>
      <c r="H27" s="1" t="s">
        <v>382</v>
      </c>
      <c r="I27" s="2">
        <f>I22-'20180102'!I22</f>
        <v>-102882.21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-67378.62000000001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-316982</v>
      </c>
      <c r="G34" s="16" t="s">
        <v>296</v>
      </c>
      <c r="H34" s="2">
        <f>E40</f>
        <v>17309806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-310195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-2851</v>
      </c>
      <c r="G36" s="40" t="s">
        <v>298</v>
      </c>
      <c r="H36" s="41">
        <f>H34+H35</f>
        <v>17314963.605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-215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17309806</v>
      </c>
    </row>
    <row r="41" spans="1:23" s="9" customFormat="1" x14ac:dyDescent="0.25">
      <c r="A41"/>
      <c r="B41"/>
      <c r="D41" s="1" t="s">
        <v>75</v>
      </c>
      <c r="E41" s="2">
        <v>17221743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120956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125758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120956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270208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55899238.229999997</v>
      </c>
      <c r="D4" s="1" t="s">
        <v>11</v>
      </c>
      <c r="E4" s="38">
        <v>21535640.879999999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254996698.49000001</v>
      </c>
      <c r="D5" s="1" t="s">
        <v>12</v>
      </c>
      <c r="E5" s="2">
        <v>10287733.970000001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0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'20180119'!E10+'20180122'!E8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'20180119'!B11+'20180122'!B9</f>
        <v>1786917.8</v>
      </c>
      <c r="D11" s="1" t="s">
        <v>381</v>
      </c>
      <c r="E11" s="2">
        <f>E8+'20180119'!E11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'20180119'!B13+'20180122'!B12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-2817720</v>
      </c>
    </row>
    <row r="15" spans="1:10" x14ac:dyDescent="0.25">
      <c r="A15" s="1" t="s">
        <v>380</v>
      </c>
      <c r="B15" s="2">
        <f>B12+'20180119'!B15</f>
        <v>11353.189999999999</v>
      </c>
      <c r="G15" s="1"/>
      <c r="H15" s="1" t="s">
        <v>32</v>
      </c>
      <c r="I15" s="15">
        <f>I14+I13</f>
        <v>-2817720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11173279.869999999</v>
      </c>
    </row>
    <row r="18" spans="1:14" x14ac:dyDescent="0.25">
      <c r="G18" s="1" t="s">
        <v>12</v>
      </c>
      <c r="H18" s="2"/>
      <c r="I18" s="15">
        <v>422658</v>
      </c>
    </row>
    <row r="19" spans="1:14" x14ac:dyDescent="0.25">
      <c r="A19" s="2"/>
      <c r="G19" s="1" t="s">
        <v>24</v>
      </c>
      <c r="H19" s="2"/>
      <c r="I19" s="15">
        <f>I18+I17-I16</f>
        <v>13595937.869999999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66609630.199999996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-135004</v>
      </c>
      <c r="G34" s="16" t="s">
        <v>296</v>
      </c>
      <c r="H34" s="2">
        <f>E40</f>
        <v>17188850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-281368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-2323</v>
      </c>
      <c r="G36" s="40" t="s">
        <v>298</v>
      </c>
      <c r="H36" s="41">
        <f>H34+H35</f>
        <v>17194007.605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-237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17188850</v>
      </c>
    </row>
    <row r="41" spans="1:23" s="9" customFormat="1" x14ac:dyDescent="0.25">
      <c r="A41"/>
      <c r="B41"/>
      <c r="D41" s="1" t="s">
        <v>75</v>
      </c>
      <c r="E41" s="2">
        <v>17095985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20767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-7040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-26830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149252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7" zoomScale="80" zoomScaleNormal="80" workbookViewId="0">
      <selection activeCell="B34" sqref="B34: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56049845.329999998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60642453.57</v>
      </c>
      <c r="D4" s="1" t="s">
        <v>11</v>
      </c>
      <c r="E4" s="38">
        <v>21675278.27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254871001.52000001</v>
      </c>
      <c r="D5" s="1" t="s">
        <v>12</v>
      </c>
      <c r="E5" s="2">
        <v>10148096.58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1998.4</v>
      </c>
      <c r="G8" s="1"/>
      <c r="H8" s="1"/>
    </row>
    <row r="9" spans="1:10" x14ac:dyDescent="0.25">
      <c r="A9" s="1" t="s">
        <v>82</v>
      </c>
      <c r="B9" s="2">
        <v>47614.93</v>
      </c>
      <c r="D9" s="1" t="s">
        <v>88</v>
      </c>
      <c r="E9" s="3">
        <v>1279</v>
      </c>
      <c r="H9" s="1"/>
    </row>
    <row r="10" spans="1:10" x14ac:dyDescent="0.25">
      <c r="A10" s="1" t="s">
        <v>83</v>
      </c>
      <c r="B10" s="2">
        <v>143000000</v>
      </c>
      <c r="D10" s="1" t="s">
        <v>85</v>
      </c>
      <c r="E10" s="2">
        <f>'20180118'!E10+'20180119'!E8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'20180118'!B11+'20180119'!B9</f>
        <v>1786917.8</v>
      </c>
      <c r="D11" s="1" t="s">
        <v>381</v>
      </c>
      <c r="E11" s="2">
        <f>E8+'20180118'!E11</f>
        <v>24150.400000000001</v>
      </c>
      <c r="G11" s="1"/>
      <c r="H11" s="1" t="s">
        <v>43</v>
      </c>
      <c r="I11" s="3">
        <f>SUM(J4:J9)</f>
        <v>-3</v>
      </c>
    </row>
    <row r="12" spans="1:10" x14ac:dyDescent="0.25">
      <c r="A12" s="1" t="s">
        <v>86</v>
      </c>
      <c r="B12" s="18">
        <v>333.22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'20180118'!B13+'20180119'!B12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-2813760</v>
      </c>
    </row>
    <row r="15" spans="1:10" x14ac:dyDescent="0.25">
      <c r="A15" s="1" t="s">
        <v>380</v>
      </c>
      <c r="B15" s="2">
        <f>B12+'20180118'!B15</f>
        <v>11353.189999999999</v>
      </c>
      <c r="G15" s="1"/>
      <c r="H15" s="1" t="s">
        <v>32</v>
      </c>
      <c r="I15" s="15">
        <f>I14+I13</f>
        <v>-2813760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11191288.869999999</v>
      </c>
    </row>
    <row r="18" spans="1:14" x14ac:dyDescent="0.25">
      <c r="G18" s="1" t="s">
        <v>12</v>
      </c>
      <c r="H18" s="2"/>
      <c r="I18" s="15">
        <v>420309</v>
      </c>
    </row>
    <row r="19" spans="1:14" x14ac:dyDescent="0.25">
      <c r="A19" s="2"/>
      <c r="G19" s="1" t="s">
        <v>24</v>
      </c>
      <c r="H19" s="2"/>
      <c r="I19" s="15">
        <f>I18+I17-I16</f>
        <v>13611597.869999999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71210859.150000006</v>
      </c>
      <c r="G26" s="1"/>
      <c r="H26" s="1" t="s">
        <v>355</v>
      </c>
      <c r="I26" s="2">
        <v>151.21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2482.83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-92544</v>
      </c>
      <c r="G34" s="16" t="s">
        <v>296</v>
      </c>
      <c r="H34" s="2">
        <f>E40</f>
        <v>17168083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-268042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-1694</v>
      </c>
      <c r="G36" s="40" t="s">
        <v>298</v>
      </c>
      <c r="H36" s="41">
        <f>H34+H35</f>
        <v>17173240.605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-348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17168083</v>
      </c>
    </row>
    <row r="41" spans="1:23" s="9" customFormat="1" x14ac:dyDescent="0.25">
      <c r="A41"/>
      <c r="B41"/>
      <c r="D41" s="1" t="s">
        <v>75</v>
      </c>
      <c r="E41" s="2">
        <v>17103025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-29015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-46007</v>
      </c>
    </row>
    <row r="44" spans="1:23" x14ac:dyDescent="0.25">
      <c r="A44" s="8" t="s">
        <v>233</v>
      </c>
      <c r="D44" s="1" t="s">
        <v>375</v>
      </c>
      <c r="E44" s="2">
        <v>30467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-59482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128485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4414062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28490332.25</v>
      </c>
      <c r="D3" s="1" t="s">
        <v>1</v>
      </c>
      <c r="E3" s="18">
        <v>38516567.490000002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60642453.509999998</v>
      </c>
      <c r="D4" s="1" t="s">
        <v>11</v>
      </c>
      <c r="E4" s="38">
        <v>26390070.329999998</v>
      </c>
      <c r="H4" s="1" t="s">
        <v>370</v>
      </c>
      <c r="I4" s="13"/>
      <c r="J4" s="13"/>
    </row>
    <row r="5" spans="1:10" x14ac:dyDescent="0.25">
      <c r="A5" s="1" t="s">
        <v>3</v>
      </c>
      <c r="B5" s="2">
        <v>248150983.46000001</v>
      </c>
      <c r="D5" s="1" t="s">
        <v>12</v>
      </c>
      <c r="E5" s="2">
        <v>12126497.16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187508529.94999999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5803.2</v>
      </c>
      <c r="G8" s="1"/>
      <c r="H8" s="1"/>
    </row>
    <row r="9" spans="1:10" x14ac:dyDescent="0.25">
      <c r="A9" s="1" t="s">
        <v>82</v>
      </c>
      <c r="B9" s="2">
        <v>18197.7</v>
      </c>
      <c r="D9" s="1" t="s">
        <v>88</v>
      </c>
      <c r="E9" s="3">
        <v>3972</v>
      </c>
      <c r="H9" s="1"/>
    </row>
    <row r="10" spans="1:10" x14ac:dyDescent="0.25">
      <c r="A10" s="1" t="s">
        <v>83</v>
      </c>
      <c r="B10" s="2">
        <v>132000000</v>
      </c>
      <c r="D10" s="1" t="s">
        <v>85</v>
      </c>
      <c r="E10" s="2">
        <f>'20180117'!E10+'20180118'!E8</f>
        <v>777169.09999999939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'20180117'!B11+'20180118'!B9</f>
        <v>1739302.87</v>
      </c>
      <c r="D11" s="1" t="s">
        <v>381</v>
      </c>
      <c r="E11" s="2">
        <f>E8+'20180117'!E11</f>
        <v>22152</v>
      </c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>
        <v>1452.64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'20180117'!B13+'20180118'!B12</f>
        <v>280377.19</v>
      </c>
      <c r="E13" s="2"/>
      <c r="G13" s="1"/>
      <c r="H13" s="1" t="s">
        <v>30</v>
      </c>
      <c r="I13" s="15">
        <v>5562480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-1854840</v>
      </c>
    </row>
    <row r="15" spans="1:10" x14ac:dyDescent="0.25">
      <c r="A15" s="1" t="s">
        <v>380</v>
      </c>
      <c r="B15" s="2">
        <f>B12+'20180117'!B15</f>
        <v>11019.97</v>
      </c>
      <c r="G15" s="1"/>
      <c r="H15" s="1" t="s">
        <v>32</v>
      </c>
      <c r="I15" s="15">
        <f>I14+I13</f>
        <v>3707640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10733170.08</v>
      </c>
    </row>
    <row r="18" spans="1:14" x14ac:dyDescent="0.25">
      <c r="G18" s="1" t="s">
        <v>12</v>
      </c>
      <c r="H18" s="2"/>
      <c r="I18" s="15">
        <v>834372</v>
      </c>
    </row>
    <row r="19" spans="1:14" x14ac:dyDescent="0.25">
      <c r="A19" s="2"/>
      <c r="G19" s="1" t="s">
        <v>24</v>
      </c>
      <c r="H19" s="2"/>
      <c r="I19" s="15">
        <f>I18+I17-I16</f>
        <v>13567542.08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466437.69</v>
      </c>
      <c r="N21" s="2"/>
    </row>
    <row r="22" spans="1:14" x14ac:dyDescent="0.25">
      <c r="G22" s="1"/>
      <c r="H22" s="1" t="s">
        <v>39</v>
      </c>
      <c r="I22" s="15">
        <v>109489.36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611165.9</v>
      </c>
    </row>
    <row r="26" spans="1:14" x14ac:dyDescent="0.25">
      <c r="A26" s="1" t="s">
        <v>71</v>
      </c>
      <c r="B26" s="2">
        <f>B4+E5+I18</f>
        <v>73603322.670000002</v>
      </c>
      <c r="G26" s="1"/>
      <c r="H26" s="1" t="s">
        <v>355</v>
      </c>
      <c r="I26" s="2">
        <v>668.2</v>
      </c>
    </row>
    <row r="27" spans="1:14" x14ac:dyDescent="0.25">
      <c r="A27" s="1" t="s">
        <v>90</v>
      </c>
      <c r="B27" s="2">
        <f>$B$13+$E$10+$I$25</f>
        <v>1668712.1899999995</v>
      </c>
      <c r="H27" s="1" t="s">
        <v>382</v>
      </c>
      <c r="I27" s="2">
        <f>I22-'20180102'!I22</f>
        <v>6607.1499999999942</v>
      </c>
    </row>
    <row r="28" spans="1:14" x14ac:dyDescent="0.25">
      <c r="A28" s="1" t="s">
        <v>356</v>
      </c>
      <c r="B28" s="2">
        <f>B12+E8+I26</f>
        <v>7924.04</v>
      </c>
    </row>
    <row r="29" spans="1:14" x14ac:dyDescent="0.25">
      <c r="A29" s="1" t="s">
        <v>383</v>
      </c>
      <c r="B29" s="2">
        <f>B15+E11+I27</f>
        <v>39779.119999999995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-705321</v>
      </c>
      <c r="G34" s="16" t="s">
        <v>296</v>
      </c>
      <c r="H34" s="2">
        <f>E40</f>
        <v>17197098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-1195309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-7903</v>
      </c>
      <c r="G36" s="40" t="s">
        <v>298</v>
      </c>
      <c r="H36" s="41">
        <f>H34+H35</f>
        <v>17202255.605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6433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17197098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-564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-19538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18974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157500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24203055.09</v>
      </c>
      <c r="D3" s="1" t="s">
        <v>1</v>
      </c>
      <c r="E3" s="18">
        <v>42179928.490000002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89431449.840000004</v>
      </c>
      <c r="D4" s="1" t="s">
        <v>11</v>
      </c>
      <c r="E4" s="38">
        <v>21277414.809999999</v>
      </c>
      <c r="H4" s="1" t="s">
        <v>370</v>
      </c>
      <c r="I4" s="13">
        <v>7</v>
      </c>
      <c r="J4" s="13"/>
    </row>
    <row r="5" spans="1:10" x14ac:dyDescent="0.25">
      <c r="A5" s="1" t="s">
        <v>3</v>
      </c>
      <c r="B5" s="2">
        <v>238646389.83000001</v>
      </c>
      <c r="D5" s="1" t="s">
        <v>12</v>
      </c>
      <c r="E5" s="2">
        <v>27682117.260000002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149214939.99000001</v>
      </c>
      <c r="D6" s="1" t="s">
        <v>4</v>
      </c>
      <c r="E6" s="2">
        <v>11000000</v>
      </c>
      <c r="H6" s="1" t="s">
        <v>323</v>
      </c>
      <c r="I6" s="13">
        <v>5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10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3507.2</v>
      </c>
      <c r="G8" s="1"/>
      <c r="H8" s="1"/>
    </row>
    <row r="9" spans="1:10" x14ac:dyDescent="0.25">
      <c r="A9" s="1" t="s">
        <v>82</v>
      </c>
      <c r="B9" s="2">
        <v>11884.9</v>
      </c>
      <c r="D9" s="1" t="s">
        <v>88</v>
      </c>
      <c r="E9" s="3">
        <v>2192</v>
      </c>
      <c r="H9" s="1"/>
    </row>
    <row r="10" spans="1:10" x14ac:dyDescent="0.25">
      <c r="A10" s="1" t="s">
        <v>83</v>
      </c>
      <c r="B10" s="2">
        <v>125000000</v>
      </c>
      <c r="D10" s="1" t="s">
        <v>85</v>
      </c>
      <c r="E10" s="2">
        <f>'20180116'!E10+'20180117'!E8</f>
        <v>771365.89999999944</v>
      </c>
      <c r="G10" s="1"/>
      <c r="H10" s="1" t="s">
        <v>42</v>
      </c>
      <c r="I10" s="3">
        <f>SUMIF(I4:I9,"&gt;=0")</f>
        <v>22</v>
      </c>
    </row>
    <row r="11" spans="1:10" x14ac:dyDescent="0.25">
      <c r="A11" s="1" t="s">
        <v>84</v>
      </c>
      <c r="B11" s="2">
        <f>'20180116'!B11+'20180117'!B9</f>
        <v>1721105.1700000002</v>
      </c>
      <c r="D11" s="1" t="s">
        <v>381</v>
      </c>
      <c r="E11" s="2">
        <f>E8+'20180116'!E11</f>
        <v>16348.8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1319.67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'20180116'!B13+'20180117'!B12</f>
        <v>278924.55</v>
      </c>
      <c r="E13" s="2"/>
      <c r="G13" s="1"/>
      <c r="H13" s="1" t="s">
        <v>30</v>
      </c>
      <c r="I13" s="15">
        <v>20430480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-6508980</v>
      </c>
    </row>
    <row r="15" spans="1:10" x14ac:dyDescent="0.25">
      <c r="A15" s="1" t="s">
        <v>380</v>
      </c>
      <c r="B15" s="2">
        <f>B12+'20180116'!B15</f>
        <v>9567.33</v>
      </c>
      <c r="G15" s="1"/>
      <c r="H15" s="1" t="s">
        <v>32</v>
      </c>
      <c r="I15" s="15">
        <f>I14+I13</f>
        <v>13921500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17336341.280000001</v>
      </c>
    </row>
    <row r="18" spans="1:14" x14ac:dyDescent="0.25">
      <c r="G18" s="1" t="s">
        <v>12</v>
      </c>
      <c r="H18" s="2"/>
      <c r="I18" s="15">
        <v>3046158</v>
      </c>
    </row>
    <row r="19" spans="1:14" x14ac:dyDescent="0.25">
      <c r="A19" s="2"/>
      <c r="G19" s="1" t="s">
        <v>24</v>
      </c>
      <c r="H19" s="2"/>
      <c r="I19" s="15">
        <f>I18+I17-I16</f>
        <v>13382499.280000001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463541.26</v>
      </c>
      <c r="N21" s="2"/>
    </row>
    <row r="22" spans="1:14" x14ac:dyDescent="0.25">
      <c r="G22" s="1"/>
      <c r="H22" s="1" t="s">
        <v>39</v>
      </c>
      <c r="I22" s="15">
        <v>108821.16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607601.27</v>
      </c>
    </row>
    <row r="26" spans="1:14" x14ac:dyDescent="0.25">
      <c r="A26" s="1" t="s">
        <v>71</v>
      </c>
      <c r="B26" s="2">
        <f>B4+E5+I18</f>
        <v>120159725.10000001</v>
      </c>
      <c r="G26" s="1"/>
      <c r="H26" s="1" t="s">
        <v>355</v>
      </c>
      <c r="I26" s="2">
        <v>593.83000000000004</v>
      </c>
    </row>
    <row r="27" spans="1:14" x14ac:dyDescent="0.25">
      <c r="A27" s="1" t="s">
        <v>90</v>
      </c>
      <c r="B27" s="2">
        <f>$B$13+$E$10+$I$25</f>
        <v>1657891.7199999995</v>
      </c>
      <c r="H27" s="1" t="s">
        <v>382</v>
      </c>
      <c r="I27" s="2">
        <f>I22-'20180102'!I22</f>
        <v>5938.9499999999971</v>
      </c>
    </row>
    <row r="28" spans="1:14" x14ac:dyDescent="0.25">
      <c r="A28" s="1" t="s">
        <v>356</v>
      </c>
      <c r="B28" s="2">
        <f>B12+E8+I26</f>
        <v>5420.7</v>
      </c>
    </row>
    <row r="29" spans="1:14" x14ac:dyDescent="0.25">
      <c r="A29" s="1" t="s">
        <v>383</v>
      </c>
      <c r="B29" s="2">
        <f>B15+E11+I27</f>
        <v>31855.079999999994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1458</v>
      </c>
      <c r="D34" s="1" t="s">
        <v>78</v>
      </c>
      <c r="E34" s="2">
        <v>-2219262</v>
      </c>
      <c r="G34" s="16" t="s">
        <v>296</v>
      </c>
      <c r="H34" s="2">
        <f>E40</f>
        <v>17197662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365</v>
      </c>
      <c r="D35" s="1" t="s">
        <v>182</v>
      </c>
      <c r="E35" s="10">
        <v>-1619064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3142</v>
      </c>
      <c r="D36" s="1" t="s">
        <v>80</v>
      </c>
      <c r="E36" s="10">
        <v>-45282</v>
      </c>
      <c r="G36" s="40" t="s">
        <v>298</v>
      </c>
      <c r="H36" s="41">
        <f>H34+H35</f>
        <v>17202819.605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2576</v>
      </c>
      <c r="D37" s="1" t="s">
        <v>81</v>
      </c>
      <c r="E37" s="2">
        <v>7525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7541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17197662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-66884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-55548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-11336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158064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D20" sqref="D2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16932761.899999999</v>
      </c>
      <c r="D3" s="1" t="s">
        <v>1</v>
      </c>
      <c r="E3" s="18">
        <v>45189430.719999999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108056047.53</v>
      </c>
      <c r="D4" s="1" t="s">
        <v>11</v>
      </c>
      <c r="E4" s="38">
        <v>17507313.460000001</v>
      </c>
      <c r="H4" s="1" t="s">
        <v>370</v>
      </c>
      <c r="I4" s="13">
        <v>27</v>
      </c>
      <c r="J4" s="13"/>
    </row>
    <row r="5" spans="1:10" x14ac:dyDescent="0.25">
      <c r="A5" s="1" t="s">
        <v>3</v>
      </c>
      <c r="B5" s="2">
        <v>237998926.55000001</v>
      </c>
      <c r="D5" s="1" t="s">
        <v>12</v>
      </c>
      <c r="E5" s="2">
        <v>27682117.260000002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129942879.02</v>
      </c>
      <c r="D6" s="1" t="s">
        <v>4</v>
      </c>
      <c r="E6" s="2">
        <v>11000000</v>
      </c>
      <c r="H6" s="1" t="s">
        <v>323</v>
      </c>
      <c r="I6" s="13">
        <v>5</v>
      </c>
      <c r="J6" s="13">
        <v>-7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192980000</v>
      </c>
      <c r="D8" s="1" t="s">
        <v>86</v>
      </c>
      <c r="E8" s="18">
        <v>4792</v>
      </c>
      <c r="G8" s="1"/>
      <c r="H8" s="1"/>
    </row>
    <row r="9" spans="1:10" x14ac:dyDescent="0.25">
      <c r="A9" s="1" t="s">
        <v>82</v>
      </c>
      <c r="B9" s="2">
        <v>10117.120000000001</v>
      </c>
      <c r="D9" s="1" t="s">
        <v>88</v>
      </c>
      <c r="E9" s="3">
        <v>3073</v>
      </c>
      <c r="H9" s="1"/>
    </row>
    <row r="10" spans="1:10" x14ac:dyDescent="0.25">
      <c r="A10" s="1" t="s">
        <v>83</v>
      </c>
      <c r="B10" s="2">
        <v>113000000</v>
      </c>
      <c r="D10" s="1" t="s">
        <v>85</v>
      </c>
      <c r="E10" s="2">
        <f>'20180115'!E10+'20180116'!E8</f>
        <v>767858.69999999949</v>
      </c>
      <c r="G10" s="1"/>
      <c r="H10" s="1" t="s">
        <v>42</v>
      </c>
      <c r="I10" s="3">
        <f>SUMIF(I4:I9,"&gt;=0")</f>
        <v>48</v>
      </c>
    </row>
    <row r="11" spans="1:10" x14ac:dyDescent="0.25">
      <c r="A11" s="1" t="s">
        <v>84</v>
      </c>
      <c r="B11" s="2">
        <f>'20180115'!B11+'20180116'!B9</f>
        <v>1709220.2700000003</v>
      </c>
      <c r="D11" s="1" t="s">
        <v>381</v>
      </c>
      <c r="E11" s="2">
        <f>E8+'20180115'!E11</f>
        <v>12841.599999999999</v>
      </c>
      <c r="G11" s="1"/>
      <c r="H11" s="1" t="s">
        <v>43</v>
      </c>
      <c r="I11" s="3">
        <f>SUM(J4:J9)</f>
        <v>-7</v>
      </c>
    </row>
    <row r="12" spans="1:10" x14ac:dyDescent="0.25">
      <c r="A12" s="1" t="s">
        <v>86</v>
      </c>
      <c r="B12" s="18">
        <v>1379.68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'20180115'!B13+'20180116'!B12</f>
        <v>277604.88</v>
      </c>
      <c r="E13" s="2"/>
      <c r="G13" s="1"/>
      <c r="H13" s="1" t="s">
        <v>30</v>
      </c>
      <c r="I13" s="15">
        <v>44113860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-6451620</v>
      </c>
    </row>
    <row r="15" spans="1:10" x14ac:dyDescent="0.25">
      <c r="A15" s="1" t="s">
        <v>380</v>
      </c>
      <c r="B15" s="2">
        <f>B12+'20180115'!B15</f>
        <v>8247.66</v>
      </c>
      <c r="G15" s="1"/>
      <c r="H15" s="1" t="s">
        <v>32</v>
      </c>
      <c r="I15" s="15">
        <f>I14+I13</f>
        <v>37662240</v>
      </c>
    </row>
    <row r="16" spans="1:10" x14ac:dyDescent="0.25">
      <c r="B16" s="2"/>
      <c r="G16" s="1" t="s">
        <v>5</v>
      </c>
      <c r="H16" s="2"/>
      <c r="I16" s="15">
        <v>7000000</v>
      </c>
    </row>
    <row r="17" spans="1:14" x14ac:dyDescent="0.25">
      <c r="A17" s="6"/>
      <c r="B17" s="2"/>
      <c r="G17" s="1" t="s">
        <v>26</v>
      </c>
      <c r="H17" s="2"/>
      <c r="I17" s="15">
        <v>13768973.109999999</v>
      </c>
    </row>
    <row r="18" spans="1:14" x14ac:dyDescent="0.25">
      <c r="G18" s="1" t="s">
        <v>12</v>
      </c>
      <c r="H18" s="2"/>
      <c r="I18" s="15">
        <v>6632118</v>
      </c>
    </row>
    <row r="19" spans="1:14" x14ac:dyDescent="0.25">
      <c r="A19" s="2"/>
      <c r="G19" s="1" t="s">
        <v>24</v>
      </c>
      <c r="H19" s="2"/>
      <c r="I19" s="15">
        <f>I18+I17-I16</f>
        <v>13401091.109999999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460967.33</v>
      </c>
      <c r="N21" s="2"/>
    </row>
    <row r="22" spans="1:14" x14ac:dyDescent="0.25">
      <c r="G22" s="1"/>
      <c r="H22" s="1" t="s">
        <v>39</v>
      </c>
      <c r="I22" s="15">
        <v>108227.33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604433.51</v>
      </c>
    </row>
    <row r="26" spans="1:14" x14ac:dyDescent="0.25">
      <c r="A26" s="1" t="s">
        <v>71</v>
      </c>
      <c r="B26" s="2">
        <f>B4+E5+I18</f>
        <v>142370282.78999999</v>
      </c>
      <c r="G26" s="1"/>
      <c r="H26" s="1" t="s">
        <v>355</v>
      </c>
      <c r="I26" s="2">
        <v>530.05999999999995</v>
      </c>
    </row>
    <row r="27" spans="1:14" x14ac:dyDescent="0.25">
      <c r="A27" s="1" t="s">
        <v>90</v>
      </c>
      <c r="B27" s="2">
        <f>$B$13+$E$10+$I$25</f>
        <v>1649897.0899999994</v>
      </c>
      <c r="H27" s="1" t="s">
        <v>382</v>
      </c>
      <c r="I27" s="2">
        <f>I26+'20180115'!I27</f>
        <v>5345.1200000000008</v>
      </c>
    </row>
    <row r="28" spans="1:14" x14ac:dyDescent="0.25">
      <c r="A28" s="1" t="s">
        <v>356</v>
      </c>
      <c r="B28" s="2">
        <f>B12+E8+I26</f>
        <v>6701.74</v>
      </c>
    </row>
    <row r="29" spans="1:14" x14ac:dyDescent="0.25">
      <c r="A29" s="1" t="s">
        <v>383</v>
      </c>
      <c r="B29" s="2">
        <f>B15+E11+I27</f>
        <v>26434.379999999997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1800</v>
      </c>
      <c r="D34" s="1" t="s">
        <v>78</v>
      </c>
      <c r="E34" s="2">
        <v>2057990</v>
      </c>
      <c r="G34" s="16" t="s">
        <v>296</v>
      </c>
      <c r="H34" s="2">
        <f>E40</f>
        <v>17264791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517</v>
      </c>
      <c r="D35" s="1" t="s">
        <v>182</v>
      </c>
      <c r="E35" s="10">
        <v>-1401386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4754</v>
      </c>
      <c r="D36" s="1" t="s">
        <v>80</v>
      </c>
      <c r="E36" s="10">
        <v>-41193</v>
      </c>
      <c r="G36" s="40" t="s">
        <v>298</v>
      </c>
      <c r="H36" s="41">
        <f>H34+H35</f>
        <v>17269948.605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2632</v>
      </c>
      <c r="D37" s="1" t="s">
        <v>81</v>
      </c>
      <c r="E37" s="2">
        <v>7835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9703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17264791</v>
      </c>
    </row>
    <row r="41" spans="1:23" s="9" customFormat="1" x14ac:dyDescent="0.25">
      <c r="A41"/>
      <c r="B41"/>
      <c r="D41" s="1" t="s">
        <v>75</v>
      </c>
      <c r="E41" s="2">
        <v>17157219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-397853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-379970</v>
      </c>
    </row>
    <row r="44" spans="1:23" x14ac:dyDescent="0.25">
      <c r="A44" s="8" t="s">
        <v>233</v>
      </c>
      <c r="D44" s="1" t="s">
        <v>375</v>
      </c>
      <c r="E44" s="2">
        <v>-67297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-330556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225193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4" zoomScale="80" zoomScaleNormal="80" workbookViewId="0">
      <selection activeCell="B75" sqref="B7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12201183.470000001</v>
      </c>
      <c r="D3" s="1" t="s">
        <v>1</v>
      </c>
      <c r="E3" s="18">
        <v>50252707.729999997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135583076.58000001</v>
      </c>
      <c r="D4" s="1" t="s">
        <v>11</v>
      </c>
      <c r="E4" s="38">
        <v>13357901.76</v>
      </c>
      <c r="H4" s="1" t="s">
        <v>370</v>
      </c>
      <c r="I4" s="13">
        <v>43</v>
      </c>
      <c r="J4" s="13"/>
    </row>
    <row r="5" spans="1:10" x14ac:dyDescent="0.25">
      <c r="A5" s="1" t="s">
        <v>3</v>
      </c>
      <c r="B5" s="2">
        <v>233791287.47</v>
      </c>
      <c r="D5" s="1" t="s">
        <v>12</v>
      </c>
      <c r="E5" s="2">
        <v>36894805.969999999</v>
      </c>
      <c r="H5" s="1" t="s">
        <v>372</v>
      </c>
      <c r="I5" s="13">
        <v>5</v>
      </c>
      <c r="J5" s="13"/>
    </row>
    <row r="6" spans="1:10" x14ac:dyDescent="0.25">
      <c r="A6" s="1" t="s">
        <v>11</v>
      </c>
      <c r="B6" s="37">
        <v>98208210.890000001</v>
      </c>
      <c r="D6" s="1" t="s">
        <v>4</v>
      </c>
      <c r="E6" s="2">
        <v>11000000</v>
      </c>
      <c r="H6" s="1" t="s">
        <v>323</v>
      </c>
      <c r="I6" s="13"/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3059.2</v>
      </c>
      <c r="G8" s="1"/>
      <c r="H8" s="1"/>
    </row>
    <row r="9" spans="1:10" x14ac:dyDescent="0.25">
      <c r="A9" s="1" t="s">
        <v>82</v>
      </c>
      <c r="B9" s="2">
        <v>7027.42</v>
      </c>
      <c r="D9" s="1" t="s">
        <v>88</v>
      </c>
      <c r="E9" s="3">
        <v>1927</v>
      </c>
      <c r="H9" s="1"/>
    </row>
    <row r="10" spans="1:10" x14ac:dyDescent="0.25">
      <c r="A10" s="1" t="s">
        <v>83</v>
      </c>
      <c r="B10" s="2">
        <v>86000000</v>
      </c>
      <c r="D10" s="1" t="s">
        <v>85</v>
      </c>
      <c r="E10" s="2">
        <f>'20180112'!E10+'20180115'!E8</f>
        <v>763066.69999999949</v>
      </c>
      <c r="G10" s="1"/>
      <c r="H10" s="1" t="s">
        <v>42</v>
      </c>
      <c r="I10" s="3">
        <f>SUMIF(I4:I9,"&gt;=0")</f>
        <v>66</v>
      </c>
    </row>
    <row r="11" spans="1:10" x14ac:dyDescent="0.25">
      <c r="A11" s="1" t="s">
        <v>84</v>
      </c>
      <c r="B11" s="2">
        <f>'20180112'!B11+'20180115'!B9</f>
        <v>1699103.1500000001</v>
      </c>
      <c r="D11" s="1" t="s">
        <v>381</v>
      </c>
      <c r="E11" s="2">
        <f>E8+'20180112'!E11</f>
        <v>8049.5999999999995</v>
      </c>
      <c r="G11" s="1"/>
      <c r="H11" s="1" t="s">
        <v>43</v>
      </c>
      <c r="I11" s="3">
        <f>SUM(J4:J9)</f>
        <v>-14</v>
      </c>
    </row>
    <row r="12" spans="1:10" x14ac:dyDescent="0.25">
      <c r="A12" s="1" t="s">
        <v>86</v>
      </c>
      <c r="B12" s="18">
        <v>601.11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'20180112'!B13+'20180115'!B12</f>
        <v>276225.2</v>
      </c>
      <c r="E13" s="2"/>
      <c r="G13" s="1"/>
      <c r="H13" s="1" t="s">
        <v>30</v>
      </c>
      <c r="I13" s="15">
        <v>63000105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-12791520</v>
      </c>
    </row>
    <row r="15" spans="1:10" x14ac:dyDescent="0.25">
      <c r="A15" s="1" t="s">
        <v>380</v>
      </c>
      <c r="B15" s="2">
        <f>B12+'20180112'!B15</f>
        <v>6867.98</v>
      </c>
      <c r="G15" s="1"/>
      <c r="H15" s="1" t="s">
        <v>32</v>
      </c>
      <c r="I15" s="15">
        <f>I14+I13</f>
        <v>50208585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13820018.17</v>
      </c>
    </row>
    <row r="18" spans="1:14" x14ac:dyDescent="0.25">
      <c r="G18" s="1" t="s">
        <v>12</v>
      </c>
      <c r="H18" s="2"/>
      <c r="I18" s="15">
        <v>8994060</v>
      </c>
    </row>
    <row r="19" spans="1:14" x14ac:dyDescent="0.25">
      <c r="A19" s="2"/>
      <c r="G19" s="1" t="s">
        <v>24</v>
      </c>
      <c r="H19" s="2"/>
      <c r="I19" s="15">
        <f>I18+I17-I16</f>
        <v>12814078.170000002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458669.73</v>
      </c>
      <c r="N21" s="2"/>
    </row>
    <row r="22" spans="1:14" x14ac:dyDescent="0.25">
      <c r="G22" s="1"/>
      <c r="H22" s="1" t="s">
        <v>39</v>
      </c>
      <c r="I22" s="15">
        <v>107697.27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601605.85</v>
      </c>
    </row>
    <row r="26" spans="1:14" x14ac:dyDescent="0.25">
      <c r="A26" s="1" t="s">
        <v>71</v>
      </c>
      <c r="B26" s="2">
        <f>B4+E5+I18</f>
        <v>181471942.55000001</v>
      </c>
      <c r="G26" s="1"/>
      <c r="H26" s="1" t="s">
        <v>355</v>
      </c>
      <c r="I26" s="2">
        <v>438.63</v>
      </c>
    </row>
    <row r="27" spans="1:14" x14ac:dyDescent="0.25">
      <c r="A27" s="1" t="s">
        <v>90</v>
      </c>
      <c r="B27" s="2">
        <f>$B$13+$E$10+$I$25</f>
        <v>1640897.7499999995</v>
      </c>
      <c r="H27" s="1" t="s">
        <v>382</v>
      </c>
      <c r="I27" s="2">
        <f>I26+'20180112'!I27</f>
        <v>4815.0600000000004</v>
      </c>
    </row>
    <row r="28" spans="1:14" x14ac:dyDescent="0.25">
      <c r="A28" s="1" t="s">
        <v>356</v>
      </c>
      <c r="B28" s="2">
        <f>B12+E8+I26</f>
        <v>4098.9399999999996</v>
      </c>
    </row>
    <row r="29" spans="1:14" x14ac:dyDescent="0.25">
      <c r="A29" s="1" t="s">
        <v>383</v>
      </c>
      <c r="B29" s="2">
        <f>B15+E11+I27</f>
        <v>19732.64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3182</v>
      </c>
      <c r="D34" s="1" t="s">
        <v>78</v>
      </c>
      <c r="E34" s="2">
        <v>-16940940</v>
      </c>
      <c r="G34" s="16" t="s">
        <v>296</v>
      </c>
      <c r="H34" s="2">
        <f>E40</f>
        <v>17662644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577</v>
      </c>
      <c r="D35" s="1" t="s">
        <v>182</v>
      </c>
      <c r="E35" s="10">
        <v>-443293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5989</v>
      </c>
      <c r="D36" s="1" t="s">
        <v>80</v>
      </c>
      <c r="E36" s="10">
        <v>-32148</v>
      </c>
      <c r="G36" s="40" t="s">
        <v>298</v>
      </c>
      <c r="H36" s="41">
        <f>H34+H35</f>
        <v>17667801.605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2778</v>
      </c>
      <c r="D37" s="1" t="s">
        <v>81</v>
      </c>
      <c r="E37" s="2">
        <v>2831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12526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17662644</v>
      </c>
    </row>
    <row r="41" spans="1:23" s="9" customFormat="1" x14ac:dyDescent="0.25">
      <c r="A41"/>
      <c r="B41"/>
      <c r="D41" s="1" t="s">
        <v>75</v>
      </c>
      <c r="E41" s="2">
        <v>17537189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-12795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94546</v>
      </c>
    </row>
    <row r="44" spans="1:23" x14ac:dyDescent="0.25">
      <c r="A44" s="8" t="s">
        <v>233</v>
      </c>
      <c r="D44" s="1" t="s">
        <v>375</v>
      </c>
      <c r="E44" s="2">
        <v>7657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-20453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623046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41639000.869999997</v>
      </c>
      <c r="D3" s="1" t="s">
        <v>1</v>
      </c>
      <c r="E3" s="18">
        <v>52921669.229999997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145872296.31</v>
      </c>
      <c r="D4" s="1" t="s">
        <v>11</v>
      </c>
      <c r="E4" s="38">
        <v>11519911.67</v>
      </c>
      <c r="H4" s="1" t="s">
        <v>370</v>
      </c>
      <c r="I4" s="13">
        <v>57</v>
      </c>
      <c r="J4" s="13"/>
    </row>
    <row r="5" spans="1:10" x14ac:dyDescent="0.25">
      <c r="A5" s="1" t="s">
        <v>3</v>
      </c>
      <c r="B5" s="2">
        <v>232522259.49000001</v>
      </c>
      <c r="D5" s="1" t="s">
        <v>12</v>
      </c>
      <c r="E5" s="2">
        <v>41401757.560000002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86649363.180000007</v>
      </c>
      <c r="D6" s="1" t="s">
        <v>4</v>
      </c>
      <c r="E6" s="2">
        <v>11000000</v>
      </c>
      <c r="H6" s="1" t="s">
        <v>323</v>
      </c>
      <c r="I6" s="13">
        <v>5</v>
      </c>
      <c r="J6" s="13">
        <v>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787.2</v>
      </c>
      <c r="G8" s="1"/>
      <c r="H8" s="1"/>
    </row>
    <row r="9" spans="1:10" x14ac:dyDescent="0.25">
      <c r="A9" s="1" t="s">
        <v>82</v>
      </c>
      <c r="B9" s="2">
        <v>10962.31</v>
      </c>
      <c r="D9" s="1" t="s">
        <v>88</v>
      </c>
      <c r="E9" s="3">
        <v>820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'20180111'!E10+'20180112'!E8</f>
        <v>760007.49999999953</v>
      </c>
      <c r="G10" s="1"/>
      <c r="H10" s="1" t="s">
        <v>42</v>
      </c>
      <c r="I10" s="3">
        <f>SUMIF(I4:I9,"&gt;=0")</f>
        <v>81</v>
      </c>
    </row>
    <row r="11" spans="1:10" x14ac:dyDescent="0.25">
      <c r="A11" s="1" t="s">
        <v>84</v>
      </c>
      <c r="B11" s="2">
        <f>'20180111'!B11+'20180112'!B9</f>
        <v>1692075.7300000002</v>
      </c>
      <c r="D11" s="1" t="s">
        <v>381</v>
      </c>
      <c r="E11" s="2">
        <f>E8+'20180111'!E11</f>
        <v>4990.3999999999996</v>
      </c>
      <c r="G11" s="1"/>
      <c r="H11" s="1" t="s">
        <v>43</v>
      </c>
      <c r="I11" s="3">
        <f>SUM(J4:J9)</f>
        <v>20</v>
      </c>
    </row>
    <row r="12" spans="1:10" x14ac:dyDescent="0.25">
      <c r="A12" s="1" t="s">
        <v>86</v>
      </c>
      <c r="B12" s="18">
        <v>337.86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'20180111'!B13+'20180112'!B12</f>
        <v>275624.09000000003</v>
      </c>
      <c r="E13" s="2"/>
      <c r="G13" s="1"/>
      <c r="H13" s="1" t="s">
        <v>30</v>
      </c>
      <c r="I13" s="15">
        <v>73092720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-18118800</v>
      </c>
    </row>
    <row r="15" spans="1:10" x14ac:dyDescent="0.25">
      <c r="A15" s="1" t="s">
        <v>380</v>
      </c>
      <c r="B15" s="2">
        <f>B12+'20180111'!B15</f>
        <v>6266.87</v>
      </c>
      <c r="G15" s="1"/>
      <c r="H15" s="1" t="s">
        <v>32</v>
      </c>
      <c r="I15" s="15">
        <f>I14+I13</f>
        <v>54973920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11514035.800000001</v>
      </c>
    </row>
    <row r="18" spans="1:14" x14ac:dyDescent="0.25">
      <c r="G18" s="1" t="s">
        <v>12</v>
      </c>
      <c r="H18" s="2"/>
      <c r="I18" s="15">
        <v>10963908</v>
      </c>
    </row>
    <row r="19" spans="1:14" x14ac:dyDescent="0.25">
      <c r="A19" s="2"/>
      <c r="G19" s="1" t="s">
        <v>24</v>
      </c>
      <c r="H19" s="2"/>
      <c r="I19" s="15">
        <f>I18+I17-I16</f>
        <v>12477943.800000001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456768.36</v>
      </c>
      <c r="N21" s="2"/>
    </row>
    <row r="22" spans="1:14" x14ac:dyDescent="0.25">
      <c r="G22" s="1"/>
      <c r="H22" s="1" t="s">
        <v>39</v>
      </c>
      <c r="I22" s="15">
        <v>107258.64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599265.85</v>
      </c>
    </row>
    <row r="26" spans="1:14" x14ac:dyDescent="0.25">
      <c r="A26" s="1" t="s">
        <v>71</v>
      </c>
      <c r="B26" s="2">
        <f>B4+E5+I18</f>
        <v>198237961.87</v>
      </c>
      <c r="G26" s="1"/>
      <c r="H26" s="1" t="s">
        <v>355</v>
      </c>
      <c r="I26" s="2">
        <v>291.49</v>
      </c>
    </row>
    <row r="27" spans="1:14" x14ac:dyDescent="0.25">
      <c r="A27" s="1" t="s">
        <v>90</v>
      </c>
      <c r="B27" s="2">
        <f>$B$13+$E$10+$I$25</f>
        <v>1634897.4399999995</v>
      </c>
      <c r="H27" s="1" t="s">
        <v>382</v>
      </c>
      <c r="I27" s="2">
        <f>I26+'20180111'!I27</f>
        <v>4376.43</v>
      </c>
    </row>
    <row r="28" spans="1:14" x14ac:dyDescent="0.25">
      <c r="A28" s="1" t="s">
        <v>356</v>
      </c>
      <c r="B28" s="2">
        <f>B12+E8+I26</f>
        <v>1416.55</v>
      </c>
    </row>
    <row r="29" spans="1:14" x14ac:dyDescent="0.25">
      <c r="A29" s="1" t="s">
        <v>383</v>
      </c>
      <c r="B29" s="2">
        <f>B15+E11+I27</f>
        <v>15633.7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4021</v>
      </c>
      <c r="D34" s="1" t="s">
        <v>78</v>
      </c>
      <c r="E34" s="2">
        <v>-24553595</v>
      </c>
      <c r="G34" s="16" t="s">
        <v>296</v>
      </c>
      <c r="H34" s="2">
        <f>E40</f>
        <v>17675439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1015</v>
      </c>
      <c r="D35" s="1" t="s">
        <v>182</v>
      </c>
      <c r="E35" s="10">
        <v>-1270389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-37383</v>
      </c>
      <c r="G36" s="40" t="s">
        <v>298</v>
      </c>
      <c r="H36" s="41">
        <f>H34+H35</f>
        <v>17680596.605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2901</v>
      </c>
      <c r="D37" s="1" t="s">
        <v>81</v>
      </c>
      <c r="E37" s="2">
        <v>4934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14467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17675439</v>
      </c>
    </row>
    <row r="41" spans="1:23" s="9" customFormat="1" x14ac:dyDescent="0.25">
      <c r="A41"/>
      <c r="B41"/>
      <c r="D41" s="1" t="s">
        <v>75</v>
      </c>
      <c r="E41" s="2">
        <v>17442642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-153945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-352901</v>
      </c>
    </row>
    <row r="44" spans="1:23" x14ac:dyDescent="0.25">
      <c r="A44" s="8" t="s">
        <v>233</v>
      </c>
      <c r="D44" s="1" t="s">
        <v>375</v>
      </c>
      <c r="E44" s="2">
        <v>21537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-175482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635841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63785345.380000003</v>
      </c>
      <c r="D3" s="1" t="s">
        <v>1</v>
      </c>
      <c r="E3" s="18">
        <v>53035687.659999996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143868915.53999999</v>
      </c>
      <c r="D4" s="1" t="s">
        <v>11</v>
      </c>
      <c r="E4" s="38">
        <v>12783583.449999999</v>
      </c>
      <c r="H4" s="1" t="s">
        <v>370</v>
      </c>
      <c r="I4" s="13">
        <v>61</v>
      </c>
      <c r="J4" s="13">
        <v>-2</v>
      </c>
    </row>
    <row r="5" spans="1:10" x14ac:dyDescent="0.25">
      <c r="A5" s="1" t="s">
        <v>3</v>
      </c>
      <c r="B5" s="2">
        <v>232655844.47</v>
      </c>
      <c r="D5" s="1" t="s">
        <v>12</v>
      </c>
      <c r="E5" s="2">
        <v>40252104.210000001</v>
      </c>
      <c r="H5" s="1" t="s">
        <v>372</v>
      </c>
      <c r="I5" s="13">
        <v>1</v>
      </c>
      <c r="J5" s="13">
        <v>-1</v>
      </c>
    </row>
    <row r="6" spans="1:10" x14ac:dyDescent="0.25">
      <c r="A6" s="1" t="s">
        <v>11</v>
      </c>
      <c r="B6" s="37">
        <v>88786928.930000007</v>
      </c>
      <c r="D6" s="1" t="s">
        <v>4</v>
      </c>
      <c r="E6" s="2">
        <v>11000000</v>
      </c>
      <c r="H6" s="1" t="s">
        <v>323</v>
      </c>
      <c r="I6" s="13">
        <v>6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>
        <v>-1</v>
      </c>
    </row>
    <row r="8" spans="1:10" x14ac:dyDescent="0.25">
      <c r="A8" s="1" t="s">
        <v>5</v>
      </c>
      <c r="B8" s="2">
        <v>189980000</v>
      </c>
      <c r="D8" s="1" t="s">
        <v>86</v>
      </c>
      <c r="E8" s="18">
        <v>1728</v>
      </c>
      <c r="G8" s="1"/>
      <c r="H8" s="1"/>
    </row>
    <row r="9" spans="1:10" x14ac:dyDescent="0.25">
      <c r="A9" s="1" t="s">
        <v>82</v>
      </c>
      <c r="B9" s="2">
        <v>1583.55</v>
      </c>
      <c r="D9" s="1" t="s">
        <v>88</v>
      </c>
      <c r="E9" s="3">
        <v>1220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'20180110'!E10+'20180111'!E8</f>
        <v>759220.29999999958</v>
      </c>
      <c r="G10" s="1"/>
      <c r="H10" s="1" t="s">
        <v>42</v>
      </c>
      <c r="I10" s="3">
        <f>SUMIF(I4:I9,"&gt;=0")</f>
        <v>87</v>
      </c>
    </row>
    <row r="11" spans="1:10" x14ac:dyDescent="0.25">
      <c r="A11" s="1" t="s">
        <v>84</v>
      </c>
      <c r="B11" s="2">
        <f>'20180110'!B11+'20180111'!B9</f>
        <v>1681113.4200000002</v>
      </c>
      <c r="D11" s="1" t="s">
        <v>381</v>
      </c>
      <c r="E11" s="2">
        <f>E8+'20180110'!E11</f>
        <v>4203.2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993.69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'20180110'!B13+'20180111'!B12</f>
        <v>275286.23000000004</v>
      </c>
      <c r="E13" s="2"/>
      <c r="G13" s="1"/>
      <c r="H13" s="1" t="s">
        <v>30</v>
      </c>
      <c r="I13" s="15">
        <v>78361140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-23483340</v>
      </c>
    </row>
    <row r="15" spans="1:10" x14ac:dyDescent="0.25">
      <c r="A15" s="1" t="s">
        <v>380</v>
      </c>
      <c r="B15" s="2">
        <f>B12+'20180110'!B15</f>
        <v>5929.01</v>
      </c>
      <c r="G15" s="1"/>
      <c r="H15" s="1" t="s">
        <v>32</v>
      </c>
      <c r="I15" s="15">
        <f>I14+I13</f>
        <v>54877800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10642126.289999999</v>
      </c>
    </row>
    <row r="18" spans="1:14" x14ac:dyDescent="0.25">
      <c r="G18" s="1" t="s">
        <v>12</v>
      </c>
      <c r="H18" s="2"/>
      <c r="I18" s="15">
        <v>11754171</v>
      </c>
    </row>
    <row r="19" spans="1:14" x14ac:dyDescent="0.25">
      <c r="A19" s="2"/>
      <c r="G19" s="1" t="s">
        <v>24</v>
      </c>
      <c r="H19" s="2"/>
      <c r="I19" s="15">
        <f>I18+I17-I16</f>
        <v>12396297.289999999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455504.91</v>
      </c>
      <c r="N21" s="2"/>
    </row>
    <row r="22" spans="1:14" x14ac:dyDescent="0.25">
      <c r="G22" s="1"/>
      <c r="H22" s="1" t="s">
        <v>39</v>
      </c>
      <c r="I22" s="15">
        <v>106967.15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597710.90999999992</v>
      </c>
    </row>
    <row r="26" spans="1:14" x14ac:dyDescent="0.25">
      <c r="A26" s="1" t="s">
        <v>71</v>
      </c>
      <c r="B26" s="2">
        <f>B4+E5+I18</f>
        <v>195875190.75</v>
      </c>
      <c r="G26" s="1"/>
      <c r="H26" s="1" t="s">
        <v>355</v>
      </c>
      <c r="I26" s="2">
        <v>746.28</v>
      </c>
    </row>
    <row r="27" spans="1:14" x14ac:dyDescent="0.25">
      <c r="A27" s="1" t="s">
        <v>90</v>
      </c>
      <c r="B27" s="2">
        <f>$B$13+$E$10+$I$25</f>
        <v>1632217.4399999995</v>
      </c>
      <c r="H27" s="1" t="s">
        <v>382</v>
      </c>
      <c r="I27" s="2">
        <f>I26+'20180110'!I27</f>
        <v>4084.9400000000005</v>
      </c>
    </row>
    <row r="28" spans="1:14" x14ac:dyDescent="0.25">
      <c r="A28" s="1" t="s">
        <v>356</v>
      </c>
      <c r="B28" s="2">
        <f>B12+E8+I26</f>
        <v>3467.9700000000003</v>
      </c>
    </row>
    <row r="29" spans="1:14" x14ac:dyDescent="0.25">
      <c r="A29" s="1" t="s">
        <v>383</v>
      </c>
      <c r="B29" s="2">
        <f>B15+E11+I27</f>
        <v>14217.15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3655</v>
      </c>
      <c r="D34" s="1" t="s">
        <v>78</v>
      </c>
      <c r="E34" s="2">
        <v>-16780975</v>
      </c>
      <c r="G34" s="16" t="s">
        <v>296</v>
      </c>
      <c r="H34" s="2">
        <f>E40</f>
        <v>17829384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935</v>
      </c>
      <c r="D35" s="1" t="s">
        <v>182</v>
      </c>
      <c r="E35" s="10">
        <v>-1157204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6530</v>
      </c>
      <c r="D36" s="1" t="s">
        <v>80</v>
      </c>
      <c r="E36" s="10">
        <v>-34075</v>
      </c>
      <c r="G36" s="40" t="s">
        <v>298</v>
      </c>
      <c r="H36" s="41">
        <f>H34+H35</f>
        <v>17834541.605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2887</v>
      </c>
      <c r="D37" s="1" t="s">
        <v>81</v>
      </c>
      <c r="E37" s="2">
        <v>1232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14007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17829384</v>
      </c>
    </row>
    <row r="41" spans="1:23" s="9" customFormat="1" x14ac:dyDescent="0.25">
      <c r="A41"/>
      <c r="B41"/>
      <c r="D41" s="1" t="s">
        <v>75</v>
      </c>
      <c r="E41" s="2">
        <v>17795543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-112270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33486</v>
      </c>
    </row>
    <row r="44" spans="1:23" x14ac:dyDescent="0.25">
      <c r="A44" s="8" t="s">
        <v>233</v>
      </c>
      <c r="D44" s="1" t="s">
        <v>375</v>
      </c>
      <c r="E44" s="2">
        <v>194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-112465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789786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6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9"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21353612.850000001</v>
      </c>
      <c r="D3" s="1" t="s">
        <v>1</v>
      </c>
      <c r="E3" s="18">
        <v>32650690.68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71122077.650000006</v>
      </c>
      <c r="D4" s="1" t="s">
        <v>11</v>
      </c>
      <c r="E4" s="38">
        <v>19366983.109999999</v>
      </c>
      <c r="H4" s="1" t="s">
        <v>323</v>
      </c>
      <c r="I4" s="13">
        <v>10</v>
      </c>
      <c r="J4" s="13">
        <v>-8</v>
      </c>
    </row>
    <row r="5" spans="1:10" x14ac:dyDescent="0.25">
      <c r="A5" s="1" t="s">
        <v>3</v>
      </c>
      <c r="B5" s="2">
        <f>B4+B3</f>
        <v>92475690.5</v>
      </c>
      <c r="D5" s="1" t="s">
        <v>12</v>
      </c>
      <c r="E5" s="2">
        <v>13283707.57</v>
      </c>
      <c r="H5" s="1" t="s">
        <v>389</v>
      </c>
      <c r="I5" s="13">
        <v>1</v>
      </c>
      <c r="J5" s="13">
        <v>3</v>
      </c>
    </row>
    <row r="6" spans="1:10" x14ac:dyDescent="0.25">
      <c r="A6" s="1" t="s">
        <v>11</v>
      </c>
      <c r="B6" s="2">
        <v>181368864.18000001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774.4</v>
      </c>
      <c r="G8" s="1"/>
      <c r="H8" s="1"/>
    </row>
    <row r="9" spans="1:10" x14ac:dyDescent="0.25">
      <c r="A9" s="1" t="s">
        <v>82</v>
      </c>
      <c r="B9" s="2">
        <v>15251.33</v>
      </c>
      <c r="D9" s="1" t="s">
        <v>88</v>
      </c>
      <c r="E9" s="3">
        <v>1052</v>
      </c>
      <c r="H9" s="1"/>
    </row>
    <row r="10" spans="1:10" x14ac:dyDescent="0.25">
      <c r="A10" s="1" t="s">
        <v>83</v>
      </c>
      <c r="B10" s="2">
        <v>160000000</v>
      </c>
      <c r="D10" s="1" t="s">
        <v>85</v>
      </c>
      <c r="E10" s="2">
        <f>'20180222'!E10+'20180226'!E8</f>
        <v>781650.69999999937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'20180222'!B11+'20180226'!B9</f>
        <v>1822014.4700000002</v>
      </c>
      <c r="D11" s="1" t="s">
        <v>381</v>
      </c>
      <c r="E11" s="2">
        <f>E8+'20180222'!E11</f>
        <v>26633.600000000002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720.97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'20180222'!B13+'20180226'!B12</f>
        <v>282425.15999999992</v>
      </c>
      <c r="E13" s="2"/>
      <c r="G13" s="1"/>
      <c r="H13" s="1" t="s">
        <v>30</v>
      </c>
      <c r="I13" s="15">
        <v>21428400</v>
      </c>
    </row>
    <row r="14" spans="1:10" x14ac:dyDescent="0.25">
      <c r="A14" s="1" t="s">
        <v>333</v>
      </c>
      <c r="B14" s="3">
        <v>23987210</v>
      </c>
      <c r="G14" s="1"/>
      <c r="H14" s="1" t="s">
        <v>31</v>
      </c>
      <c r="I14" s="15">
        <v>-9812640</v>
      </c>
    </row>
    <row r="15" spans="1:10" x14ac:dyDescent="0.25">
      <c r="A15" s="1" t="s">
        <v>380</v>
      </c>
      <c r="B15" s="2">
        <f>B12+'20180222'!B15</f>
        <v>13067.939999999999</v>
      </c>
      <c r="G15" s="1"/>
      <c r="H15" s="1" t="s">
        <v>32</v>
      </c>
      <c r="I15" s="15">
        <f>I14+I13</f>
        <v>11615760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9389432.4900000002</v>
      </c>
    </row>
    <row r="18" spans="1:14" x14ac:dyDescent="0.25">
      <c r="G18" s="1" t="s">
        <v>12</v>
      </c>
      <c r="H18" s="2"/>
      <c r="I18" s="15">
        <v>3215178</v>
      </c>
    </row>
    <row r="19" spans="1:14" x14ac:dyDescent="0.25">
      <c r="A19" s="2"/>
      <c r="G19" s="1" t="s">
        <v>24</v>
      </c>
      <c r="H19" s="2"/>
      <c r="I19" s="15">
        <f>I18+I17-I16</f>
        <v>14604610.49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111594.12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146832.97</v>
      </c>
    </row>
    <row r="26" spans="1:14" x14ac:dyDescent="0.25">
      <c r="A26" s="1" t="s">
        <v>71</v>
      </c>
      <c r="B26" s="2">
        <f>B4+E5+I18</f>
        <v>87620963.219999999</v>
      </c>
      <c r="G26" s="1"/>
      <c r="H26" s="1" t="s">
        <v>355</v>
      </c>
      <c r="I26" s="2">
        <v>164.53</v>
      </c>
    </row>
    <row r="27" spans="1:14" x14ac:dyDescent="0.25">
      <c r="A27" s="1" t="s">
        <v>90</v>
      </c>
      <c r="B27" s="2">
        <f>$B$13+$E$10+$I$25</f>
        <v>1210908.8299999994</v>
      </c>
      <c r="H27" s="1" t="s">
        <v>382</v>
      </c>
      <c r="I27" s="2">
        <f>I22-'20180102'!I22</f>
        <v>8711.9099999999889</v>
      </c>
    </row>
    <row r="28" spans="1:14" x14ac:dyDescent="0.25">
      <c r="A28" s="1" t="s">
        <v>356</v>
      </c>
      <c r="B28" s="2">
        <f>B12+E8+I26</f>
        <v>1659.8999999999999</v>
      </c>
    </row>
    <row r="29" spans="1:14" x14ac:dyDescent="0.25">
      <c r="A29" s="1" t="s">
        <v>383</v>
      </c>
      <c r="B29" s="2">
        <f>B15+E11+I27</f>
        <v>48413.44999999999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474</v>
      </c>
      <c r="D34" s="1" t="s">
        <v>78</v>
      </c>
      <c r="E34" s="2">
        <v>2262636</v>
      </c>
      <c r="G34" s="16" t="s">
        <v>296</v>
      </c>
      <c r="H34" s="2">
        <f>E40</f>
        <v>822577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2391</v>
      </c>
      <c r="D35" s="1" t="s">
        <v>182</v>
      </c>
      <c r="E35" s="10">
        <v>822577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2662</v>
      </c>
      <c r="D36" s="1" t="s">
        <v>80</v>
      </c>
      <c r="E36" s="10">
        <v>33697</v>
      </c>
      <c r="G36" s="40" t="s">
        <v>298</v>
      </c>
      <c r="H36" s="41">
        <f>H34+H35</f>
        <v>827734.60499999998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465</v>
      </c>
      <c r="D37" s="1" t="s">
        <v>81</v>
      </c>
      <c r="E37" s="2">
        <v>-5834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5992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822577</v>
      </c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>
        <v>19900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2">
        <v>822577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77352644.120000005</v>
      </c>
      <c r="D3" s="1" t="s">
        <v>1</v>
      </c>
      <c r="E3" s="18">
        <v>50112223.240000002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129198296.7</v>
      </c>
      <c r="D4" s="1" t="s">
        <v>11</v>
      </c>
      <c r="E4" s="38">
        <v>11710265.27</v>
      </c>
      <c r="H4" s="1" t="s">
        <v>370</v>
      </c>
      <c r="I4" s="13">
        <v>80</v>
      </c>
      <c r="J4" s="13">
        <v>-6</v>
      </c>
    </row>
    <row r="5" spans="1:10" x14ac:dyDescent="0.25">
      <c r="A5" s="1" t="s">
        <v>3</v>
      </c>
      <c r="B5" s="2">
        <v>231552769.58000001</v>
      </c>
      <c r="D5" s="1" t="s">
        <v>12</v>
      </c>
      <c r="E5" s="2">
        <v>38401957.969999999</v>
      </c>
      <c r="H5" s="1" t="s">
        <v>372</v>
      </c>
      <c r="I5" s="13">
        <v>1</v>
      </c>
      <c r="J5" s="13">
        <v>-3</v>
      </c>
    </row>
    <row r="6" spans="1:10" x14ac:dyDescent="0.25">
      <c r="A6" s="1" t="s">
        <v>11</v>
      </c>
      <c r="B6" s="37">
        <v>102354472.88</v>
      </c>
      <c r="D6" s="1" t="s">
        <v>4</v>
      </c>
      <c r="E6" s="2">
        <v>11000000</v>
      </c>
      <c r="H6" s="1" t="s">
        <v>323</v>
      </c>
      <c r="I6" s="13">
        <v>7</v>
      </c>
      <c r="J6" s="13">
        <v>-25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940.8</v>
      </c>
      <c r="G8" s="1"/>
      <c r="H8" s="1"/>
    </row>
    <row r="9" spans="1:10" x14ac:dyDescent="0.25">
      <c r="A9" s="1" t="s">
        <v>82</v>
      </c>
      <c r="B9" s="2">
        <v>1828.76</v>
      </c>
      <c r="D9" s="1" t="s">
        <v>88</v>
      </c>
      <c r="E9" s="3">
        <v>683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'20180109'!E10+'20180110'!E8</f>
        <v>757492.29999999958</v>
      </c>
      <c r="G10" s="1"/>
      <c r="H10" s="1" t="s">
        <v>42</v>
      </c>
      <c r="I10" s="3">
        <f>SUMIF(I4:I9,"&gt;=0")</f>
        <v>105</v>
      </c>
    </row>
    <row r="11" spans="1:10" x14ac:dyDescent="0.25">
      <c r="A11" s="1" t="s">
        <v>84</v>
      </c>
      <c r="B11" s="2">
        <f>'20180109'!B11+'20180110'!B9</f>
        <v>1679529.87</v>
      </c>
      <c r="D11" s="1" t="s">
        <v>381</v>
      </c>
      <c r="E11" s="2">
        <f>E8+'20180109'!E11</f>
        <v>2475.1999999999998</v>
      </c>
      <c r="G11" s="1"/>
      <c r="H11" s="1" t="s">
        <v>43</v>
      </c>
      <c r="I11" s="3">
        <f>SUM(J4:J9)</f>
        <v>-34</v>
      </c>
    </row>
    <row r="12" spans="1:10" x14ac:dyDescent="0.25">
      <c r="A12" s="1" t="s">
        <v>86</v>
      </c>
      <c r="B12" s="18">
        <v>1105.3499999999999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'20180109'!B13+'20180110'!B12</f>
        <v>274292.54000000004</v>
      </c>
      <c r="E13" s="2"/>
      <c r="G13" s="1"/>
      <c r="H13" s="1" t="s">
        <v>30</v>
      </c>
      <c r="I13" s="15">
        <v>94044900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-30540900</v>
      </c>
    </row>
    <row r="15" spans="1:10" x14ac:dyDescent="0.25">
      <c r="A15" s="1" t="s">
        <v>380</v>
      </c>
      <c r="B15" s="2">
        <f>B12+'20180109'!B15</f>
        <v>4935.32</v>
      </c>
      <c r="G15" s="1"/>
      <c r="H15" s="1" t="s">
        <v>32</v>
      </c>
      <c r="I15" s="15">
        <f>I14+I13</f>
        <v>63504000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10881981.57</v>
      </c>
    </row>
    <row r="18" spans="1:14" x14ac:dyDescent="0.25">
      <c r="G18" s="1" t="s">
        <v>12</v>
      </c>
      <c r="H18" s="2"/>
      <c r="I18" s="15">
        <v>14078079</v>
      </c>
    </row>
    <row r="19" spans="1:14" x14ac:dyDescent="0.25">
      <c r="A19" s="2"/>
      <c r="G19" s="1" t="s">
        <v>24</v>
      </c>
      <c r="H19" s="2"/>
      <c r="I19" s="15">
        <f>I18+I17-I16</f>
        <v>14960060.57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452270.04</v>
      </c>
      <c r="N21" s="2"/>
    </row>
    <row r="22" spans="1:14" x14ac:dyDescent="0.25">
      <c r="G22" s="1"/>
      <c r="H22" s="1" t="s">
        <v>39</v>
      </c>
      <c r="I22" s="15">
        <v>106220.87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593729.75999999989</v>
      </c>
    </row>
    <row r="26" spans="1:14" x14ac:dyDescent="0.25">
      <c r="A26" s="1" t="s">
        <v>71</v>
      </c>
      <c r="B26" s="2">
        <f>B4+E5+I18</f>
        <v>181678333.67000002</v>
      </c>
      <c r="G26" s="1"/>
      <c r="H26" s="1" t="s">
        <v>355</v>
      </c>
      <c r="I26" s="2">
        <v>803.57</v>
      </c>
    </row>
    <row r="27" spans="1:14" x14ac:dyDescent="0.25">
      <c r="A27" s="1" t="s">
        <v>90</v>
      </c>
      <c r="B27" s="2">
        <f>$B$13+$E$10+$I$25</f>
        <v>1625514.5999999996</v>
      </c>
      <c r="H27" s="1" t="s">
        <v>382</v>
      </c>
      <c r="I27" s="2">
        <f>I26+'20180109'!I27</f>
        <v>3338.6600000000003</v>
      </c>
    </row>
    <row r="28" spans="1:14" x14ac:dyDescent="0.25">
      <c r="A28" s="1" t="s">
        <v>356</v>
      </c>
      <c r="B28" s="2">
        <f>B12+E8+I26</f>
        <v>2849.72</v>
      </c>
    </row>
    <row r="29" spans="1:14" x14ac:dyDescent="0.25">
      <c r="A29" s="1" t="s">
        <v>383</v>
      </c>
      <c r="B29" s="2">
        <f>B15+E11+I27</f>
        <v>10749.18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3957</v>
      </c>
      <c r="D34" s="1" t="s">
        <v>78</v>
      </c>
      <c r="E34" s="2">
        <v>-16783497</v>
      </c>
      <c r="G34" s="16" t="s">
        <v>296</v>
      </c>
      <c r="H34" s="2">
        <f>E40</f>
        <v>17947654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826</v>
      </c>
      <c r="D35" s="1" t="s">
        <v>182</v>
      </c>
      <c r="E35" s="10">
        <v>609347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6518</v>
      </c>
      <c r="D36" s="1" t="s">
        <v>80</v>
      </c>
      <c r="E36" s="10">
        <v>-28596</v>
      </c>
      <c r="G36" s="40" t="s">
        <v>298</v>
      </c>
      <c r="H36" s="41">
        <f>H34+H35</f>
        <v>17952811.605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2928</v>
      </c>
      <c r="D37" s="1" t="s">
        <v>81</v>
      </c>
      <c r="E37" s="2">
        <v>-1173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14229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17947654</v>
      </c>
    </row>
    <row r="41" spans="1:23" s="9" customFormat="1" x14ac:dyDescent="0.25">
      <c r="A41"/>
      <c r="B41"/>
      <c r="D41" s="1" t="s">
        <v>75</v>
      </c>
      <c r="E41" s="2">
        <v>17762057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152144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114649</v>
      </c>
    </row>
    <row r="44" spans="1:23" x14ac:dyDescent="0.25">
      <c r="A44" s="8" t="s">
        <v>233</v>
      </c>
      <c r="D44" s="1" t="s">
        <v>375</v>
      </c>
      <c r="E44" s="2">
        <v>-12988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165133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908056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30" sqref="B3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70587774.980000004</v>
      </c>
      <c r="D3" s="1" t="s">
        <v>1</v>
      </c>
      <c r="E3" s="18">
        <v>50345424.840000004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119871165.95</v>
      </c>
      <c r="D4" s="1" t="s">
        <v>11</v>
      </c>
      <c r="E4" s="38">
        <v>13531532.27</v>
      </c>
      <c r="H4" s="1" t="s">
        <v>370</v>
      </c>
      <c r="I4" s="13">
        <v>87</v>
      </c>
      <c r="J4" s="13">
        <v>-1</v>
      </c>
    </row>
    <row r="5" spans="1:10" x14ac:dyDescent="0.25">
      <c r="A5" s="1" t="s">
        <v>3</v>
      </c>
      <c r="B5" s="2">
        <v>230461757.38</v>
      </c>
      <c r="D5" s="1" t="s">
        <v>12</v>
      </c>
      <c r="E5" s="2">
        <v>36813892.57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110590591.43000001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222.4</v>
      </c>
      <c r="G8" s="1"/>
      <c r="H8" s="1"/>
    </row>
    <row r="9" spans="1:10" x14ac:dyDescent="0.25">
      <c r="A9" s="1" t="s">
        <v>82</v>
      </c>
      <c r="B9" s="2">
        <v>2816.45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'20180108'!E10+'20180109'!E8</f>
        <v>756551.49999999953</v>
      </c>
      <c r="G10" s="1"/>
      <c r="H10" s="1" t="s">
        <v>42</v>
      </c>
      <c r="I10" s="3">
        <f>SUMIF(I4:I9,"&gt;=0")</f>
        <v>107</v>
      </c>
    </row>
    <row r="11" spans="1:10" x14ac:dyDescent="0.25">
      <c r="A11" s="1" t="s">
        <v>84</v>
      </c>
      <c r="B11" s="2">
        <f>'20180108'!B11+'20180109'!B9</f>
        <v>1677701.11</v>
      </c>
      <c r="D11" s="1" t="s">
        <v>381</v>
      </c>
      <c r="E11" s="2">
        <f>E8+'20180108'!E11</f>
        <v>1534.4</v>
      </c>
      <c r="G11" s="1"/>
      <c r="H11" s="1" t="s">
        <v>43</v>
      </c>
      <c r="I11" s="3">
        <f>SUM(J4:J9)</f>
        <v>-27</v>
      </c>
    </row>
    <row r="12" spans="1:10" x14ac:dyDescent="0.25">
      <c r="A12" s="1" t="s">
        <v>86</v>
      </c>
      <c r="B12" s="18">
        <v>299.56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'20180108'!B13+'20180109'!B12</f>
        <v>273187.19000000006</v>
      </c>
      <c r="E13" s="2"/>
      <c r="G13" s="1"/>
      <c r="H13" s="1" t="s">
        <v>30</v>
      </c>
      <c r="I13" s="15">
        <v>94894680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-24045420</v>
      </c>
    </row>
    <row r="15" spans="1:10" x14ac:dyDescent="0.25">
      <c r="A15" s="1" t="s">
        <v>380</v>
      </c>
      <c r="B15" s="2">
        <f>B12+'20180108'!B15</f>
        <v>3829.97</v>
      </c>
      <c r="G15" s="1"/>
      <c r="H15" s="1" t="s">
        <v>32</v>
      </c>
      <c r="I15" s="15">
        <f>I14+I13</f>
        <v>70849260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10149924.140000001</v>
      </c>
    </row>
    <row r="18" spans="1:14" x14ac:dyDescent="0.25">
      <c r="G18" s="1" t="s">
        <v>12</v>
      </c>
      <c r="H18" s="2"/>
      <c r="I18" s="15">
        <v>14223555</v>
      </c>
    </row>
    <row r="19" spans="1:14" x14ac:dyDescent="0.25">
      <c r="A19" s="2"/>
      <c r="G19" s="1" t="s">
        <v>24</v>
      </c>
      <c r="H19" s="2"/>
      <c r="I19" s="15">
        <f>I18+I17-I16</f>
        <v>14373479.140000001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448786.8</v>
      </c>
      <c r="N21" s="2"/>
    </row>
    <row r="22" spans="1:14" x14ac:dyDescent="0.25">
      <c r="G22" s="1"/>
      <c r="H22" s="1" t="s">
        <v>39</v>
      </c>
      <c r="I22" s="15">
        <v>105417.3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589442.94999999995</v>
      </c>
    </row>
    <row r="26" spans="1:14" x14ac:dyDescent="0.25">
      <c r="A26" s="1" t="s">
        <v>71</v>
      </c>
      <c r="B26" s="2">
        <f>B4+E5+I18</f>
        <v>170908613.52000001</v>
      </c>
      <c r="G26" s="1"/>
      <c r="H26" s="1" t="s">
        <v>355</v>
      </c>
      <c r="I26" s="2">
        <v>142.79</v>
      </c>
    </row>
    <row r="27" spans="1:14" x14ac:dyDescent="0.25">
      <c r="A27" s="1" t="s">
        <v>90</v>
      </c>
      <c r="B27" s="2">
        <f>$B$13+$E$10+$I$25</f>
        <v>1619181.6399999997</v>
      </c>
      <c r="H27" s="1" t="s">
        <v>382</v>
      </c>
      <c r="I27" s="2">
        <f>I26+'20180108'!I27</f>
        <v>2535.09</v>
      </c>
    </row>
    <row r="28" spans="1:14" x14ac:dyDescent="0.25">
      <c r="A28" s="1" t="s">
        <v>356</v>
      </c>
      <c r="B28" s="2">
        <f>B12+E8+I26</f>
        <v>664.75</v>
      </c>
    </row>
    <row r="29" spans="1:14" x14ac:dyDescent="0.25">
      <c r="A29" s="1" t="s">
        <v>383</v>
      </c>
      <c r="B29" s="2">
        <f>B15+E11+I27</f>
        <v>7899.46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3569</v>
      </c>
      <c r="D34" s="1" t="s">
        <v>78</v>
      </c>
      <c r="E34" s="2">
        <v>-13530003</v>
      </c>
      <c r="G34" s="16" t="s">
        <v>296</v>
      </c>
      <c r="H34" s="2">
        <f>E40</f>
        <v>17789510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693</v>
      </c>
      <c r="D35" s="1" t="s">
        <v>182</v>
      </c>
      <c r="E35" s="10">
        <v>-760418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-37993</v>
      </c>
      <c r="G36" s="40" t="s">
        <v>298</v>
      </c>
      <c r="H36" s="41">
        <f>H34+H35</f>
        <v>17794667.605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3582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13712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17789510</v>
      </c>
    </row>
    <row r="41" spans="1:23" s="9" customFormat="1" x14ac:dyDescent="0.25">
      <c r="A41"/>
      <c r="B41"/>
      <c r="D41" s="1" t="s">
        <v>75</v>
      </c>
      <c r="E41" s="2">
        <v>17647408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-15375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-82521</v>
      </c>
    </row>
    <row r="44" spans="1:23" x14ac:dyDescent="0.25">
      <c r="A44" s="8" t="s">
        <v>233</v>
      </c>
      <c r="D44" s="1" t="s">
        <v>375</v>
      </c>
      <c r="E44" s="2">
        <v>10092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-25467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749912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46383144.509999998</v>
      </c>
      <c r="D3" s="1" t="s">
        <v>1</v>
      </c>
      <c r="E3" s="18">
        <v>50374775.609999999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120618181.95999999</v>
      </c>
      <c r="D4" s="1" t="s">
        <v>11</v>
      </c>
      <c r="E4" s="38">
        <v>14531101.34</v>
      </c>
      <c r="H4" s="1" t="s">
        <v>370</v>
      </c>
      <c r="I4" s="13">
        <v>90</v>
      </c>
      <c r="J4" s="13">
        <v>-5</v>
      </c>
    </row>
    <row r="5" spans="1:10" x14ac:dyDescent="0.25">
      <c r="A5" s="1" t="s">
        <v>3</v>
      </c>
      <c r="B5" s="2">
        <v>230006115.80000001</v>
      </c>
      <c r="D5" s="1" t="s">
        <v>12</v>
      </c>
      <c r="E5" s="2">
        <v>35843674.270000003</v>
      </c>
      <c r="H5" s="1" t="s">
        <v>372</v>
      </c>
      <c r="I5" s="13">
        <v>1</v>
      </c>
      <c r="J5" s="13">
        <v>-4</v>
      </c>
    </row>
    <row r="6" spans="1:10" x14ac:dyDescent="0.25">
      <c r="A6" s="1" t="s">
        <v>11</v>
      </c>
      <c r="B6" s="37">
        <v>109387933.84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19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460.8</v>
      </c>
      <c r="G8" s="1"/>
      <c r="H8" s="1"/>
    </row>
    <row r="9" spans="1:10" x14ac:dyDescent="0.25">
      <c r="A9" s="1" t="s">
        <v>82</v>
      </c>
      <c r="B9" s="2">
        <v>4789.33</v>
      </c>
      <c r="D9" s="1" t="s">
        <v>88</v>
      </c>
      <c r="E9" s="3">
        <v>335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'20180105'!E10+'20180108'!E8</f>
        <v>756329.09999999951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'20180105'!B11+'20180108'!B9</f>
        <v>1674884.6600000001</v>
      </c>
      <c r="D11" s="1" t="s">
        <v>381</v>
      </c>
      <c r="E11" s="2">
        <f>E8+'20180105'!E11</f>
        <v>1312</v>
      </c>
      <c r="G11" s="1"/>
      <c r="H11" s="1" t="s">
        <v>43</v>
      </c>
      <c r="I11" s="3">
        <f>SUM(J4:J9)</f>
        <v>-31</v>
      </c>
    </row>
    <row r="12" spans="1:10" x14ac:dyDescent="0.25">
      <c r="A12" s="1" t="s">
        <v>86</v>
      </c>
      <c r="B12" s="18">
        <v>714.27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'20180105'!B13+'20180108'!B12</f>
        <v>272887.63000000006</v>
      </c>
      <c r="E13" s="2"/>
      <c r="G13" s="1"/>
      <c r="H13" s="1" t="s">
        <v>30</v>
      </c>
      <c r="I13" s="15">
        <v>97202520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-27483600</v>
      </c>
    </row>
    <row r="15" spans="1:10" x14ac:dyDescent="0.25">
      <c r="A15" s="1" t="s">
        <v>380</v>
      </c>
      <c r="B15" s="2">
        <f>B12+'20180105'!B15</f>
        <v>3530.41</v>
      </c>
      <c r="G15" s="1"/>
      <c r="H15" s="1" t="s">
        <v>32</v>
      </c>
      <c r="I15" s="15">
        <f>I14+I13</f>
        <v>69718920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9596223.9299999997</v>
      </c>
    </row>
    <row r="18" spans="1:14" x14ac:dyDescent="0.25">
      <c r="G18" s="1" t="s">
        <v>12</v>
      </c>
      <c r="H18" s="2"/>
      <c r="I18" s="15">
        <v>14580378</v>
      </c>
    </row>
    <row r="19" spans="1:14" x14ac:dyDescent="0.25">
      <c r="A19" s="2"/>
      <c r="G19" s="1" t="s">
        <v>24</v>
      </c>
      <c r="H19" s="2"/>
      <c r="I19" s="15">
        <f>I18+I17-I16</f>
        <v>14176601.93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448167.86</v>
      </c>
      <c r="N21" s="2"/>
    </row>
    <row r="22" spans="1:14" x14ac:dyDescent="0.25">
      <c r="G22" s="1"/>
      <c r="H22" s="1" t="s">
        <v>39</v>
      </c>
      <c r="I22" s="15">
        <v>105274.51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588681.22</v>
      </c>
    </row>
    <row r="26" spans="1:14" x14ac:dyDescent="0.25">
      <c r="A26" s="1" t="s">
        <v>71</v>
      </c>
      <c r="B26" s="2">
        <f>B4+E5+I18</f>
        <v>171042234.22999999</v>
      </c>
      <c r="G26" s="1"/>
      <c r="H26" s="1" t="s">
        <v>355</v>
      </c>
      <c r="I26" s="2">
        <v>387.37</v>
      </c>
    </row>
    <row r="27" spans="1:14" x14ac:dyDescent="0.25">
      <c r="A27" s="1" t="s">
        <v>90</v>
      </c>
      <c r="B27" s="2">
        <f>$B$13+$E$10+$I$25</f>
        <v>1617897.9499999995</v>
      </c>
      <c r="H27" s="1" t="s">
        <v>382</v>
      </c>
      <c r="I27" s="2">
        <f>I26+'20180105'!I27</f>
        <v>2392.3000000000002</v>
      </c>
    </row>
    <row r="28" spans="1:14" x14ac:dyDescent="0.25">
      <c r="A28" s="1" t="s">
        <v>356</v>
      </c>
      <c r="B28" s="2">
        <f>B12+E8+I26</f>
        <v>1562.44</v>
      </c>
    </row>
    <row r="29" spans="1:14" x14ac:dyDescent="0.25">
      <c r="A29" s="1" t="s">
        <v>383</v>
      </c>
      <c r="B29" s="2">
        <f>B15+E11+I27</f>
        <v>7234.71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3407</v>
      </c>
      <c r="D34" s="1" t="s">
        <v>78</v>
      </c>
      <c r="E34" s="2">
        <v>-11100859</v>
      </c>
      <c r="G34" s="16" t="s">
        <v>296</v>
      </c>
      <c r="H34" s="2">
        <f>E40</f>
        <v>17804885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683</v>
      </c>
      <c r="D35" s="1" t="s">
        <v>182</v>
      </c>
      <c r="E35" s="10">
        <v>-874451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-38447</v>
      </c>
      <c r="G36" s="40" t="s">
        <v>298</v>
      </c>
      <c r="H36" s="41">
        <f>H34+H35</f>
        <v>17810042.605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2942</v>
      </c>
      <c r="D37" s="1" t="s">
        <v>81</v>
      </c>
      <c r="E37" s="2">
        <v>4166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13540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17804885</v>
      </c>
    </row>
    <row r="41" spans="1:23" s="9" customFormat="1" x14ac:dyDescent="0.25">
      <c r="A41"/>
      <c r="B41"/>
      <c r="D41" s="1" t="s">
        <v>75</v>
      </c>
      <c r="E41" s="2">
        <v>17729929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116692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164932</v>
      </c>
    </row>
    <row r="44" spans="1:23" x14ac:dyDescent="0.25">
      <c r="A44" s="8" t="s">
        <v>233</v>
      </c>
      <c r="D44" s="1" t="s">
        <v>375</v>
      </c>
      <c r="E44" s="2">
        <v>13221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103471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765287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57510165.789999999</v>
      </c>
      <c r="D3" s="1" t="s">
        <v>1</v>
      </c>
      <c r="E3" s="18">
        <v>50427495.119999997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116909476.15000001</v>
      </c>
      <c r="D4" s="1" t="s">
        <v>11</v>
      </c>
      <c r="E4" s="38">
        <v>15496623.609999999</v>
      </c>
      <c r="H4" s="1" t="s">
        <v>370</v>
      </c>
      <c r="I4" s="13">
        <v>89</v>
      </c>
      <c r="J4" s="13">
        <v>-3</v>
      </c>
    </row>
    <row r="5" spans="1:10" x14ac:dyDescent="0.25">
      <c r="A5" s="1" t="s">
        <v>3</v>
      </c>
      <c r="B5" s="2">
        <v>229431666.59999999</v>
      </c>
      <c r="D5" s="1" t="s">
        <v>12</v>
      </c>
      <c r="E5" s="2">
        <v>34930871.509999998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112522190.45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371.2</v>
      </c>
      <c r="G8" s="1"/>
      <c r="H8" s="1"/>
    </row>
    <row r="9" spans="1:10" x14ac:dyDescent="0.25">
      <c r="A9" s="1" t="s">
        <v>82</v>
      </c>
      <c r="B9" s="2">
        <v>12024.66</v>
      </c>
      <c r="D9" s="1" t="s">
        <v>88</v>
      </c>
      <c r="E9" s="3">
        <v>361</v>
      </c>
      <c r="H9" s="1"/>
    </row>
    <row r="10" spans="1:10" x14ac:dyDescent="0.25">
      <c r="A10" s="1" t="s">
        <v>83</v>
      </c>
      <c r="B10" s="2">
        <v>55000000</v>
      </c>
      <c r="D10" s="1" t="s">
        <v>85</v>
      </c>
      <c r="E10" s="2">
        <f>'20180104'!E10+'20180105'!E8</f>
        <v>755868.29999999946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'20180104'!B11+'20180105'!B9</f>
        <v>1670095.33</v>
      </c>
      <c r="D11" s="1" t="s">
        <v>381</v>
      </c>
      <c r="E11" s="2">
        <f>E8+'20180104'!E11</f>
        <v>851.2</v>
      </c>
      <c r="G11" s="1"/>
      <c r="H11" s="1" t="s">
        <v>43</v>
      </c>
      <c r="I11" s="3">
        <f>SUM(J4:J9)</f>
        <v>-26</v>
      </c>
    </row>
    <row r="12" spans="1:10" x14ac:dyDescent="0.25">
      <c r="A12" s="1" t="s">
        <v>86</v>
      </c>
      <c r="B12" s="18">
        <v>924.53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'20180104'!B13+'20180105'!B12</f>
        <v>272173.36000000004</v>
      </c>
      <c r="E13" s="2"/>
      <c r="G13" s="1"/>
      <c r="H13" s="1" t="s">
        <v>30</v>
      </c>
      <c r="I13" s="15">
        <v>96856380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-22979100</v>
      </c>
    </row>
    <row r="15" spans="1:10" x14ac:dyDescent="0.25">
      <c r="A15" s="1" t="s">
        <v>380</v>
      </c>
      <c r="B15" s="2">
        <f>B12+'20180104'!B15</f>
        <v>2816.14</v>
      </c>
      <c r="G15" s="1"/>
      <c r="H15" s="1" t="s">
        <v>32</v>
      </c>
      <c r="I15" s="15">
        <f>I14+I13</f>
        <v>73877280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9261480.3000000007</v>
      </c>
    </row>
    <row r="18" spans="1:14" x14ac:dyDescent="0.25">
      <c r="G18" s="1" t="s">
        <v>12</v>
      </c>
      <c r="H18" s="2"/>
      <c r="I18" s="15">
        <v>14504796</v>
      </c>
    </row>
    <row r="19" spans="1:14" x14ac:dyDescent="0.25">
      <c r="A19" s="2"/>
      <c r="G19" s="1" t="s">
        <v>24</v>
      </c>
      <c r="H19" s="2"/>
      <c r="I19" s="15">
        <f>I18+I17-I16</f>
        <v>13766276.300000001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446488.77</v>
      </c>
      <c r="N21" s="2"/>
    </row>
    <row r="22" spans="1:14" x14ac:dyDescent="0.25">
      <c r="G22" s="1"/>
      <c r="H22" s="1" t="s">
        <v>39</v>
      </c>
      <c r="I22" s="15">
        <v>104887.14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586614.76</v>
      </c>
    </row>
    <row r="26" spans="1:14" x14ac:dyDescent="0.25">
      <c r="A26" s="1" t="s">
        <v>71</v>
      </c>
      <c r="B26" s="2">
        <f>B4+E5+I18</f>
        <v>166345143.66</v>
      </c>
      <c r="G26" s="1"/>
      <c r="H26" s="1" t="s">
        <v>355</v>
      </c>
      <c r="I26" s="2">
        <v>405.68</v>
      </c>
    </row>
    <row r="27" spans="1:14" x14ac:dyDescent="0.25">
      <c r="A27" s="1" t="s">
        <v>90</v>
      </c>
      <c r="B27" s="2">
        <f>$B$13+$E$10+$I$25</f>
        <v>1614656.4199999995</v>
      </c>
      <c r="H27" s="1" t="s">
        <v>382</v>
      </c>
      <c r="I27" s="2">
        <f>I26+'20180104'!I27</f>
        <v>2004.93</v>
      </c>
    </row>
    <row r="28" spans="1:14" x14ac:dyDescent="0.25">
      <c r="A28" s="1" t="s">
        <v>356</v>
      </c>
      <c r="B28" s="2">
        <f>B12+E8+I26</f>
        <v>1701.41</v>
      </c>
    </row>
    <row r="29" spans="1:14" x14ac:dyDescent="0.25">
      <c r="A29" s="1" t="s">
        <v>383</v>
      </c>
      <c r="B29" s="2">
        <f>B15+E11+I27</f>
        <v>5672.27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3321</v>
      </c>
      <c r="D34" s="1" t="s">
        <v>78</v>
      </c>
      <c r="E34" s="2">
        <v>-7297274</v>
      </c>
      <c r="G34" s="16" t="s">
        <v>296</v>
      </c>
      <c r="H34" s="2">
        <f>E40</f>
        <v>17688193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524</v>
      </c>
      <c r="D35" s="1" t="s">
        <v>182</v>
      </c>
      <c r="E35" s="10">
        <v>-1360963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6508</v>
      </c>
      <c r="D36" s="1" t="s">
        <v>80</v>
      </c>
      <c r="E36" s="10">
        <v>-45600</v>
      </c>
      <c r="G36" s="40" t="s">
        <v>298</v>
      </c>
      <c r="H36" s="41">
        <f>H34+H35</f>
        <v>17693350.605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2932</v>
      </c>
      <c r="D37" s="1" t="s">
        <v>81</v>
      </c>
      <c r="E37" s="2">
        <v>6253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13285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17688193</v>
      </c>
    </row>
    <row r="41" spans="1:23" s="9" customFormat="1" x14ac:dyDescent="0.25">
      <c r="A41"/>
      <c r="B41"/>
      <c r="D41" s="1" t="s">
        <v>75</v>
      </c>
      <c r="E41" s="2">
        <v>17564997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116114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334880</v>
      </c>
    </row>
    <row r="44" spans="1:23" x14ac:dyDescent="0.25">
      <c r="A44" s="8" t="s">
        <v>233</v>
      </c>
      <c r="D44" s="1" t="s">
        <v>375</v>
      </c>
      <c r="E44" s="2">
        <v>24638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91477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648595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B29" sqref="B2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40616196.32</v>
      </c>
      <c r="D3" s="1" t="s">
        <v>1</v>
      </c>
      <c r="E3" s="18">
        <v>50126415.409999996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120500321.76000001</v>
      </c>
      <c r="D4" s="1" t="s">
        <v>11</v>
      </c>
      <c r="E4" s="38">
        <v>16065920</v>
      </c>
      <c r="H4" s="1" t="s">
        <v>370</v>
      </c>
      <c r="I4" s="13">
        <v>91</v>
      </c>
      <c r="J4" s="13">
        <v>-16</v>
      </c>
    </row>
    <row r="5" spans="1:10" x14ac:dyDescent="0.25">
      <c r="A5" s="1" t="s">
        <v>3</v>
      </c>
      <c r="B5" s="2">
        <v>229123118.06999999</v>
      </c>
      <c r="D5" s="1" t="s">
        <v>12</v>
      </c>
      <c r="E5" s="2">
        <v>34060495.280000001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108622796.31</v>
      </c>
      <c r="D6" s="1" t="s">
        <v>4</v>
      </c>
      <c r="E6" s="2">
        <v>11000000</v>
      </c>
      <c r="H6" s="1" t="s">
        <v>323</v>
      </c>
      <c r="I6" s="13"/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21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324.8</v>
      </c>
      <c r="G8" s="1"/>
      <c r="H8" s="1"/>
    </row>
    <row r="9" spans="1:10" x14ac:dyDescent="0.25">
      <c r="A9" s="1" t="s">
        <v>82</v>
      </c>
      <c r="B9" s="2">
        <v>6599.99</v>
      </c>
      <c r="D9" s="1" t="s">
        <v>88</v>
      </c>
      <c r="E9" s="3">
        <v>274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'20180103'!E10+'20180104'!E8</f>
        <v>755497.09999999951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'20180103'!B11+'20180104'!B9</f>
        <v>1658070.6700000002</v>
      </c>
      <c r="D11" s="1" t="s">
        <v>381</v>
      </c>
      <c r="E11" s="2">
        <f>E8+'20180103'!E11</f>
        <v>480</v>
      </c>
      <c r="G11" s="1"/>
      <c r="H11" s="1" t="s">
        <v>43</v>
      </c>
      <c r="I11" s="3">
        <f>SUM(J4:J9)</f>
        <v>-38</v>
      </c>
    </row>
    <row r="12" spans="1:10" x14ac:dyDescent="0.25">
      <c r="A12" s="1" t="s">
        <v>86</v>
      </c>
      <c r="B12" s="18">
        <v>916.06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'20180103'!B13+'20180104'!B12</f>
        <v>271248.83</v>
      </c>
      <c r="E13" s="2"/>
      <c r="G13" s="1"/>
      <c r="H13" s="1" t="s">
        <v>30</v>
      </c>
      <c r="I13" s="15">
        <v>98458500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-33486360</v>
      </c>
    </row>
    <row r="15" spans="1:10" x14ac:dyDescent="0.25">
      <c r="A15" s="1" t="s">
        <v>380</v>
      </c>
      <c r="B15" s="2">
        <f>B12+'20180103'!B15</f>
        <v>1891.61</v>
      </c>
      <c r="G15" s="1"/>
      <c r="H15" s="1" t="s">
        <v>32</v>
      </c>
      <c r="I15" s="15">
        <f>I14+I13</f>
        <v>64972140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9007590.9800000004</v>
      </c>
    </row>
    <row r="18" spans="1:14" x14ac:dyDescent="0.25">
      <c r="G18" s="1" t="s">
        <v>12</v>
      </c>
      <c r="H18" s="2"/>
      <c r="I18" s="15">
        <v>14768775</v>
      </c>
    </row>
    <row r="19" spans="1:14" x14ac:dyDescent="0.25">
      <c r="A19" s="2"/>
      <c r="G19" s="1" t="s">
        <v>24</v>
      </c>
      <c r="H19" s="2"/>
      <c r="I19" s="15">
        <f>I18+I17-I16</f>
        <v>13776365.98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444730.33</v>
      </c>
      <c r="N21" s="2"/>
    </row>
    <row r="22" spans="1:14" x14ac:dyDescent="0.25">
      <c r="G22" s="1"/>
      <c r="H22" s="1" t="s">
        <v>39</v>
      </c>
      <c r="I22" s="15">
        <v>104481.36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584450.54</v>
      </c>
    </row>
    <row r="26" spans="1:14" x14ac:dyDescent="0.25">
      <c r="A26" s="1" t="s">
        <v>71</v>
      </c>
      <c r="B26" s="2">
        <f>B4+E5+I18</f>
        <v>169329592.04000002</v>
      </c>
      <c r="G26" s="1"/>
      <c r="H26" s="1" t="s">
        <v>355</v>
      </c>
      <c r="I26" s="2">
        <v>832.68</v>
      </c>
    </row>
    <row r="27" spans="1:14" x14ac:dyDescent="0.25">
      <c r="A27" s="1" t="s">
        <v>90</v>
      </c>
      <c r="B27" s="2">
        <f>$B$13+$E$10+$I$25</f>
        <v>1611196.4699999995</v>
      </c>
      <c r="H27" s="1" t="s">
        <v>382</v>
      </c>
      <c r="I27" s="2">
        <f>I26+'20180103'!I27</f>
        <v>1599.25</v>
      </c>
    </row>
    <row r="28" spans="1:14" x14ac:dyDescent="0.25">
      <c r="A28" s="1" t="s">
        <v>356</v>
      </c>
      <c r="B28" s="2">
        <f>B12+E8+I26</f>
        <v>2073.54</v>
      </c>
    </row>
    <row r="29" spans="1:14" x14ac:dyDescent="0.25">
      <c r="A29" s="1" t="s">
        <v>383</v>
      </c>
      <c r="B29" s="2">
        <f>B15+E11+I27</f>
        <v>3970.8599999999997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3437</v>
      </c>
      <c r="D34" s="1" t="s">
        <v>78</v>
      </c>
      <c r="E34" s="2">
        <v>-10026553</v>
      </c>
      <c r="G34" s="16" t="s">
        <v>296</v>
      </c>
      <c r="H34" s="2">
        <f>E40</f>
        <v>17572079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490</v>
      </c>
      <c r="D35" s="1" t="s">
        <v>182</v>
      </c>
      <c r="E35" s="10">
        <v>-1052556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6363</v>
      </c>
      <c r="D36" s="1" t="s">
        <v>80</v>
      </c>
      <c r="E36" s="10">
        <v>-45234</v>
      </c>
      <c r="G36" s="40" t="s">
        <v>298</v>
      </c>
      <c r="H36" s="41">
        <f>H34+H35</f>
        <v>17577236.605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2922</v>
      </c>
      <c r="D37" s="1" t="s">
        <v>81</v>
      </c>
      <c r="E37" s="2">
        <v>5205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13212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17572079</v>
      </c>
    </row>
    <row r="41" spans="1:23" s="9" customFormat="1" x14ac:dyDescent="0.25">
      <c r="A41"/>
      <c r="B41"/>
      <c r="D41" s="1" t="s">
        <v>75</v>
      </c>
      <c r="E41" s="2">
        <v>17230117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40588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64743</v>
      </c>
    </row>
    <row r="44" spans="1:23" x14ac:dyDescent="0.25">
      <c r="A44" s="8" t="s">
        <v>233</v>
      </c>
      <c r="D44" s="1" t="s">
        <v>375</v>
      </c>
      <c r="E44" s="2">
        <v>49888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-9300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532481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0"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17778735.969999999</v>
      </c>
      <c r="D3" s="1" t="s">
        <v>1</v>
      </c>
      <c r="E3" s="18">
        <v>50228717.590000004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117114800.28</v>
      </c>
      <c r="D4" s="1" t="s">
        <v>11</v>
      </c>
      <c r="E4" s="38">
        <v>16251351.050000001</v>
      </c>
      <c r="H4" s="1" t="s">
        <v>370</v>
      </c>
      <c r="I4" s="13">
        <v>85</v>
      </c>
      <c r="J4" s="13">
        <v>-5</v>
      </c>
    </row>
    <row r="5" spans="1:10" x14ac:dyDescent="0.25">
      <c r="A5" s="1" t="s">
        <v>3</v>
      </c>
      <c r="B5" s="2">
        <v>228910115.69</v>
      </c>
      <c r="D5" s="1" t="s">
        <v>12</v>
      </c>
      <c r="E5" s="2">
        <v>33977366.539999999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111795315.14</v>
      </c>
      <c r="D6" s="1" t="s">
        <v>4</v>
      </c>
      <c r="E6" s="2">
        <v>11000000</v>
      </c>
      <c r="H6" s="1" t="s">
        <v>323</v>
      </c>
      <c r="I6" s="13"/>
      <c r="J6" s="13">
        <v>-19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155.19999999999999</v>
      </c>
      <c r="G8" s="1"/>
      <c r="H8" s="1"/>
    </row>
    <row r="9" spans="1:10" x14ac:dyDescent="0.25">
      <c r="A9" s="1" t="s">
        <v>82</v>
      </c>
      <c r="B9" s="2">
        <v>16579.439999999999</v>
      </c>
      <c r="D9" s="1" t="s">
        <v>88</v>
      </c>
      <c r="E9" s="3">
        <v>178</v>
      </c>
      <c r="H9" s="1"/>
    </row>
    <row r="10" spans="1:10" x14ac:dyDescent="0.25">
      <c r="A10" s="1" t="s">
        <v>83</v>
      </c>
      <c r="B10" s="2">
        <v>94000000</v>
      </c>
      <c r="D10" s="1" t="s">
        <v>85</v>
      </c>
      <c r="E10" s="2">
        <f>'20180102'!E10+'20180103'!E8</f>
        <v>755172.29999999946</v>
      </c>
      <c r="G10" s="1"/>
      <c r="H10" s="1" t="s">
        <v>42</v>
      </c>
      <c r="I10" s="3">
        <f>SUMIF(I4:I9,"&gt;=0")</f>
        <v>103</v>
      </c>
    </row>
    <row r="11" spans="1:10" x14ac:dyDescent="0.25">
      <c r="A11" s="1" t="s">
        <v>84</v>
      </c>
      <c r="B11" s="2">
        <f>'20180102'!B11+'20180103'!B9</f>
        <v>1651470.6800000002</v>
      </c>
      <c r="D11" s="1" t="s">
        <v>381</v>
      </c>
      <c r="E11" s="2">
        <f>'20180103'!E8</f>
        <v>155.19999999999999</v>
      </c>
      <c r="G11" s="1"/>
      <c r="H11" s="1" t="s">
        <v>43</v>
      </c>
      <c r="I11" s="3">
        <f>SUM(J4:J9)</f>
        <v>-24</v>
      </c>
    </row>
    <row r="12" spans="1:10" x14ac:dyDescent="0.25">
      <c r="A12" s="1" t="s">
        <v>86</v>
      </c>
      <c r="B12" s="18">
        <v>975.55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'20180102'!B13+'20180103'!B12</f>
        <v>270332.77</v>
      </c>
      <c r="E13" s="2"/>
      <c r="G13" s="1"/>
      <c r="H13" s="1" t="s">
        <v>30</v>
      </c>
      <c r="I13" s="15">
        <v>90384840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-21148140</v>
      </c>
    </row>
    <row r="15" spans="1:10" x14ac:dyDescent="0.25">
      <c r="A15" s="1" t="s">
        <v>380</v>
      </c>
      <c r="B15" s="2">
        <f>'20180103'!B12</f>
        <v>975.55</v>
      </c>
      <c r="G15" s="1"/>
      <c r="H15" s="1" t="s">
        <v>32</v>
      </c>
      <c r="I15" s="15">
        <f>I14+I13</f>
        <v>69236700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14" x14ac:dyDescent="0.25">
      <c r="A17" s="6"/>
      <c r="B17" s="2"/>
      <c r="G17" s="1" t="s">
        <v>26</v>
      </c>
      <c r="H17" s="2"/>
      <c r="I17" s="15">
        <v>9991649.6600000001</v>
      </c>
    </row>
    <row r="18" spans="1:14" x14ac:dyDescent="0.25">
      <c r="G18" s="1" t="s">
        <v>12</v>
      </c>
      <c r="H18" s="2"/>
      <c r="I18" s="15">
        <v>13533282</v>
      </c>
    </row>
    <row r="19" spans="1:14" x14ac:dyDescent="0.25">
      <c r="A19" s="2"/>
      <c r="G19" s="1" t="s">
        <v>24</v>
      </c>
      <c r="H19" s="2"/>
      <c r="I19" s="15">
        <f>I18+I17-I16</f>
        <v>13524931.66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441120.99</v>
      </c>
      <c r="N21" s="2"/>
    </row>
    <row r="22" spans="1:14" x14ac:dyDescent="0.25">
      <c r="G22" s="1"/>
      <c r="H22" s="1" t="s">
        <v>39</v>
      </c>
      <c r="I22" s="15">
        <v>103648.78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580008.62</v>
      </c>
    </row>
    <row r="26" spans="1:14" x14ac:dyDescent="0.25">
      <c r="A26" s="1" t="s">
        <v>71</v>
      </c>
      <c r="B26" s="2">
        <f>B4+E5+I18</f>
        <v>164625448.81999999</v>
      </c>
      <c r="G26" s="1"/>
      <c r="H26" s="1" t="s">
        <v>355</v>
      </c>
      <c r="I26" s="2">
        <v>766.57</v>
      </c>
    </row>
    <row r="27" spans="1:14" x14ac:dyDescent="0.25">
      <c r="A27" s="1" t="s">
        <v>90</v>
      </c>
      <c r="B27" s="2">
        <f>$B$13+$E$10+$I$25</f>
        <v>1605513.6899999995</v>
      </c>
      <c r="H27" s="1" t="s">
        <v>382</v>
      </c>
      <c r="I27" s="2">
        <f>'20180103'!I26</f>
        <v>766.57</v>
      </c>
    </row>
    <row r="28" spans="1:14" x14ac:dyDescent="0.25">
      <c r="A28" s="1" t="s">
        <v>356</v>
      </c>
      <c r="B28" s="2">
        <f>B12+E8+I26</f>
        <v>1897.3200000000002</v>
      </c>
    </row>
    <row r="29" spans="1:14" x14ac:dyDescent="0.25">
      <c r="A29" s="1" t="s">
        <v>383</v>
      </c>
      <c r="B29" s="2">
        <f>B15+E11+I27</f>
        <v>1897.3200000000002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3460</v>
      </c>
      <c r="D34" s="1" t="s">
        <v>78</v>
      </c>
      <c r="E34" s="2">
        <v>-7277406</v>
      </c>
      <c r="G34" s="16" t="s">
        <v>296</v>
      </c>
      <c r="H34" s="2">
        <f>E40</f>
        <v>17531492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475</v>
      </c>
      <c r="D35" s="1" t="s">
        <v>182</v>
      </c>
      <c r="E35" s="10">
        <v>-1061230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6381</v>
      </c>
      <c r="D36" s="1" t="s">
        <v>80</v>
      </c>
      <c r="E36" s="10">
        <v>-50924</v>
      </c>
      <c r="G36" s="40" t="s">
        <v>298</v>
      </c>
      <c r="H36" s="41">
        <f>H34+H35</f>
        <v>17536649.605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2862</v>
      </c>
      <c r="D37" s="1" t="s">
        <v>81</v>
      </c>
      <c r="E37" s="2">
        <v>6129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13178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17531492</v>
      </c>
    </row>
    <row r="41" spans="1:23" s="9" customFormat="1" x14ac:dyDescent="0.25">
      <c r="A41"/>
      <c r="B41"/>
      <c r="D41" s="1" t="s">
        <v>75</v>
      </c>
      <c r="E41" s="2">
        <v>17165375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491893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297322</v>
      </c>
    </row>
    <row r="44" spans="1:23" x14ac:dyDescent="0.25">
      <c r="A44" s="8" t="s">
        <v>233</v>
      </c>
      <c r="D44" s="1" t="s">
        <v>375</v>
      </c>
      <c r="E44" s="2">
        <v>43073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448820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491894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" zoomScale="80" zoomScaleNormal="80" workbookViewId="0">
      <selection activeCell="I22" sqref="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9833151.6500000004</v>
      </c>
      <c r="D3" s="1" t="s">
        <v>1</v>
      </c>
      <c r="E3" s="18">
        <v>50187453.229999997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114062619.95</v>
      </c>
      <c r="D4" s="1" t="s">
        <v>11</v>
      </c>
      <c r="E4" s="38">
        <v>19737747.359999999</v>
      </c>
      <c r="H4" s="1" t="s">
        <v>370</v>
      </c>
      <c r="I4" s="13">
        <v>102</v>
      </c>
      <c r="J4" s="13">
        <v>-18</v>
      </c>
    </row>
    <row r="5" spans="1:10" x14ac:dyDescent="0.25">
      <c r="A5" s="1" t="s">
        <v>3</v>
      </c>
      <c r="B5" s="2">
        <v>226931195.96000001</v>
      </c>
      <c r="D5" s="1" t="s">
        <v>12</v>
      </c>
      <c r="E5" s="2">
        <v>30449705.870000001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112868576.01000001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14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521.6</v>
      </c>
      <c r="G8" s="1"/>
      <c r="H8" s="1"/>
    </row>
    <row r="9" spans="1:10" x14ac:dyDescent="0.25">
      <c r="A9" s="1" t="s">
        <v>82</v>
      </c>
      <c r="B9" s="2">
        <v>35424.36</v>
      </c>
      <c r="D9" s="1" t="s">
        <v>88</v>
      </c>
      <c r="E9" s="3">
        <v>548</v>
      </c>
      <c r="H9" s="1"/>
    </row>
    <row r="10" spans="1:10" x14ac:dyDescent="0.25">
      <c r="A10" s="1" t="s">
        <v>83</v>
      </c>
      <c r="B10" s="2">
        <v>83000000</v>
      </c>
      <c r="D10" s="1" t="s">
        <v>85</v>
      </c>
      <c r="E10" s="2">
        <f>'20180101'!E10+'20180102'!E8</f>
        <v>755017.09999999951</v>
      </c>
      <c r="G10" s="1"/>
      <c r="H10" s="1" t="s">
        <v>42</v>
      </c>
      <c r="I10" s="3">
        <f>SUMIF(I4:I9,"&gt;=0")</f>
        <v>116</v>
      </c>
    </row>
    <row r="11" spans="1:10" x14ac:dyDescent="0.25">
      <c r="A11" s="1" t="s">
        <v>84</v>
      </c>
      <c r="B11" s="2">
        <f>'20180101'!B11+'20180102'!B9</f>
        <v>1634891.2400000002</v>
      </c>
      <c r="E11" s="2"/>
      <c r="G11" s="1"/>
      <c r="H11" s="1" t="s">
        <v>43</v>
      </c>
      <c r="I11" s="3">
        <f>SUM(J4:J9)</f>
        <v>-33</v>
      </c>
    </row>
    <row r="12" spans="1:10" x14ac:dyDescent="0.25">
      <c r="A12" s="1" t="s">
        <v>86</v>
      </c>
      <c r="B12" s="18">
        <v>867.29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'20180101'!B13+'20180102'!B12</f>
        <v>269357.22000000003</v>
      </c>
      <c r="E13" s="2"/>
      <c r="G13" s="1"/>
      <c r="H13" s="1" t="s">
        <v>30</v>
      </c>
      <c r="I13" s="15">
        <v>100023720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-28516680</v>
      </c>
    </row>
    <row r="15" spans="1:10" x14ac:dyDescent="0.25">
      <c r="A15" s="1"/>
      <c r="B15" s="1"/>
      <c r="G15" s="1"/>
      <c r="H15" s="1" t="s">
        <v>32</v>
      </c>
      <c r="I15" s="15">
        <f>I14+I13</f>
        <v>71507040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7367557.2300000004</v>
      </c>
    </row>
    <row r="18" spans="1:22" x14ac:dyDescent="0.25">
      <c r="G18" s="1" t="s">
        <v>12</v>
      </c>
      <c r="H18" s="2"/>
      <c r="I18" s="15">
        <v>14989860</v>
      </c>
    </row>
    <row r="19" spans="1:22" x14ac:dyDescent="0.25">
      <c r="A19" s="2"/>
      <c r="G19" s="1" t="s">
        <v>24</v>
      </c>
      <c r="H19" s="2"/>
      <c r="I19" s="15">
        <f>I18+I17-I16</f>
        <v>12357417.23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437797.98</v>
      </c>
      <c r="N21" s="2"/>
    </row>
    <row r="22" spans="1:22" x14ac:dyDescent="0.25">
      <c r="G22" s="1"/>
      <c r="H22" s="1" t="s">
        <v>39</v>
      </c>
      <c r="I22" s="15">
        <v>102882.21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575919.03999999992</v>
      </c>
    </row>
    <row r="26" spans="1:22" x14ac:dyDescent="0.25">
      <c r="A26" s="1" t="s">
        <v>71</v>
      </c>
      <c r="B26" s="2">
        <f>B4+E5+I18</f>
        <v>159502185.81999999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1600293.3599999994</v>
      </c>
    </row>
    <row r="28" spans="1:22" x14ac:dyDescent="0.25">
      <c r="A28" s="1" t="s">
        <v>356</v>
      </c>
      <c r="B28" s="2">
        <f>B12+E8+I26</f>
        <v>1388.8899999999999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378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3432</v>
      </c>
      <c r="D33" s="1" t="s">
        <v>78</v>
      </c>
      <c r="E33" s="2">
        <v>-1794108</v>
      </c>
      <c r="G33" s="16" t="s">
        <v>296</v>
      </c>
      <c r="H33" s="2">
        <f>E39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455</v>
      </c>
      <c r="D34" s="1" t="s">
        <v>182</v>
      </c>
      <c r="E34" s="10">
        <v>-672695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6372</v>
      </c>
      <c r="D35" s="1" t="s">
        <v>80</v>
      </c>
      <c r="E35" s="10">
        <v>-49539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2829</v>
      </c>
      <c r="D36" s="1" t="s">
        <v>81</v>
      </c>
      <c r="E36" s="2">
        <v>5623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13088</v>
      </c>
      <c r="D37"/>
      <c r="E37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8" t="s">
        <v>379</v>
      </c>
    </row>
    <row r="39" spans="1:23" x14ac:dyDescent="0.25">
      <c r="A39" s="1" t="s">
        <v>103</v>
      </c>
      <c r="B39" s="3"/>
      <c r="D39" s="1" t="s">
        <v>74</v>
      </c>
      <c r="E39" s="2">
        <v>17039598</v>
      </c>
    </row>
    <row r="40" spans="1:23" s="9" customFormat="1" x14ac:dyDescent="0.25">
      <c r="A40"/>
      <c r="B40"/>
      <c r="D40" s="1" t="s">
        <v>75</v>
      </c>
      <c r="E40" s="2">
        <v>16868052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 s="1" t="s">
        <v>76</v>
      </c>
      <c r="E41" s="2">
        <v>160523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1" t="s">
        <v>77</v>
      </c>
      <c r="E42" s="2">
        <v>280938</v>
      </c>
    </row>
    <row r="43" spans="1:23" x14ac:dyDescent="0.25">
      <c r="A43" s="8" t="s">
        <v>233</v>
      </c>
      <c r="D43" s="1" t="s">
        <v>375</v>
      </c>
      <c r="E43" s="2"/>
    </row>
    <row r="44" spans="1:23" x14ac:dyDescent="0.25">
      <c r="A44" s="16" t="s">
        <v>5</v>
      </c>
      <c r="B44" s="2">
        <v>1000000</v>
      </c>
      <c r="C44" s="2"/>
      <c r="D44" s="1" t="s">
        <v>376</v>
      </c>
      <c r="E44" s="10"/>
    </row>
    <row r="45" spans="1:23" x14ac:dyDescent="0.25">
      <c r="A45" s="16" t="s">
        <v>234</v>
      </c>
      <c r="B45" s="2">
        <v>1005157.605</v>
      </c>
      <c r="C45" s="2"/>
      <c r="D45" s="1" t="s">
        <v>377</v>
      </c>
      <c r="E45" s="12"/>
    </row>
    <row r="46" spans="1:23" x14ac:dyDescent="0.25">
      <c r="A46" s="16" t="s">
        <v>12</v>
      </c>
      <c r="B46" s="2">
        <v>0</v>
      </c>
      <c r="C46" s="26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F48" s="36"/>
      <c r="G48" s="12"/>
      <c r="H48" s="14"/>
      <c r="I48" s="30"/>
    </row>
    <row r="49" spans="1:9" x14ac:dyDescent="0.25">
      <c r="A49" s="12"/>
      <c r="B49" s="36"/>
      <c r="C49" s="36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7" zoomScale="80" zoomScaleNormal="80" workbookViewId="0">
      <selection activeCell="G54" sqref="G5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'20171229'!E10+'20180101'!E8</f>
        <v>754495.49999999953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'20171229'!B11+'20180101'!B9</f>
        <v>1599466.8800000001</v>
      </c>
      <c r="E11" s="2"/>
      <c r="G11" s="1"/>
      <c r="H11" s="1" t="s">
        <v>43</v>
      </c>
      <c r="I11" s="3">
        <f>SUM(J4:J9)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'20171229'!B13+'20180101'!B12</f>
        <v>268489.93000000005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1"/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1058224.2799999996</v>
      </c>
    </row>
    <row r="28" spans="1:22" x14ac:dyDescent="0.25">
      <c r="A28" s="1" t="s">
        <v>356</v>
      </c>
      <c r="B28" s="2">
        <f>B12+E8+I26</f>
        <v>0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/>
      <c r="D33" s="1" t="s">
        <v>74</v>
      </c>
      <c r="E33" s="2">
        <v>17039598</v>
      </c>
      <c r="G33" s="16" t="s">
        <v>296</v>
      </c>
      <c r="H33" s="2">
        <f>E33</f>
        <v>17039598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/>
      <c r="D34" s="1" t="s">
        <v>75</v>
      </c>
      <c r="E34" s="2">
        <v>16868052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160523</v>
      </c>
      <c r="G35" s="40" t="s">
        <v>298</v>
      </c>
      <c r="H35" s="41">
        <f>H33+H34</f>
        <v>17044755.605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280938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-1794108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-672695</v>
      </c>
    </row>
    <row r="39" spans="1:23" x14ac:dyDescent="0.25">
      <c r="A39" s="1" t="s">
        <v>103</v>
      </c>
      <c r="B39" s="3"/>
      <c r="D39" s="1" t="s">
        <v>80</v>
      </c>
      <c r="E39" s="10">
        <v>-49539</v>
      </c>
    </row>
    <row r="40" spans="1:23" s="9" customFormat="1" x14ac:dyDescent="0.25">
      <c r="A40"/>
      <c r="B40"/>
      <c r="D40" s="1" t="s">
        <v>81</v>
      </c>
      <c r="E40" s="2">
        <v>5623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6" sqref="D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5729758.5599999996</v>
      </c>
      <c r="D3" s="1" t="s">
        <v>1</v>
      </c>
      <c r="E3" s="18">
        <v>150119639.34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97990135.099999994</v>
      </c>
      <c r="D4" s="1" t="s">
        <v>11</v>
      </c>
      <c r="E4" s="38">
        <v>40409515.780000001</v>
      </c>
      <c r="H4" s="1" t="s">
        <v>370</v>
      </c>
      <c r="I4" s="13">
        <v>94</v>
      </c>
      <c r="J4" s="13"/>
    </row>
    <row r="5" spans="1:10" x14ac:dyDescent="0.25">
      <c r="A5" s="1" t="s">
        <v>3</v>
      </c>
      <c r="B5" s="2">
        <v>126762633.65000001</v>
      </c>
      <c r="D5" s="1" t="s">
        <v>12</v>
      </c>
      <c r="E5" s="2">
        <v>29710123.559999999</v>
      </c>
      <c r="H5" s="1" t="s">
        <v>372</v>
      </c>
      <c r="I5" s="13">
        <v>1</v>
      </c>
      <c r="J5" s="13"/>
    </row>
    <row r="6" spans="1:10" x14ac:dyDescent="0.25">
      <c r="A6" s="1" t="s">
        <v>11</v>
      </c>
      <c r="B6" s="37">
        <v>108772498.55</v>
      </c>
      <c r="D6" s="1" t="s">
        <v>4</v>
      </c>
      <c r="E6" s="2">
        <v>11000000</v>
      </c>
      <c r="H6" s="1" t="s">
        <v>323</v>
      </c>
      <c r="I6" s="13"/>
      <c r="J6" s="13">
        <v>-15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761.6</v>
      </c>
      <c r="G8" s="1"/>
      <c r="H8" s="1"/>
    </row>
    <row r="9" spans="1:10" x14ac:dyDescent="0.25">
      <c r="A9" s="1" t="s">
        <v>82</v>
      </c>
      <c r="B9" s="2">
        <v>42739.99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'20171228'!E10+'20171229'!E8</f>
        <v>754495.49999999953</v>
      </c>
      <c r="G10" s="1"/>
      <c r="H10" s="1" t="s">
        <v>42</v>
      </c>
      <c r="I10" s="3">
        <f>SUMIF(I4:I9,"&gt;=0")</f>
        <v>110</v>
      </c>
    </row>
    <row r="11" spans="1:10" x14ac:dyDescent="0.25">
      <c r="A11" s="1" t="s">
        <v>84</v>
      </c>
      <c r="B11" s="2">
        <f>'20171228'!B11+'20171229'!B9</f>
        <v>1599466.8800000001</v>
      </c>
      <c r="E11" s="2"/>
      <c r="G11" s="1"/>
      <c r="H11" s="1" t="s">
        <v>43</v>
      </c>
      <c r="I11" s="3">
        <f>SUM(J4:J9)</f>
        <v>-15</v>
      </c>
    </row>
    <row r="12" spans="1:10" x14ac:dyDescent="0.25">
      <c r="A12" s="1" t="s">
        <v>86</v>
      </c>
      <c r="B12" s="18">
        <v>438.76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'20171228'!B13+'20171229'!B12</f>
        <v>268489.93000000005</v>
      </c>
      <c r="E13" s="2"/>
      <c r="G13" s="1"/>
      <c r="H13" s="1" t="s">
        <v>30</v>
      </c>
      <c r="I13" s="15">
        <v>94780260</v>
      </c>
    </row>
    <row r="14" spans="1:10" x14ac:dyDescent="0.25">
      <c r="A14" s="1" t="s">
        <v>333</v>
      </c>
      <c r="B14" s="3">
        <v>34321734</v>
      </c>
      <c r="G14" s="1"/>
      <c r="H14" s="1" t="s">
        <v>31</v>
      </c>
      <c r="I14" s="15">
        <v>-13009500</v>
      </c>
    </row>
    <row r="15" spans="1:10" x14ac:dyDescent="0.25">
      <c r="A15" s="1"/>
      <c r="B15" s="1"/>
      <c r="G15" s="1"/>
      <c r="H15" s="1" t="s">
        <v>32</v>
      </c>
      <c r="I15" s="15">
        <f>I14+I13</f>
        <v>81770760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8216879.0999999996</v>
      </c>
    </row>
    <row r="18" spans="1:22" x14ac:dyDescent="0.25">
      <c r="G18" s="1" t="s">
        <v>12</v>
      </c>
      <c r="H18" s="2"/>
      <c r="I18" s="15">
        <v>14233401</v>
      </c>
    </row>
    <row r="19" spans="1:22" x14ac:dyDescent="0.25">
      <c r="A19" s="2"/>
      <c r="G19" s="1" t="s">
        <v>24</v>
      </c>
      <c r="H19" s="2"/>
      <c r="I19" s="15">
        <f>I18+I17-I16</f>
        <v>12450280.100000001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434868.31</v>
      </c>
      <c r="N21" s="2"/>
    </row>
    <row r="22" spans="1:22" x14ac:dyDescent="0.25">
      <c r="G22" s="1"/>
      <c r="H22" s="1" t="s">
        <v>39</v>
      </c>
      <c r="I22" s="15">
        <v>102206.34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572313.5</v>
      </c>
    </row>
    <row r="26" spans="1:22" x14ac:dyDescent="0.25">
      <c r="A26" s="1" t="s">
        <v>71</v>
      </c>
      <c r="B26" s="2">
        <f>B4+E5+I18</f>
        <v>141933659.66</v>
      </c>
      <c r="G26" s="1"/>
      <c r="H26" s="1" t="s">
        <v>355</v>
      </c>
      <c r="I26" s="2">
        <v>298.06</v>
      </c>
    </row>
    <row r="27" spans="1:22" x14ac:dyDescent="0.25">
      <c r="A27" s="1" t="s">
        <v>90</v>
      </c>
      <c r="B27" s="2">
        <f>$B$13+$E$10+$I$25</f>
        <v>1595298.9299999997</v>
      </c>
    </row>
    <row r="28" spans="1:22" x14ac:dyDescent="0.25">
      <c r="A28" s="1" t="s">
        <v>356</v>
      </c>
      <c r="B28" s="2">
        <f>B12+E8+I26</f>
        <v>1498.42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6">
        <v>3116</v>
      </c>
      <c r="D33" s="1" t="s">
        <v>74</v>
      </c>
      <c r="E33" s="2">
        <v>16879075</v>
      </c>
      <c r="G33" s="16" t="s">
        <v>296</v>
      </c>
      <c r="H33" s="2">
        <f>E33</f>
        <v>16879075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6">
        <v>346</v>
      </c>
      <c r="D34" s="1" t="s">
        <v>75</v>
      </c>
      <c r="E34" s="2">
        <v>16587113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6348</v>
      </c>
      <c r="D35" s="1" t="s">
        <v>76</v>
      </c>
      <c r="E35" s="2">
        <v>399068</v>
      </c>
      <c r="G35" s="40" t="s">
        <v>298</v>
      </c>
      <c r="H35" s="41">
        <f>H33+H34</f>
        <v>16884232.605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2810</v>
      </c>
      <c r="D36" s="1" t="s">
        <v>77</v>
      </c>
      <c r="E36" s="2">
        <v>487078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12620</v>
      </c>
      <c r="D37" s="1" t="s">
        <v>78</v>
      </c>
      <c r="E37" s="2">
        <v>-864429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-636849</v>
      </c>
    </row>
    <row r="39" spans="1:23" x14ac:dyDescent="0.25">
      <c r="A39" s="1" t="s">
        <v>103</v>
      </c>
      <c r="B39" s="3"/>
      <c r="D39" s="1" t="s">
        <v>80</v>
      </c>
      <c r="E39" s="10">
        <v>-50938</v>
      </c>
    </row>
    <row r="40" spans="1:23" s="9" customFormat="1" x14ac:dyDescent="0.25">
      <c r="A40"/>
      <c r="B40"/>
      <c r="D40" s="1" t="s">
        <v>81</v>
      </c>
      <c r="E40" s="2">
        <v>5842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14548146.73</v>
      </c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98424788.829999998</v>
      </c>
      <c r="D4" s="1" t="s">
        <v>11</v>
      </c>
      <c r="E4" s="38">
        <v>24352717.719999999</v>
      </c>
      <c r="H4" s="1" t="s">
        <v>370</v>
      </c>
      <c r="I4" s="13">
        <v>97</v>
      </c>
      <c r="J4" s="13">
        <v>-3</v>
      </c>
    </row>
    <row r="5" spans="1:10" x14ac:dyDescent="0.25">
      <c r="A5" s="1" t="s">
        <v>3</v>
      </c>
      <c r="B5" s="2">
        <v>125977801.05</v>
      </c>
      <c r="D5" s="1" t="s">
        <v>12</v>
      </c>
      <c r="E5" s="2">
        <v>26596467.5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27553012.219999999</v>
      </c>
      <c r="D6" s="1" t="s">
        <v>4</v>
      </c>
      <c r="E6" s="2">
        <v>11000000</v>
      </c>
      <c r="H6" s="1" t="s">
        <v>323</v>
      </c>
      <c r="I6" s="13"/>
      <c r="J6" s="13">
        <v>-13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189980000</v>
      </c>
      <c r="D8" s="1" t="s">
        <v>86</v>
      </c>
      <c r="E8" s="18">
        <v>5035.2</v>
      </c>
      <c r="G8" s="1"/>
      <c r="H8" s="1"/>
    </row>
    <row r="9" spans="1:10" x14ac:dyDescent="0.25">
      <c r="A9" s="1" t="s">
        <v>82</v>
      </c>
      <c r="B9" s="2">
        <v>4865.49</v>
      </c>
      <c r="D9" s="1" t="s">
        <v>88</v>
      </c>
      <c r="E9" s="3">
        <v>4024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'20171227'!E10+'20171228'!E8</f>
        <v>753733.89999999956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'20171227'!B11+'20171228'!B9</f>
        <v>1556726.8900000001</v>
      </c>
      <c r="E11" s="2"/>
      <c r="G11" s="1"/>
      <c r="H11" s="1" t="s">
        <v>43</v>
      </c>
      <c r="I11" s="3">
        <f>SUM(J4:J9)</f>
        <v>-16</v>
      </c>
    </row>
    <row r="12" spans="1:10" x14ac:dyDescent="0.25">
      <c r="A12" s="1" t="s">
        <v>86</v>
      </c>
      <c r="B12" s="18">
        <v>647.85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'20171227'!B13+'20171228'!B12</f>
        <v>268051.17000000004</v>
      </c>
      <c r="E13" s="2"/>
      <c r="G13" s="1"/>
      <c r="H13" s="1" t="s">
        <v>30</v>
      </c>
      <c r="I13" s="15">
        <v>95995200</v>
      </c>
    </row>
    <row r="14" spans="1:10" x14ac:dyDescent="0.25">
      <c r="A14" s="1" t="s">
        <v>333</v>
      </c>
      <c r="B14" s="3">
        <v>65733859</v>
      </c>
      <c r="G14" s="1"/>
      <c r="H14" s="1" t="s">
        <v>31</v>
      </c>
      <c r="I14" s="15">
        <v>-13786980</v>
      </c>
    </row>
    <row r="15" spans="1:10" x14ac:dyDescent="0.25">
      <c r="A15" s="1"/>
      <c r="B15" s="1"/>
      <c r="G15" s="1"/>
      <c r="H15" s="1" t="s">
        <v>32</v>
      </c>
      <c r="I15" s="15">
        <f>I14+I13</f>
        <v>82208220</v>
      </c>
    </row>
    <row r="16" spans="1:10" x14ac:dyDescent="0.25"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7537577.1600000001</v>
      </c>
    </row>
    <row r="18" spans="1:22" x14ac:dyDescent="0.25">
      <c r="G18" s="1" t="s">
        <v>12</v>
      </c>
      <c r="H18" s="2"/>
      <c r="I18" s="15">
        <v>14399280</v>
      </c>
    </row>
    <row r="19" spans="1:22" x14ac:dyDescent="0.25">
      <c r="A19" s="2"/>
      <c r="G19" s="1" t="s">
        <v>24</v>
      </c>
      <c r="H19" s="2"/>
      <c r="I19" s="15">
        <f>I18+I17-I16</f>
        <v>11936857.16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433576.28</v>
      </c>
      <c r="N21" s="2"/>
    </row>
    <row r="22" spans="1:22" x14ac:dyDescent="0.25">
      <c r="G22" s="1"/>
      <c r="H22" s="1" t="s">
        <v>39</v>
      </c>
      <c r="I22" s="15">
        <v>101908.28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280980000</v>
      </c>
      <c r="H25" s="1" t="s">
        <v>19</v>
      </c>
      <c r="I25" s="15">
        <f>SUM(I21:I24)</f>
        <v>570723.41</v>
      </c>
    </row>
    <row r="26" spans="1:22" x14ac:dyDescent="0.25">
      <c r="A26" s="1" t="s">
        <v>71</v>
      </c>
      <c r="B26" s="2">
        <f>B4+E5+I18</f>
        <v>139420536.32999998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1592508.4799999995</v>
      </c>
    </row>
    <row r="28" spans="1:22" x14ac:dyDescent="0.25">
      <c r="A28" s="1" t="s">
        <v>356</v>
      </c>
      <c r="B28" s="2">
        <f>B12+E8+I26</f>
        <v>5683.05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16480802</v>
      </c>
      <c r="G33" s="16" t="s">
        <v>296</v>
      </c>
      <c r="H33" s="2">
        <f>E33</f>
        <v>16480802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16385813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-183668</v>
      </c>
      <c r="G35" s="40" t="s">
        <v>298</v>
      </c>
      <c r="H35" s="41">
        <f>H33+H34</f>
        <v>16485959.605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46210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14402492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-336959</v>
      </c>
    </row>
    <row r="39" spans="1:23" x14ac:dyDescent="0.25">
      <c r="A39" s="1" t="s">
        <v>103</v>
      </c>
      <c r="B39" s="3"/>
      <c r="D39" s="1" t="s">
        <v>80</v>
      </c>
      <c r="E39" s="10">
        <v>-45037</v>
      </c>
    </row>
    <row r="40" spans="1:23" s="9" customFormat="1" x14ac:dyDescent="0.25">
      <c r="A40"/>
      <c r="B40"/>
      <c r="D40" s="1" t="s">
        <v>81</v>
      </c>
      <c r="E40" s="2">
        <v>4815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3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44140625" bestFit="1" customWidth="1"/>
    <col min="8" max="8" width="20.4414062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44140625" bestFit="1" customWidth="1"/>
    <col min="8" max="8" width="20.4414062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44140625" customWidth="1"/>
    <col min="6" max="6" width="6.4414062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44140625" bestFit="1" customWidth="1"/>
    <col min="8" max="8" width="20.441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3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28" zoomScale="80" zoomScaleNormal="80" workbookViewId="0">
      <selection activeCell="E46" sqref="E4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28175216.98</v>
      </c>
      <c r="D3" s="1" t="s">
        <v>1</v>
      </c>
      <c r="E3" s="18">
        <v>32637869.059999999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54396995.259999998</v>
      </c>
      <c r="D4" s="1" t="s">
        <v>11</v>
      </c>
      <c r="E4" s="38">
        <v>21876329.420000002</v>
      </c>
      <c r="H4" s="1" t="s">
        <v>323</v>
      </c>
      <c r="I4" s="13">
        <v>11</v>
      </c>
      <c r="J4" s="13">
        <v>7</v>
      </c>
    </row>
    <row r="5" spans="1:10" x14ac:dyDescent="0.25">
      <c r="A5" s="1" t="s">
        <v>3</v>
      </c>
      <c r="B5" s="2">
        <f>B4+B3</f>
        <v>82572212.239999995</v>
      </c>
      <c r="D5" s="1" t="s">
        <v>12</v>
      </c>
      <c r="E5" s="2">
        <v>10761539.640000001</v>
      </c>
      <c r="H5" s="1" t="s">
        <v>389</v>
      </c>
      <c r="I5" s="13"/>
      <c r="J5" s="13"/>
    </row>
    <row r="6" spans="1:10" x14ac:dyDescent="0.25">
      <c r="A6" s="1" t="s">
        <v>11</v>
      </c>
      <c r="B6" s="2">
        <v>196189399.52000001</v>
      </c>
      <c r="D6" s="1" t="s">
        <v>4</v>
      </c>
      <c r="E6" s="2">
        <v>22000000</v>
      </c>
      <c r="H6" s="1" t="s">
        <v>360</v>
      </c>
      <c r="I6" s="13">
        <v>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715.2</v>
      </c>
      <c r="G8" s="1"/>
      <c r="H8" s="1"/>
    </row>
    <row r="9" spans="1:10" x14ac:dyDescent="0.25">
      <c r="A9" s="1" t="s">
        <v>82</v>
      </c>
      <c r="B9" s="2">
        <v>14182.54</v>
      </c>
      <c r="D9" s="1" t="s">
        <v>88</v>
      </c>
      <c r="E9" s="3">
        <v>787</v>
      </c>
      <c r="H9" s="1"/>
    </row>
    <row r="10" spans="1:10" x14ac:dyDescent="0.25">
      <c r="A10" s="1" t="s">
        <v>83</v>
      </c>
      <c r="B10" s="2">
        <v>168000000</v>
      </c>
      <c r="D10" s="1" t="s">
        <v>85</v>
      </c>
      <c r="E10" s="2">
        <f>'20180214'!E10+'20180222'!E8</f>
        <v>780876.29999999935</v>
      </c>
      <c r="G10" s="1"/>
      <c r="H10" s="1" t="s">
        <v>42</v>
      </c>
      <c r="I10" s="3">
        <f>SUMIF(I4:I9,"&gt;=0")</f>
        <v>24</v>
      </c>
    </row>
    <row r="11" spans="1:10" x14ac:dyDescent="0.25">
      <c r="A11" s="1" t="s">
        <v>84</v>
      </c>
      <c r="B11" s="2">
        <f>'20180214'!B11+'20180222'!B9</f>
        <v>1806763.1400000001</v>
      </c>
      <c r="D11" s="1" t="s">
        <v>381</v>
      </c>
      <c r="E11" s="2">
        <f>E8+'20180214'!E11</f>
        <v>25859.200000000001</v>
      </c>
      <c r="G11" s="1"/>
      <c r="H11" s="1" t="s">
        <v>43</v>
      </c>
      <c r="I11" s="3">
        <f>SUMIF(I4:J7,"&lt;0")</f>
        <v>0</v>
      </c>
    </row>
    <row r="12" spans="1:10" x14ac:dyDescent="0.25">
      <c r="A12" s="1" t="s">
        <v>86</v>
      </c>
      <c r="B12" s="18">
        <v>390.77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'20180214'!B13+'20180222'!B12</f>
        <v>281704.18999999994</v>
      </c>
      <c r="E13" s="2"/>
      <c r="G13" s="1"/>
      <c r="H13" s="1" t="s">
        <v>30</v>
      </c>
      <c r="I13" s="15">
        <v>21219360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-6189120</v>
      </c>
    </row>
    <row r="15" spans="1:10" x14ac:dyDescent="0.25">
      <c r="A15" s="1" t="s">
        <v>380</v>
      </c>
      <c r="B15" s="2">
        <f>B12+'20180214'!B15</f>
        <v>12346.97</v>
      </c>
      <c r="G15" s="1"/>
      <c r="H15" s="1" t="s">
        <v>32</v>
      </c>
      <c r="I15" s="15">
        <f>I14+I13</f>
        <v>15030240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9265417.0199999996</v>
      </c>
    </row>
    <row r="18" spans="1:14" x14ac:dyDescent="0.25">
      <c r="G18" s="1" t="s">
        <v>12</v>
      </c>
      <c r="H18" s="2"/>
      <c r="I18" s="15">
        <v>3182904</v>
      </c>
    </row>
    <row r="19" spans="1:14" x14ac:dyDescent="0.25">
      <c r="A19" s="2"/>
      <c r="G19" s="1" t="s">
        <v>24</v>
      </c>
      <c r="H19" s="2"/>
      <c r="I19" s="15">
        <f>I18+I17-I16</f>
        <v>14448321.02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/>
      <c r="N21" s="2"/>
    </row>
    <row r="22" spans="1:14" x14ac:dyDescent="0.25">
      <c r="G22" s="1"/>
      <c r="H22" s="1" t="s">
        <v>39</v>
      </c>
      <c r="I22" s="15">
        <v>111429.59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146668.44</v>
      </c>
    </row>
    <row r="26" spans="1:14" x14ac:dyDescent="0.25">
      <c r="A26" s="1" t="s">
        <v>71</v>
      </c>
      <c r="B26" s="2">
        <f>B4+E5+I18</f>
        <v>68341438.900000006</v>
      </c>
      <c r="G26" s="1"/>
      <c r="H26" s="1" t="s">
        <v>355</v>
      </c>
      <c r="I26" s="2">
        <v>415.69</v>
      </c>
    </row>
    <row r="27" spans="1:14" x14ac:dyDescent="0.25">
      <c r="A27" s="1" t="s">
        <v>90</v>
      </c>
      <c r="B27" s="2">
        <f>$B$13+$E$10+$I$25</f>
        <v>1209248.9299999992</v>
      </c>
      <c r="H27" s="1" t="s">
        <v>382</v>
      </c>
      <c r="I27" s="2">
        <f>I22-'20180102'!I22</f>
        <v>8547.3799999999901</v>
      </c>
    </row>
    <row r="28" spans="1:14" x14ac:dyDescent="0.25">
      <c r="A28" s="1" t="s">
        <v>356</v>
      </c>
      <c r="B28" s="2">
        <f>B12+E8+I26</f>
        <v>1521.66</v>
      </c>
    </row>
    <row r="29" spans="1:14" x14ac:dyDescent="0.25">
      <c r="A29" s="1" t="s">
        <v>383</v>
      </c>
      <c r="B29" s="2">
        <f>B15+E11+I27</f>
        <v>46753.549999999988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752</v>
      </c>
      <c r="D34" s="1" t="s">
        <v>78</v>
      </c>
      <c r="G34" s="16" t="s">
        <v>296</v>
      </c>
      <c r="H34" s="2">
        <f>E40</f>
        <v>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2082</v>
      </c>
      <c r="D35" s="1" t="s">
        <v>182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2502</v>
      </c>
      <c r="D36" s="1" t="s">
        <v>80</v>
      </c>
      <c r="G36" s="40" t="s">
        <v>298</v>
      </c>
      <c r="H36" s="41">
        <f>H34+H35</f>
        <v>5157.6049999999814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282</v>
      </c>
      <c r="D37" s="1" t="s">
        <v>81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5618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/>
    </row>
    <row r="41" spans="1:23" s="9" customFormat="1" x14ac:dyDescent="0.25">
      <c r="A41"/>
      <c r="B41"/>
      <c r="D41" s="1" t="s">
        <v>75</v>
      </c>
      <c r="E41" s="2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/>
    </row>
    <row r="44" spans="1:23" x14ac:dyDescent="0.25">
      <c r="A44" s="8" t="s">
        <v>233</v>
      </c>
      <c r="D44" s="1" t="s">
        <v>375</v>
      </c>
      <c r="E44" s="2"/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/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-17039598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3" sqref="D5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12613248.65</v>
      </c>
      <c r="D3" s="1" t="s">
        <v>1</v>
      </c>
      <c r="E3" s="18">
        <v>75743183.180000007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17614470.579999998</v>
      </c>
      <c r="D4" s="1" t="s">
        <v>11</v>
      </c>
      <c r="E4" s="38">
        <v>15754281.67</v>
      </c>
      <c r="H4" s="1" t="s">
        <v>370</v>
      </c>
      <c r="I4" s="13">
        <v>105</v>
      </c>
      <c r="J4" s="13">
        <v>-4</v>
      </c>
    </row>
    <row r="5" spans="1:10" x14ac:dyDescent="0.25">
      <c r="A5" s="1" t="s">
        <v>3</v>
      </c>
      <c r="B5" s="2">
        <v>204884770.56999999</v>
      </c>
      <c r="D5" s="1" t="s">
        <v>12</v>
      </c>
      <c r="E5" s="2">
        <v>59988901.509999998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17614470.579999998</v>
      </c>
      <c r="D6" s="1" t="s">
        <v>4</v>
      </c>
      <c r="E6" s="2">
        <v>11000000</v>
      </c>
      <c r="H6" s="1" t="s">
        <v>323</v>
      </c>
      <c r="I6" s="13">
        <v>-11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1456</v>
      </c>
      <c r="G8" s="1"/>
      <c r="H8" s="1"/>
    </row>
    <row r="9" spans="1:10" x14ac:dyDescent="0.25">
      <c r="A9" s="1" t="s">
        <v>82</v>
      </c>
      <c r="B9" s="2">
        <v>1221.93</v>
      </c>
      <c r="D9" s="1" t="s">
        <v>88</v>
      </c>
      <c r="E9" s="3">
        <v>1208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'20171226'!E10+'20171227'!E8</f>
        <v>748698.6999999996</v>
      </c>
      <c r="G10" s="1"/>
      <c r="H10" s="1" t="s">
        <v>42</v>
      </c>
      <c r="I10" s="3">
        <f>SUMIF(I4:I9,"&gt;=0")</f>
        <v>122</v>
      </c>
    </row>
    <row r="11" spans="1:10" x14ac:dyDescent="0.25">
      <c r="A11" s="1" t="s">
        <v>84</v>
      </c>
      <c r="B11" s="2">
        <f>'20171226'!B11+'20171227'!B9</f>
        <v>1551861.4000000001</v>
      </c>
      <c r="E11" s="2"/>
      <c r="G11" s="1"/>
      <c r="H11" s="1" t="s">
        <v>43</v>
      </c>
      <c r="I11" s="3">
        <f>SUM(J4:J9)</f>
        <v>-4</v>
      </c>
    </row>
    <row r="12" spans="1:10" x14ac:dyDescent="0.25">
      <c r="A12" s="1" t="s">
        <v>86</v>
      </c>
      <c r="B12" s="18">
        <v>727.04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'20171226'!B13+'20171227'!B12</f>
        <v>267403.32000000007</v>
      </c>
      <c r="E13" s="2"/>
      <c r="G13" s="1"/>
      <c r="H13" s="1" t="s">
        <v>30</v>
      </c>
      <c r="I13" s="15">
        <v>106669320</v>
      </c>
    </row>
    <row r="14" spans="1:10" x14ac:dyDescent="0.25">
      <c r="A14" s="1" t="s">
        <v>333</v>
      </c>
      <c r="B14" s="3">
        <v>68880159</v>
      </c>
      <c r="G14" s="1"/>
      <c r="H14" s="1" t="s">
        <v>31</v>
      </c>
      <c r="I14" s="15">
        <v>-13175640</v>
      </c>
    </row>
    <row r="15" spans="1:10" x14ac:dyDescent="0.25">
      <c r="A15" s="1"/>
      <c r="B15" s="2"/>
      <c r="G15" s="1"/>
      <c r="H15" s="1" t="s">
        <v>32</v>
      </c>
      <c r="I15" s="15">
        <f>I14+I13</f>
        <v>93493680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7639091.8799999999</v>
      </c>
    </row>
    <row r="18" spans="1:22" x14ac:dyDescent="0.25">
      <c r="G18" s="1" t="s">
        <v>12</v>
      </c>
      <c r="H18" s="2"/>
      <c r="I18" s="15">
        <v>15981885</v>
      </c>
    </row>
    <row r="19" spans="1:22" x14ac:dyDescent="0.25">
      <c r="A19" s="2"/>
      <c r="G19" s="1" t="s">
        <v>24</v>
      </c>
      <c r="H19" s="2"/>
      <c r="I19" s="15">
        <f>I18+I17-I16</f>
        <v>13620976.879999999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432454.88</v>
      </c>
      <c r="N21" s="2"/>
    </row>
    <row r="22" spans="1:22" x14ac:dyDescent="0.25">
      <c r="G22" s="1"/>
      <c r="H22" s="1" t="s">
        <v>39</v>
      </c>
      <c r="I22" s="15">
        <v>101649.56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569343.28999999992</v>
      </c>
    </row>
    <row r="26" spans="1:22" x14ac:dyDescent="0.25">
      <c r="A26" s="1" t="s">
        <v>71</v>
      </c>
      <c r="B26" s="2">
        <f>B4+E5+I18</f>
        <v>93585257.090000004</v>
      </c>
      <c r="G26" s="1"/>
      <c r="H26" s="1" t="s">
        <v>355</v>
      </c>
      <c r="I26" s="2">
        <v>240.87</v>
      </c>
    </row>
    <row r="27" spans="1:22" x14ac:dyDescent="0.25">
      <c r="A27" s="1" t="s">
        <v>90</v>
      </c>
      <c r="B27" s="2">
        <f>$B$13+$E$10+$I$25</f>
        <v>1585445.3099999996</v>
      </c>
    </row>
    <row r="28" spans="1:22" x14ac:dyDescent="0.25">
      <c r="A28" s="1" t="s">
        <v>356</v>
      </c>
      <c r="B28" s="2">
        <f>B12+E8+I26</f>
        <v>2423.91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6180</v>
      </c>
      <c r="D33" s="1" t="s">
        <v>74</v>
      </c>
      <c r="E33" s="2">
        <v>16664470</v>
      </c>
      <c r="G33" s="16" t="s">
        <v>296</v>
      </c>
      <c r="H33" s="2">
        <f>E33</f>
        <v>16664470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1628</v>
      </c>
      <c r="D34" s="1" t="s">
        <v>75</v>
      </c>
      <c r="E34" s="2">
        <v>16339603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6071</v>
      </c>
      <c r="D35" s="1" t="s">
        <v>76</v>
      </c>
      <c r="E35" s="2">
        <v>-53814</v>
      </c>
      <c r="G35" s="40" t="s">
        <v>298</v>
      </c>
      <c r="H35" s="41">
        <f>H33+H34</f>
        <v>16669627.605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1938</v>
      </c>
      <c r="D36" s="1" t="s">
        <v>77</v>
      </c>
      <c r="E36" s="2">
        <v>-7339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15817</v>
      </c>
      <c r="D37" s="1" t="s">
        <v>78</v>
      </c>
      <c r="E37" s="2">
        <v>2381795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-907435</v>
      </c>
    </row>
    <row r="39" spans="1:23" x14ac:dyDescent="0.25">
      <c r="A39" s="1" t="s">
        <v>103</v>
      </c>
      <c r="B39" s="3"/>
      <c r="D39" s="1" t="s">
        <v>80</v>
      </c>
      <c r="E39" s="10">
        <v>-75094</v>
      </c>
    </row>
    <row r="40" spans="1:23" s="9" customFormat="1" x14ac:dyDescent="0.25">
      <c r="A40"/>
      <c r="B40"/>
      <c r="D40" s="1" t="s">
        <v>81</v>
      </c>
      <c r="E40" s="2">
        <v>6521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27" sqref="E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14975903.939999999</v>
      </c>
      <c r="D3" s="1" t="s">
        <v>1</v>
      </c>
      <c r="E3" s="18">
        <v>75759397.310000002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196712530.08000001</v>
      </c>
      <c r="D4" s="1" t="s">
        <v>11</v>
      </c>
      <c r="E4" s="38">
        <v>18074921.420000002</v>
      </c>
      <c r="H4" s="1" t="s">
        <v>370</v>
      </c>
      <c r="I4" s="13">
        <v>114</v>
      </c>
      <c r="J4" s="13">
        <v>-6</v>
      </c>
    </row>
    <row r="5" spans="1:10" x14ac:dyDescent="0.25">
      <c r="A5" s="1" t="s">
        <v>3</v>
      </c>
      <c r="B5" s="2">
        <v>215688954.56999999</v>
      </c>
      <c r="D5" s="1" t="s">
        <v>12</v>
      </c>
      <c r="E5" s="2">
        <v>57684475.890000001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18976424.489999998</v>
      </c>
      <c r="D6" s="1" t="s">
        <v>4</v>
      </c>
      <c r="E6" s="2">
        <v>11000000</v>
      </c>
      <c r="H6" s="1" t="s">
        <v>323</v>
      </c>
      <c r="I6" s="13"/>
      <c r="J6" s="13">
        <v>-11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2420.8000000000002</v>
      </c>
      <c r="G8" s="1"/>
      <c r="H8" s="1"/>
    </row>
    <row r="9" spans="1:10" x14ac:dyDescent="0.25">
      <c r="A9" s="1" t="s">
        <v>82</v>
      </c>
      <c r="B9" s="2">
        <v>520.54999999999995</v>
      </c>
      <c r="D9" s="1" t="s">
        <v>88</v>
      </c>
      <c r="E9" s="3">
        <v>2060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'20171225'!E10+'20171226'!E8</f>
        <v>747242.6999999996</v>
      </c>
      <c r="G10" s="1"/>
      <c r="H10" s="1" t="s">
        <v>42</v>
      </c>
      <c r="I10" s="3">
        <f>SUMIF(I4:I9,"&gt;=0")</f>
        <v>131</v>
      </c>
    </row>
    <row r="11" spans="1:10" x14ac:dyDescent="0.25">
      <c r="A11" s="1" t="s">
        <v>84</v>
      </c>
      <c r="B11" s="2">
        <f>'20171225'!B11+'20171226'!B9</f>
        <v>1550639.4700000002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834.61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'20171225'!B13+'20171226'!B12</f>
        <v>266676.28000000009</v>
      </c>
      <c r="E13" s="2"/>
      <c r="G13" s="1"/>
      <c r="H13" s="1" t="s">
        <v>30</v>
      </c>
      <c r="I13" s="15">
        <v>113685360</v>
      </c>
    </row>
    <row r="14" spans="1:10" x14ac:dyDescent="0.25">
      <c r="A14" s="1" t="s">
        <v>333</v>
      </c>
      <c r="B14" s="3">
        <v>68397959</v>
      </c>
      <c r="G14" s="1"/>
      <c r="H14" s="1" t="s">
        <v>31</v>
      </c>
      <c r="I14" s="15">
        <v>-15676500</v>
      </c>
    </row>
    <row r="15" spans="1:10" x14ac:dyDescent="0.25">
      <c r="A15" s="1"/>
      <c r="B15" s="2"/>
      <c r="G15" s="1"/>
      <c r="H15" s="1" t="s">
        <v>32</v>
      </c>
      <c r="I15" s="15">
        <f>I14+I13</f>
        <v>98008860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5967711.75</v>
      </c>
    </row>
    <row r="18" spans="1:22" x14ac:dyDescent="0.25">
      <c r="G18" s="1" t="s">
        <v>12</v>
      </c>
      <c r="H18" s="2"/>
      <c r="I18" s="15">
        <v>17054136</v>
      </c>
    </row>
    <row r="19" spans="1:22" x14ac:dyDescent="0.25">
      <c r="A19" s="2"/>
      <c r="G19" s="1" t="s">
        <v>24</v>
      </c>
      <c r="H19" s="2"/>
      <c r="I19" s="15">
        <f>I18+I17-I16</f>
        <v>13021847.75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431410.83</v>
      </c>
      <c r="N21" s="2"/>
    </row>
    <row r="22" spans="1:22" x14ac:dyDescent="0.25">
      <c r="G22" s="1"/>
      <c r="H22" s="1" t="s">
        <v>39</v>
      </c>
      <c r="I22" s="15">
        <v>101408.69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568058.37</v>
      </c>
    </row>
    <row r="26" spans="1:22" x14ac:dyDescent="0.25">
      <c r="A26" s="1" t="s">
        <v>71</v>
      </c>
      <c r="B26" s="2">
        <f>B4+E5+I18</f>
        <v>271451141.97000003</v>
      </c>
      <c r="G26" s="1"/>
      <c r="H26" s="1" t="s">
        <v>355</v>
      </c>
      <c r="I26" s="2">
        <v>324.14</v>
      </c>
    </row>
    <row r="27" spans="1:22" x14ac:dyDescent="0.25">
      <c r="A27" s="1" t="s">
        <v>90</v>
      </c>
      <c r="B27" s="2">
        <f>$B$13+$E$10+$I$25</f>
        <v>1581977.3499999996</v>
      </c>
    </row>
    <row r="28" spans="1:22" x14ac:dyDescent="0.25">
      <c r="A28" s="1" t="s">
        <v>356</v>
      </c>
      <c r="B28" s="2">
        <f>B12+E8+I26</f>
        <v>3579.55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6773</v>
      </c>
      <c r="D33" s="1" t="s">
        <v>74</v>
      </c>
      <c r="E33" s="2">
        <v>16718150</v>
      </c>
      <c r="G33" s="16" t="s">
        <v>296</v>
      </c>
      <c r="H33" s="2">
        <f>E33</f>
        <v>16718150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1386</v>
      </c>
      <c r="D34" s="1" t="s">
        <v>75</v>
      </c>
      <c r="E34" s="2">
        <v>16346809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5850</v>
      </c>
      <c r="D35" s="1" t="s">
        <v>76</v>
      </c>
      <c r="E35" s="2">
        <v>-42097</v>
      </c>
      <c r="G35" s="40" t="s">
        <v>298</v>
      </c>
      <c r="H35" s="41">
        <f>H33+H34</f>
        <v>16723307.605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1804</v>
      </c>
      <c r="D36" s="1" t="s">
        <v>77</v>
      </c>
      <c r="E36" s="2">
        <v>146577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15813</v>
      </c>
      <c r="D37" s="1" t="s">
        <v>78</v>
      </c>
      <c r="E37" s="2">
        <v>5569085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390555</v>
      </c>
    </row>
    <row r="39" spans="1:23" x14ac:dyDescent="0.25">
      <c r="A39" s="1" t="s">
        <v>103</v>
      </c>
      <c r="B39" s="3"/>
      <c r="D39" s="1" t="s">
        <v>80</v>
      </c>
      <c r="E39" s="10">
        <v>-76380</v>
      </c>
    </row>
    <row r="40" spans="1:23" s="9" customFormat="1" x14ac:dyDescent="0.25">
      <c r="A40"/>
      <c r="B40"/>
      <c r="D40" s="1" t="s">
        <v>81</v>
      </c>
      <c r="E40" s="2">
        <v>2840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44140625" bestFit="1" customWidth="1"/>
    <col min="8" max="8" width="20.4414062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16" sqref="A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7714639.1200000001</v>
      </c>
      <c r="D3" s="1" t="s">
        <v>1</v>
      </c>
      <c r="E3" s="18">
        <v>81207560.760000005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203035587</v>
      </c>
      <c r="D4" s="1" t="s">
        <v>11</v>
      </c>
      <c r="E4" s="38">
        <v>15652435.279999999</v>
      </c>
      <c r="H4" s="1" t="s">
        <v>370</v>
      </c>
      <c r="I4" s="13">
        <v>122</v>
      </c>
      <c r="J4" s="13">
        <v>-7</v>
      </c>
    </row>
    <row r="5" spans="1:10" x14ac:dyDescent="0.25">
      <c r="A5" s="1" t="s">
        <v>3</v>
      </c>
      <c r="B5" s="2">
        <v>215750879.55000001</v>
      </c>
      <c r="D5" s="1" t="s">
        <v>12</v>
      </c>
      <c r="E5" s="2">
        <v>65555125.479999997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12715292.550000001</v>
      </c>
      <c r="D6" s="1" t="s">
        <v>4</v>
      </c>
      <c r="E6" s="2">
        <v>11000000</v>
      </c>
      <c r="H6" s="1" t="s">
        <v>323</v>
      </c>
      <c r="I6" s="13"/>
      <c r="J6" s="13">
        <v>-10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17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217.6</v>
      </c>
      <c r="G8" s="1"/>
      <c r="H8" s="1"/>
    </row>
    <row r="9" spans="1:10" x14ac:dyDescent="0.25">
      <c r="A9" s="1" t="s">
        <v>82</v>
      </c>
      <c r="B9" s="2">
        <v>653.42999999999995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'20171222'!E10+'20171225'!E8</f>
        <v>744821.89999999956</v>
      </c>
      <c r="G10" s="1"/>
      <c r="H10" s="1" t="s">
        <v>42</v>
      </c>
      <c r="I10" s="3">
        <f>SUMIF(I4:I9,"&gt;=0")</f>
        <v>139</v>
      </c>
    </row>
    <row r="11" spans="1:10" x14ac:dyDescent="0.25">
      <c r="A11" s="1" t="s">
        <v>84</v>
      </c>
      <c r="B11" s="2">
        <f>'20171222'!B11+'20171225'!B9</f>
        <v>1550118.9200000002</v>
      </c>
      <c r="E11" s="2"/>
      <c r="G11" s="1"/>
      <c r="H11" s="1" t="s">
        <v>43</v>
      </c>
      <c r="I11" s="3">
        <f>SUM(J4:J9)</f>
        <v>-18</v>
      </c>
    </row>
    <row r="12" spans="1:10" x14ac:dyDescent="0.25">
      <c r="A12" s="1" t="s">
        <v>86</v>
      </c>
      <c r="B12" s="18">
        <v>1178.95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'20171222'!B13+'20171225'!B12</f>
        <v>265841.6700000001</v>
      </c>
      <c r="E13" s="2"/>
      <c r="G13" s="1"/>
      <c r="H13" s="1" t="s">
        <v>30</v>
      </c>
      <c r="I13" s="15">
        <v>120693060</v>
      </c>
    </row>
    <row r="14" spans="1:10" x14ac:dyDescent="0.25">
      <c r="A14" s="1" t="s">
        <v>333</v>
      </c>
      <c r="B14" s="3">
        <v>70547459</v>
      </c>
      <c r="G14" s="1"/>
      <c r="H14" s="1" t="s">
        <v>31</v>
      </c>
      <c r="I14" s="15">
        <v>-15669900</v>
      </c>
    </row>
    <row r="15" spans="1:10" x14ac:dyDescent="0.25">
      <c r="A15" s="1"/>
      <c r="B15" s="2"/>
      <c r="G15" s="1"/>
      <c r="H15" s="1" t="s">
        <v>32</v>
      </c>
      <c r="I15" s="15">
        <f>I14+I13</f>
        <v>105023160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5041865.8899999997</v>
      </c>
    </row>
    <row r="18" spans="1:22" x14ac:dyDescent="0.25">
      <c r="G18" s="1" t="s">
        <v>12</v>
      </c>
      <c r="H18" s="2"/>
      <c r="I18" s="15">
        <v>18127827</v>
      </c>
    </row>
    <row r="19" spans="1:22" x14ac:dyDescent="0.25">
      <c r="A19" s="2"/>
      <c r="G19" s="1" t="s">
        <v>24</v>
      </c>
      <c r="H19" s="2"/>
      <c r="I19" s="15">
        <f>I18+I17-I16</f>
        <v>13169692.890000001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430005.83</v>
      </c>
      <c r="N21" s="2"/>
    </row>
    <row r="22" spans="1:22" x14ac:dyDescent="0.25">
      <c r="G22" s="1"/>
      <c r="H22" s="1" t="s">
        <v>39</v>
      </c>
      <c r="I22" s="15">
        <v>101084.55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566329.23</v>
      </c>
    </row>
    <row r="26" spans="1:22" x14ac:dyDescent="0.25">
      <c r="A26" s="1" t="s">
        <v>71</v>
      </c>
      <c r="B26" s="2">
        <f>B4+E5+I18</f>
        <v>286718539.48000002</v>
      </c>
      <c r="G26" s="1"/>
      <c r="H26" s="1" t="s">
        <v>355</v>
      </c>
      <c r="I26" s="2">
        <v>522.67999999999995</v>
      </c>
    </row>
    <row r="27" spans="1:22" x14ac:dyDescent="0.25">
      <c r="A27" s="1" t="s">
        <v>90</v>
      </c>
      <c r="B27" s="2">
        <f>$B$13+$E$10+$I$25</f>
        <v>1576992.7999999996</v>
      </c>
    </row>
    <row r="28" spans="1:22" x14ac:dyDescent="0.25">
      <c r="A28" s="1" t="s">
        <v>356</v>
      </c>
      <c r="B28" s="2">
        <f>B12+E8+I26</f>
        <v>1919.23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7976</v>
      </c>
      <c r="D33" s="1" t="s">
        <v>74</v>
      </c>
      <c r="E33" s="2">
        <v>16760247</v>
      </c>
      <c r="G33" s="16" t="s">
        <v>296</v>
      </c>
      <c r="H33" s="2">
        <f>E33</f>
        <v>16760247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1289</v>
      </c>
      <c r="D34" s="1" t="s">
        <v>75</v>
      </c>
      <c r="E34" s="2">
        <v>16200232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5374</v>
      </c>
      <c r="D35" s="1" t="s">
        <v>76</v>
      </c>
      <c r="E35" s="2">
        <v>-264386</v>
      </c>
      <c r="G35" s="40" t="s">
        <v>298</v>
      </c>
      <c r="H35" s="41">
        <f>H33+H34</f>
        <v>16765404.605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1688</v>
      </c>
      <c r="D36" s="1" t="s">
        <v>77</v>
      </c>
      <c r="E36" s="2">
        <v>-328300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16327</v>
      </c>
      <c r="D37" s="1" t="s">
        <v>78</v>
      </c>
      <c r="E37" s="2">
        <v>101372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96187</v>
      </c>
    </row>
    <row r="39" spans="1:23" x14ac:dyDescent="0.25">
      <c r="A39" s="1" t="s">
        <v>103</v>
      </c>
      <c r="B39" s="3"/>
      <c r="D39" s="1" t="s">
        <v>80</v>
      </c>
      <c r="E39" s="10">
        <v>-72750</v>
      </c>
    </row>
    <row r="40" spans="1:23" s="9" customFormat="1" x14ac:dyDescent="0.25">
      <c r="A40"/>
      <c r="B40"/>
      <c r="D40" s="1" t="s">
        <v>81</v>
      </c>
      <c r="E40" s="2">
        <v>-221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11182857.359999999</v>
      </c>
      <c r="D3" s="1" t="s">
        <v>1</v>
      </c>
      <c r="E3" s="18">
        <v>81030315.079999998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205612623.88999999</v>
      </c>
      <c r="D4" s="1" t="s">
        <v>11</v>
      </c>
      <c r="E4" s="38">
        <v>14512555.02</v>
      </c>
      <c r="H4" s="1" t="s">
        <v>370</v>
      </c>
      <c r="I4" s="13">
        <v>108</v>
      </c>
      <c r="J4" s="13"/>
    </row>
    <row r="5" spans="1:10" x14ac:dyDescent="0.25">
      <c r="A5" s="1" t="s">
        <v>3</v>
      </c>
      <c r="B5" s="2">
        <v>236795481.25</v>
      </c>
      <c r="D5" s="1" t="s">
        <v>12</v>
      </c>
      <c r="E5" s="2">
        <v>66517760.060000002</v>
      </c>
      <c r="H5" s="1" t="s">
        <v>372</v>
      </c>
      <c r="I5" s="13"/>
      <c r="J5" s="13">
        <v>-1</v>
      </c>
    </row>
    <row r="6" spans="1:10" x14ac:dyDescent="0.25">
      <c r="A6" s="1" t="s">
        <v>11</v>
      </c>
      <c r="B6" s="37">
        <v>31182857.359999999</v>
      </c>
      <c r="D6" s="1" t="s">
        <v>4</v>
      </c>
      <c r="E6" s="2">
        <v>11000000</v>
      </c>
      <c r="H6" s="1" t="s">
        <v>323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189000000</v>
      </c>
      <c r="D8" s="1" t="s">
        <v>86</v>
      </c>
      <c r="E8" s="18">
        <v>345.6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252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'20171221'!E10+'20171222'!E8</f>
        <v>744604.29999999958</v>
      </c>
      <c r="G10" s="1"/>
      <c r="H10" s="1" t="s">
        <v>42</v>
      </c>
      <c r="I10" s="3">
        <f>SUMIF(I4:I9,"&gt;=0")</f>
        <v>123</v>
      </c>
    </row>
    <row r="11" spans="1:10" x14ac:dyDescent="0.25">
      <c r="A11" s="1" t="s">
        <v>84</v>
      </c>
      <c r="B11" s="2">
        <f>'20171221'!B11+'20171222'!B9</f>
        <v>1549465.4900000002</v>
      </c>
      <c r="E11" s="2"/>
      <c r="G11" s="1"/>
      <c r="H11" s="1" t="s">
        <v>43</v>
      </c>
      <c r="I11" s="3">
        <f>SUM(J4:J9)</f>
        <v>-10</v>
      </c>
    </row>
    <row r="12" spans="1:10" x14ac:dyDescent="0.25">
      <c r="A12" s="1" t="s">
        <v>86</v>
      </c>
      <c r="B12" s="18">
        <v>656.3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'20171221'!B13+'20171222'!B12</f>
        <v>264662.72000000009</v>
      </c>
      <c r="E13" s="2"/>
      <c r="G13" s="1"/>
      <c r="H13" s="1" t="s">
        <v>30</v>
      </c>
      <c r="I13" s="15">
        <v>107412300</v>
      </c>
    </row>
    <row r="14" spans="1:10" x14ac:dyDescent="0.25">
      <c r="A14" s="1" t="s">
        <v>333</v>
      </c>
      <c r="B14" s="3">
        <v>71072459</v>
      </c>
      <c r="G14" s="1"/>
      <c r="H14" s="1" t="s">
        <v>31</v>
      </c>
      <c r="I14" s="15">
        <v>-8779680</v>
      </c>
    </row>
    <row r="15" spans="1:10" x14ac:dyDescent="0.25">
      <c r="A15" s="1"/>
      <c r="B15" s="2"/>
      <c r="G15" s="1"/>
      <c r="H15" s="1" t="s">
        <v>32</v>
      </c>
      <c r="I15" s="15">
        <f>I14+I13</f>
        <v>98632620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7610188.5700000003</v>
      </c>
    </row>
    <row r="18" spans="1:22" x14ac:dyDescent="0.25">
      <c r="G18" s="1" t="s">
        <v>12</v>
      </c>
      <c r="H18" s="2"/>
      <c r="I18" s="15">
        <v>16133715</v>
      </c>
    </row>
    <row r="19" spans="1:22" x14ac:dyDescent="0.25">
      <c r="A19" s="2"/>
      <c r="G19" s="1" t="s">
        <v>24</v>
      </c>
      <c r="H19" s="2"/>
      <c r="I19" s="15">
        <f>I18+I17-I16</f>
        <v>13743903.57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427740.24</v>
      </c>
      <c r="N21" s="2"/>
    </row>
    <row r="22" spans="1:22" x14ac:dyDescent="0.25">
      <c r="G22" s="1"/>
      <c r="H22" s="1" t="s">
        <v>39</v>
      </c>
      <c r="I22" s="15">
        <v>100561.87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280000000</v>
      </c>
      <c r="H25" s="1" t="s">
        <v>19</v>
      </c>
      <c r="I25" s="15">
        <f>SUM(I21:I24)</f>
        <v>563540.96</v>
      </c>
    </row>
    <row r="26" spans="1:22" x14ac:dyDescent="0.25">
      <c r="A26" s="1" t="s">
        <v>71</v>
      </c>
      <c r="B26" s="2">
        <f>B4+E5+I18</f>
        <v>288264098.94999999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1572807.9799999995</v>
      </c>
    </row>
    <row r="28" spans="1:22" x14ac:dyDescent="0.25">
      <c r="A28" s="1" t="s">
        <v>356</v>
      </c>
      <c r="B28" s="2">
        <f>B12+E8+I26</f>
        <v>1001.9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7864</v>
      </c>
      <c r="D33" s="1" t="s">
        <v>74</v>
      </c>
      <c r="E33" s="2">
        <v>17024633</v>
      </c>
      <c r="G33" s="16" t="s">
        <v>296</v>
      </c>
      <c r="H33" s="2">
        <f>E33</f>
        <v>17024633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1269</v>
      </c>
      <c r="D34" s="1" t="s">
        <v>75</v>
      </c>
      <c r="E34" s="2">
        <v>16528532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5328</v>
      </c>
      <c r="D35" s="1" t="s">
        <v>76</v>
      </c>
      <c r="E35" s="2">
        <v>238251</v>
      </c>
      <c r="G35" s="40" t="s">
        <v>298</v>
      </c>
      <c r="H35" s="41">
        <f>H33+H34</f>
        <v>17029790.605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-26199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16042</v>
      </c>
      <c r="D37" s="1" t="s">
        <v>78</v>
      </c>
      <c r="E37" s="2">
        <v>-522246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53289</v>
      </c>
    </row>
    <row r="39" spans="1:23" x14ac:dyDescent="0.25">
      <c r="A39" s="1" t="s">
        <v>103</v>
      </c>
      <c r="B39" s="3"/>
      <c r="D39" s="1" t="s">
        <v>80</v>
      </c>
      <c r="E39" s="10">
        <v>-72782</v>
      </c>
    </row>
    <row r="40" spans="1:23" s="9" customFormat="1" x14ac:dyDescent="0.25">
      <c r="A40"/>
      <c r="B40"/>
      <c r="D40" s="1" t="s">
        <v>81</v>
      </c>
      <c r="E40" s="2">
        <v>328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9" sqref="B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11683742.060000001</v>
      </c>
      <c r="D3" s="1" t="s">
        <v>1</v>
      </c>
      <c r="E3" s="18">
        <v>81551750.230000004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207890060.81999999</v>
      </c>
      <c r="D4" s="1" t="s">
        <v>11</v>
      </c>
      <c r="E4" s="38">
        <v>16168617.02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235575741.75999999</v>
      </c>
      <c r="D5" s="1" t="s">
        <v>12</v>
      </c>
      <c r="E5" s="2">
        <v>65383133.210000001</v>
      </c>
      <c r="H5" s="1" t="s">
        <v>372</v>
      </c>
      <c r="I5" s="13">
        <v>2</v>
      </c>
      <c r="J5" s="13"/>
    </row>
    <row r="6" spans="1:10" x14ac:dyDescent="0.25">
      <c r="A6" s="1" t="s">
        <v>11</v>
      </c>
      <c r="B6" s="37">
        <v>27685680.82</v>
      </c>
      <c r="D6" s="1" t="s">
        <v>4</v>
      </c>
      <c r="E6" s="2">
        <v>11000000</v>
      </c>
      <c r="H6" s="1" t="s">
        <v>323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>
        <v>-15</v>
      </c>
    </row>
    <row r="8" spans="1:10" x14ac:dyDescent="0.25">
      <c r="A8" s="1" t="s">
        <v>5</v>
      </c>
      <c r="B8" s="2">
        <v>209000000</v>
      </c>
      <c r="D8" s="1" t="s">
        <v>86</v>
      </c>
      <c r="E8" s="18">
        <v>982.4</v>
      </c>
      <c r="G8" s="1"/>
      <c r="H8" s="1"/>
    </row>
    <row r="9" spans="1:10" x14ac:dyDescent="0.25">
      <c r="A9" s="1" t="s">
        <v>82</v>
      </c>
      <c r="B9" s="2">
        <v>1938.76</v>
      </c>
      <c r="D9" s="1" t="s">
        <v>88</v>
      </c>
      <c r="E9" s="3">
        <v>706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'20171220'!E10+'20171221'!E8</f>
        <v>744258.6999999996</v>
      </c>
      <c r="G10" s="1"/>
      <c r="H10" s="1" t="s">
        <v>42</v>
      </c>
      <c r="I10" s="3">
        <f>SUMIF(I4:I9,"&gt;=0")</f>
        <v>112</v>
      </c>
    </row>
    <row r="11" spans="1:10" x14ac:dyDescent="0.25">
      <c r="A11" s="1" t="s">
        <v>84</v>
      </c>
      <c r="B11" s="2">
        <f>'20171220'!B11+'20171221'!B9</f>
        <v>1549465.4900000002</v>
      </c>
      <c r="E11" s="2"/>
      <c r="G11" s="1"/>
      <c r="H11" s="1" t="s">
        <v>43</v>
      </c>
      <c r="I11" s="3">
        <f>SUM(J4:J9)</f>
        <v>-21</v>
      </c>
    </row>
    <row r="12" spans="1:10" x14ac:dyDescent="0.25">
      <c r="A12" s="1" t="s">
        <v>86</v>
      </c>
      <c r="B12" s="18">
        <v>503.04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'20171220'!B13+'20171221'!B12</f>
        <v>264006.4200000001</v>
      </c>
      <c r="E13" s="2"/>
      <c r="G13" s="1"/>
      <c r="H13" s="1" t="s">
        <v>30</v>
      </c>
      <c r="I13" s="15">
        <v>110018580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-5217840</v>
      </c>
    </row>
    <row r="15" spans="1:10" x14ac:dyDescent="0.25">
      <c r="A15" s="1"/>
      <c r="B15" s="2"/>
      <c r="G15" s="1"/>
      <c r="H15" s="1" t="s">
        <v>32</v>
      </c>
      <c r="I15" s="15">
        <f>I14+I13</f>
        <v>104800740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6154348.1100000003</v>
      </c>
    </row>
    <row r="18" spans="1:22" x14ac:dyDescent="0.25">
      <c r="G18" s="1" t="s">
        <v>12</v>
      </c>
      <c r="H18" s="2"/>
      <c r="I18" s="15">
        <v>16502787</v>
      </c>
    </row>
    <row r="19" spans="1:22" x14ac:dyDescent="0.25">
      <c r="A19" s="2"/>
      <c r="G19" s="1" t="s">
        <v>24</v>
      </c>
      <c r="H19" s="2"/>
      <c r="I19" s="15">
        <f>I18+I17-I16</f>
        <v>12657135.109999999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425991.12</v>
      </c>
      <c r="N21" s="2"/>
    </row>
    <row r="22" spans="1:22" x14ac:dyDescent="0.25">
      <c r="G22" s="1"/>
      <c r="H22" s="1" t="s">
        <v>39</v>
      </c>
      <c r="I22" s="15">
        <v>100158.33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300000000</v>
      </c>
      <c r="H25" s="1" t="s">
        <v>19</v>
      </c>
      <c r="I25" s="15">
        <f>SUM(I21:I24)</f>
        <v>561388.29999999993</v>
      </c>
    </row>
    <row r="26" spans="1:22" x14ac:dyDescent="0.25">
      <c r="A26" s="1" t="s">
        <v>71</v>
      </c>
      <c r="B26" s="2">
        <f>B4+E5+I18</f>
        <v>289775981.02999997</v>
      </c>
      <c r="G26" s="1"/>
      <c r="H26" s="1" t="s">
        <v>355</v>
      </c>
      <c r="I26" s="2">
        <v>95.97</v>
      </c>
    </row>
    <row r="27" spans="1:22" x14ac:dyDescent="0.25">
      <c r="A27" s="1" t="s">
        <v>90</v>
      </c>
      <c r="B27" s="2">
        <f>$B$13+$E$10+$I$25</f>
        <v>1569653.4199999995</v>
      </c>
    </row>
    <row r="28" spans="1:22" x14ac:dyDescent="0.25">
      <c r="A28" s="1" t="s">
        <v>356</v>
      </c>
      <c r="B28" s="2">
        <f>B12+E8+I26</f>
        <v>1581.41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8097</v>
      </c>
      <c r="D33" s="1" t="s">
        <v>74</v>
      </c>
      <c r="E33" s="2">
        <v>16786382</v>
      </c>
      <c r="G33" s="16" t="s">
        <v>296</v>
      </c>
      <c r="H33" s="2">
        <f>E33</f>
        <v>16786382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1272</v>
      </c>
      <c r="D34" s="1" t="s">
        <v>75</v>
      </c>
      <c r="E34" s="2">
        <v>16554731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5312</v>
      </c>
      <c r="D35" s="1" t="s">
        <v>76</v>
      </c>
      <c r="E35" s="2">
        <v>-232935</v>
      </c>
      <c r="G35" s="40" t="s">
        <v>298</v>
      </c>
      <c r="H35" s="41">
        <f>H33+H34</f>
        <v>16791539.605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150672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16262</v>
      </c>
      <c r="D37" s="1" t="s">
        <v>78</v>
      </c>
      <c r="E37" s="2">
        <v>5613099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373918</v>
      </c>
    </row>
    <row r="39" spans="1:23" x14ac:dyDescent="0.25">
      <c r="A39" s="1" t="s">
        <v>103</v>
      </c>
      <c r="B39" s="3"/>
      <c r="D39" s="1" t="s">
        <v>80</v>
      </c>
      <c r="E39" s="10">
        <v>-70594</v>
      </c>
    </row>
    <row r="40" spans="1:23" s="9" customFormat="1" x14ac:dyDescent="0.25">
      <c r="A40"/>
      <c r="B40"/>
      <c r="D40" s="1" t="s">
        <v>81</v>
      </c>
      <c r="E40" s="2">
        <v>-770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30066541.030000001</v>
      </c>
      <c r="D3" s="1" t="s">
        <v>1</v>
      </c>
      <c r="E3" s="18">
        <v>82882631.780000001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219053163.28</v>
      </c>
      <c r="D4" s="1" t="s">
        <v>11</v>
      </c>
      <c r="E4" s="38">
        <v>15308451.57</v>
      </c>
      <c r="H4" s="1" t="s">
        <v>370</v>
      </c>
      <c r="I4" s="13">
        <v>110</v>
      </c>
      <c r="J4" s="13"/>
    </row>
    <row r="5" spans="1:10" x14ac:dyDescent="0.25">
      <c r="A5" s="1" t="s">
        <v>3</v>
      </c>
      <c r="B5" s="2">
        <v>265121518.28999999</v>
      </c>
      <c r="D5" s="1" t="s">
        <v>12</v>
      </c>
      <c r="E5" s="2">
        <v>67574180.209999993</v>
      </c>
      <c r="H5" s="1" t="s">
        <v>372</v>
      </c>
      <c r="I5" s="13"/>
      <c r="J5" s="13"/>
    </row>
    <row r="6" spans="1:10" x14ac:dyDescent="0.25">
      <c r="A6" s="1" t="s">
        <v>11</v>
      </c>
      <c r="B6" s="37">
        <v>46068355.009999998</v>
      </c>
      <c r="D6" s="1" t="s">
        <v>4</v>
      </c>
      <c r="E6" s="2">
        <v>11000000</v>
      </c>
      <c r="H6" s="1" t="s">
        <v>323</v>
      </c>
      <c r="I6" s="13">
        <v>2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651.20000000000005</v>
      </c>
      <c r="G8" s="1"/>
      <c r="H8" s="1" t="s">
        <v>373</v>
      </c>
      <c r="J8">
        <v>-1</v>
      </c>
    </row>
    <row r="9" spans="1:10" x14ac:dyDescent="0.25">
      <c r="A9" s="1" t="s">
        <v>82</v>
      </c>
      <c r="B9" s="2">
        <v>1813.98</v>
      </c>
      <c r="D9" s="1" t="s">
        <v>88</v>
      </c>
      <c r="E9" s="3">
        <v>444</v>
      </c>
      <c r="H9" s="1" t="s">
        <v>374</v>
      </c>
      <c r="I9">
        <v>1</v>
      </c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'20171219'!E10+'20171220'!E8</f>
        <v>743276.29999999958</v>
      </c>
    </row>
    <row r="11" spans="1:10" x14ac:dyDescent="0.25">
      <c r="A11" s="1" t="s">
        <v>84</v>
      </c>
      <c r="B11" s="2">
        <f>'20171219'!B11+'20171220'!B9</f>
        <v>1547526.7300000002</v>
      </c>
      <c r="E11" s="2"/>
    </row>
    <row r="12" spans="1:10" x14ac:dyDescent="0.25">
      <c r="A12" s="1" t="s">
        <v>86</v>
      </c>
      <c r="B12" s="18">
        <v>744.64</v>
      </c>
      <c r="E12" s="2"/>
      <c r="G12" s="1"/>
      <c r="H12" s="1" t="s">
        <v>42</v>
      </c>
      <c r="I12" s="3">
        <f>SUMIF(I4:I9,"&gt;=0")</f>
        <v>126</v>
      </c>
    </row>
    <row r="13" spans="1:10" x14ac:dyDescent="0.25">
      <c r="A13" s="1" t="s">
        <v>85</v>
      </c>
      <c r="B13" s="2">
        <f>'20171219'!B13+'20171220'!B12</f>
        <v>263503.38000000012</v>
      </c>
      <c r="E13" s="2"/>
      <c r="G13" s="1"/>
      <c r="H13" s="1" t="s">
        <v>43</v>
      </c>
      <c r="I13" s="3">
        <f>SUM(J4:J9)</f>
        <v>-7</v>
      </c>
    </row>
    <row r="14" spans="1:10" x14ac:dyDescent="0.25">
      <c r="A14" s="1" t="s">
        <v>333</v>
      </c>
      <c r="B14" s="3"/>
      <c r="G14" s="1" t="s">
        <v>36</v>
      </c>
      <c r="I14" s="2"/>
    </row>
    <row r="15" spans="1:10" x14ac:dyDescent="0.25">
      <c r="A15" s="1"/>
      <c r="B15" s="2"/>
      <c r="G15" s="1"/>
      <c r="H15" s="1" t="s">
        <v>30</v>
      </c>
      <c r="I15" s="15">
        <v>109421160</v>
      </c>
    </row>
    <row r="16" spans="1:10" x14ac:dyDescent="0.25">
      <c r="A16" s="1"/>
      <c r="B16" s="2"/>
      <c r="G16" s="1"/>
      <c r="H16" s="1" t="s">
        <v>31</v>
      </c>
      <c r="I16" s="15">
        <v>-6426360</v>
      </c>
    </row>
    <row r="17" spans="1:22" x14ac:dyDescent="0.25">
      <c r="A17" s="6"/>
      <c r="B17" s="2"/>
      <c r="G17" s="1"/>
      <c r="H17" s="1" t="s">
        <v>32</v>
      </c>
      <c r="I17" s="15">
        <f>I16+I15</f>
        <v>102994800</v>
      </c>
    </row>
    <row r="18" spans="1:22" x14ac:dyDescent="0.25">
      <c r="G18" s="1" t="s">
        <v>5</v>
      </c>
      <c r="H18" s="2"/>
      <c r="I18" s="15">
        <v>10000000</v>
      </c>
    </row>
    <row r="19" spans="1:22" x14ac:dyDescent="0.25">
      <c r="A19" s="2"/>
      <c r="G19" s="1" t="s">
        <v>26</v>
      </c>
      <c r="H19" s="2"/>
      <c r="I19" s="15">
        <v>6192791.0800000001</v>
      </c>
    </row>
    <row r="20" spans="1:22" x14ac:dyDescent="0.25">
      <c r="D20" s="2"/>
      <c r="G20" s="1" t="s">
        <v>12</v>
      </c>
      <c r="H20" s="2"/>
      <c r="I20" s="15">
        <v>16391007</v>
      </c>
    </row>
    <row r="21" spans="1:22" x14ac:dyDescent="0.25">
      <c r="G21" s="1" t="s">
        <v>24</v>
      </c>
      <c r="H21" s="2"/>
      <c r="I21" s="15">
        <f>I20+I19-I18</f>
        <v>12583798.079999998</v>
      </c>
      <c r="N21" s="2"/>
    </row>
    <row r="22" spans="1:22" x14ac:dyDescent="0.25">
      <c r="G22" s="1" t="s">
        <v>33</v>
      </c>
      <c r="I22" s="15"/>
    </row>
    <row r="23" spans="1:22" x14ac:dyDescent="0.25">
      <c r="G23" s="1"/>
      <c r="H23" s="1" t="s">
        <v>38</v>
      </c>
      <c r="I23" s="15">
        <v>425756.2</v>
      </c>
      <c r="N23" s="2"/>
    </row>
    <row r="24" spans="1:22" x14ac:dyDescent="0.25">
      <c r="A24" s="8" t="s">
        <v>69</v>
      </c>
      <c r="G24" s="1"/>
      <c r="H24" s="1" t="s">
        <v>39</v>
      </c>
      <c r="I24" s="15">
        <v>100062.36</v>
      </c>
    </row>
    <row r="25" spans="1:22" x14ac:dyDescent="0.25">
      <c r="A25" s="1" t="s">
        <v>70</v>
      </c>
      <c r="B25" s="2">
        <f>B8+E7+I18+B44</f>
        <v>330000000</v>
      </c>
      <c r="G25" s="1"/>
      <c r="H25" s="1" t="s">
        <v>106</v>
      </c>
      <c r="I25" s="15">
        <v>24054.85</v>
      </c>
    </row>
    <row r="26" spans="1:22" x14ac:dyDescent="0.25">
      <c r="A26" s="1" t="s">
        <v>71</v>
      </c>
      <c r="B26" s="2">
        <f>B4+E5+I20</f>
        <v>303018350.49000001</v>
      </c>
      <c r="H26" s="1" t="s">
        <v>107</v>
      </c>
      <c r="I26" s="15">
        <v>11184</v>
      </c>
    </row>
    <row r="27" spans="1:22" x14ac:dyDescent="0.25">
      <c r="A27" s="1" t="s">
        <v>90</v>
      </c>
      <c r="B27" s="2">
        <f>$B$13+$E$10+$I$27</f>
        <v>1567837.0899999999</v>
      </c>
      <c r="H27" s="1" t="s">
        <v>19</v>
      </c>
      <c r="I27" s="15">
        <f>SUM(I23:I26)</f>
        <v>561057.41</v>
      </c>
    </row>
    <row r="28" spans="1:22" x14ac:dyDescent="0.25">
      <c r="A28" s="1" t="s">
        <v>356</v>
      </c>
      <c r="B28" s="2">
        <f>B12+E8+I28</f>
        <v>1651.3400000000001</v>
      </c>
      <c r="G28" s="1"/>
      <c r="H28" s="1" t="s">
        <v>355</v>
      </c>
      <c r="I28" s="2">
        <v>255.5</v>
      </c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8697</v>
      </c>
      <c r="D33" s="1" t="s">
        <v>74</v>
      </c>
      <c r="E33" s="2">
        <v>17019316</v>
      </c>
      <c r="G33" s="16" t="s">
        <v>296</v>
      </c>
      <c r="H33" s="2">
        <f>E33</f>
        <v>17019316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1256</v>
      </c>
      <c r="D34" s="1" t="s">
        <v>75</v>
      </c>
      <c r="E34" s="2">
        <v>16404059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5266</v>
      </c>
      <c r="D35" s="1" t="s">
        <v>76</v>
      </c>
      <c r="E35" s="2">
        <v>320407</v>
      </c>
      <c r="G35" s="40" t="s">
        <v>298</v>
      </c>
      <c r="H35" s="41">
        <f>H33+H34</f>
        <v>17024473.605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1581</v>
      </c>
      <c r="D36" s="1" t="s">
        <v>77</v>
      </c>
      <c r="E36" s="2">
        <v>384102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16800</v>
      </c>
      <c r="D37" s="1" t="s">
        <v>78</v>
      </c>
      <c r="E37" s="2">
        <v>4100955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877293</v>
      </c>
    </row>
    <row r="39" spans="1:23" x14ac:dyDescent="0.25">
      <c r="A39" s="1" t="s">
        <v>103</v>
      </c>
      <c r="B39" s="3"/>
      <c r="D39" s="1" t="s">
        <v>80</v>
      </c>
      <c r="E39" s="10">
        <v>-66315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7" sqref="I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370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251.2</v>
      </c>
      <c r="G8" s="1"/>
    </row>
    <row r="9" spans="1:10" x14ac:dyDescent="0.25">
      <c r="A9" s="1" t="s">
        <v>82</v>
      </c>
      <c r="B9" s="2">
        <v>2656.43</v>
      </c>
      <c r="D9" s="1" t="s">
        <v>88</v>
      </c>
      <c r="E9" s="3">
        <v>172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'20171218'!E10+'20171219'!E8</f>
        <v>742625.09999999963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'20171218'!B11+'20171219'!B9</f>
        <v>1545712.7500000002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1111.3499999999999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'20171218'!B13+'20171219'!B12</f>
        <v>262758.74000000011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424830.56</v>
      </c>
      <c r="N21" s="2"/>
    </row>
    <row r="22" spans="1:22" x14ac:dyDescent="0.25">
      <c r="G22" s="1"/>
      <c r="H22" s="1" t="s">
        <v>39</v>
      </c>
      <c r="I22" s="15">
        <v>99806.86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559876.27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118.58</v>
      </c>
    </row>
    <row r="27" spans="1:22" x14ac:dyDescent="0.25">
      <c r="A27" s="1" t="s">
        <v>90</v>
      </c>
      <c r="B27" s="2">
        <f>$B$13+$E$10+$I$25</f>
        <v>1565260.1099999999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1481.1299999999999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16698910</v>
      </c>
      <c r="G33" s="16" t="s">
        <v>296</v>
      </c>
      <c r="H33" s="2">
        <f>E33</f>
        <v>16698910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16019957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123141</v>
      </c>
      <c r="G35" s="40" t="s">
        <v>298</v>
      </c>
      <c r="H35" s="41">
        <f>H33+H34</f>
        <v>16704067.605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309427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2831868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2149269</v>
      </c>
    </row>
    <row r="39" spans="1:23" x14ac:dyDescent="0.25">
      <c r="A39" s="1" t="s">
        <v>103</v>
      </c>
      <c r="B39" s="3"/>
      <c r="D39" s="1" t="s">
        <v>80</v>
      </c>
      <c r="E39" s="10">
        <v>-65921</v>
      </c>
    </row>
    <row r="40" spans="1:23" s="9" customFormat="1" x14ac:dyDescent="0.25">
      <c r="A40"/>
      <c r="B40"/>
      <c r="D40" s="1" t="s">
        <v>81</v>
      </c>
      <c r="E40" s="2">
        <v>-2638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9480422.9600000009</v>
      </c>
      <c r="D3" s="1" t="s">
        <v>1</v>
      </c>
      <c r="E3" s="18">
        <v>83290967.930000007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213469256.69999999</v>
      </c>
      <c r="D4" s="1" t="s">
        <v>11</v>
      </c>
      <c r="E4" s="38">
        <v>20586647.41</v>
      </c>
      <c r="H4" s="1" t="s">
        <v>370</v>
      </c>
      <c r="I4" s="13">
        <v>116</v>
      </c>
      <c r="J4" s="13"/>
    </row>
    <row r="5" spans="1:10" x14ac:dyDescent="0.25">
      <c r="A5" s="1" t="s">
        <v>3</v>
      </c>
      <c r="B5" s="2">
        <v>260954496.09999999</v>
      </c>
      <c r="D5" s="1" t="s">
        <v>12</v>
      </c>
      <c r="E5" s="2">
        <v>62704320.520000003</v>
      </c>
      <c r="H5" s="1" t="s">
        <v>372</v>
      </c>
      <c r="I5" s="13"/>
      <c r="J5" s="13">
        <v>-3</v>
      </c>
    </row>
    <row r="6" spans="1:10" x14ac:dyDescent="0.25">
      <c r="A6" s="1" t="s">
        <v>11</v>
      </c>
      <c r="B6" s="37">
        <v>47485239.399999999</v>
      </c>
      <c r="D6" s="1" t="s">
        <v>4</v>
      </c>
      <c r="E6" s="2">
        <v>11000000</v>
      </c>
      <c r="H6" s="1" t="s">
        <v>323</v>
      </c>
      <c r="I6" s="13">
        <v>12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19.2</v>
      </c>
      <c r="G8" s="1"/>
    </row>
    <row r="9" spans="1:10" x14ac:dyDescent="0.25">
      <c r="A9" s="1" t="s">
        <v>82</v>
      </c>
      <c r="B9" s="2">
        <v>4816.4399999999996</v>
      </c>
      <c r="D9" s="1" t="s">
        <v>371</v>
      </c>
      <c r="E9" s="3">
        <v>35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'20171215'!E10+'20171218'!E8</f>
        <v>742373.89999999967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'20171215'!B11+'20171218'!B9</f>
        <v>1543056.3200000003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402.54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'20171215'!B13+'20171218'!B12</f>
        <v>261647.3900000001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424316.56</v>
      </c>
      <c r="N21" s="2"/>
    </row>
    <row r="22" spans="1:22" x14ac:dyDescent="0.25">
      <c r="G22" s="1"/>
      <c r="H22" s="1" t="s">
        <v>39</v>
      </c>
      <c r="I22" s="15">
        <v>99688.28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559243.68999999994</v>
      </c>
    </row>
    <row r="26" spans="1:22" x14ac:dyDescent="0.25">
      <c r="A26" s="1" t="s">
        <v>71</v>
      </c>
      <c r="B26" s="2">
        <f>B4+E5+I18</f>
        <v>276173577.21999997</v>
      </c>
      <c r="G26" s="1"/>
      <c r="H26" s="1" t="s">
        <v>355</v>
      </c>
      <c r="I26" s="2">
        <v>570.04999999999995</v>
      </c>
    </row>
    <row r="27" spans="1:22" x14ac:dyDescent="0.25">
      <c r="A27" s="1" t="s">
        <v>90</v>
      </c>
      <c r="B27" s="2">
        <f>$B$13+$E$10+$I$25</f>
        <v>1563264.9799999997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991.79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9134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1544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17252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8" sqref="E1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3.2</v>
      </c>
      <c r="G8" s="1"/>
    </row>
    <row r="9" spans="1:10" x14ac:dyDescent="0.25">
      <c r="A9" s="1" t="s">
        <v>82</v>
      </c>
      <c r="B9" s="2">
        <v>10873.98</v>
      </c>
      <c r="D9" s="1" t="s">
        <v>371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'20171214'!E10+'20171215'!E8</f>
        <v>742354.69999999972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'20171214'!B11+'20171215'!B9</f>
        <v>1538239.8800000004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348.86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'20171214'!B13+'20171215'!B12</f>
        <v>261244.85000000009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74431544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1038838.3999999998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1308.68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16594265</v>
      </c>
      <c r="G33" s="16" t="s">
        <v>296</v>
      </c>
      <c r="H33" s="2">
        <f>E33</f>
        <v>16594265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15898850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65629</v>
      </c>
      <c r="G35" s="40" t="s">
        <v>298</v>
      </c>
      <c r="H35" s="41">
        <f>H33+H34</f>
        <v>16599422.605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192562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6175687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1279233</v>
      </c>
    </row>
    <row r="39" spans="1:23" x14ac:dyDescent="0.25">
      <c r="A39" s="1" t="s">
        <v>103</v>
      </c>
      <c r="B39" s="3"/>
      <c r="D39" s="1" t="s">
        <v>80</v>
      </c>
      <c r="E39" s="10">
        <v>-70821</v>
      </c>
    </row>
    <row r="40" spans="1:23" s="9" customFormat="1" x14ac:dyDescent="0.25">
      <c r="A40"/>
      <c r="B40"/>
      <c r="D40" s="1" t="s">
        <v>81</v>
      </c>
      <c r="E40" s="2">
        <v>1268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15589262.189999999</v>
      </c>
      <c r="D3" s="1" t="s">
        <v>1</v>
      </c>
      <c r="E3" s="18">
        <v>83268027.469999999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213378025.28</v>
      </c>
      <c r="D4" s="1" t="s">
        <v>11</v>
      </c>
      <c r="E4" s="38">
        <v>13924990.800000001</v>
      </c>
      <c r="H4" s="1" t="s">
        <v>238</v>
      </c>
      <c r="I4" s="13">
        <v>26</v>
      </c>
      <c r="J4" s="13"/>
    </row>
    <row r="5" spans="1:10" x14ac:dyDescent="0.25">
      <c r="A5" s="1" t="s">
        <v>3</v>
      </c>
      <c r="B5" s="2">
        <v>266971028.56</v>
      </c>
      <c r="D5" s="1" t="s">
        <v>12</v>
      </c>
      <c r="E5" s="2">
        <v>69343036.670000002</v>
      </c>
      <c r="H5" s="1" t="s">
        <v>370</v>
      </c>
      <c r="I5" s="13">
        <v>91</v>
      </c>
      <c r="J5" s="13">
        <v>-3</v>
      </c>
    </row>
    <row r="6" spans="1:10" x14ac:dyDescent="0.25">
      <c r="A6" s="1" t="s">
        <v>11</v>
      </c>
      <c r="B6" s="37">
        <v>53593003.280000001</v>
      </c>
      <c r="D6" s="1" t="s">
        <v>4</v>
      </c>
      <c r="E6" s="2">
        <v>11000000</v>
      </c>
      <c r="H6" s="1" t="s">
        <v>323</v>
      </c>
      <c r="I6" s="13">
        <v>4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97.6</v>
      </c>
      <c r="G8" s="1"/>
    </row>
    <row r="9" spans="1:10" x14ac:dyDescent="0.25">
      <c r="A9" s="1" t="s">
        <v>82</v>
      </c>
      <c r="B9" s="2">
        <v>3741.09</v>
      </c>
      <c r="D9" s="1" t="s">
        <v>371</v>
      </c>
      <c r="E9" s="3">
        <v>147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'20171213'!E10+'20171214'!E8</f>
        <v>742351.49999999977</v>
      </c>
      <c r="G10" s="1"/>
      <c r="H10" s="1" t="s">
        <v>42</v>
      </c>
      <c r="I10" s="3">
        <f>SUMIF(I4:I8,"&gt;=0")</f>
        <v>134</v>
      </c>
    </row>
    <row r="11" spans="1:10" x14ac:dyDescent="0.25">
      <c r="A11" s="1" t="s">
        <v>84</v>
      </c>
      <c r="B11" s="2">
        <f>'20171213'!B11+'20171214'!B9</f>
        <v>1527365.9000000004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382.99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'20171213'!B13+'20171214'!B12</f>
        <v>260895.99000000011</v>
      </c>
      <c r="E13" s="2"/>
      <c r="G13" s="1"/>
      <c r="H13" s="1" t="s">
        <v>30</v>
      </c>
      <c r="I13" s="15">
        <v>115943280</v>
      </c>
    </row>
    <row r="14" spans="1:10" x14ac:dyDescent="0.25">
      <c r="A14" s="1" t="s">
        <v>333</v>
      </c>
      <c r="B14" s="3">
        <v>74347744</v>
      </c>
      <c r="G14" s="1"/>
      <c r="H14" s="1" t="s">
        <v>31</v>
      </c>
      <c r="I14" s="15">
        <v>-9547980</v>
      </c>
    </row>
    <row r="15" spans="1:10" x14ac:dyDescent="0.25">
      <c r="A15" s="1"/>
      <c r="B15" s="2"/>
      <c r="G15" s="1"/>
      <c r="H15" s="1" t="s">
        <v>32</v>
      </c>
      <c r="I15" s="15">
        <f>I14+I13</f>
        <v>106395300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3386440.94</v>
      </c>
    </row>
    <row r="18" spans="1:22" x14ac:dyDescent="0.25">
      <c r="G18" s="1" t="s">
        <v>12</v>
      </c>
      <c r="H18" s="2"/>
      <c r="I18" s="15">
        <v>17391492</v>
      </c>
    </row>
    <row r="19" spans="1:22" x14ac:dyDescent="0.25">
      <c r="A19" s="2"/>
      <c r="G19" s="1" t="s">
        <v>24</v>
      </c>
      <c r="H19" s="2"/>
      <c r="I19" s="15">
        <f>I18+I17-I16</f>
        <v>10777932.940000001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419180.04</v>
      </c>
      <c r="N21" s="2"/>
    </row>
    <row r="22" spans="1:22" x14ac:dyDescent="0.25">
      <c r="G22" s="1"/>
      <c r="H22" s="1" t="s">
        <v>39</v>
      </c>
      <c r="I22" s="15">
        <v>98503.3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552922.18999999994</v>
      </c>
    </row>
    <row r="26" spans="1:22" x14ac:dyDescent="0.25">
      <c r="A26" s="1" t="s">
        <v>71</v>
      </c>
      <c r="B26" s="2">
        <f>B4+E5+I18</f>
        <v>300112553.94999999</v>
      </c>
      <c r="G26" s="1"/>
      <c r="H26" s="1" t="s">
        <v>355</v>
      </c>
      <c r="I26" s="2">
        <v>956.62</v>
      </c>
    </row>
    <row r="27" spans="1:22" x14ac:dyDescent="0.25">
      <c r="A27" s="1" t="s">
        <v>90</v>
      </c>
      <c r="B27" s="2">
        <f>$B$13+$E$10+$I$25</f>
        <v>1556169.6799999997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1437.21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9091</v>
      </c>
      <c r="D33" s="1" t="s">
        <v>74</v>
      </c>
      <c r="E33" s="2">
        <v>16528637</v>
      </c>
      <c r="G33" s="16" t="s">
        <v>296</v>
      </c>
      <c r="H33" s="2">
        <f>E33</f>
        <v>16528637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1254</v>
      </c>
      <c r="D34" s="1" t="s">
        <v>75</v>
      </c>
      <c r="E34" s="2">
        <v>15706288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5320</v>
      </c>
      <c r="D35" s="1" t="s">
        <v>76</v>
      </c>
      <c r="E35" s="2">
        <v>-246473</v>
      </c>
      <c r="G35" s="40" t="s">
        <v>298</v>
      </c>
      <c r="H35" s="41">
        <f>H33+H34</f>
        <v>16533794.605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1540</v>
      </c>
      <c r="D36" s="1" t="s">
        <v>77</v>
      </c>
      <c r="E36" s="2">
        <v>50314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17205</v>
      </c>
      <c r="D37" s="1" t="s">
        <v>78</v>
      </c>
      <c r="E37" s="2">
        <v>-993521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-118574</v>
      </c>
    </row>
    <row r="39" spans="1:23" x14ac:dyDescent="0.25">
      <c r="A39" s="1" t="s">
        <v>103</v>
      </c>
      <c r="B39" s="3"/>
      <c r="D39" s="1" t="s">
        <v>80</v>
      </c>
      <c r="E39" s="10">
        <v>-69467</v>
      </c>
    </row>
    <row r="40" spans="1:23" s="9" customFormat="1" x14ac:dyDescent="0.25">
      <c r="A40"/>
      <c r="B40"/>
      <c r="D40" s="1" t="s">
        <v>81</v>
      </c>
      <c r="E40" s="2">
        <v>201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G45" sqref="G4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183772203.25</v>
      </c>
      <c r="D3" s="1" t="s">
        <v>1</v>
      </c>
      <c r="E3" s="18">
        <v>32544607.280000001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49942556.479999997</v>
      </c>
      <c r="D4" s="1" t="s">
        <v>11</v>
      </c>
      <c r="E4" s="38">
        <v>22612462.579999998</v>
      </c>
      <c r="H4" s="1" t="s">
        <v>372</v>
      </c>
      <c r="I4" s="13">
        <v>4</v>
      </c>
      <c r="J4" s="13">
        <v>-8</v>
      </c>
    </row>
    <row r="5" spans="1:10" x14ac:dyDescent="0.25">
      <c r="A5" s="1" t="s">
        <v>3</v>
      </c>
      <c r="B5" s="2">
        <f>B4+B3</f>
        <v>233714759.72999999</v>
      </c>
      <c r="D5" s="1" t="s">
        <v>12</v>
      </c>
      <c r="E5" s="2">
        <v>9932144.6999999993</v>
      </c>
      <c r="H5" s="1" t="s">
        <v>323</v>
      </c>
      <c r="I5" s="13">
        <v>10</v>
      </c>
      <c r="J5" s="13">
        <v>-2</v>
      </c>
    </row>
    <row r="6" spans="1:10" x14ac:dyDescent="0.25">
      <c r="A6" s="1" t="s">
        <v>11</v>
      </c>
      <c r="B6" s="2">
        <v>200277866.05000001</v>
      </c>
      <c r="D6" s="1" t="s">
        <v>4</v>
      </c>
      <c r="E6" s="2">
        <v>22000000</v>
      </c>
      <c r="H6" s="1" t="s">
        <v>360</v>
      </c>
      <c r="I6" s="13">
        <v>4</v>
      </c>
      <c r="J6" s="13">
        <v>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9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992</v>
      </c>
      <c r="G8" s="1"/>
      <c r="H8" s="1"/>
    </row>
    <row r="9" spans="1:10" x14ac:dyDescent="0.25">
      <c r="A9" s="1" t="s">
        <v>82</v>
      </c>
      <c r="B9" s="2">
        <v>5662.8</v>
      </c>
      <c r="D9" s="1" t="s">
        <v>88</v>
      </c>
      <c r="E9" s="3">
        <v>1480</v>
      </c>
      <c r="H9" s="1"/>
    </row>
    <row r="10" spans="1:10" x14ac:dyDescent="0.25">
      <c r="A10" s="1" t="s">
        <v>83</v>
      </c>
      <c r="B10" s="2">
        <v>16500000</v>
      </c>
      <c r="D10" s="1" t="s">
        <v>85</v>
      </c>
      <c r="E10" s="2">
        <f>'20180213'!E10+'20180214'!E8</f>
        <v>780161.09999999939</v>
      </c>
      <c r="G10" s="1"/>
      <c r="H10" s="1" t="s">
        <v>42</v>
      </c>
      <c r="I10" s="3">
        <f>SUMIF(I4:I9,"&gt;=0")</f>
        <v>27</v>
      </c>
    </row>
    <row r="11" spans="1:10" x14ac:dyDescent="0.25">
      <c r="A11" s="1" t="s">
        <v>84</v>
      </c>
      <c r="B11" s="2">
        <f>'20180213'!B11+'20180214'!B9</f>
        <v>1792580.6</v>
      </c>
      <c r="D11" s="1" t="s">
        <v>381</v>
      </c>
      <c r="E11" s="2">
        <f>E8+'20180213'!E11</f>
        <v>25144</v>
      </c>
      <c r="G11" s="1"/>
      <c r="H11" s="1" t="s">
        <v>43</v>
      </c>
      <c r="I11" s="3">
        <f>SUMIF(I4:J7,"&lt;0")</f>
        <v>-10</v>
      </c>
    </row>
    <row r="12" spans="1:10" x14ac:dyDescent="0.25">
      <c r="A12" s="1" t="s">
        <v>86</v>
      </c>
      <c r="B12" s="18">
        <v>451.66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'20180213'!B13+'20180214'!B12</f>
        <v>281313.41999999993</v>
      </c>
      <c r="E13" s="2"/>
      <c r="G13" s="1"/>
      <c r="H13" s="1" t="s">
        <v>30</v>
      </c>
      <c r="I13" s="15">
        <v>22975440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-8534760</v>
      </c>
    </row>
    <row r="15" spans="1:10" x14ac:dyDescent="0.25">
      <c r="A15" s="1" t="s">
        <v>380</v>
      </c>
      <c r="B15" s="2">
        <f>B12+'20180213'!B15</f>
        <v>11956.199999999999</v>
      </c>
      <c r="G15" s="1"/>
      <c r="H15" s="1" t="s">
        <v>32</v>
      </c>
      <c r="I15" s="15">
        <f>I14+I13</f>
        <v>14440680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8444752.5399999991</v>
      </c>
    </row>
    <row r="18" spans="1:14" x14ac:dyDescent="0.25">
      <c r="G18" s="1" t="s">
        <v>12</v>
      </c>
      <c r="H18" s="2"/>
      <c r="I18" s="15">
        <v>3446316</v>
      </c>
    </row>
    <row r="19" spans="1:14" x14ac:dyDescent="0.25">
      <c r="A19" s="2"/>
      <c r="G19" s="1" t="s">
        <v>24</v>
      </c>
      <c r="H19" s="2"/>
      <c r="I19" s="15">
        <f>I18+I17-I16</f>
        <v>13891068.539999999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471317.37</v>
      </c>
      <c r="N21" s="2"/>
    </row>
    <row r="22" spans="1:14" x14ac:dyDescent="0.25">
      <c r="G22" s="1"/>
      <c r="H22" s="1" t="s">
        <v>39</v>
      </c>
      <c r="I22" s="15">
        <v>111013.9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617570.12</v>
      </c>
    </row>
    <row r="26" spans="1:14" x14ac:dyDescent="0.25">
      <c r="A26" s="1" t="s">
        <v>71</v>
      </c>
      <c r="B26" s="2">
        <f>B4+E5+I18</f>
        <v>63321017.179999992</v>
      </c>
      <c r="G26" s="1"/>
      <c r="H26" s="1" t="s">
        <v>355</v>
      </c>
      <c r="I26" s="2">
        <v>375.24</v>
      </c>
    </row>
    <row r="27" spans="1:14" x14ac:dyDescent="0.25">
      <c r="A27" s="1" t="s">
        <v>90</v>
      </c>
      <c r="B27" s="2">
        <f>$B$13+$E$10+$I$25</f>
        <v>1679044.6399999992</v>
      </c>
      <c r="H27" s="1" t="s">
        <v>382</v>
      </c>
      <c r="I27" s="2">
        <f>I22-'20180102'!I22</f>
        <v>8131.6899999999878</v>
      </c>
    </row>
    <row r="28" spans="1:14" x14ac:dyDescent="0.25">
      <c r="A28" s="1" t="s">
        <v>356</v>
      </c>
      <c r="B28" s="2">
        <f>B12+E8+I26</f>
        <v>1818.9</v>
      </c>
    </row>
    <row r="29" spans="1:14" x14ac:dyDescent="0.25">
      <c r="A29" s="1" t="s">
        <v>383</v>
      </c>
      <c r="B29" s="2">
        <f>B15+E11+I27</f>
        <v>45231.889999999985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385</v>
      </c>
      <c r="B34" s="36">
        <v>758</v>
      </c>
      <c r="D34" s="1" t="s">
        <v>78</v>
      </c>
      <c r="E34" s="2">
        <v>-1049209</v>
      </c>
      <c r="G34" s="16" t="s">
        <v>296</v>
      </c>
      <c r="H34" s="2">
        <f>E40</f>
        <v>18259247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386</v>
      </c>
      <c r="B35" s="36">
        <v>2129</v>
      </c>
      <c r="D35" s="1" t="s">
        <v>182</v>
      </c>
      <c r="E35" s="10">
        <v>236145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387</v>
      </c>
      <c r="B36" s="36">
        <v>2402</v>
      </c>
      <c r="D36" s="1" t="s">
        <v>80</v>
      </c>
      <c r="E36" s="10">
        <v>29703</v>
      </c>
      <c r="G36" s="40" t="s">
        <v>298</v>
      </c>
      <c r="H36" s="41">
        <f>H34+H35</f>
        <v>18264404.605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388</v>
      </c>
      <c r="B37" s="36">
        <v>152</v>
      </c>
      <c r="D37" s="1" t="s">
        <v>81</v>
      </c>
      <c r="E37" s="2">
        <v>-3896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5441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>
        <v>2770</v>
      </c>
      <c r="D39" s="8" t="s">
        <v>379</v>
      </c>
    </row>
    <row r="40" spans="1:23" x14ac:dyDescent="0.25">
      <c r="A40" s="1" t="s">
        <v>103</v>
      </c>
      <c r="B40" s="3">
        <v>-2671</v>
      </c>
      <c r="D40" s="1" t="s">
        <v>74</v>
      </c>
      <c r="E40" s="2">
        <v>18259247</v>
      </c>
    </row>
    <row r="41" spans="1:23" s="9" customFormat="1" x14ac:dyDescent="0.25">
      <c r="A41"/>
      <c r="B41"/>
      <c r="D41" s="1" t="s">
        <v>75</v>
      </c>
      <c r="E41" s="2">
        <v>18129771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108668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61661</v>
      </c>
    </row>
    <row r="44" spans="1:23" x14ac:dyDescent="0.25">
      <c r="A44" s="8" t="s">
        <v>233</v>
      </c>
      <c r="D44" s="1" t="s">
        <v>375</v>
      </c>
      <c r="E44" s="2">
        <v>78345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30323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1219649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E13" zoomScale="80" zoomScaleNormal="80" workbookViewId="0">
      <selection activeCell="I24" sqref="I2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20444242.109999999</v>
      </c>
      <c r="D3" s="1" t="s">
        <v>1</v>
      </c>
      <c r="E3" s="18">
        <v>83218697.609999999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215703872.62</v>
      </c>
      <c r="D4" s="1" t="s">
        <v>11</v>
      </c>
      <c r="E4" s="38">
        <v>16987529.949999999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265151062</v>
      </c>
      <c r="D5" s="1" t="s">
        <v>12</v>
      </c>
      <c r="E5" s="2">
        <v>66231167.659999996</v>
      </c>
      <c r="H5" s="1" t="s">
        <v>370</v>
      </c>
      <c r="I5" s="13">
        <v>72</v>
      </c>
      <c r="J5" s="13">
        <v>-1</v>
      </c>
    </row>
    <row r="6" spans="1:10" x14ac:dyDescent="0.25">
      <c r="A6" s="1" t="s">
        <v>11</v>
      </c>
      <c r="B6" s="37">
        <v>49447189.380000003</v>
      </c>
      <c r="D6" s="1" t="s">
        <v>4</v>
      </c>
      <c r="E6" s="2">
        <v>11000000</v>
      </c>
      <c r="H6" s="1" t="s">
        <v>323</v>
      </c>
      <c r="I6" s="13"/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84.8</v>
      </c>
      <c r="G8" s="1"/>
    </row>
    <row r="9" spans="1:10" x14ac:dyDescent="0.25">
      <c r="A9" s="1" t="s">
        <v>82</v>
      </c>
      <c r="B9" s="2">
        <v>2947.27</v>
      </c>
      <c r="D9" s="1" t="s">
        <v>371</v>
      </c>
      <c r="E9" s="3">
        <v>83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'20171212'!E10+'20171213'!E8</f>
        <v>742253.89999999979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'20171212'!B11+'20171213'!B9</f>
        <v>1523624.8100000003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270.64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'20171212'!B13+'20171213'!B12</f>
        <v>260513.00000000012</v>
      </c>
      <c r="E13" s="2"/>
      <c r="G13" s="1"/>
      <c r="H13" s="1" t="s">
        <v>30</v>
      </c>
      <c r="I13" s="15">
        <v>104615400</v>
      </c>
    </row>
    <row r="14" spans="1:10" x14ac:dyDescent="0.25">
      <c r="A14" s="1" t="s">
        <v>333</v>
      </c>
      <c r="B14" s="3">
        <v>75791944</v>
      </c>
      <c r="G14" s="1"/>
      <c r="H14" s="1" t="s">
        <v>31</v>
      </c>
      <c r="I14" s="15">
        <v>-2579280</v>
      </c>
    </row>
    <row r="15" spans="1:10" x14ac:dyDescent="0.25">
      <c r="A15" s="1"/>
      <c r="B15" s="2"/>
      <c r="G15" s="1"/>
      <c r="H15" s="1" t="s">
        <v>32</v>
      </c>
      <c r="I15" s="15">
        <f>I14+I13</f>
        <v>102036120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4603463.5599999996</v>
      </c>
    </row>
    <row r="18" spans="1:22" x14ac:dyDescent="0.25">
      <c r="G18" s="1" t="s">
        <v>12</v>
      </c>
      <c r="H18" s="2"/>
      <c r="I18" s="15">
        <v>15768855</v>
      </c>
    </row>
    <row r="19" spans="1:22" x14ac:dyDescent="0.25">
      <c r="A19" s="2"/>
      <c r="G19" s="1" t="s">
        <v>24</v>
      </c>
      <c r="H19" s="2"/>
      <c r="I19" s="15">
        <f>I18+I17-I16</f>
        <v>10372318.559999999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415033.35</v>
      </c>
      <c r="N21" s="2"/>
    </row>
    <row r="22" spans="1:22" x14ac:dyDescent="0.25">
      <c r="G22" s="1"/>
      <c r="H22" s="1" t="s">
        <v>39</v>
      </c>
      <c r="I22" s="15">
        <v>97546.68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547818.88</v>
      </c>
    </row>
    <row r="26" spans="1:22" x14ac:dyDescent="0.25">
      <c r="A26" s="1" t="s">
        <v>71</v>
      </c>
      <c r="B26" s="2">
        <f>B4+E5+I18</f>
        <v>297703895.27999997</v>
      </c>
      <c r="G26" s="1"/>
      <c r="H26" s="1" t="s">
        <v>355</v>
      </c>
      <c r="I26" s="2">
        <v>239.68</v>
      </c>
    </row>
    <row r="27" spans="1:22" x14ac:dyDescent="0.25">
      <c r="A27" s="1" t="s">
        <v>90</v>
      </c>
      <c r="B27" s="2">
        <f>$B$13+$E$10+$I$25</f>
        <v>1550585.7799999998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595.12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9016</v>
      </c>
      <c r="D33" s="1" t="s">
        <v>74</v>
      </c>
      <c r="E33" s="2">
        <v>16775110</v>
      </c>
      <c r="G33" s="16" t="s">
        <v>296</v>
      </c>
      <c r="H33" s="2">
        <f>E33</f>
        <v>16775110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1224</v>
      </c>
      <c r="D34" s="1" t="s">
        <v>75</v>
      </c>
      <c r="E34" s="2">
        <v>15655974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147283</v>
      </c>
      <c r="G35" s="40" t="s">
        <v>298</v>
      </c>
      <c r="H35" s="41">
        <f>H33+H34</f>
        <v>16780267.605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-529692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17058</v>
      </c>
      <c r="D37" s="1" t="s">
        <v>78</v>
      </c>
      <c r="E37" s="2">
        <v>607125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1538121</v>
      </c>
    </row>
    <row r="39" spans="1:23" x14ac:dyDescent="0.25">
      <c r="A39" s="1" t="s">
        <v>103</v>
      </c>
      <c r="B39" s="3"/>
      <c r="D39" s="1" t="s">
        <v>80</v>
      </c>
      <c r="E39" s="10">
        <v>-66621</v>
      </c>
    </row>
    <row r="40" spans="1:23" s="9" customFormat="1" x14ac:dyDescent="0.25">
      <c r="A40"/>
      <c r="B40"/>
      <c r="D40" s="1" t="s">
        <v>81</v>
      </c>
      <c r="E40" s="2">
        <v>843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E28" sqref="E2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17052106.32</v>
      </c>
      <c r="D3" s="1" t="s">
        <v>1</v>
      </c>
      <c r="E3" s="18">
        <v>83185909.700000003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217007873.71000001</v>
      </c>
      <c r="D4" s="1" t="s">
        <v>11</v>
      </c>
      <c r="E4" s="38">
        <v>11438452.310000001</v>
      </c>
      <c r="H4" s="1" t="s">
        <v>238</v>
      </c>
      <c r="I4" s="13">
        <v>35</v>
      </c>
      <c r="J4" s="13"/>
    </row>
    <row r="5" spans="1:10" x14ac:dyDescent="0.25">
      <c r="A5" s="1" t="s">
        <v>3</v>
      </c>
      <c r="B5" s="2">
        <v>269063516.45999998</v>
      </c>
      <c r="D5" s="1" t="s">
        <v>12</v>
      </c>
      <c r="E5" s="2">
        <v>71747457.390000001</v>
      </c>
      <c r="H5" s="1" t="s">
        <v>370</v>
      </c>
      <c r="I5" s="13">
        <v>64</v>
      </c>
      <c r="J5" s="13"/>
    </row>
    <row r="6" spans="1:10" x14ac:dyDescent="0.25">
      <c r="A6" s="1" t="s">
        <v>11</v>
      </c>
      <c r="B6" s="37">
        <v>52055642.75</v>
      </c>
      <c r="D6" s="1" t="s">
        <v>4</v>
      </c>
      <c r="E6" s="2">
        <v>11000000</v>
      </c>
      <c r="H6" s="1" t="s">
        <v>323</v>
      </c>
      <c r="I6" s="13"/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52.8</v>
      </c>
      <c r="G8" s="1"/>
    </row>
    <row r="9" spans="1:10" x14ac:dyDescent="0.25">
      <c r="A9" s="1" t="s">
        <v>82</v>
      </c>
      <c r="B9" s="2">
        <v>3536.43</v>
      </c>
      <c r="D9" s="1" t="s">
        <v>371</v>
      </c>
      <c r="E9" s="3">
        <v>79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'20171211'!E10+'20171212'!E8</f>
        <v>742169.09999999974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'20171211'!B11+'20171212'!B9</f>
        <v>1520677.5400000003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620.5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'20171211'!B13+'20171212'!B12</f>
        <v>260242.3600000001</v>
      </c>
      <c r="E13" s="2"/>
      <c r="G13" s="1"/>
      <c r="H13" s="1" t="s">
        <v>30</v>
      </c>
      <c r="I13" s="15">
        <v>99256320</v>
      </c>
    </row>
    <row r="14" spans="1:10" x14ac:dyDescent="0.25">
      <c r="A14" s="1" t="s">
        <v>333</v>
      </c>
      <c r="B14" s="3">
        <v>74881944</v>
      </c>
      <c r="G14" s="1"/>
      <c r="H14" s="1" t="s">
        <v>31</v>
      </c>
      <c r="I14" s="15">
        <v>-2622060</v>
      </c>
    </row>
    <row r="15" spans="1:10" x14ac:dyDescent="0.25">
      <c r="A15" s="1"/>
      <c r="B15" s="2"/>
      <c r="G15" s="1"/>
      <c r="H15" s="1" t="s">
        <v>32</v>
      </c>
      <c r="I15" s="15">
        <f>I14+I13</f>
        <v>96634260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6489566.2400000002</v>
      </c>
    </row>
    <row r="18" spans="1:22" x14ac:dyDescent="0.25">
      <c r="G18" s="1" t="s">
        <v>12</v>
      </c>
      <c r="H18" s="2"/>
      <c r="I18" s="15">
        <v>14888448</v>
      </c>
    </row>
    <row r="19" spans="1:22" x14ac:dyDescent="0.25">
      <c r="A19" s="2"/>
      <c r="G19" s="1" t="s">
        <v>24</v>
      </c>
      <c r="H19" s="2"/>
      <c r="I19" s="15">
        <f>I18+I17-I16</f>
        <v>11378014.240000002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413994.44</v>
      </c>
      <c r="N21" s="2"/>
    </row>
    <row r="22" spans="1:22" x14ac:dyDescent="0.25">
      <c r="G22" s="1"/>
      <c r="H22" s="1" t="s">
        <v>39</v>
      </c>
      <c r="I22" s="15">
        <v>97307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546540.29</v>
      </c>
    </row>
    <row r="26" spans="1:22" x14ac:dyDescent="0.25">
      <c r="A26" s="1" t="s">
        <v>71</v>
      </c>
      <c r="B26" s="2">
        <f>B4+E5+I18</f>
        <v>303643779.10000002</v>
      </c>
      <c r="G26" s="1"/>
      <c r="H26" s="1" t="s">
        <v>355</v>
      </c>
      <c r="I26" s="2">
        <v>420.79</v>
      </c>
    </row>
    <row r="27" spans="1:22" x14ac:dyDescent="0.25">
      <c r="A27" s="1" t="s">
        <v>90</v>
      </c>
      <c r="B27" s="2">
        <f>$B$13+$E$10+$I$25</f>
        <v>1548951.75</v>
      </c>
      <c r="G27" s="1"/>
      <c r="H27" s="1"/>
      <c r="I27" s="2"/>
    </row>
    <row r="28" spans="1:22" x14ac:dyDescent="0.25">
      <c r="A28" s="1" t="s">
        <v>356</v>
      </c>
      <c r="B28" s="2">
        <f>B12+E8+I26</f>
        <v>1094.0899999999999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8936</v>
      </c>
      <c r="D33" s="1" t="s">
        <v>74</v>
      </c>
      <c r="E33" s="2">
        <v>16627827</v>
      </c>
      <c r="G33" s="16" t="s">
        <v>296</v>
      </c>
      <c r="H33" s="2">
        <f>E33</f>
        <v>16627827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1227</v>
      </c>
      <c r="D34" s="1" t="s">
        <v>75</v>
      </c>
      <c r="E34" s="2">
        <v>16185666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5292</v>
      </c>
      <c r="D35" s="1" t="s">
        <v>76</v>
      </c>
      <c r="E35" s="2">
        <v>-58644</v>
      </c>
      <c r="G35" s="40" t="s">
        <v>298</v>
      </c>
      <c r="H35" s="41">
        <f>H33+H34</f>
        <v>16632984.605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1526</v>
      </c>
      <c r="D36" s="1" t="s">
        <v>77</v>
      </c>
      <c r="E36" s="2">
        <v>217480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16981</v>
      </c>
      <c r="D37" s="1" t="s">
        <v>78</v>
      </c>
      <c r="E37" s="2">
        <v>-6423248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500404</v>
      </c>
    </row>
    <row r="39" spans="1:23" x14ac:dyDescent="0.25">
      <c r="A39" s="1" t="s">
        <v>103</v>
      </c>
      <c r="B39" s="3"/>
      <c r="D39" s="1" t="s">
        <v>80</v>
      </c>
      <c r="E39" s="10">
        <v>-67604</v>
      </c>
    </row>
    <row r="40" spans="1:23" s="9" customFormat="1" x14ac:dyDescent="0.25">
      <c r="A40"/>
      <c r="B40"/>
      <c r="D40" s="1" t="s">
        <v>81</v>
      </c>
      <c r="E40" s="2">
        <v>1148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7" sqref="A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16723913.42</v>
      </c>
      <c r="D3" s="1" t="s">
        <v>1</v>
      </c>
      <c r="E3" s="18">
        <v>83183691.170000002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219342183.72999999</v>
      </c>
      <c r="D4" s="1" t="s">
        <v>11</v>
      </c>
      <c r="E4" s="38">
        <v>15212282.77</v>
      </c>
      <c r="H4" s="1" t="s">
        <v>238</v>
      </c>
      <c r="I4" s="13"/>
      <c r="J4" s="13"/>
    </row>
    <row r="5" spans="1:10" x14ac:dyDescent="0.25">
      <c r="A5" s="1" t="s">
        <v>3</v>
      </c>
      <c r="B5" s="2">
        <v>269068990.69999999</v>
      </c>
      <c r="D5" s="1" t="s">
        <v>12</v>
      </c>
      <c r="E5" s="2">
        <v>67971408.400000006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49726806.969999999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64</v>
      </c>
      <c r="G8" s="1"/>
    </row>
    <row r="9" spans="1:10" x14ac:dyDescent="0.25">
      <c r="A9" s="1" t="s">
        <v>82</v>
      </c>
      <c r="B9" s="2">
        <v>2893.55</v>
      </c>
      <c r="D9" s="1" t="s">
        <v>371</v>
      </c>
      <c r="E9" s="3">
        <v>141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'20171208'!E10+'20171211'!E8</f>
        <v>742116.2999999997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'20171208'!B11+'20171211'!B9</f>
        <v>1517141.1100000003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390.55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'20171208'!B13+'20171211'!B12</f>
        <v>259621.8600000001</v>
      </c>
      <c r="E13" s="2"/>
      <c r="G13" s="1"/>
      <c r="H13" s="1" t="s">
        <v>30</v>
      </c>
      <c r="I13" s="15">
        <v>99163620</v>
      </c>
    </row>
    <row r="14" spans="1:10" x14ac:dyDescent="0.25">
      <c r="A14" s="1" t="s">
        <v>333</v>
      </c>
      <c r="B14" s="3">
        <v>75687434</v>
      </c>
      <c r="G14" s="1"/>
      <c r="H14" s="1" t="s">
        <v>31</v>
      </c>
      <c r="I14" s="15">
        <v>-865800</v>
      </c>
    </row>
    <row r="15" spans="1:10" x14ac:dyDescent="0.25">
      <c r="A15" s="1"/>
      <c r="B15" s="2"/>
      <c r="G15" s="1"/>
      <c r="H15" s="1" t="s">
        <v>32</v>
      </c>
      <c r="I15" s="15">
        <f>I14+I13</f>
        <v>98297820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5588126.0300000003</v>
      </c>
    </row>
    <row r="18" spans="1:22" x14ac:dyDescent="0.25">
      <c r="G18" s="1" t="s">
        <v>12</v>
      </c>
      <c r="H18" s="2"/>
      <c r="I18" s="15">
        <v>14877441</v>
      </c>
    </row>
    <row r="19" spans="1:22" x14ac:dyDescent="0.25">
      <c r="A19" s="2"/>
      <c r="G19" s="1" t="s">
        <v>24</v>
      </c>
      <c r="H19" s="2"/>
      <c r="I19" s="15">
        <f>I18+I17-I16</f>
        <v>10465567.030000001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412170.36</v>
      </c>
      <c r="N21" s="2"/>
    </row>
    <row r="22" spans="1:22" x14ac:dyDescent="0.25">
      <c r="G22" s="1"/>
      <c r="H22" s="1" t="s">
        <v>39</v>
      </c>
      <c r="I22" s="15">
        <v>96886.21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544295.42000000004</v>
      </c>
    </row>
    <row r="26" spans="1:22" x14ac:dyDescent="0.25">
      <c r="A26" s="1" t="s">
        <v>71</v>
      </c>
      <c r="B26" s="2">
        <f>B4+E5+I18</f>
        <v>302191033.13</v>
      </c>
      <c r="G26" s="1"/>
      <c r="H26" s="1" t="s">
        <v>355</v>
      </c>
      <c r="I26" s="2">
        <v>357.54</v>
      </c>
    </row>
    <row r="27" spans="1:22" x14ac:dyDescent="0.25">
      <c r="A27" s="1" t="s">
        <v>90</v>
      </c>
      <c r="B27" s="2">
        <f>$B$13+$E$10+$I$25</f>
        <v>1546033.5799999998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812.09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16686471</v>
      </c>
      <c r="G33" s="16" t="s">
        <v>296</v>
      </c>
      <c r="H33" s="2">
        <f>E33</f>
        <v>16686471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15968186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-12054</v>
      </c>
      <c r="G35" s="40" t="s">
        <v>298</v>
      </c>
      <c r="H35" s="41">
        <f>H33+H34</f>
        <v>16691628.605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-310952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-1184587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-126729</v>
      </c>
    </row>
    <row r="39" spans="1:23" x14ac:dyDescent="0.25">
      <c r="A39" s="1" t="s">
        <v>103</v>
      </c>
      <c r="B39" s="3"/>
      <c r="D39" s="1" t="s">
        <v>80</v>
      </c>
      <c r="E39" s="10">
        <v>-68231</v>
      </c>
    </row>
    <row r="40" spans="1:23" s="9" customFormat="1" x14ac:dyDescent="0.25">
      <c r="A40"/>
      <c r="B40"/>
      <c r="D40" s="1" t="s">
        <v>81</v>
      </c>
      <c r="E40" s="2">
        <v>1745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68" sqref="C6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14121401.15</v>
      </c>
      <c r="D3" s="1" t="s">
        <v>1</v>
      </c>
      <c r="E3" s="18">
        <v>83153464.450000003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215835807.09999999</v>
      </c>
      <c r="D4" s="1" t="s">
        <v>11</v>
      </c>
      <c r="E4" s="38">
        <v>18335048.420000002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264965867.16999999</v>
      </c>
      <c r="D5" s="1" t="s">
        <v>12</v>
      </c>
      <c r="E5" s="2">
        <v>64818416.030000001</v>
      </c>
      <c r="H5" s="1" t="s">
        <v>370</v>
      </c>
      <c r="I5" s="13">
        <v>53</v>
      </c>
      <c r="J5" s="13"/>
    </row>
    <row r="6" spans="1:10" x14ac:dyDescent="0.25">
      <c r="A6" s="1" t="s">
        <v>11</v>
      </c>
      <c r="B6" s="37">
        <v>49130060.07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136</v>
      </c>
      <c r="G8" s="1"/>
    </row>
    <row r="9" spans="1:10" x14ac:dyDescent="0.25">
      <c r="A9" s="1" t="s">
        <v>82</v>
      </c>
      <c r="B9" s="2">
        <v>8658.92</v>
      </c>
      <c r="D9" s="1" t="s">
        <v>371</v>
      </c>
      <c r="E9" s="3">
        <v>118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'20171207'!E10+'20171208'!E8</f>
        <v>742052.2999999997</v>
      </c>
      <c r="G10" s="1"/>
      <c r="H10" s="1" t="s">
        <v>42</v>
      </c>
      <c r="I10" s="3">
        <f>SUMIF(I4:I8,"&gt;=0")</f>
        <v>114</v>
      </c>
    </row>
    <row r="11" spans="1:10" x14ac:dyDescent="0.25">
      <c r="A11" s="1" t="s">
        <v>84</v>
      </c>
      <c r="B11" s="2">
        <f>'20171207'!B11+'20171208'!B9</f>
        <v>1514247.5600000003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333.46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'20171207'!B13+'20171208'!B12</f>
        <v>259231.31000000011</v>
      </c>
      <c r="E13" s="2"/>
      <c r="G13" s="1"/>
      <c r="H13" s="1" t="s">
        <v>30</v>
      </c>
      <c r="I13" s="15">
        <v>97355460</v>
      </c>
    </row>
    <row r="14" spans="1:10" x14ac:dyDescent="0.25">
      <c r="A14" s="1" t="s">
        <v>333</v>
      </c>
      <c r="B14" s="3">
        <v>75891634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97355460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4752139.57</v>
      </c>
    </row>
    <row r="18" spans="1:22" x14ac:dyDescent="0.25">
      <c r="G18" s="1" t="s">
        <v>12</v>
      </c>
      <c r="H18" s="2"/>
      <c r="I18" s="15">
        <v>14576346</v>
      </c>
    </row>
    <row r="19" spans="1:22" x14ac:dyDescent="0.25">
      <c r="A19" s="2"/>
      <c r="G19" s="1" t="s">
        <v>24</v>
      </c>
      <c r="H19" s="2"/>
      <c r="I19" s="15">
        <f>I18+I17-I16</f>
        <v>9328485.5700000003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410620.54</v>
      </c>
      <c r="N21" s="2"/>
    </row>
    <row r="22" spans="1:22" x14ac:dyDescent="0.25">
      <c r="G22" s="1"/>
      <c r="H22" s="1" t="s">
        <v>39</v>
      </c>
      <c r="I22" s="15">
        <v>96528.67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542388.05999999994</v>
      </c>
    </row>
    <row r="26" spans="1:22" x14ac:dyDescent="0.25">
      <c r="A26" s="1" t="s">
        <v>71</v>
      </c>
      <c r="B26" s="2">
        <f>B4+E5+I18</f>
        <v>295230569.13</v>
      </c>
      <c r="G26" s="1"/>
      <c r="H26" s="1" t="s">
        <v>355</v>
      </c>
      <c r="I26" s="2">
        <v>217.8</v>
      </c>
    </row>
    <row r="27" spans="1:22" x14ac:dyDescent="0.25">
      <c r="A27" s="1" t="s">
        <v>90</v>
      </c>
      <c r="B27" s="2">
        <f>$B$13+$E$10+$I$25</f>
        <v>1543671.67</v>
      </c>
      <c r="G27" s="1"/>
      <c r="H27" s="1"/>
      <c r="I27" s="2"/>
    </row>
    <row r="28" spans="1:22" x14ac:dyDescent="0.25">
      <c r="A28" s="1" t="s">
        <v>356</v>
      </c>
      <c r="B28" s="2">
        <f>B12+E8+I26</f>
        <v>687.26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8924</v>
      </c>
      <c r="D33" s="1" t="s">
        <v>74</v>
      </c>
      <c r="E33" s="2">
        <v>16698525</v>
      </c>
      <c r="G33" s="16" t="s">
        <v>296</v>
      </c>
      <c r="H33" s="2">
        <f>E33</f>
        <v>16698525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1069</v>
      </c>
      <c r="D34" s="1" t="s">
        <v>75</v>
      </c>
      <c r="E34" s="2">
        <v>16279139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145332</v>
      </c>
      <c r="G35" s="40" t="s">
        <v>298</v>
      </c>
      <c r="H35" s="41">
        <f>H33+H34</f>
        <v>16703682.605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1504</v>
      </c>
      <c r="D36" s="1" t="s">
        <v>77</v>
      </c>
      <c r="E36" s="2">
        <v>845042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16781</v>
      </c>
      <c r="D37" s="1" t="s">
        <v>78</v>
      </c>
      <c r="E37" s="2">
        <v>879256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1115303</v>
      </c>
    </row>
    <row r="39" spans="1:23" x14ac:dyDescent="0.25">
      <c r="A39" s="1" t="s">
        <v>103</v>
      </c>
      <c r="B39" s="3"/>
      <c r="D39" s="1" t="s">
        <v>80</v>
      </c>
      <c r="E39" s="10">
        <v>-71794</v>
      </c>
    </row>
    <row r="40" spans="1:23" s="9" customFormat="1" x14ac:dyDescent="0.25">
      <c r="A40"/>
      <c r="B40"/>
      <c r="D40" s="1" t="s">
        <v>81</v>
      </c>
      <c r="E40" s="2">
        <v>5033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4" sqref="I4:I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26074219.699999999</v>
      </c>
      <c r="D3" s="1" t="s">
        <v>1</v>
      </c>
      <c r="E3" s="18">
        <v>83150488.299999997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217947181.91</v>
      </c>
      <c r="D4" s="1" t="s">
        <v>11</v>
      </c>
      <c r="E4" s="38">
        <v>14572150.390000001</v>
      </c>
      <c r="H4" s="1" t="s">
        <v>238</v>
      </c>
      <c r="I4" s="13">
        <v>48</v>
      </c>
      <c r="J4" s="13"/>
    </row>
    <row r="5" spans="1:10" x14ac:dyDescent="0.25">
      <c r="A5" s="1" t="s">
        <v>3</v>
      </c>
      <c r="B5" s="2">
        <v>267023347.36000001</v>
      </c>
      <c r="D5" s="1" t="s">
        <v>12</v>
      </c>
      <c r="E5" s="2">
        <v>68578337.909999996</v>
      </c>
      <c r="H5" s="1" t="s">
        <v>370</v>
      </c>
      <c r="I5" s="13">
        <v>47</v>
      </c>
      <c r="J5" s="13"/>
    </row>
    <row r="6" spans="1:10" x14ac:dyDescent="0.25">
      <c r="A6" s="1" t="s">
        <v>11</v>
      </c>
      <c r="B6" s="37">
        <v>49076165.450000003</v>
      </c>
      <c r="D6" s="1" t="s">
        <v>4</v>
      </c>
      <c r="E6" s="2">
        <v>11000000</v>
      </c>
      <c r="H6" s="1" t="s">
        <v>323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13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628.79999999999995</v>
      </c>
      <c r="G8" s="1"/>
    </row>
    <row r="9" spans="1:10" x14ac:dyDescent="0.25">
      <c r="A9" s="1" t="s">
        <v>82</v>
      </c>
      <c r="B9" s="2">
        <v>1945.75</v>
      </c>
      <c r="D9" s="1" t="s">
        <v>88</v>
      </c>
      <c r="E9" s="3">
        <v>697</v>
      </c>
      <c r="H9" s="1"/>
    </row>
    <row r="10" spans="1:10" x14ac:dyDescent="0.25">
      <c r="A10" s="1" t="s">
        <v>83</v>
      </c>
      <c r="B10" s="2">
        <v>23000000</v>
      </c>
      <c r="D10" s="1" t="s">
        <v>85</v>
      </c>
      <c r="E10" s="2">
        <f>'20171206'!E10+'20171207'!E8</f>
        <v>741916.2999999997</v>
      </c>
      <c r="G10" s="1"/>
      <c r="H10" s="1" t="s">
        <v>42</v>
      </c>
      <c r="I10" s="3">
        <f>SUMIF(I4:I8,"&gt;=0")</f>
        <v>111</v>
      </c>
    </row>
    <row r="11" spans="1:10" x14ac:dyDescent="0.25">
      <c r="A11" s="1" t="s">
        <v>84</v>
      </c>
      <c r="B11" s="2">
        <f>'20171206'!B11+'20171207'!B9</f>
        <v>1505588.6400000004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437.26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'20171206'!B13+'20171207'!B12</f>
        <v>258897.85000000012</v>
      </c>
      <c r="E13" s="2"/>
      <c r="G13" s="1"/>
      <c r="H13" s="1" t="s">
        <v>30</v>
      </c>
      <c r="I13" s="15">
        <v>95694660</v>
      </c>
    </row>
    <row r="14" spans="1:10" x14ac:dyDescent="0.25">
      <c r="A14" s="1" t="s">
        <v>333</v>
      </c>
      <c r="B14" s="3">
        <v>75913334</v>
      </c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95694660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5935415.3700000001</v>
      </c>
    </row>
    <row r="18" spans="1:22" x14ac:dyDescent="0.25">
      <c r="G18" s="1" t="s">
        <v>12</v>
      </c>
      <c r="H18" s="2"/>
      <c r="I18" s="15">
        <v>14338629</v>
      </c>
    </row>
    <row r="19" spans="1:22" x14ac:dyDescent="0.25">
      <c r="A19" s="2"/>
      <c r="G19" s="1" t="s">
        <v>24</v>
      </c>
      <c r="H19" s="2"/>
      <c r="I19" s="15">
        <f>I18+I17-I16</f>
        <v>10274044.370000001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409676.48</v>
      </c>
      <c r="N21" s="2"/>
    </row>
    <row r="22" spans="1:22" x14ac:dyDescent="0.25">
      <c r="G22" s="1"/>
      <c r="H22" s="1" t="s">
        <v>39</v>
      </c>
      <c r="I22" s="15">
        <v>96310.87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541226.19999999995</v>
      </c>
    </row>
    <row r="26" spans="1:22" x14ac:dyDescent="0.25">
      <c r="A26" s="1" t="s">
        <v>71</v>
      </c>
      <c r="B26" s="2">
        <f>B4+E5+I18</f>
        <v>300864148.81999999</v>
      </c>
      <c r="G26" s="1"/>
      <c r="H26" s="1" t="s">
        <v>355</v>
      </c>
      <c r="I26" s="2">
        <v>619.75</v>
      </c>
    </row>
    <row r="27" spans="1:22" x14ac:dyDescent="0.25">
      <c r="A27" s="1" t="s">
        <v>90</v>
      </c>
      <c r="B27" s="2">
        <f>$B$13+$E$10+$I$25</f>
        <v>1542040.3499999996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1685.81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8888</v>
      </c>
      <c r="D33" s="1" t="s">
        <v>74</v>
      </c>
      <c r="E33" s="2">
        <v>16553193</v>
      </c>
      <c r="G33" s="16" t="s">
        <v>296</v>
      </c>
      <c r="H33" s="2">
        <f>E33</f>
        <v>16553193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1085</v>
      </c>
      <c r="D34" s="1" t="s">
        <v>75</v>
      </c>
      <c r="E34" s="2">
        <v>15434096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5284</v>
      </c>
      <c r="D35" s="1" t="s">
        <v>76</v>
      </c>
      <c r="E35" s="2">
        <v>92194</v>
      </c>
      <c r="G35" s="40" t="s">
        <v>298</v>
      </c>
      <c r="H35" s="41">
        <f>H33+H34</f>
        <v>16558350.605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1502</v>
      </c>
      <c r="D36" s="1" t="s">
        <v>77</v>
      </c>
      <c r="E36" s="2">
        <v>-135085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16759</v>
      </c>
      <c r="D37" s="1" t="s">
        <v>78</v>
      </c>
      <c r="E37" s="2">
        <v>-357923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722976</v>
      </c>
    </row>
    <row r="39" spans="1:23" x14ac:dyDescent="0.25">
      <c r="A39" s="1" t="s">
        <v>103</v>
      </c>
      <c r="B39" s="3"/>
      <c r="D39" s="1" t="s">
        <v>80</v>
      </c>
      <c r="E39" s="10">
        <v>-72875</v>
      </c>
    </row>
    <row r="40" spans="1:23" s="9" customFormat="1" x14ac:dyDescent="0.25">
      <c r="A40"/>
      <c r="B40"/>
      <c r="D40" s="1" t="s">
        <v>81</v>
      </c>
      <c r="E40" s="2">
        <v>5167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78" sqref="A7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22330172.16</v>
      </c>
      <c r="D3" s="1" t="s">
        <v>1</v>
      </c>
      <c r="E3" s="18">
        <v>78948207.409999996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221497515.27000001</v>
      </c>
      <c r="D4" s="1" t="s">
        <v>11</v>
      </c>
      <c r="E4" s="38">
        <v>7262774.75</v>
      </c>
      <c r="H4" s="1" t="s">
        <v>238</v>
      </c>
      <c r="I4" s="13">
        <v>49</v>
      </c>
      <c r="J4" s="13"/>
    </row>
    <row r="5" spans="1:10" x14ac:dyDescent="0.25">
      <c r="A5" s="1" t="s">
        <v>3</v>
      </c>
      <c r="B5" s="2">
        <v>273830238.12</v>
      </c>
      <c r="D5" s="1" t="s">
        <v>12</v>
      </c>
      <c r="E5" s="2">
        <v>71685432.659999996</v>
      </c>
      <c r="H5" s="1" t="s">
        <v>370</v>
      </c>
      <c r="I5" s="13">
        <v>32</v>
      </c>
      <c r="J5" s="13">
        <v>-1</v>
      </c>
    </row>
    <row r="6" spans="1:10" x14ac:dyDescent="0.25">
      <c r="A6" s="1" t="s">
        <v>11</v>
      </c>
      <c r="B6" s="37">
        <v>52332722.850000001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239000000</v>
      </c>
      <c r="D8" s="1" t="s">
        <v>86</v>
      </c>
      <c r="E8" s="18">
        <v>633.6</v>
      </c>
      <c r="G8" s="1"/>
    </row>
    <row r="9" spans="1:10" x14ac:dyDescent="0.25">
      <c r="A9" s="1" t="s">
        <v>82</v>
      </c>
      <c r="B9" s="2">
        <v>2550.69</v>
      </c>
      <c r="D9" s="1" t="s">
        <v>88</v>
      </c>
      <c r="E9" s="3">
        <v>399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'20171205'!E10+'20171206'!E8</f>
        <v>741287.49999999965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'20171205'!B11+'20171206'!B9</f>
        <v>1503642.8900000004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531.46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'20171205'!B13+'20171206'!B12</f>
        <v>258460.59000000011</v>
      </c>
      <c r="E13" s="2"/>
      <c r="G13" s="1"/>
      <c r="H13" s="1" t="s">
        <v>30</v>
      </c>
      <c r="I13" s="15">
        <v>90880980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-3500940</v>
      </c>
    </row>
    <row r="15" spans="1:10" x14ac:dyDescent="0.25">
      <c r="A15" s="1"/>
      <c r="B15" s="2"/>
      <c r="G15" s="1"/>
      <c r="H15" s="1" t="s">
        <v>32</v>
      </c>
      <c r="I15" s="15">
        <f>I14+I13</f>
        <v>87380040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7916642.1200000001</v>
      </c>
    </row>
    <row r="18" spans="1:22" x14ac:dyDescent="0.25">
      <c r="G18" s="1" t="s">
        <v>12</v>
      </c>
      <c r="H18" s="2"/>
      <c r="I18" s="15">
        <v>13635117</v>
      </c>
    </row>
    <row r="19" spans="1:22" x14ac:dyDescent="0.25">
      <c r="A19" s="2"/>
      <c r="G19" s="1" t="s">
        <v>24</v>
      </c>
      <c r="H19" s="2"/>
      <c r="I19" s="15">
        <f>I18+I17-I16</f>
        <v>11551759.120000001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406990.08000000002</v>
      </c>
      <c r="N21" s="2"/>
    </row>
    <row r="22" spans="1:22" x14ac:dyDescent="0.25">
      <c r="G22" s="1"/>
      <c r="H22" s="1" t="s">
        <v>39</v>
      </c>
      <c r="I22" s="15">
        <v>95691.12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537920.05000000005</v>
      </c>
    </row>
    <row r="26" spans="1:22" x14ac:dyDescent="0.25">
      <c r="A26" s="1" t="s">
        <v>71</v>
      </c>
      <c r="B26" s="2">
        <f>B4+E5+I18</f>
        <v>306818064.93000001</v>
      </c>
      <c r="G26" s="1"/>
      <c r="H26" s="1" t="s">
        <v>355</v>
      </c>
      <c r="I26" s="2">
        <v>722.22</v>
      </c>
    </row>
    <row r="27" spans="1:22" x14ac:dyDescent="0.25">
      <c r="A27" s="1" t="s">
        <v>90</v>
      </c>
      <c r="B27" s="2">
        <f>$B$13+$E$10+$I$25</f>
        <v>1537668.1399999997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1887.28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8650</v>
      </c>
      <c r="D33" s="1" t="s">
        <v>74</v>
      </c>
      <c r="E33" s="2">
        <v>16460999</v>
      </c>
      <c r="G33" s="16" t="s">
        <v>296</v>
      </c>
      <c r="H33" s="2">
        <f>E33</f>
        <v>16460999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1045</v>
      </c>
      <c r="D34" s="1" t="s">
        <v>75</v>
      </c>
      <c r="E34" s="2">
        <v>15569181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5222</v>
      </c>
      <c r="D35" s="1" t="s">
        <v>76</v>
      </c>
      <c r="E35" s="2">
        <v>134525</v>
      </c>
      <c r="G35" s="40" t="s">
        <v>298</v>
      </c>
      <c r="H35" s="41">
        <f>H33+H34</f>
        <v>16466156.605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1541</v>
      </c>
      <c r="D36" s="1" t="s">
        <v>77</v>
      </c>
      <c r="E36" s="2">
        <v>-76192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16458</v>
      </c>
      <c r="D37" s="1" t="s">
        <v>78</v>
      </c>
      <c r="E37" s="2">
        <v>-3623280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898434</v>
      </c>
    </row>
    <row r="39" spans="1:23" x14ac:dyDescent="0.25">
      <c r="A39" s="1" t="s">
        <v>103</v>
      </c>
      <c r="B39" s="3"/>
      <c r="D39" s="1" t="s">
        <v>80</v>
      </c>
      <c r="E39" s="10">
        <v>-62045</v>
      </c>
    </row>
    <row r="40" spans="1:23" s="9" customFormat="1" x14ac:dyDescent="0.25">
      <c r="A40"/>
      <c r="B40"/>
      <c r="D40" s="1" t="s">
        <v>81</v>
      </c>
      <c r="E40" s="2">
        <v>2405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G1" sqref="G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18378459.52</v>
      </c>
      <c r="D3" s="1" t="s">
        <v>1</v>
      </c>
      <c r="E3" s="18">
        <v>84379302.819999993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221558984.90000001</v>
      </c>
      <c r="D4" s="1" t="s">
        <v>11</v>
      </c>
      <c r="E4" s="38">
        <v>17427494.539999999</v>
      </c>
      <c r="H4" s="1" t="s">
        <v>238</v>
      </c>
      <c r="I4" s="13">
        <v>61</v>
      </c>
      <c r="J4" s="13"/>
    </row>
    <row r="5" spans="1:10" x14ac:dyDescent="0.25">
      <c r="A5" s="1" t="s">
        <v>3</v>
      </c>
      <c r="B5" s="2">
        <v>264939767.02000001</v>
      </c>
      <c r="D5" s="1" t="s">
        <v>12</v>
      </c>
      <c r="E5" s="2">
        <v>66951808.280000001</v>
      </c>
      <c r="H5" s="1" t="s">
        <v>370</v>
      </c>
      <c r="I5" s="13">
        <v>21</v>
      </c>
      <c r="J5" s="13"/>
    </row>
    <row r="6" spans="1:10" x14ac:dyDescent="0.25">
      <c r="A6" s="1" t="s">
        <v>11</v>
      </c>
      <c r="B6" s="37">
        <v>43380782.119999997</v>
      </c>
      <c r="D6" s="1" t="s">
        <v>4</v>
      </c>
      <c r="E6" s="2">
        <v>11000000</v>
      </c>
      <c r="H6" s="1" t="s">
        <v>323</v>
      </c>
      <c r="I6" s="13">
        <v>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>
        <v>18</v>
      </c>
      <c r="J7" s="13">
        <v>-1</v>
      </c>
    </row>
    <row r="8" spans="1:10" x14ac:dyDescent="0.25">
      <c r="A8" s="1" t="s">
        <v>5</v>
      </c>
      <c r="B8" s="2">
        <v>239000000</v>
      </c>
      <c r="D8" s="1" t="s">
        <v>86</v>
      </c>
      <c r="E8" s="18">
        <v>1240</v>
      </c>
      <c r="G8" s="1"/>
    </row>
    <row r="9" spans="1:10" x14ac:dyDescent="0.25">
      <c r="A9" s="1" t="s">
        <v>82</v>
      </c>
      <c r="B9" s="2">
        <v>2322.6</v>
      </c>
      <c r="D9" s="1" t="s">
        <v>88</v>
      </c>
      <c r="E9" s="3">
        <v>904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'20171204'!E10+'20171205'!E8</f>
        <v>740653.89999999967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'20171204'!B11+'20171205'!B9</f>
        <v>1501092.2000000004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779.23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'20171204'!B13+'20171205'!B12</f>
        <v>257929.13000000012</v>
      </c>
      <c r="E13" s="2"/>
      <c r="G13" s="1"/>
      <c r="H13" s="1" t="s">
        <v>30</v>
      </c>
      <c r="I13" s="15">
        <v>86797500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-865560</v>
      </c>
    </row>
    <row r="15" spans="1:10" x14ac:dyDescent="0.25">
      <c r="A15" s="1"/>
      <c r="B15" s="2"/>
      <c r="G15" s="1"/>
      <c r="H15" s="1" t="s">
        <v>32</v>
      </c>
      <c r="I15" s="15">
        <f>I14+I13</f>
        <v>85931940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7211603.3399999999</v>
      </c>
    </row>
    <row r="18" spans="1:22" x14ac:dyDescent="0.25">
      <c r="G18" s="1" t="s">
        <v>12</v>
      </c>
      <c r="H18" s="2"/>
      <c r="I18" s="15">
        <v>13033926</v>
      </c>
    </row>
    <row r="19" spans="1:22" x14ac:dyDescent="0.25">
      <c r="A19" s="2"/>
      <c r="G19" s="1" t="s">
        <v>24</v>
      </c>
      <c r="H19" s="2"/>
      <c r="I19" s="15">
        <f>I18+I17-I16</f>
        <v>10245529.34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403859.65</v>
      </c>
      <c r="N21" s="2"/>
    </row>
    <row r="22" spans="1:22" x14ac:dyDescent="0.25">
      <c r="G22" s="1"/>
      <c r="H22" s="1" t="s">
        <v>39</v>
      </c>
      <c r="I22" s="15">
        <v>94968.9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534067.4</v>
      </c>
    </row>
    <row r="26" spans="1:22" x14ac:dyDescent="0.25">
      <c r="A26" s="1" t="s">
        <v>71</v>
      </c>
      <c r="B26" s="2">
        <f>B4+E5+I18</f>
        <v>301544719.18000001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1532650.4299999997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2019.23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8759</v>
      </c>
      <c r="D33" s="1" t="s">
        <v>74</v>
      </c>
      <c r="E33" s="2">
        <v>16326474</v>
      </c>
      <c r="G33" s="16" t="s">
        <v>296</v>
      </c>
      <c r="H33" s="2">
        <f>E33</f>
        <v>16326474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1090</v>
      </c>
      <c r="D34" s="1" t="s">
        <v>75</v>
      </c>
      <c r="E34" s="2">
        <v>15645373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5212</v>
      </c>
      <c r="D35" s="1" t="s">
        <v>76</v>
      </c>
      <c r="E35" s="2">
        <v>324535</v>
      </c>
      <c r="G35" s="40" t="s">
        <v>298</v>
      </c>
      <c r="H35" s="41">
        <f>H33+H34</f>
        <v>16331631.605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1542</v>
      </c>
      <c r="D36" s="1" t="s">
        <v>77</v>
      </c>
      <c r="E36" s="2">
        <v>-279275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16603</v>
      </c>
      <c r="D37" s="1" t="s">
        <v>78</v>
      </c>
      <c r="E37" s="2">
        <v>-3290619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810433</v>
      </c>
    </row>
    <row r="39" spans="1:23" x14ac:dyDescent="0.25">
      <c r="A39" s="1" t="s">
        <v>103</v>
      </c>
      <c r="B39" s="3"/>
      <c r="D39" s="1" t="s">
        <v>80</v>
      </c>
      <c r="E39" s="10">
        <v>-72901</v>
      </c>
    </row>
    <row r="40" spans="1:23" s="9" customFormat="1" x14ac:dyDescent="0.25">
      <c r="A40"/>
      <c r="B40"/>
      <c r="D40" s="1" t="s">
        <v>81</v>
      </c>
      <c r="E40" s="2">
        <v>6772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1576</v>
      </c>
      <c r="G8" s="1"/>
    </row>
    <row r="9" spans="1:10" x14ac:dyDescent="0.25">
      <c r="A9" s="1" t="s">
        <v>82</v>
      </c>
      <c r="B9" s="2">
        <v>2592</v>
      </c>
      <c r="D9" s="1" t="s">
        <v>88</v>
      </c>
      <c r="E9" s="3">
        <v>1225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'20171201'!E10+'20171204'!E8</f>
        <v>739413.89999999967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'20171201'!B11+'20171204'!B9</f>
        <v>1498769.6000000003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283.19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'20171201'!B13+'20171204'!B12</f>
        <v>257149.90000000011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79466988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399632.42</v>
      </c>
      <c r="N21" s="2"/>
    </row>
    <row r="22" spans="1:22" x14ac:dyDescent="0.25">
      <c r="G22" s="1"/>
      <c r="H22" s="1" t="s">
        <v>39</v>
      </c>
      <c r="I22" s="15">
        <v>93993.69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528864.96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535.85</v>
      </c>
    </row>
    <row r="27" spans="1:22" x14ac:dyDescent="0.25">
      <c r="A27" s="1" t="s">
        <v>90</v>
      </c>
      <c r="B27" s="2">
        <f>$B$13+$E$10+$I$25</f>
        <v>1525428.7599999998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2395.04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16001940</v>
      </c>
      <c r="G33" s="16" t="s">
        <v>296</v>
      </c>
      <c r="H33" s="2">
        <f>E33</f>
        <v>16001940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15924648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362799</v>
      </c>
      <c r="G35" s="40" t="s">
        <v>298</v>
      </c>
      <c r="H35" s="41">
        <f>H33+H34</f>
        <v>16007097.605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1019018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-333104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-201592</v>
      </c>
    </row>
    <row r="39" spans="1:23" x14ac:dyDescent="0.25">
      <c r="A39" s="1" t="s">
        <v>103</v>
      </c>
      <c r="B39" s="3"/>
      <c r="D39" s="1" t="s">
        <v>80</v>
      </c>
      <c r="E39" s="10">
        <v>-108940</v>
      </c>
    </row>
    <row r="40" spans="1:23" s="9" customFormat="1" x14ac:dyDescent="0.25">
      <c r="A40"/>
      <c r="B40"/>
      <c r="D40" s="1" t="s">
        <v>81</v>
      </c>
      <c r="E40" s="2">
        <v>15993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3" sqref="B1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27949988.379999999</v>
      </c>
      <c r="D3" s="1" t="s">
        <v>1</v>
      </c>
      <c r="E3" s="18">
        <v>84264093.069999993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224949430.30000001</v>
      </c>
      <c r="D4" s="1" t="s">
        <v>11</v>
      </c>
      <c r="E4" s="38">
        <v>16710883.810000001</v>
      </c>
      <c r="H4" s="1" t="s">
        <v>238</v>
      </c>
      <c r="I4" s="13">
        <v>77</v>
      </c>
      <c r="J4" s="13"/>
    </row>
    <row r="5" spans="1:10" x14ac:dyDescent="0.25">
      <c r="A5" s="1" t="s">
        <v>3</v>
      </c>
      <c r="B5" s="2">
        <v>264903358.94999999</v>
      </c>
      <c r="D5" s="1" t="s">
        <v>12</v>
      </c>
      <c r="E5" s="2">
        <v>67553209.260000005</v>
      </c>
      <c r="H5" s="1" t="s">
        <v>370</v>
      </c>
      <c r="I5" s="13">
        <v>14</v>
      </c>
      <c r="J5" s="13">
        <v>-4</v>
      </c>
    </row>
    <row r="6" spans="1:10" x14ac:dyDescent="0.25">
      <c r="A6" s="1" t="s">
        <v>11</v>
      </c>
      <c r="B6" s="37">
        <v>39953928.649999999</v>
      </c>
      <c r="D6" s="1" t="s">
        <v>4</v>
      </c>
      <c r="E6" s="2">
        <v>11000000</v>
      </c>
      <c r="H6" s="1" t="s">
        <v>323</v>
      </c>
      <c r="I6" s="13">
        <v>12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6</v>
      </c>
      <c r="J7" s="13">
        <v>-6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1108.8</v>
      </c>
      <c r="G8" s="1"/>
    </row>
    <row r="9" spans="1:10" x14ac:dyDescent="0.25">
      <c r="A9" s="1" t="s">
        <v>82</v>
      </c>
      <c r="B9" s="2">
        <v>3940.27</v>
      </c>
      <c r="D9" s="1" t="s">
        <v>88</v>
      </c>
      <c r="E9" s="3">
        <v>1331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'20171130'!E10+'20171201'!E8</f>
        <v>737837.89999999967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'20171130'!B11+'20171201'!B9</f>
        <v>1496177.6000000003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1018.05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'20171130'!B13+'20171201'!B12</f>
        <v>256866.71000000011</v>
      </c>
      <c r="E13" s="2"/>
      <c r="G13" s="1"/>
      <c r="H13" s="1" t="s">
        <v>30</v>
      </c>
      <c r="I13" s="15">
        <v>93839940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-11260920</v>
      </c>
    </row>
    <row r="15" spans="1:10" x14ac:dyDescent="0.25">
      <c r="A15" s="1"/>
      <c r="B15" s="2"/>
      <c r="G15" s="1"/>
      <c r="H15" s="1" t="s">
        <v>32</v>
      </c>
      <c r="I15" s="15">
        <f>I14+I13</f>
        <v>82579020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6234967.4000000004</v>
      </c>
    </row>
    <row r="18" spans="1:22" x14ac:dyDescent="0.25">
      <c r="G18" s="1" t="s">
        <v>12</v>
      </c>
      <c r="H18" s="2"/>
      <c r="I18" s="15">
        <v>14075991</v>
      </c>
    </row>
    <row r="19" spans="1:22" x14ac:dyDescent="0.25">
      <c r="A19" s="2"/>
      <c r="G19" s="1" t="s">
        <v>24</v>
      </c>
      <c r="H19" s="2"/>
      <c r="I19" s="15">
        <f>I18+I17-I16</f>
        <v>10310958.399999999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397309.68</v>
      </c>
      <c r="N21" s="2"/>
    </row>
    <row r="22" spans="1:22" x14ac:dyDescent="0.25">
      <c r="G22" s="1"/>
      <c r="H22" s="1" t="s">
        <v>39</v>
      </c>
      <c r="I22" s="15">
        <v>93457.84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526006.37</v>
      </c>
    </row>
    <row r="26" spans="1:22" x14ac:dyDescent="0.25">
      <c r="A26" s="1" t="s">
        <v>71</v>
      </c>
      <c r="B26" s="2">
        <f>B4+E5+I18</f>
        <v>306578630.56</v>
      </c>
      <c r="G26" s="1"/>
      <c r="H26" s="1" t="s">
        <v>355</v>
      </c>
      <c r="I26" s="2">
        <v>619.53</v>
      </c>
    </row>
    <row r="27" spans="1:22" x14ac:dyDescent="0.25">
      <c r="A27" s="1" t="s">
        <v>90</v>
      </c>
      <c r="B27" s="2">
        <f>$B$13+$E$10+$I$25</f>
        <v>1520710.9799999997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2746.38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15639140</v>
      </c>
      <c r="G33" s="16" t="s">
        <v>296</v>
      </c>
      <c r="H33" s="2">
        <f>E33</f>
        <v>15639140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14905630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39511</v>
      </c>
      <c r="G35" s="40" t="s">
        <v>298</v>
      </c>
      <c r="H35" s="41">
        <f>H33+H34</f>
        <v>15644297.605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-344070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-563225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5174</v>
      </c>
    </row>
    <row r="39" spans="1:23" x14ac:dyDescent="0.25">
      <c r="A39" s="1" t="s">
        <v>103</v>
      </c>
      <c r="B39" s="3"/>
      <c r="D39" s="1" t="s">
        <v>80</v>
      </c>
      <c r="E39" s="10">
        <v>-96606</v>
      </c>
    </row>
    <row r="40" spans="1:23" s="9" customFormat="1" x14ac:dyDescent="0.25">
      <c r="A40"/>
      <c r="B40"/>
      <c r="D40" s="1" t="s">
        <v>81</v>
      </c>
      <c r="E40" s="2">
        <v>10063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3" sqref="A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13123148.710000001</v>
      </c>
      <c r="D3" s="1" t="s">
        <v>1</v>
      </c>
      <c r="E3" s="18">
        <v>83506085.840000004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221242470.31999999</v>
      </c>
      <c r="D4" s="1" t="s">
        <v>11</v>
      </c>
      <c r="E4" s="38">
        <v>14258039.33</v>
      </c>
      <c r="H4" s="1" t="s">
        <v>238</v>
      </c>
      <c r="I4" s="13">
        <v>83</v>
      </c>
      <c r="J4" s="13">
        <v>-5</v>
      </c>
    </row>
    <row r="5" spans="1:10" x14ac:dyDescent="0.25">
      <c r="A5" s="1" t="s">
        <v>3</v>
      </c>
      <c r="B5" s="2">
        <v>263368987.50999999</v>
      </c>
      <c r="D5" s="1" t="s">
        <v>12</v>
      </c>
      <c r="E5" s="2">
        <v>69248046.510000005</v>
      </c>
      <c r="H5" s="1" t="s">
        <v>370</v>
      </c>
      <c r="I5" s="13">
        <v>15</v>
      </c>
      <c r="J5" s="13">
        <v>-4</v>
      </c>
    </row>
    <row r="6" spans="1:10" x14ac:dyDescent="0.25">
      <c r="A6" s="1" t="s">
        <v>11</v>
      </c>
      <c r="B6" s="37">
        <v>42126517.189999998</v>
      </c>
      <c r="D6" s="1" t="s">
        <v>4</v>
      </c>
      <c r="E6" s="2">
        <v>11000000</v>
      </c>
      <c r="H6" s="1" t="s">
        <v>323</v>
      </c>
      <c r="I6" s="13">
        <v>17</v>
      </c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7</v>
      </c>
      <c r="J7" s="13">
        <v>-9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1246.4000000000001</v>
      </c>
      <c r="G8" s="1"/>
    </row>
    <row r="9" spans="1:10" x14ac:dyDescent="0.25">
      <c r="A9" s="1" t="s">
        <v>82</v>
      </c>
      <c r="B9" s="2">
        <v>3368.48</v>
      </c>
      <c r="D9" s="1" t="s">
        <v>88</v>
      </c>
      <c r="E9" s="3">
        <v>1280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'20171129'!E10+'20171130'!E8</f>
        <v>736729.09999999963</v>
      </c>
      <c r="G10" s="1"/>
      <c r="H10" s="1" t="s">
        <v>42</v>
      </c>
      <c r="I10" s="3">
        <f>SUMIF(I4:I8,"&gt;=0")</f>
        <v>122</v>
      </c>
    </row>
    <row r="11" spans="1:10" x14ac:dyDescent="0.25">
      <c r="A11" s="1" t="s">
        <v>84</v>
      </c>
      <c r="B11" s="2">
        <f>'20171129'!B11+'20171130'!B9</f>
        <v>1492237.3300000003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819.5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'20171129'!B13+'20171130'!B12</f>
        <v>255848.66000000012</v>
      </c>
      <c r="E13" s="2"/>
      <c r="G13" s="1"/>
      <c r="H13" s="1" t="s">
        <v>30</v>
      </c>
      <c r="I13" s="15">
        <v>106099020</v>
      </c>
    </row>
    <row r="14" spans="1:10" x14ac:dyDescent="0.25">
      <c r="A14" s="1" t="s">
        <v>333</v>
      </c>
      <c r="B14" s="3">
        <v>76554488</v>
      </c>
      <c r="G14" s="1"/>
      <c r="H14" s="1" t="s">
        <v>31</v>
      </c>
      <c r="I14" s="15">
        <v>-23591580</v>
      </c>
    </row>
    <row r="15" spans="1:10" x14ac:dyDescent="0.25">
      <c r="A15" s="1"/>
      <c r="B15" s="2"/>
      <c r="G15" s="1"/>
      <c r="H15" s="1" t="s">
        <v>32</v>
      </c>
      <c r="I15" s="15">
        <f>I14+I13</f>
        <v>82507440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5234182.93</v>
      </c>
    </row>
    <row r="18" spans="1:22" x14ac:dyDescent="0.25">
      <c r="G18" s="1" t="s">
        <v>12</v>
      </c>
      <c r="H18" s="2"/>
      <c r="I18" s="15">
        <v>15930432</v>
      </c>
    </row>
    <row r="19" spans="1:22" x14ac:dyDescent="0.25">
      <c r="A19" s="2"/>
      <c r="G19" s="1" t="s">
        <v>24</v>
      </c>
      <c r="H19" s="2"/>
      <c r="I19" s="15">
        <f>I18+I17-I16</f>
        <v>11164614.93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394624.22</v>
      </c>
      <c r="N21" s="2"/>
    </row>
    <row r="22" spans="1:22" x14ac:dyDescent="0.25">
      <c r="G22" s="1"/>
      <c r="H22" s="1" t="s">
        <v>39</v>
      </c>
      <c r="I22" s="15">
        <v>92838.31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522701.37999999995</v>
      </c>
    </row>
    <row r="26" spans="1:22" x14ac:dyDescent="0.25">
      <c r="A26" s="1" t="s">
        <v>71</v>
      </c>
      <c r="B26" s="2">
        <f>B4+E5+I18</f>
        <v>306420948.82999998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1515279.1399999997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2065.9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9019</v>
      </c>
      <c r="D33" s="1" t="s">
        <v>74</v>
      </c>
      <c r="E33" s="2">
        <v>15599629</v>
      </c>
      <c r="G33" s="16" t="s">
        <v>296</v>
      </c>
      <c r="H33" s="2">
        <f>E33</f>
        <v>15599629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850</v>
      </c>
      <c r="D34" s="1" t="s">
        <v>75</v>
      </c>
      <c r="E34" s="2">
        <v>15249700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4828</v>
      </c>
      <c r="D35" s="1" t="s">
        <v>76</v>
      </c>
      <c r="E35" s="2">
        <v>384618</v>
      </c>
      <c r="G35" s="40" t="s">
        <v>298</v>
      </c>
      <c r="H35" s="41">
        <f>H33+H34</f>
        <v>15604786.605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1528</v>
      </c>
      <c r="D36" s="1" t="s">
        <v>77</v>
      </c>
      <c r="E36" s="2">
        <v>419853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16225</v>
      </c>
      <c r="D37" s="1" t="s">
        <v>78</v>
      </c>
      <c r="E37" s="2">
        <v>-299695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-17147</v>
      </c>
    </row>
    <row r="39" spans="1:23" x14ac:dyDescent="0.25">
      <c r="A39" s="1" t="s">
        <v>103</v>
      </c>
      <c r="B39" s="3"/>
      <c r="D39" s="1" t="s">
        <v>80</v>
      </c>
      <c r="E39" s="10">
        <v>-90019</v>
      </c>
    </row>
    <row r="40" spans="1:23" s="9" customFormat="1" x14ac:dyDescent="0.25">
      <c r="A40"/>
      <c r="B40"/>
      <c r="D40" s="1" t="s">
        <v>81</v>
      </c>
      <c r="E40" s="2">
        <v>5222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31" zoomScale="80" zoomScaleNormal="80" workbookViewId="0">
      <selection activeCell="A36" sqref="A3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200781858.91</v>
      </c>
      <c r="D3" s="1" t="s">
        <v>1</v>
      </c>
      <c r="E3" s="18">
        <v>31913121.170000002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48598788</v>
      </c>
      <c r="D4" s="1" t="s">
        <v>11</v>
      </c>
      <c r="E4" s="38">
        <v>26370842.420000002</v>
      </c>
      <c r="H4" s="1" t="s">
        <v>372</v>
      </c>
      <c r="I4" s="13">
        <v>2</v>
      </c>
      <c r="J4" s="13">
        <v>-7</v>
      </c>
    </row>
    <row r="5" spans="1:10" x14ac:dyDescent="0.25">
      <c r="A5" s="1" t="s">
        <v>3</v>
      </c>
      <c r="B5" s="2">
        <f>B4+B3</f>
        <v>249380646.91</v>
      </c>
      <c r="D5" s="1" t="s">
        <v>12</v>
      </c>
      <c r="E5" s="2">
        <v>5542296.75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200781858.91</v>
      </c>
      <c r="D6" s="1" t="s">
        <v>4</v>
      </c>
      <c r="E6" s="2">
        <v>11000000</v>
      </c>
      <c r="H6" s="1" t="s">
        <v>360</v>
      </c>
      <c r="I6" s="13">
        <v>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2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/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'20180212'!E10+'20180213'!E8</f>
        <v>779169.09999999939</v>
      </c>
      <c r="G10" s="1"/>
      <c r="H10" s="1" t="s">
        <v>42</v>
      </c>
      <c r="I10" s="3">
        <f>SUMIF(I4:I9,"&gt;=0")</f>
        <v>12</v>
      </c>
    </row>
    <row r="11" spans="1:10" x14ac:dyDescent="0.25">
      <c r="A11" s="1" t="s">
        <v>84</v>
      </c>
      <c r="B11" s="2">
        <f>'20180212'!B11+'20180213'!B9</f>
        <v>1786917.8</v>
      </c>
      <c r="D11" s="1" t="s">
        <v>381</v>
      </c>
      <c r="E11" s="2">
        <f>E8+'20180212'!E11</f>
        <v>24152</v>
      </c>
      <c r="G11" s="1"/>
      <c r="H11" s="1" t="s">
        <v>43</v>
      </c>
      <c r="I11" s="3">
        <f>SUMIF(I4:J7,"&lt;0")</f>
        <v>-8</v>
      </c>
    </row>
    <row r="12" spans="1:10" x14ac:dyDescent="0.25">
      <c r="A12" s="1" t="s">
        <v>86</v>
      </c>
      <c r="B12" s="18">
        <v>151.35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'20180212'!B13+'20180213'!B12</f>
        <v>280861.75999999995</v>
      </c>
      <c r="E13" s="2"/>
      <c r="G13" s="1"/>
      <c r="H13" s="1" t="s">
        <v>30</v>
      </c>
      <c r="I13" s="15">
        <v>10029540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-6700200</v>
      </c>
    </row>
    <row r="15" spans="1:10" x14ac:dyDescent="0.25">
      <c r="A15" s="1" t="s">
        <v>380</v>
      </c>
      <c r="B15" s="2">
        <f>B12+'20180212'!B15</f>
        <v>11504.539999999999</v>
      </c>
      <c r="G15" s="1"/>
      <c r="H15" s="1" t="s">
        <v>32</v>
      </c>
      <c r="I15" s="15">
        <f>I14+I13</f>
        <v>3329340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10397322.779999999</v>
      </c>
    </row>
    <row r="18" spans="1:14" x14ac:dyDescent="0.25">
      <c r="G18" s="1" t="s">
        <v>12</v>
      </c>
      <c r="H18" s="2"/>
      <c r="I18" s="15">
        <v>1510542</v>
      </c>
    </row>
    <row r="19" spans="1:14" x14ac:dyDescent="0.25">
      <c r="A19" s="2"/>
      <c r="G19" s="1" t="s">
        <v>24</v>
      </c>
      <c r="H19" s="2"/>
      <c r="I19" s="15">
        <f>I18+I17-I16</f>
        <v>13907864.779999999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469690.85</v>
      </c>
      <c r="N21" s="2"/>
    </row>
    <row r="22" spans="1:14" x14ac:dyDescent="0.25">
      <c r="G22" s="1"/>
      <c r="H22" s="1" t="s">
        <v>39</v>
      </c>
      <c r="I22" s="15">
        <v>110638.66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615568.36</v>
      </c>
    </row>
    <row r="26" spans="1:14" x14ac:dyDescent="0.25">
      <c r="A26" s="1" t="s">
        <v>71</v>
      </c>
      <c r="B26" s="2">
        <f>B4+E5+I18</f>
        <v>55651626.75</v>
      </c>
      <c r="G26" s="1"/>
      <c r="H26" s="1" t="s">
        <v>355</v>
      </c>
      <c r="I26" s="2">
        <v>115.94</v>
      </c>
    </row>
    <row r="27" spans="1:14" x14ac:dyDescent="0.25">
      <c r="A27" s="1" t="s">
        <v>90</v>
      </c>
      <c r="B27" s="2">
        <f>$B$13+$E$10+$I$25</f>
        <v>1675599.2199999993</v>
      </c>
      <c r="H27" s="1" t="s">
        <v>382</v>
      </c>
      <c r="I27" s="2">
        <f>I22-'20180102'!I22</f>
        <v>7756.4499999999971</v>
      </c>
    </row>
    <row r="28" spans="1:14" x14ac:dyDescent="0.25">
      <c r="A28" s="1" t="s">
        <v>356</v>
      </c>
      <c r="B28" s="2">
        <f>B12+E8+I26</f>
        <v>267.28999999999996</v>
      </c>
    </row>
    <row r="29" spans="1:14" x14ac:dyDescent="0.25">
      <c r="A29" s="1" t="s">
        <v>383</v>
      </c>
      <c r="B29" s="2">
        <f>B15+E11+I27</f>
        <v>43412.99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78</v>
      </c>
      <c r="E34" s="2">
        <v>-1101504</v>
      </c>
      <c r="G34" s="16" t="s">
        <v>296</v>
      </c>
      <c r="H34" s="2">
        <f>E40</f>
        <v>18150579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/>
      <c r="D35" s="1" t="s">
        <v>182</v>
      </c>
      <c r="E35" s="10">
        <v>584381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80</v>
      </c>
      <c r="E36" s="10">
        <v>20793</v>
      </c>
      <c r="G36" s="40" t="s">
        <v>298</v>
      </c>
      <c r="H36" s="41">
        <f>H34+H35</f>
        <v>18155736.605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/>
      <c r="D37" s="1" t="s">
        <v>81</v>
      </c>
      <c r="E37" s="2">
        <v>-7897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0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18150579</v>
      </c>
    </row>
    <row r="41" spans="1:23" s="9" customFormat="1" x14ac:dyDescent="0.25">
      <c r="A41"/>
      <c r="B41"/>
      <c r="D41" s="1" t="s">
        <v>75</v>
      </c>
      <c r="E41" s="2">
        <v>18068110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-437641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-529887</v>
      </c>
    </row>
    <row r="44" spans="1:23" x14ac:dyDescent="0.25">
      <c r="A44" s="8" t="s">
        <v>233</v>
      </c>
      <c r="D44" s="1" t="s">
        <v>375</v>
      </c>
      <c r="E44" s="2">
        <v>-11678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-425968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1110981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1844.8</v>
      </c>
      <c r="G8" s="1"/>
    </row>
    <row r="9" spans="1:10" x14ac:dyDescent="0.25">
      <c r="A9" s="1" t="s">
        <v>82</v>
      </c>
      <c r="B9" s="2">
        <v>1754.45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'20171128'!E10+'20171129'!E8</f>
        <v>735482.6999999996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'20171128'!B11+'20171129'!B9</f>
        <v>1488868.8500000003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722.76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'20171128'!B13+'20171129'!B12</f>
        <v>255029.16000000012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390170.07</v>
      </c>
      <c r="N21" s="2"/>
    </row>
    <row r="22" spans="1:22" x14ac:dyDescent="0.25">
      <c r="G22" s="1"/>
      <c r="H22" s="1" t="s">
        <v>39</v>
      </c>
      <c r="I22" s="15">
        <v>91810.73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517219.64999999997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1507731.5099999998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2567.56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1216</v>
      </c>
      <c r="G8" s="1"/>
    </row>
    <row r="9" spans="1:10" x14ac:dyDescent="0.25">
      <c r="A9" s="1" t="s">
        <v>82</v>
      </c>
      <c r="B9" s="2">
        <v>3275.06</v>
      </c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'20171127'!E10+'20171128'!E8</f>
        <v>733637.89999999956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'20171127'!B11+'20171128'!B9</f>
        <v>1487114.4000000004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940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'20171127'!B13+'20171128'!B12</f>
        <v>254306.40000000011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73842288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385705.94</v>
      </c>
      <c r="N21" s="2"/>
    </row>
    <row r="22" spans="1:22" x14ac:dyDescent="0.25">
      <c r="G22" s="1"/>
      <c r="H22" s="1" t="s">
        <v>39</v>
      </c>
      <c r="I22" s="15">
        <v>90780.86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511725.64999999997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1499669.9499999997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2281.46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15505755</v>
      </c>
      <c r="G33" s="16" t="s">
        <v>296</v>
      </c>
      <c r="H33" s="2">
        <f>E33</f>
        <v>15505755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15092016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167891</v>
      </c>
      <c r="G35" s="40" t="s">
        <v>298</v>
      </c>
      <c r="H35" s="41">
        <f>H33+H34</f>
        <v>15510912.605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513616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181335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690705</v>
      </c>
    </row>
    <row r="39" spans="1:23" x14ac:dyDescent="0.25">
      <c r="A39" s="1" t="s">
        <v>103</v>
      </c>
      <c r="B39" s="3"/>
      <c r="D39" s="1" t="s">
        <v>80</v>
      </c>
      <c r="E39" s="10">
        <v>-64352</v>
      </c>
    </row>
    <row r="40" spans="1:23" s="9" customFormat="1" x14ac:dyDescent="0.25">
      <c r="A40"/>
      <c r="B40"/>
      <c r="D40" s="1" t="s">
        <v>81</v>
      </c>
      <c r="E40" s="2">
        <v>998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79" sqref="B7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11627365.24</v>
      </c>
      <c r="D3" s="1" t="s">
        <v>1</v>
      </c>
      <c r="E3" s="18">
        <v>90738171.780000001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221104185.12</v>
      </c>
      <c r="D4" s="1" t="s">
        <v>11</v>
      </c>
      <c r="E4" s="38">
        <v>19609024.780000001</v>
      </c>
      <c r="H4" s="1" t="s">
        <v>238</v>
      </c>
      <c r="I4" s="13">
        <v>82</v>
      </c>
      <c r="J4" s="13">
        <v>-6</v>
      </c>
    </row>
    <row r="5" spans="1:10" x14ac:dyDescent="0.25">
      <c r="A5" s="1" t="s">
        <v>3</v>
      </c>
      <c r="B5" s="2">
        <v>265735018.84999999</v>
      </c>
      <c r="D5" s="1" t="s">
        <v>12</v>
      </c>
      <c r="E5" s="2">
        <v>71129147</v>
      </c>
      <c r="H5" s="1" t="s">
        <v>370</v>
      </c>
      <c r="I5" s="13">
        <v>5</v>
      </c>
      <c r="J5" s="13">
        <v>-6</v>
      </c>
    </row>
    <row r="6" spans="1:10" x14ac:dyDescent="0.25">
      <c r="A6" s="1" t="s">
        <v>11</v>
      </c>
      <c r="B6" s="37">
        <v>44630833.729999997</v>
      </c>
      <c r="D6" s="1" t="s">
        <v>4</v>
      </c>
      <c r="E6" s="2">
        <v>11000000</v>
      </c>
      <c r="H6" s="1" t="s">
        <v>323</v>
      </c>
      <c r="I6" s="13">
        <v>12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1</v>
      </c>
      <c r="J7" s="13">
        <v>-7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1243.2</v>
      </c>
      <c r="G8" s="1"/>
    </row>
    <row r="9" spans="1:10" x14ac:dyDescent="0.25">
      <c r="A9" s="1" t="s">
        <v>82</v>
      </c>
      <c r="B9" s="2">
        <v>3468.49</v>
      </c>
      <c r="D9" s="1" t="s">
        <v>88</v>
      </c>
      <c r="E9" s="3">
        <v>1143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'20171124'!E10+'20171127'!E8</f>
        <v>732421.89999999956</v>
      </c>
      <c r="G10" s="1"/>
      <c r="H10" s="1" t="s">
        <v>42</v>
      </c>
      <c r="I10" s="3">
        <f>SUMIF(I4:I8,"&gt;=0")</f>
        <v>100</v>
      </c>
    </row>
    <row r="11" spans="1:10" x14ac:dyDescent="0.25">
      <c r="A11" s="1" t="s">
        <v>84</v>
      </c>
      <c r="B11" s="2">
        <f>'20171124'!B11+'20171127'!B9</f>
        <v>1483839.3400000003</v>
      </c>
      <c r="E11" s="2"/>
      <c r="G11" s="1"/>
      <c r="H11" s="1" t="s">
        <v>43</v>
      </c>
      <c r="I11" s="3">
        <f>SUM(J4:J7)</f>
        <v>-21</v>
      </c>
    </row>
    <row r="12" spans="1:10" x14ac:dyDescent="0.25">
      <c r="A12" s="1" t="s">
        <v>86</v>
      </c>
      <c r="B12" s="18">
        <v>1261.75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'20171124'!B13+'20171127'!B12</f>
        <v>253366.40000000011</v>
      </c>
      <c r="E13" s="2"/>
      <c r="G13" s="1"/>
      <c r="H13" s="1" t="s">
        <v>30</v>
      </c>
      <c r="I13" s="15">
        <v>88521660</v>
      </c>
    </row>
    <row r="14" spans="1:10" x14ac:dyDescent="0.25">
      <c r="A14" s="1" t="s">
        <v>333</v>
      </c>
      <c r="B14" s="3">
        <v>73947888</v>
      </c>
      <c r="G14" s="1"/>
      <c r="H14" s="1" t="s">
        <v>31</v>
      </c>
      <c r="I14" s="15">
        <v>-18709680</v>
      </c>
    </row>
    <row r="15" spans="1:10" x14ac:dyDescent="0.25">
      <c r="A15" s="1"/>
      <c r="B15" s="2"/>
      <c r="G15" s="1"/>
      <c r="H15" s="1" t="s">
        <v>32</v>
      </c>
      <c r="I15" s="15">
        <f>I14+I13</f>
        <v>69811980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7019295.5099999998</v>
      </c>
    </row>
    <row r="18" spans="1:22" x14ac:dyDescent="0.25">
      <c r="G18" s="1" t="s">
        <v>12</v>
      </c>
      <c r="H18" s="2"/>
      <c r="I18" s="15">
        <v>13278249</v>
      </c>
    </row>
    <row r="19" spans="1:22" x14ac:dyDescent="0.25">
      <c r="A19" s="2"/>
      <c r="G19" s="1" t="s">
        <v>24</v>
      </c>
      <c r="H19" s="2"/>
      <c r="I19" s="15">
        <f>I18+I17-I16</f>
        <v>10297544.509999998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383421.04</v>
      </c>
      <c r="N21" s="2"/>
    </row>
    <row r="22" spans="1:22" x14ac:dyDescent="0.25">
      <c r="G22" s="1"/>
      <c r="H22" s="1" t="s">
        <v>39</v>
      </c>
      <c r="I22" s="15">
        <v>90253.73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508913.61999999994</v>
      </c>
    </row>
    <row r="26" spans="1:22" x14ac:dyDescent="0.25">
      <c r="A26" s="1" t="s">
        <v>71</v>
      </c>
      <c r="B26" s="2">
        <f>B4+E5+I18</f>
        <v>305511581.12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1494701.9199999997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2630.41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8951</v>
      </c>
      <c r="D33" s="1" t="s">
        <v>74</v>
      </c>
      <c r="E33" s="2">
        <v>15337865</v>
      </c>
      <c r="G33" s="16" t="s">
        <v>296</v>
      </c>
      <c r="H33" s="2">
        <f>E33</f>
        <v>15337865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562</v>
      </c>
      <c r="D34" s="1" t="s">
        <v>75</v>
      </c>
      <c r="E34" s="2">
        <v>14578400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4441</v>
      </c>
      <c r="D35" s="1" t="s">
        <v>76</v>
      </c>
      <c r="E35" s="2">
        <v>-155583</v>
      </c>
      <c r="G35" s="40" t="s">
        <v>298</v>
      </c>
      <c r="H35" s="41">
        <f>H33+H34</f>
        <v>15343022.605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1042</v>
      </c>
      <c r="D36" s="1" t="s">
        <v>77</v>
      </c>
      <c r="E36" s="2">
        <v>-966874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14996</v>
      </c>
      <c r="D37" s="1" t="s">
        <v>78</v>
      </c>
      <c r="E37" s="2">
        <v>-1245030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896355</v>
      </c>
    </row>
    <row r="39" spans="1:23" x14ac:dyDescent="0.25">
      <c r="A39" s="1" t="s">
        <v>103</v>
      </c>
      <c r="B39" s="3"/>
      <c r="D39" s="1" t="s">
        <v>80</v>
      </c>
      <c r="E39" s="10">
        <v>-51638</v>
      </c>
    </row>
    <row r="40" spans="1:23" s="9" customFormat="1" x14ac:dyDescent="0.25">
      <c r="A40"/>
      <c r="B40"/>
      <c r="D40" s="1" t="s">
        <v>81</v>
      </c>
      <c r="E40" s="2">
        <v>-5957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85" sqref="A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37297194.840000004</v>
      </c>
      <c r="D3" s="1" t="s">
        <v>1</v>
      </c>
      <c r="E3" s="18">
        <v>91100564.980000004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215465323.00999999</v>
      </c>
      <c r="D4" s="1" t="s">
        <v>11</v>
      </c>
      <c r="E4" s="38">
        <v>21750281.18</v>
      </c>
      <c r="H4" s="1" t="s">
        <v>238</v>
      </c>
      <c r="I4" s="13">
        <v>86</v>
      </c>
      <c r="J4" s="13">
        <v>-8</v>
      </c>
    </row>
    <row r="5" spans="1:10" x14ac:dyDescent="0.25">
      <c r="A5" s="1" t="s">
        <v>3</v>
      </c>
      <c r="B5" s="2">
        <v>265767128.81</v>
      </c>
      <c r="D5" s="1" t="s">
        <v>12</v>
      </c>
      <c r="E5" s="2">
        <v>69350283.799999997</v>
      </c>
      <c r="H5" s="1" t="s">
        <v>370</v>
      </c>
      <c r="I5" s="13">
        <v>2</v>
      </c>
      <c r="J5" s="13">
        <v>-2</v>
      </c>
    </row>
    <row r="6" spans="1:10" x14ac:dyDescent="0.25">
      <c r="A6" s="1" t="s">
        <v>11</v>
      </c>
      <c r="B6" s="37">
        <v>50301805.799999997</v>
      </c>
      <c r="D6" s="1" t="s">
        <v>4</v>
      </c>
      <c r="E6" s="2">
        <v>11000000</v>
      </c>
      <c r="H6" s="1" t="s">
        <v>323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>
        <v>-2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1772.8</v>
      </c>
      <c r="G8" s="1"/>
    </row>
    <row r="9" spans="1:10" x14ac:dyDescent="0.25">
      <c r="A9" s="1" t="s">
        <v>82</v>
      </c>
      <c r="B9" s="2">
        <v>4610.8999999999996</v>
      </c>
      <c r="D9" s="1" t="s">
        <v>88</v>
      </c>
      <c r="E9" s="3">
        <v>1988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'20171123'!E10+'20171124'!E8</f>
        <v>731178.6999999996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'20171123'!B11+'20171124'!B9</f>
        <v>1480370.8500000003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1091.98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'20171123'!B13+'20171124'!B12</f>
        <v>252104.65000000011</v>
      </c>
      <c r="E13" s="2"/>
      <c r="G13" s="1"/>
      <c r="H13" s="1" t="s">
        <v>30</v>
      </c>
      <c r="I13" s="15">
        <v>77628600</v>
      </c>
    </row>
    <row r="14" spans="1:10" x14ac:dyDescent="0.25">
      <c r="A14" s="1" t="s">
        <v>333</v>
      </c>
      <c r="B14" s="3">
        <v>72037888</v>
      </c>
      <c r="G14" s="1"/>
      <c r="H14" s="1" t="s">
        <v>31</v>
      </c>
      <c r="I14" s="15">
        <v>-11502180</v>
      </c>
    </row>
    <row r="15" spans="1:10" x14ac:dyDescent="0.25">
      <c r="A15" s="1"/>
      <c r="B15" s="2"/>
      <c r="G15" s="1"/>
      <c r="H15" s="1" t="s">
        <v>32</v>
      </c>
      <c r="I15" s="15">
        <f>I14+I13</f>
        <v>66126420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8724622.4299999997</v>
      </c>
    </row>
    <row r="18" spans="1:22" x14ac:dyDescent="0.25">
      <c r="G18" s="1" t="s">
        <v>12</v>
      </c>
      <c r="H18" s="2"/>
      <c r="I18" s="15">
        <v>11695374</v>
      </c>
    </row>
    <row r="19" spans="1:22" x14ac:dyDescent="0.25">
      <c r="A19" s="2"/>
      <c r="G19" s="1" t="s">
        <v>24</v>
      </c>
      <c r="H19" s="2"/>
      <c r="I19" s="15">
        <f>I18+I17-I16</f>
        <v>10419996.43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380040.37</v>
      </c>
      <c r="N21" s="2"/>
    </row>
    <row r="22" spans="1:22" x14ac:dyDescent="0.25">
      <c r="G22" s="1"/>
      <c r="H22" s="1" t="s">
        <v>39</v>
      </c>
      <c r="I22" s="15">
        <v>89473.81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504753.02999999997</v>
      </c>
    </row>
    <row r="26" spans="1:22" x14ac:dyDescent="0.25">
      <c r="A26" s="1" t="s">
        <v>71</v>
      </c>
      <c r="B26" s="2">
        <f>B4+E5+I18</f>
        <v>296510980.81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1488036.3799999997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2990.24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9079</v>
      </c>
      <c r="D33" s="1" t="s">
        <v>74</v>
      </c>
      <c r="E33" s="2">
        <v>15493385</v>
      </c>
      <c r="G33" s="16" t="s">
        <v>296</v>
      </c>
      <c r="H33" s="2">
        <f>E33</f>
        <v>15493385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231</v>
      </c>
      <c r="D34" s="1" t="s">
        <v>75</v>
      </c>
      <c r="E34" s="2">
        <v>15545322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4218</v>
      </c>
      <c r="D35" s="1" t="s">
        <v>76</v>
      </c>
      <c r="E35" s="2">
        <v>326363</v>
      </c>
      <c r="G35" s="40" t="s">
        <v>298</v>
      </c>
      <c r="H35" s="41">
        <f>H33+H34</f>
        <v>15498542.605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969</v>
      </c>
      <c r="D36" s="1" t="s">
        <v>77</v>
      </c>
      <c r="E36" s="2">
        <v>403687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14497</v>
      </c>
      <c r="D37" s="1" t="s">
        <v>78</v>
      </c>
      <c r="E37" s="2">
        <v>-185844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1090212</v>
      </c>
    </row>
    <row r="39" spans="1:23" x14ac:dyDescent="0.25">
      <c r="A39" s="1" t="s">
        <v>103</v>
      </c>
      <c r="B39" s="3"/>
      <c r="D39" s="1" t="s">
        <v>80</v>
      </c>
      <c r="E39" s="10">
        <v>-58378</v>
      </c>
    </row>
    <row r="40" spans="1:23" s="9" customFormat="1" x14ac:dyDescent="0.25">
      <c r="A40"/>
      <c r="B40"/>
      <c r="D40" s="1" t="s">
        <v>81</v>
      </c>
      <c r="E40" s="2">
        <v>504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A21" sqref="A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238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370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234000000</v>
      </c>
      <c r="D8" s="1" t="s">
        <v>86</v>
      </c>
      <c r="E8" s="18">
        <v>676.8</v>
      </c>
      <c r="G8" s="1"/>
    </row>
    <row r="9" spans="1:10" x14ac:dyDescent="0.25">
      <c r="A9" s="1" t="s">
        <v>82</v>
      </c>
      <c r="B9" s="2">
        <v>6643.83</v>
      </c>
      <c r="D9" s="1" t="s">
        <v>88</v>
      </c>
      <c r="E9" s="3">
        <v>639</v>
      </c>
      <c r="H9" s="1"/>
    </row>
    <row r="10" spans="1:10" x14ac:dyDescent="0.25">
      <c r="A10" s="1" t="s">
        <v>83</v>
      </c>
      <c r="B10" s="2">
        <v>48000000</v>
      </c>
      <c r="D10" s="1" t="s">
        <v>85</v>
      </c>
      <c r="E10" s="2">
        <f>'20171122'!E10+'20171123'!E8</f>
        <v>729405.89999999956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'20171122'!B11+'20171123'!B9</f>
        <v>1475759.9500000004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'20171122'!B13+'20171123'!B12</f>
        <v>251012.6700000001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64311055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-10000000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379409.16</v>
      </c>
      <c r="N21" s="2"/>
    </row>
    <row r="22" spans="1:22" x14ac:dyDescent="0.25">
      <c r="G22" s="1"/>
      <c r="H22" s="1" t="s">
        <v>39</v>
      </c>
      <c r="I22" s="15">
        <v>89328.19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503976.19999999995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168.23</v>
      </c>
    </row>
    <row r="27" spans="1:22" x14ac:dyDescent="0.25">
      <c r="A27" s="1" t="s">
        <v>90</v>
      </c>
      <c r="B27" s="2">
        <f>$B$13+$E$10+$I$25</f>
        <v>1484394.7699999996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1656.03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15167023</v>
      </c>
      <c r="G33" s="16" t="s">
        <v>296</v>
      </c>
      <c r="H33" s="2">
        <f>E33</f>
        <v>15167023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15141635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-139004</v>
      </c>
      <c r="G35" s="40" t="s">
        <v>298</v>
      </c>
      <c r="H35" s="41">
        <f>H33+H34</f>
        <v>15172180.605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165691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-766985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485887</v>
      </c>
    </row>
    <row r="39" spans="1:23" x14ac:dyDescent="0.25">
      <c r="A39" s="1" t="s">
        <v>103</v>
      </c>
      <c r="B39" s="3"/>
      <c r="D39" s="1" t="s">
        <v>80</v>
      </c>
      <c r="E39" s="10">
        <v>-42995</v>
      </c>
    </row>
    <row r="40" spans="1:23" s="9" customFormat="1" x14ac:dyDescent="0.25">
      <c r="A40"/>
      <c r="B40"/>
      <c r="D40" s="1" t="s">
        <v>81</v>
      </c>
      <c r="E40" s="2">
        <v>-1557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43683725.909999996</v>
      </c>
      <c r="D3" s="1" t="s">
        <v>1</v>
      </c>
      <c r="E3" s="18">
        <v>89697832.780000001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189572546.53</v>
      </c>
      <c r="D4" s="1" t="s">
        <v>11</v>
      </c>
      <c r="E4" s="38">
        <v>14713275.380000001</v>
      </c>
      <c r="H4" s="1" t="s">
        <v>238</v>
      </c>
      <c r="I4" s="13">
        <v>86</v>
      </c>
      <c r="J4" s="13">
        <v>-9</v>
      </c>
    </row>
    <row r="5" spans="1:10" x14ac:dyDescent="0.25">
      <c r="A5" s="1" t="s">
        <v>3</v>
      </c>
      <c r="B5" s="2">
        <v>271260266.29000002</v>
      </c>
      <c r="D5" s="1" t="s">
        <v>12</v>
      </c>
      <c r="E5" s="2">
        <v>74984557.400000006</v>
      </c>
      <c r="H5" s="1" t="s">
        <v>370</v>
      </c>
      <c r="I5" s="13">
        <v>1</v>
      </c>
      <c r="J5" s="13"/>
    </row>
    <row r="6" spans="1:10" x14ac:dyDescent="0.25">
      <c r="A6" s="1" t="s">
        <v>11</v>
      </c>
      <c r="B6" s="37">
        <v>81687719.760000005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85000000</v>
      </c>
      <c r="H7" s="1" t="s">
        <v>360</v>
      </c>
      <c r="I7" s="13">
        <v>3</v>
      </c>
      <c r="J7" s="13">
        <v>-1</v>
      </c>
    </row>
    <row r="8" spans="1:10" x14ac:dyDescent="0.25">
      <c r="A8" s="1" t="s">
        <v>5</v>
      </c>
      <c r="B8" s="2">
        <v>234000000</v>
      </c>
      <c r="D8" s="1" t="s">
        <v>86</v>
      </c>
      <c r="E8" s="18">
        <v>1376</v>
      </c>
      <c r="G8" s="1"/>
    </row>
    <row r="9" spans="1:10" x14ac:dyDescent="0.25">
      <c r="A9" s="1" t="s">
        <v>82</v>
      </c>
      <c r="B9" s="2">
        <v>3993.85</v>
      </c>
      <c r="D9" s="1" t="s">
        <v>88</v>
      </c>
      <c r="E9" s="3">
        <v>1412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'20171121'!E10+'20171122'!E8</f>
        <v>728729.09999999951</v>
      </c>
      <c r="G10" s="1"/>
      <c r="H10" s="1" t="s">
        <v>42</v>
      </c>
      <c r="I10" s="3">
        <f>SUMIF(I4:I8,"&gt;=0")</f>
        <v>91</v>
      </c>
    </row>
    <row r="11" spans="1:10" x14ac:dyDescent="0.25">
      <c r="A11" s="1" t="s">
        <v>84</v>
      </c>
      <c r="B11" s="2">
        <f>'20171121'!B11+'20171122'!B9</f>
        <v>1469116.1200000003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1191.7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'20171121'!B13+'20171122'!B12</f>
        <v>250201.6700000001</v>
      </c>
      <c r="E13" s="2"/>
      <c r="G13" s="1"/>
      <c r="H13" s="1" t="s">
        <v>30</v>
      </c>
      <c r="I13" s="15">
        <v>81940620</v>
      </c>
    </row>
    <row r="14" spans="1:10" x14ac:dyDescent="0.25">
      <c r="A14" s="1" t="s">
        <v>333</v>
      </c>
      <c r="B14" s="3">
        <v>62236555</v>
      </c>
      <c r="G14" s="1"/>
      <c r="H14" s="1" t="s">
        <v>31</v>
      </c>
      <c r="I14" s="15">
        <v>-13549020</v>
      </c>
    </row>
    <row r="15" spans="1:10" x14ac:dyDescent="0.25">
      <c r="A15" s="1"/>
      <c r="B15" s="2"/>
      <c r="G15" s="1"/>
      <c r="H15" s="1" t="s">
        <v>32</v>
      </c>
      <c r="I15" s="15">
        <f>I14+I13</f>
        <v>68391600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9169470.2799999993</v>
      </c>
    </row>
    <row r="18" spans="1:22" x14ac:dyDescent="0.25">
      <c r="G18" s="1" t="s">
        <v>12</v>
      </c>
      <c r="H18" s="2"/>
      <c r="I18" s="15">
        <v>12291093</v>
      </c>
    </row>
    <row r="19" spans="1:22" x14ac:dyDescent="0.25">
      <c r="A19" s="2"/>
      <c r="G19" s="1" t="s">
        <v>24</v>
      </c>
      <c r="H19" s="2"/>
      <c r="I19" s="15">
        <f>I18+I17-I16</f>
        <v>11460563.280000001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378680.02</v>
      </c>
      <c r="N21" s="2"/>
    </row>
    <row r="22" spans="1:22" x14ac:dyDescent="0.25">
      <c r="G22" s="1"/>
      <c r="H22" s="1" t="s">
        <v>39</v>
      </c>
      <c r="I22" s="15">
        <v>89159.96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503078.83</v>
      </c>
    </row>
    <row r="26" spans="1:22" x14ac:dyDescent="0.25">
      <c r="A26" s="1" t="s">
        <v>71</v>
      </c>
      <c r="B26" s="2">
        <f>B4+E5+I18</f>
        <v>276848196.93000001</v>
      </c>
      <c r="G26" s="1"/>
      <c r="H26" s="1" t="s">
        <v>355</v>
      </c>
      <c r="I26" s="2">
        <v>125.46</v>
      </c>
    </row>
    <row r="27" spans="1:22" x14ac:dyDescent="0.25">
      <c r="A27" s="1" t="s">
        <v>90</v>
      </c>
      <c r="B27" s="2">
        <f>$B$13+$E$10+$I$25</f>
        <v>1482009.5999999996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2693.16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1308</v>
      </c>
      <c r="D33" s="1" t="s">
        <v>74</v>
      </c>
      <c r="E33" s="2">
        <v>15306026</v>
      </c>
      <c r="G33" s="16" t="s">
        <v>296</v>
      </c>
      <c r="H33" s="2">
        <f>E33</f>
        <v>15306026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8796</v>
      </c>
      <c r="D34" s="1" t="s">
        <v>75</v>
      </c>
      <c r="E34" s="2">
        <v>14975943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3865</v>
      </c>
      <c r="D35" s="1" t="s">
        <v>76</v>
      </c>
      <c r="E35" s="2">
        <v>-230031</v>
      </c>
      <c r="G35" s="40" t="s">
        <v>298</v>
      </c>
      <c r="H35" s="41">
        <f>H33+H34</f>
        <v>15311183.605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755</v>
      </c>
      <c r="D36" s="1" t="s">
        <v>77</v>
      </c>
      <c r="E36" s="2">
        <v>-493908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14724</v>
      </c>
      <c r="D37" s="1" t="s">
        <v>78</v>
      </c>
      <c r="E37" s="2">
        <v>-3428320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-177395</v>
      </c>
    </row>
    <row r="39" spans="1:23" x14ac:dyDescent="0.25">
      <c r="A39" s="1" t="s">
        <v>103</v>
      </c>
      <c r="B39" s="3"/>
      <c r="D39" s="1" t="s">
        <v>80</v>
      </c>
      <c r="E39" s="10">
        <v>-43655</v>
      </c>
    </row>
    <row r="40" spans="1:23" s="9" customFormat="1" x14ac:dyDescent="0.25">
      <c r="A40"/>
      <c r="B40"/>
      <c r="D40" s="1" t="s">
        <v>81</v>
      </c>
      <c r="E40" s="2">
        <v>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12774689.84</v>
      </c>
      <c r="D3" s="1" t="s">
        <v>1</v>
      </c>
      <c r="E3" s="18">
        <v>80350557.780000001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197178908.78</v>
      </c>
      <c r="D4" s="1" t="s">
        <v>11</v>
      </c>
      <c r="E4" s="38">
        <v>11582368.18</v>
      </c>
      <c r="H4" s="1" t="s">
        <v>238</v>
      </c>
      <c r="I4" s="13">
        <v>87</v>
      </c>
      <c r="J4" s="13">
        <v>-9</v>
      </c>
    </row>
    <row r="5" spans="1:10" x14ac:dyDescent="0.25">
      <c r="A5" s="1" t="s">
        <v>3</v>
      </c>
      <c r="B5" s="2">
        <v>274960578.11000001</v>
      </c>
      <c r="D5" s="1" t="s">
        <v>12</v>
      </c>
      <c r="E5" s="2">
        <v>68768189.599999994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77781669.329999998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1825.6</v>
      </c>
      <c r="G8" s="1"/>
    </row>
    <row r="9" spans="1:10" x14ac:dyDescent="0.25">
      <c r="A9" s="1" t="s">
        <v>82</v>
      </c>
      <c r="B9" s="2">
        <v>6979.49</v>
      </c>
      <c r="D9" s="1" t="s">
        <v>88</v>
      </c>
      <c r="E9" s="3">
        <v>1374</v>
      </c>
      <c r="H9" s="1"/>
    </row>
    <row r="10" spans="1:10" x14ac:dyDescent="0.25">
      <c r="A10" s="1" t="s">
        <v>83</v>
      </c>
      <c r="B10" s="2">
        <v>65000000</v>
      </c>
      <c r="D10" s="1" t="s">
        <v>85</v>
      </c>
      <c r="E10" s="2">
        <f>'20171120'!E10+'20171121'!E8</f>
        <v>727353.09999999951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'20171120'!B11+'20171121'!B9</f>
        <v>1465122.2700000003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2471.2199999999998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'20171120'!B13+'20171121'!B12</f>
        <v>249009.97000000009</v>
      </c>
      <c r="E13" s="2"/>
      <c r="G13" s="1"/>
      <c r="H13" s="1" t="s">
        <v>30</v>
      </c>
      <c r="I13" s="15">
        <v>79371120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-12374760</v>
      </c>
    </row>
    <row r="15" spans="1:10" x14ac:dyDescent="0.25">
      <c r="A15" s="1"/>
      <c r="B15" s="2"/>
      <c r="G15" s="1"/>
      <c r="H15" s="1" t="s">
        <v>32</v>
      </c>
      <c r="I15" s="15">
        <f>I14+I13</f>
        <v>66996360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11188588.74</v>
      </c>
    </row>
    <row r="18" spans="1:22" x14ac:dyDescent="0.25">
      <c r="G18" s="1" t="s">
        <v>12</v>
      </c>
      <c r="H18" s="2"/>
      <c r="I18" s="15">
        <v>11905668</v>
      </c>
    </row>
    <row r="19" spans="1:22" x14ac:dyDescent="0.25">
      <c r="A19" s="2"/>
      <c r="G19" s="1" t="s">
        <v>24</v>
      </c>
      <c r="H19" s="2"/>
      <c r="I19" s="15">
        <f>I18+I17-I16</f>
        <v>10094256.740000002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378136.17</v>
      </c>
      <c r="N21" s="2"/>
    </row>
    <row r="22" spans="1:22" x14ac:dyDescent="0.25">
      <c r="G22" s="1"/>
      <c r="H22" s="1" t="s">
        <v>39</v>
      </c>
      <c r="I22" s="15">
        <v>89034.5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502409.51999999996</v>
      </c>
    </row>
    <row r="26" spans="1:22" x14ac:dyDescent="0.25">
      <c r="A26" s="1" t="s">
        <v>71</v>
      </c>
      <c r="B26" s="2">
        <f>B4+E5+I18</f>
        <v>277852766.38</v>
      </c>
      <c r="G26" s="1"/>
      <c r="H26" s="1" t="s">
        <v>355</v>
      </c>
      <c r="I26" s="2">
        <v>161.77000000000001</v>
      </c>
    </row>
    <row r="27" spans="1:22" x14ac:dyDescent="0.25">
      <c r="A27" s="1" t="s">
        <v>90</v>
      </c>
      <c r="B27" s="2">
        <f>$B$13+$E$10+$I$25</f>
        <v>1478772.5899999996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4458.59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1053</v>
      </c>
      <c r="D33" s="1" t="s">
        <v>74</v>
      </c>
      <c r="E33" s="2">
        <v>15536057</v>
      </c>
      <c r="G33" s="16" t="s">
        <v>296</v>
      </c>
      <c r="H33" s="2">
        <f>E33</f>
        <v>15536057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8757</v>
      </c>
      <c r="D34" s="1" t="s">
        <v>75</v>
      </c>
      <c r="E34" s="2">
        <v>15469852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3744</v>
      </c>
      <c r="D35" s="1" t="s">
        <v>76</v>
      </c>
      <c r="E35" s="2">
        <v>452013</v>
      </c>
      <c r="G35" s="40" t="s">
        <v>298</v>
      </c>
      <c r="H35" s="41">
        <f>H33+H34</f>
        <v>15541214.605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640</v>
      </c>
      <c r="D36" s="1" t="s">
        <v>77</v>
      </c>
      <c r="E36" s="2">
        <v>832013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14194</v>
      </c>
      <c r="D37" s="1" t="s">
        <v>78</v>
      </c>
      <c r="E37" s="2">
        <v>29416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708309</v>
      </c>
    </row>
    <row r="39" spans="1:23" x14ac:dyDescent="0.25">
      <c r="A39" s="1" t="s">
        <v>103</v>
      </c>
      <c r="B39" s="3"/>
      <c r="D39" s="1" t="s">
        <v>80</v>
      </c>
      <c r="E39" s="10">
        <v>-31872</v>
      </c>
    </row>
    <row r="40" spans="1:23" s="9" customFormat="1" x14ac:dyDescent="0.25">
      <c r="A40"/>
      <c r="B40"/>
      <c r="D40" s="1" t="s">
        <v>81</v>
      </c>
      <c r="E40" s="2">
        <v>-2724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" sqref="B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73741001.170000002</v>
      </c>
      <c r="D3" s="1" t="s">
        <v>1</v>
      </c>
      <c r="E3" s="18">
        <v>72884182.379999995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207804865.44999999</v>
      </c>
      <c r="D4" s="1" t="s">
        <v>11</v>
      </c>
      <c r="E4" s="38">
        <v>1449298.38</v>
      </c>
      <c r="H4" s="1" t="s">
        <v>238</v>
      </c>
      <c r="I4" s="13">
        <v>95</v>
      </c>
      <c r="J4" s="13">
        <v>-9</v>
      </c>
    </row>
    <row r="5" spans="1:10" x14ac:dyDescent="0.25">
      <c r="A5" s="1" t="s">
        <v>3</v>
      </c>
      <c r="B5" s="2">
        <v>281545866.62</v>
      </c>
      <c r="D5" s="1" t="s">
        <v>12</v>
      </c>
      <c r="E5" s="2">
        <v>71434884</v>
      </c>
      <c r="H5" s="1" t="s">
        <v>370</v>
      </c>
      <c r="I5" s="13"/>
      <c r="J5" s="13"/>
    </row>
    <row r="6" spans="1:10" x14ac:dyDescent="0.25">
      <c r="A6" s="1" t="s">
        <v>11</v>
      </c>
      <c r="B6" s="37">
        <v>73741001.709999993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'20171117'!E10+'20171120'!E8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'20171117'!B11+'20171120'!B9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'20171117'!B13+'20171120'!B12</f>
        <v>246538.75000000009</v>
      </c>
      <c r="E13" s="2"/>
      <c r="G13" s="1"/>
      <c r="H13" s="1" t="s">
        <v>30</v>
      </c>
      <c r="I13" s="15">
        <v>85950840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-12302760</v>
      </c>
    </row>
    <row r="15" spans="1:10" x14ac:dyDescent="0.25">
      <c r="A15" s="1"/>
      <c r="B15" s="2"/>
      <c r="G15" s="1"/>
      <c r="H15" s="1" t="s">
        <v>32</v>
      </c>
      <c r="I15" s="15">
        <f>I14+I13</f>
        <v>73648080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11840786.51</v>
      </c>
    </row>
    <row r="18" spans="1:22" x14ac:dyDescent="0.25">
      <c r="G18" s="1" t="s">
        <v>12</v>
      </c>
      <c r="H18" s="2"/>
      <c r="I18" s="15">
        <v>12892626</v>
      </c>
    </row>
    <row r="19" spans="1:22" x14ac:dyDescent="0.25">
      <c r="A19" s="2"/>
      <c r="G19" s="1" t="s">
        <v>24</v>
      </c>
      <c r="H19" s="2"/>
      <c r="I19" s="15">
        <f>I18+I17-I16</f>
        <v>11733412.509999998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292132375.44999999</v>
      </c>
      <c r="G26" s="1"/>
      <c r="H26" s="1" t="s">
        <v>355</v>
      </c>
      <c r="I26" s="2">
        <v>0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1795</v>
      </c>
      <c r="D33" s="1" t="s">
        <v>74</v>
      </c>
      <c r="E33" s="2"/>
      <c r="G33" s="16" t="s">
        <v>296</v>
      </c>
      <c r="H33" s="2">
        <f>E33</f>
        <v>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8794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3701</v>
      </c>
      <c r="D35" s="1" t="s">
        <v>76</v>
      </c>
      <c r="E35" s="2"/>
      <c r="G35" s="40" t="s">
        <v>298</v>
      </c>
      <c r="H35" s="41">
        <f>H33+H34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598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14888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6" zoomScale="80" zoomScaleNormal="80" workbookViewId="0">
      <selection activeCell="I21" sqref="I21:I2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>
        <v>95</v>
      </c>
      <c r="J5" s="13">
        <v>-9</v>
      </c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>
        <v>1</v>
      </c>
      <c r="J6" s="13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1323.2</v>
      </c>
      <c r="G8" s="1"/>
    </row>
    <row r="9" spans="1:10" x14ac:dyDescent="0.25">
      <c r="A9" s="1" t="s">
        <v>82</v>
      </c>
      <c r="B9" s="2">
        <v>17793.72</v>
      </c>
      <c r="D9" s="1" t="s">
        <v>88</v>
      </c>
      <c r="E9" s="3">
        <v>1011</v>
      </c>
      <c r="H9" s="1"/>
    </row>
    <row r="10" spans="1:10" x14ac:dyDescent="0.25">
      <c r="A10" s="1" t="s">
        <v>83</v>
      </c>
      <c r="B10" s="2">
        <v>63000000</v>
      </c>
      <c r="D10" s="1" t="s">
        <v>85</v>
      </c>
      <c r="E10" s="2">
        <f>'20171116'!E10+'20171117'!E8</f>
        <v>725527.49999999953</v>
      </c>
      <c r="G10" s="1"/>
      <c r="H10" s="1" t="s">
        <v>42</v>
      </c>
      <c r="I10" s="3">
        <f>SUMIF(I4:I8,"&gt;=0")</f>
        <v>98</v>
      </c>
    </row>
    <row r="11" spans="1:10" x14ac:dyDescent="0.25">
      <c r="A11" s="1" t="s">
        <v>84</v>
      </c>
      <c r="B11" s="2">
        <f>'20171116'!B11+'20171117'!B9</f>
        <v>1458142.7800000003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1770.63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'20171116'!B13+'20171117'!B12</f>
        <v>246538.75000000009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-13000000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377434.9</v>
      </c>
      <c r="N21" s="2"/>
    </row>
    <row r="22" spans="1:22" x14ac:dyDescent="0.25">
      <c r="G22" s="1"/>
      <c r="H22" s="1" t="s">
        <v>39</v>
      </c>
      <c r="I22" s="15">
        <v>88872.73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501546.48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>
        <v>695.38</v>
      </c>
    </row>
    <row r="27" spans="1:22" x14ac:dyDescent="0.25">
      <c r="A27" s="1" t="s">
        <v>90</v>
      </c>
      <c r="B27" s="2">
        <f>$B$13+$E$10+$I$25</f>
        <v>1473612.7299999995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3789.21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15084044</v>
      </c>
      <c r="G33" s="16" t="s">
        <v>296</v>
      </c>
      <c r="H33" s="2">
        <f>E33</f>
        <v>15084044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14637839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53578</v>
      </c>
      <c r="G35" s="40" t="s">
        <v>298</v>
      </c>
      <c r="H35" s="41">
        <f>H33+H34</f>
        <v>15089201.605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51499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611628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-929143</v>
      </c>
    </row>
    <row r="39" spans="1:23" x14ac:dyDescent="0.25">
      <c r="A39" s="1" t="s">
        <v>103</v>
      </c>
      <c r="B39" s="3"/>
      <c r="D39" s="1" t="s">
        <v>80</v>
      </c>
      <c r="E39" s="10">
        <v>-30278</v>
      </c>
    </row>
    <row r="40" spans="1:23" s="9" customFormat="1" x14ac:dyDescent="0.25">
      <c r="A40"/>
      <c r="B40"/>
      <c r="D40" s="1" t="s">
        <v>81</v>
      </c>
      <c r="E40" s="2">
        <v>-4299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5" sqref="E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12373665.210000001</v>
      </c>
      <c r="D3" s="1" t="s">
        <v>1</v>
      </c>
      <c r="E3" s="18">
        <v>71912821.579999998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193997221.13</v>
      </c>
      <c r="D4" s="1" t="s">
        <v>11</v>
      </c>
      <c r="E4" s="38">
        <v>7930114.3799999999</v>
      </c>
      <c r="H4" s="1" t="s">
        <v>341</v>
      </c>
      <c r="I4" s="13">
        <v>19</v>
      </c>
      <c r="J4" s="13">
        <v>-1</v>
      </c>
    </row>
    <row r="5" spans="1:10" x14ac:dyDescent="0.25">
      <c r="A5" s="1" t="s">
        <v>3</v>
      </c>
      <c r="B5" s="2">
        <v>275378175.42000002</v>
      </c>
      <c r="D5" s="1" t="s">
        <v>12</v>
      </c>
      <c r="E5" s="2">
        <v>63982707.200000003</v>
      </c>
      <c r="H5" s="1" t="s">
        <v>238</v>
      </c>
      <c r="I5" s="13">
        <v>92</v>
      </c>
      <c r="J5" s="13"/>
    </row>
    <row r="6" spans="1:10" x14ac:dyDescent="0.25">
      <c r="A6" s="1" t="s">
        <v>11</v>
      </c>
      <c r="B6" s="37">
        <v>81380954.290000007</v>
      </c>
      <c r="D6" s="1" t="s">
        <v>4</v>
      </c>
      <c r="E6" s="2">
        <v>11000000</v>
      </c>
      <c r="H6" s="1" t="s">
        <v>323</v>
      </c>
      <c r="I6" s="13">
        <v>1</v>
      </c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3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244.8</v>
      </c>
      <c r="G8" s="1"/>
    </row>
    <row r="9" spans="1:10" x14ac:dyDescent="0.25">
      <c r="A9" s="1" t="s">
        <v>82</v>
      </c>
      <c r="B9" s="2">
        <v>7289.08</v>
      </c>
      <c r="D9" s="1" t="s">
        <v>88</v>
      </c>
      <c r="E9" s="3">
        <v>277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'20171115'!E10+'20171116'!E8</f>
        <v>724204.29999999958</v>
      </c>
      <c r="G10" s="1"/>
      <c r="H10" s="1" t="s">
        <v>42</v>
      </c>
      <c r="I10" s="3">
        <f>SUMIF(I4:I8,"&gt;=0")</f>
        <v>115</v>
      </c>
    </row>
    <row r="11" spans="1:10" x14ac:dyDescent="0.25">
      <c r="A11" s="1" t="s">
        <v>84</v>
      </c>
      <c r="B11" s="2">
        <f>'20171115'!B11+'20171116'!B9</f>
        <v>1440349.0600000003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1087.01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'20171115'!B13+'20171116'!B12</f>
        <v>244768.12000000008</v>
      </c>
      <c r="E13" s="2"/>
      <c r="G13" s="1"/>
      <c r="H13" s="1" t="s">
        <v>30</v>
      </c>
      <c r="I13" s="15">
        <v>98581140</v>
      </c>
    </row>
    <row r="14" spans="1:10" x14ac:dyDescent="0.25">
      <c r="A14" s="1" t="s">
        <v>333</v>
      </c>
      <c r="B14" s="3">
        <v>66872534</v>
      </c>
      <c r="G14" s="1"/>
      <c r="H14" s="1" t="s">
        <v>31</v>
      </c>
      <c r="I14" s="15">
        <v>-6890460</v>
      </c>
    </row>
    <row r="15" spans="1:10" x14ac:dyDescent="0.25">
      <c r="A15" s="1"/>
      <c r="B15" s="2"/>
      <c r="G15" s="1"/>
      <c r="H15" s="1" t="s">
        <v>32</v>
      </c>
      <c r="I15" s="15">
        <f>I14+I13</f>
        <v>91690680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9252314.8900000006</v>
      </c>
    </row>
    <row r="18" spans="1:22" x14ac:dyDescent="0.25">
      <c r="G18" s="1" t="s">
        <v>12</v>
      </c>
      <c r="H18" s="2"/>
      <c r="I18" s="15">
        <v>14798430</v>
      </c>
    </row>
    <row r="19" spans="1:22" x14ac:dyDescent="0.25">
      <c r="A19" s="2"/>
      <c r="G19" s="1" t="s">
        <v>24</v>
      </c>
      <c r="H19" s="2"/>
      <c r="I19" s="15">
        <f>I18+I17-I16</f>
        <v>11050744.890000001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374420.64</v>
      </c>
      <c r="N21" s="2"/>
    </row>
    <row r="22" spans="1:22" x14ac:dyDescent="0.25">
      <c r="G22" s="1"/>
      <c r="H22" s="1" t="s">
        <v>39</v>
      </c>
      <c r="I22" s="15">
        <v>88177.35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497836.83999999997</v>
      </c>
    </row>
    <row r="26" spans="1:22" x14ac:dyDescent="0.25">
      <c r="A26" s="1" t="s">
        <v>71</v>
      </c>
      <c r="B26" s="2">
        <f>B4+E5+I18</f>
        <v>272778358.32999998</v>
      </c>
      <c r="G26" s="1"/>
      <c r="H26" s="1" t="s">
        <v>355</v>
      </c>
      <c r="I26" s="2">
        <v>457.37</v>
      </c>
    </row>
    <row r="27" spans="1:22" x14ac:dyDescent="0.25">
      <c r="A27" s="1" t="s">
        <v>90</v>
      </c>
      <c r="B27" s="2">
        <f>$B$13+$E$10+$I$25</f>
        <v>1466809.2599999998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1789.1799999999998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2458</v>
      </c>
      <c r="D33" s="1" t="s">
        <v>74</v>
      </c>
      <c r="E33" s="2">
        <v>15030466</v>
      </c>
      <c r="G33" s="16" t="s">
        <v>296</v>
      </c>
      <c r="H33" s="2">
        <f>E33</f>
        <v>15030466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8672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-42184</v>
      </c>
      <c r="G35" s="40" t="s">
        <v>298</v>
      </c>
      <c r="H35" s="41">
        <f>H33+H34</f>
        <v>15035623.605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555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15373</v>
      </c>
      <c r="D37" s="1" t="s">
        <v>78</v>
      </c>
      <c r="E37" s="2">
        <v>2729400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3844041</v>
      </c>
    </row>
    <row r="39" spans="1:23" x14ac:dyDescent="0.25">
      <c r="A39" s="1" t="s">
        <v>103</v>
      </c>
      <c r="B39" s="3"/>
      <c r="D39" s="1" t="s">
        <v>80</v>
      </c>
      <c r="E39" s="10">
        <v>-24846</v>
      </c>
    </row>
    <row r="40" spans="1:23" s="9" customFormat="1" x14ac:dyDescent="0.25">
      <c r="A40"/>
      <c r="B40"/>
      <c r="D40" s="1" t="s">
        <v>81</v>
      </c>
      <c r="E40" s="2">
        <v>-9788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K10" sqref="K1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31819684.800000001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50332658.130000003</v>
      </c>
      <c r="D4" s="1" t="s">
        <v>11</v>
      </c>
      <c r="E4" s="38">
        <v>26116980.539999999</v>
      </c>
      <c r="H4" s="1" t="s">
        <v>372</v>
      </c>
      <c r="I4" s="13">
        <v>1</v>
      </c>
      <c r="J4" s="13">
        <v>-8</v>
      </c>
    </row>
    <row r="5" spans="1:10" x14ac:dyDescent="0.25">
      <c r="A5" s="1" t="s">
        <v>3</v>
      </c>
      <c r="B5" s="2">
        <f>B4+B3</f>
        <v>249430118.38999999</v>
      </c>
      <c r="D5" s="1" t="s">
        <v>12</v>
      </c>
      <c r="E5" s="2">
        <v>5702704.2599999998</v>
      </c>
      <c r="H5" s="1" t="s">
        <v>323</v>
      </c>
      <c r="I5" s="13">
        <v>5</v>
      </c>
      <c r="J5" s="13">
        <v>-1</v>
      </c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360</v>
      </c>
      <c r="I6" s="13">
        <v>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384</v>
      </c>
      <c r="I7" s="13">
        <v>1</v>
      </c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>
        <v>1.6</v>
      </c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'20180209'!E10+'20180212'!E8</f>
        <v>779169.09999999939</v>
      </c>
      <c r="G10" s="1"/>
      <c r="H10" s="1" t="s">
        <v>42</v>
      </c>
      <c r="I10" s="3">
        <f>SUMIF(I4:I9,"&gt;=0")</f>
        <v>9</v>
      </c>
    </row>
    <row r="11" spans="1:10" x14ac:dyDescent="0.25">
      <c r="A11" s="1" t="s">
        <v>84</v>
      </c>
      <c r="B11" s="2">
        <f>'20180209'!B11+'20180212'!B9</f>
        <v>1786917.8</v>
      </c>
      <c r="D11" s="1" t="s">
        <v>381</v>
      </c>
      <c r="E11" s="2">
        <f>E8+'20180209'!E11</f>
        <v>24152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'20180209'!B13+'20180212'!B12</f>
        <v>280710.40999999997</v>
      </c>
      <c r="E13" s="2"/>
      <c r="G13" s="1"/>
      <c r="H13" s="1" t="s">
        <v>30</v>
      </c>
      <c r="I13" s="15">
        <v>7435500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-7445340</v>
      </c>
    </row>
    <row r="15" spans="1:10" x14ac:dyDescent="0.25">
      <c r="A15" s="1" t="s">
        <v>380</v>
      </c>
      <c r="B15" s="2">
        <f>B12+'20180209'!B15</f>
        <v>11353.189999999999</v>
      </c>
      <c r="G15" s="1"/>
      <c r="H15" s="1" t="s">
        <v>32</v>
      </c>
      <c r="I15" s="15">
        <f>I14+I13</f>
        <v>-9840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10792625.720000001</v>
      </c>
    </row>
    <row r="18" spans="1:14" x14ac:dyDescent="0.25">
      <c r="G18" s="1" t="s">
        <v>12</v>
      </c>
      <c r="H18" s="2"/>
      <c r="I18" s="15">
        <v>1116801</v>
      </c>
    </row>
    <row r="19" spans="1:14" x14ac:dyDescent="0.25">
      <c r="A19" s="2"/>
      <c r="G19" s="1" t="s">
        <v>24</v>
      </c>
      <c r="H19" s="2"/>
      <c r="I19" s="15">
        <f>I18+I17-I16</f>
        <v>13909426.720000001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469188.32</v>
      </c>
      <c r="N21" s="2"/>
    </row>
    <row r="22" spans="1:14" x14ac:dyDescent="0.25">
      <c r="G22" s="1"/>
      <c r="H22" s="1" t="s">
        <v>39</v>
      </c>
      <c r="I22" s="15">
        <v>110522.72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614949.89</v>
      </c>
    </row>
    <row r="26" spans="1:14" x14ac:dyDescent="0.25">
      <c r="A26" s="1" t="s">
        <v>71</v>
      </c>
      <c r="B26" s="2">
        <f>B4+E5+I18</f>
        <v>57152163.390000001</v>
      </c>
      <c r="G26" s="1"/>
      <c r="H26" s="1" t="s">
        <v>355</v>
      </c>
      <c r="I26" s="2">
        <v>882.15</v>
      </c>
    </row>
    <row r="27" spans="1:14" x14ac:dyDescent="0.25">
      <c r="A27" s="1" t="s">
        <v>90</v>
      </c>
      <c r="B27" s="2">
        <f>$B$13+$E$10+$I$25</f>
        <v>1674829.3999999994</v>
      </c>
      <c r="H27" s="1" t="s">
        <v>382</v>
      </c>
      <c r="I27" s="2">
        <f>I22-'20180102'!I22</f>
        <v>7640.5099999999948</v>
      </c>
    </row>
    <row r="28" spans="1:14" x14ac:dyDescent="0.25">
      <c r="A28" s="1" t="s">
        <v>356</v>
      </c>
      <c r="B28" s="2">
        <f>B12+E8+I26</f>
        <v>883.75</v>
      </c>
    </row>
    <row r="29" spans="1:14" x14ac:dyDescent="0.25">
      <c r="A29" s="1" t="s">
        <v>383</v>
      </c>
      <c r="B29" s="2">
        <f>B15+E11+I27</f>
        <v>43145.7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-3099633</v>
      </c>
      <c r="G34" s="16" t="s">
        <v>296</v>
      </c>
      <c r="H34" s="2">
        <f>E40</f>
        <v>18588220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479406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20544</v>
      </c>
      <c r="G36" s="40" t="s">
        <v>298</v>
      </c>
      <c r="H36" s="41">
        <f>H34+H35</f>
        <v>18593377.605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-10718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18588220</v>
      </c>
    </row>
    <row r="41" spans="1:23" s="9" customFormat="1" x14ac:dyDescent="0.25">
      <c r="A41"/>
      <c r="B41"/>
      <c r="D41" s="1" t="s">
        <v>75</v>
      </c>
      <c r="E41" s="2">
        <v>18581914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1048718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1256517</v>
      </c>
    </row>
    <row r="44" spans="1:23" x14ac:dyDescent="0.25">
      <c r="A44" s="8" t="s">
        <v>233</v>
      </c>
      <c r="D44" s="1" t="s">
        <v>375</v>
      </c>
      <c r="E44" s="2">
        <v>-3870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1052588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1548622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14911589.439999999</v>
      </c>
      <c r="D3" s="1" t="s">
        <v>1</v>
      </c>
      <c r="E3" s="18">
        <v>71821792.379999995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192239747.13999999</v>
      </c>
      <c r="D4" s="1" t="s">
        <v>11</v>
      </c>
      <c r="E4" s="38">
        <v>7061334.5800000001</v>
      </c>
      <c r="H4" s="1" t="s">
        <v>341</v>
      </c>
      <c r="I4" s="13">
        <v>22</v>
      </c>
      <c r="J4" s="13">
        <v>-2</v>
      </c>
    </row>
    <row r="5" spans="1:10" x14ac:dyDescent="0.25">
      <c r="A5" s="1" t="s">
        <v>3</v>
      </c>
      <c r="B5" s="2">
        <v>276158964.95999998</v>
      </c>
      <c r="D5" s="1" t="s">
        <v>12</v>
      </c>
      <c r="E5" s="2">
        <v>64760457.799999997</v>
      </c>
      <c r="H5" s="1" t="s">
        <v>238</v>
      </c>
      <c r="I5" s="13">
        <v>85</v>
      </c>
      <c r="J5" s="13">
        <v>-1</v>
      </c>
    </row>
    <row r="6" spans="1:10" x14ac:dyDescent="0.25">
      <c r="A6" s="1" t="s">
        <v>11</v>
      </c>
      <c r="B6" s="37">
        <v>83919217.819999993</v>
      </c>
      <c r="D6" s="1" t="s">
        <v>4</v>
      </c>
      <c r="E6" s="2">
        <v>11000000</v>
      </c>
      <c r="H6" s="1" t="s">
        <v>323</v>
      </c>
      <c r="I6" s="13">
        <v>1</v>
      </c>
      <c r="J6" s="13">
        <v>-12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968</v>
      </c>
      <c r="G8" s="1"/>
    </row>
    <row r="9" spans="1:10" x14ac:dyDescent="0.25">
      <c r="A9" s="1" t="s">
        <v>82</v>
      </c>
      <c r="B9" s="2">
        <v>7628.38</v>
      </c>
      <c r="D9" s="1" t="s">
        <v>88</v>
      </c>
      <c r="E9" s="3">
        <v>1287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'20171114'!E10+'20171115'!E8</f>
        <v>723959.49999999953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'20171114'!B11+'20171115'!B9</f>
        <v>1433059.9800000002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1317.54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'20171114'!B13+'20171115'!B12</f>
        <v>243681.11000000007</v>
      </c>
      <c r="E13" s="2"/>
      <c r="G13" s="1"/>
      <c r="H13" s="1" t="s">
        <v>30</v>
      </c>
      <c r="I13" s="15">
        <v>99992760</v>
      </c>
    </row>
    <row r="14" spans="1:10" x14ac:dyDescent="0.25">
      <c r="A14" s="1" t="s">
        <v>333</v>
      </c>
      <c r="B14" s="3">
        <v>65993734</v>
      </c>
      <c r="G14" s="1"/>
      <c r="H14" s="1" t="s">
        <v>31</v>
      </c>
      <c r="I14" s="15">
        <v>-12119400</v>
      </c>
    </row>
    <row r="15" spans="1:10" x14ac:dyDescent="0.25">
      <c r="A15" s="1"/>
      <c r="B15" s="2"/>
      <c r="G15" s="1"/>
      <c r="H15" s="1" t="s">
        <v>32</v>
      </c>
      <c r="I15" s="15">
        <f>I14+I13</f>
        <v>87873360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9446606.2599999998</v>
      </c>
    </row>
    <row r="18" spans="1:22" x14ac:dyDescent="0.25">
      <c r="G18" s="1" t="s">
        <v>12</v>
      </c>
      <c r="H18" s="2"/>
      <c r="I18" s="15">
        <v>14998914</v>
      </c>
    </row>
    <row r="19" spans="1:22" x14ac:dyDescent="0.25">
      <c r="A19" s="2"/>
      <c r="G19" s="1" t="s">
        <v>24</v>
      </c>
      <c r="H19" s="2"/>
      <c r="I19" s="15">
        <f>I18+I17-I16</f>
        <v>11445520.259999998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372438.08</v>
      </c>
      <c r="N21" s="2"/>
    </row>
    <row r="22" spans="1:22" x14ac:dyDescent="0.25">
      <c r="G22" s="1"/>
      <c r="H22" s="1" t="s">
        <v>39</v>
      </c>
      <c r="I22" s="15">
        <v>87719.98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495396.91</v>
      </c>
    </row>
    <row r="26" spans="1:22" x14ac:dyDescent="0.25">
      <c r="A26" s="1" t="s">
        <v>71</v>
      </c>
      <c r="B26" s="2">
        <f>B4+E5+I18</f>
        <v>271999118.94</v>
      </c>
      <c r="G26" s="1"/>
      <c r="H26" s="1" t="s">
        <v>355</v>
      </c>
      <c r="I26" s="2">
        <v>557.26</v>
      </c>
    </row>
    <row r="27" spans="1:22" x14ac:dyDescent="0.25">
      <c r="A27" s="1" t="s">
        <v>90</v>
      </c>
      <c r="B27" s="2">
        <f>$B$13+$E$10+$I$25</f>
        <v>1463037.5199999996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2842.8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2344</v>
      </c>
      <c r="D33" s="1" t="s">
        <v>74</v>
      </c>
      <c r="E33" s="2">
        <v>15092458</v>
      </c>
      <c r="G33" s="16" t="s">
        <v>296</v>
      </c>
      <c r="H33" s="2">
        <f>E33</f>
        <v>15092458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8725</v>
      </c>
      <c r="D34" s="1" t="s">
        <v>75</v>
      </c>
      <c r="E34" s="2">
        <v>14496657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3688</v>
      </c>
      <c r="D35" s="1" t="s">
        <v>76</v>
      </c>
      <c r="E35" s="2">
        <v>-224466</v>
      </c>
      <c r="G35" s="40" t="s">
        <v>298</v>
      </c>
      <c r="H35" s="41">
        <f>H33+H34</f>
        <v>15097615.605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545</v>
      </c>
      <c r="D36" s="1" t="s">
        <v>77</v>
      </c>
      <c r="E36" s="2">
        <v>-510965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15302</v>
      </c>
      <c r="D37" s="1" t="s">
        <v>78</v>
      </c>
      <c r="E37" s="2">
        <v>440234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3256829</v>
      </c>
    </row>
    <row r="39" spans="1:23" x14ac:dyDescent="0.25">
      <c r="A39" s="1" t="s">
        <v>103</v>
      </c>
      <c r="B39" s="3"/>
      <c r="D39" s="1" t="s">
        <v>80</v>
      </c>
      <c r="E39" s="10">
        <v>-24275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58" sqref="D5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21863811.390000001</v>
      </c>
      <c r="D3" s="1" t="s">
        <v>1</v>
      </c>
      <c r="E3" s="18">
        <v>71317880.379999995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180256596</v>
      </c>
      <c r="D4" s="1" t="s">
        <v>11</v>
      </c>
      <c r="E4" s="38">
        <v>7798772.1799999997</v>
      </c>
      <c r="H4" s="1" t="s">
        <v>341</v>
      </c>
      <c r="I4" s="13">
        <v>29</v>
      </c>
      <c r="J4" s="13"/>
    </row>
    <row r="5" spans="1:10" x14ac:dyDescent="0.25">
      <c r="A5" s="1" t="s">
        <v>3</v>
      </c>
      <c r="B5" s="2">
        <v>277097785.73000002</v>
      </c>
      <c r="D5" s="1" t="s">
        <v>12</v>
      </c>
      <c r="E5" s="2">
        <v>63519108.200000003</v>
      </c>
      <c r="H5" s="1" t="s">
        <v>238</v>
      </c>
      <c r="I5" s="13">
        <v>73</v>
      </c>
      <c r="J5" s="13"/>
    </row>
    <row r="6" spans="1:10" x14ac:dyDescent="0.25">
      <c r="A6" s="1" t="s">
        <v>11</v>
      </c>
      <c r="B6" s="37">
        <v>96871966.180000007</v>
      </c>
      <c r="D6" s="1" t="s">
        <v>4</v>
      </c>
      <c r="E6" s="2">
        <v>11000000</v>
      </c>
      <c r="H6" s="1" t="s">
        <v>323</v>
      </c>
      <c r="I6" s="13">
        <v>2</v>
      </c>
      <c r="J6" s="13">
        <v>-14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360</v>
      </c>
      <c r="I7" s="13">
        <v>8</v>
      </c>
      <c r="J7" s="13"/>
    </row>
    <row r="8" spans="1:10" x14ac:dyDescent="0.25">
      <c r="A8" s="1" t="s">
        <v>5</v>
      </c>
      <c r="B8" s="2">
        <v>241000000</v>
      </c>
      <c r="D8" s="1" t="s">
        <v>86</v>
      </c>
      <c r="E8" s="18">
        <v>1496</v>
      </c>
      <c r="G8" s="1"/>
    </row>
    <row r="9" spans="1:10" x14ac:dyDescent="0.25">
      <c r="A9" s="1" t="s">
        <v>82</v>
      </c>
      <c r="B9" s="2">
        <v>8154.79</v>
      </c>
      <c r="D9" s="1" t="s">
        <v>88</v>
      </c>
      <c r="E9" s="3">
        <v>1609</v>
      </c>
      <c r="H9" s="1"/>
    </row>
    <row r="10" spans="1:10" x14ac:dyDescent="0.25">
      <c r="A10" s="1" t="s">
        <v>83</v>
      </c>
      <c r="B10" s="2">
        <v>75000000</v>
      </c>
      <c r="D10" s="1" t="s">
        <v>85</v>
      </c>
      <c r="E10" s="2">
        <f>'20171113'!E10+'20171114'!E8</f>
        <v>722991.49999999953</v>
      </c>
      <c r="G10" s="1"/>
      <c r="H10" s="1" t="s">
        <v>42</v>
      </c>
      <c r="I10" s="3">
        <f>SUMIF(I4:I8,"&gt;=0")</f>
        <v>112</v>
      </c>
    </row>
    <row r="11" spans="1:10" x14ac:dyDescent="0.25">
      <c r="A11" s="1" t="s">
        <v>84</v>
      </c>
      <c r="B11" s="2">
        <f>'20171113'!B11+'20171114'!B9</f>
        <v>1425431.6000000003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1628.39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'20171113'!B13+'20171114'!B12</f>
        <v>242363.57000000007</v>
      </c>
      <c r="E13" s="2"/>
      <c r="G13" s="1"/>
      <c r="H13" s="1" t="s">
        <v>30</v>
      </c>
      <c r="I13" s="15">
        <v>96816060</v>
      </c>
    </row>
    <row r="14" spans="1:10" x14ac:dyDescent="0.25">
      <c r="A14" s="1" t="s">
        <v>333</v>
      </c>
      <c r="B14" s="3">
        <v>61552534</v>
      </c>
      <c r="G14" s="1"/>
      <c r="H14" s="1" t="s">
        <v>31</v>
      </c>
      <c r="I14" s="15">
        <v>-12180840</v>
      </c>
    </row>
    <row r="15" spans="1:10" x14ac:dyDescent="0.25">
      <c r="A15" s="1"/>
      <c r="B15" s="2"/>
      <c r="G15" s="1"/>
      <c r="H15" s="1" t="s">
        <v>32</v>
      </c>
      <c r="I15" s="15">
        <f>I14+I13</f>
        <v>84635220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10159128.300000001</v>
      </c>
    </row>
    <row r="18" spans="1:22" x14ac:dyDescent="0.25">
      <c r="G18" s="1" t="s">
        <v>12</v>
      </c>
      <c r="H18" s="2"/>
      <c r="I18" s="15">
        <v>14522409</v>
      </c>
    </row>
    <row r="19" spans="1:22" x14ac:dyDescent="0.25">
      <c r="A19" s="2"/>
      <c r="G19" s="1" t="s">
        <v>24</v>
      </c>
      <c r="H19" s="2"/>
      <c r="I19" s="15">
        <f>I18+I17-I16</f>
        <v>11681537.300000001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369850.13</v>
      </c>
      <c r="N21" s="2"/>
    </row>
    <row r="22" spans="1:22" x14ac:dyDescent="0.25">
      <c r="G22" s="1"/>
      <c r="H22" s="1" t="s">
        <v>39</v>
      </c>
      <c r="I22" s="15">
        <v>87122.94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492211.92</v>
      </c>
    </row>
    <row r="26" spans="1:22" x14ac:dyDescent="0.25">
      <c r="A26" s="1" t="s">
        <v>71</v>
      </c>
      <c r="B26" s="2">
        <f>B4+E5+I18</f>
        <v>258298113.19999999</v>
      </c>
      <c r="G26" s="1"/>
      <c r="H26" s="1" t="s">
        <v>355</v>
      </c>
      <c r="I26" s="2">
        <v>340.09</v>
      </c>
    </row>
    <row r="27" spans="1:22" x14ac:dyDescent="0.25">
      <c r="A27" s="1" t="s">
        <v>90</v>
      </c>
      <c r="B27" s="2">
        <f>$B$13+$E$10+$I$25</f>
        <v>1457566.9899999995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3464.4800000000005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1910</v>
      </c>
      <c r="D33" s="1" t="s">
        <v>74</v>
      </c>
      <c r="E33" s="2">
        <v>15316924</v>
      </c>
      <c r="G33" s="16" t="s">
        <v>296</v>
      </c>
      <c r="H33" s="2">
        <f>E33</f>
        <v>15316924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8527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3573</v>
      </c>
      <c r="D35" s="1" t="s">
        <v>76</v>
      </c>
      <c r="E35" s="2">
        <v>-93466</v>
      </c>
      <c r="G35" s="40" t="s">
        <v>298</v>
      </c>
      <c r="H35" s="41">
        <f>H33+H34</f>
        <v>15322081.605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521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14531</v>
      </c>
      <c r="D37" s="1" t="s">
        <v>78</v>
      </c>
      <c r="E37" s="2">
        <v>787474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2359247</v>
      </c>
    </row>
    <row r="39" spans="1:23" x14ac:dyDescent="0.25">
      <c r="A39" s="1" t="s">
        <v>103</v>
      </c>
      <c r="B39" s="3"/>
      <c r="D39" s="1" t="s">
        <v>80</v>
      </c>
      <c r="E39" s="10">
        <v>-25235</v>
      </c>
    </row>
    <row r="40" spans="1:23" s="9" customFormat="1" x14ac:dyDescent="0.25">
      <c r="A40"/>
      <c r="B40"/>
      <c r="D40" s="1" t="s">
        <v>81</v>
      </c>
      <c r="E40" s="2">
        <v>-8421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E47" sqref="E4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341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238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'20171110'!E10+'20171113'!E8</f>
        <v>721495.49999999953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'20171110'!B11+'20171113'!B9</f>
        <v>1417276.8100000003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'20171110'!B13+'20171113'!B12</f>
        <v>240735.18000000005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57820634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-14000000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35238.85</v>
      </c>
    </row>
    <row r="26" spans="1:22" x14ac:dyDescent="0.25">
      <c r="A26" s="1" t="s">
        <v>71</v>
      </c>
      <c r="B26" s="2">
        <f>B4+E5+I18</f>
        <v>0</v>
      </c>
      <c r="G26" s="1"/>
      <c r="H26" s="1" t="s">
        <v>355</v>
      </c>
      <c r="I26" s="2"/>
    </row>
    <row r="27" spans="1:22" x14ac:dyDescent="0.25">
      <c r="A27" s="1" t="s">
        <v>90</v>
      </c>
      <c r="B27" s="2">
        <f>$B$13+$E$10+$I$25</f>
        <v>997469.52999999956</v>
      </c>
      <c r="G27" s="1"/>
      <c r="H27" s="1"/>
      <c r="I27" s="2"/>
    </row>
    <row r="28" spans="1:22" x14ac:dyDescent="0.25">
      <c r="A28" s="1" t="s">
        <v>356</v>
      </c>
      <c r="B28" s="2">
        <f>B12+E8+I26</f>
        <v>0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/>
      <c r="D33" s="1" t="s">
        <v>74</v>
      </c>
      <c r="E33" s="2">
        <v>15410390</v>
      </c>
      <c r="G33" s="16" t="s">
        <v>296</v>
      </c>
      <c r="H33" s="2">
        <f>E33</f>
        <v>15410390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/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/>
      <c r="D35" s="1" t="s">
        <v>76</v>
      </c>
      <c r="E35" s="2">
        <v>223327</v>
      </c>
      <c r="G35" s="40" t="s">
        <v>298</v>
      </c>
      <c r="H35" s="41">
        <f>H33+H34</f>
        <v>15415547.605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/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802020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2384827</v>
      </c>
    </row>
    <row r="39" spans="1:23" x14ac:dyDescent="0.25">
      <c r="A39" s="1" t="s">
        <v>103</v>
      </c>
      <c r="B39" s="3"/>
      <c r="D39" s="1" t="s">
        <v>80</v>
      </c>
      <c r="E39" s="10">
        <v>-20649</v>
      </c>
    </row>
    <row r="40" spans="1:23" s="9" customFormat="1" x14ac:dyDescent="0.25">
      <c r="A40"/>
      <c r="B40"/>
      <c r="D40" s="1" t="s">
        <v>81</v>
      </c>
      <c r="E40" s="2">
        <v>-12429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12939167.24</v>
      </c>
      <c r="D3" s="1" t="s">
        <v>1</v>
      </c>
      <c r="E3" s="18">
        <v>67423517.180000007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170595341.09</v>
      </c>
      <c r="D4" s="1" t="s">
        <v>11</v>
      </c>
      <c r="E4" s="38">
        <v>9753168.1799999997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276557443.95999998</v>
      </c>
      <c r="D5" s="1" t="s">
        <v>12</v>
      </c>
      <c r="E5" s="2">
        <v>57670349</v>
      </c>
      <c r="H5" s="1" t="s">
        <v>238</v>
      </c>
      <c r="I5" s="13">
        <v>70</v>
      </c>
      <c r="J5" s="13">
        <v>-1</v>
      </c>
    </row>
    <row r="6" spans="1:10" x14ac:dyDescent="0.25">
      <c r="A6" s="1" t="s">
        <v>11</v>
      </c>
      <c r="B6" s="37">
        <v>105962102.87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72000000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243000000</v>
      </c>
      <c r="D8" s="1" t="s">
        <v>86</v>
      </c>
      <c r="E8" s="18">
        <v>248</v>
      </c>
      <c r="G8" s="1"/>
    </row>
    <row r="9" spans="1:10" x14ac:dyDescent="0.25">
      <c r="A9" s="1" t="s">
        <v>82</v>
      </c>
      <c r="B9" s="2">
        <v>22935.63</v>
      </c>
      <c r="D9" s="1" t="s">
        <v>88</v>
      </c>
      <c r="E9" s="3">
        <v>461</v>
      </c>
      <c r="H9" s="1"/>
    </row>
    <row r="10" spans="1:10" x14ac:dyDescent="0.25">
      <c r="A10" s="1" t="s">
        <v>83</v>
      </c>
      <c r="B10" s="2">
        <v>93000000</v>
      </c>
      <c r="D10" s="1" t="s">
        <v>85</v>
      </c>
      <c r="E10" s="2">
        <f>'20171109'!E10+'20171110'!E8</f>
        <v>721495.49999999953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'20171109'!B11+'20171110'!B9</f>
        <v>1417276.8100000003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1490.33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'20171109'!B13+'20171110'!B12</f>
        <v>240735.18000000005</v>
      </c>
      <c r="E13" s="2"/>
      <c r="G13" s="1"/>
      <c r="H13" s="1" t="s">
        <v>30</v>
      </c>
      <c r="I13" s="15">
        <v>109626780</v>
      </c>
    </row>
    <row r="14" spans="1:10" x14ac:dyDescent="0.25">
      <c r="A14" s="1" t="s">
        <v>333</v>
      </c>
      <c r="B14" s="3">
        <v>59131834</v>
      </c>
      <c r="G14" s="1"/>
      <c r="H14" s="1" t="s">
        <v>31</v>
      </c>
      <c r="I14" s="15">
        <v>-15364000</v>
      </c>
    </row>
    <row r="15" spans="1:10" x14ac:dyDescent="0.25">
      <c r="A15" s="1"/>
      <c r="B15" s="2"/>
      <c r="G15" s="1"/>
      <c r="H15" s="1" t="s">
        <v>32</v>
      </c>
      <c r="I15" s="15">
        <f>I14+I13</f>
        <v>94262780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7675013.79</v>
      </c>
    </row>
    <row r="18" spans="1:22" x14ac:dyDescent="0.25">
      <c r="G18" s="1" t="s">
        <v>12</v>
      </c>
      <c r="H18" s="2"/>
      <c r="I18" s="15">
        <v>16444017</v>
      </c>
    </row>
    <row r="19" spans="1:22" x14ac:dyDescent="0.25">
      <c r="A19" s="2"/>
      <c r="G19" s="1" t="s">
        <v>24</v>
      </c>
      <c r="H19" s="2"/>
      <c r="I19" s="15">
        <f>I18+I17-I16</f>
        <v>10119030.789999999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367347.03</v>
      </c>
      <c r="N21" s="2"/>
    </row>
    <row r="22" spans="1:22" x14ac:dyDescent="0.25">
      <c r="G22" s="1"/>
      <c r="H22" s="1" t="s">
        <v>39</v>
      </c>
      <c r="I22" s="15">
        <v>86545.45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330000000</v>
      </c>
      <c r="H25" s="1" t="s">
        <v>19</v>
      </c>
      <c r="I25" s="15">
        <f>SUM(I21:I24)</f>
        <v>489131.33</v>
      </c>
    </row>
    <row r="26" spans="1:22" x14ac:dyDescent="0.25">
      <c r="A26" s="1" t="s">
        <v>71</v>
      </c>
      <c r="B26" s="2">
        <f>B4+E5+I18</f>
        <v>244709707.09</v>
      </c>
      <c r="G26" s="1"/>
      <c r="H26" s="1" t="s">
        <v>355</v>
      </c>
      <c r="I26" s="2">
        <v>56.68</v>
      </c>
    </row>
    <row r="27" spans="1:22" x14ac:dyDescent="0.25">
      <c r="A27" s="1" t="s">
        <v>90</v>
      </c>
      <c r="B27" s="2">
        <f>$B$13+$E$10+$I$25</f>
        <v>1451362.0099999995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1795.01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2419</v>
      </c>
      <c r="D33" s="1" t="s">
        <v>74</v>
      </c>
      <c r="E33" s="2">
        <v>15275249</v>
      </c>
      <c r="G33" s="16" t="s">
        <v>296</v>
      </c>
      <c r="H33" s="2">
        <f>E33</f>
        <v>15275249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8297</v>
      </c>
      <c r="D34" s="1" t="s">
        <v>75</v>
      </c>
      <c r="E34" s="2">
        <v>14801923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3280</v>
      </c>
      <c r="D35" s="1" t="s">
        <v>76</v>
      </c>
      <c r="E35" s="2">
        <v>380394</v>
      </c>
      <c r="G35" s="40" t="s">
        <v>298</v>
      </c>
      <c r="H35" s="41">
        <f>H33+H34</f>
        <v>15280406.605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382</v>
      </c>
      <c r="D36" s="1" t="s">
        <v>77</v>
      </c>
      <c r="E36" s="2">
        <v>346216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14378</v>
      </c>
      <c r="D37" s="1" t="s">
        <v>78</v>
      </c>
      <c r="E37" s="2">
        <v>1972896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3611623</v>
      </c>
    </row>
    <row r="39" spans="1:23" x14ac:dyDescent="0.25">
      <c r="A39" s="1" t="s">
        <v>103</v>
      </c>
      <c r="B39" s="3"/>
      <c r="D39" s="1" t="s">
        <v>80</v>
      </c>
      <c r="E39" s="10">
        <v>-22728</v>
      </c>
    </row>
    <row r="40" spans="1:23" s="9" customFormat="1" x14ac:dyDescent="0.25">
      <c r="A40"/>
      <c r="B40"/>
      <c r="D40" s="1" t="s">
        <v>81</v>
      </c>
      <c r="E40" s="2">
        <v>-8137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" sqref="B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10166930.41</v>
      </c>
      <c r="D3" s="1" t="s">
        <v>1</v>
      </c>
      <c r="E3" s="18">
        <v>62281945.18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166699857.52000001</v>
      </c>
      <c r="D4" s="1" t="s">
        <v>11</v>
      </c>
      <c r="E4" s="38">
        <v>6280599.5800000001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180867102.99000001</v>
      </c>
      <c r="D5" s="1" t="s">
        <v>12</v>
      </c>
      <c r="E5" s="2">
        <v>56001345.600000001</v>
      </c>
      <c r="H5" s="1" t="s">
        <v>238</v>
      </c>
      <c r="I5" s="13">
        <v>71</v>
      </c>
      <c r="J5" s="13">
        <v>-1</v>
      </c>
    </row>
    <row r="6" spans="1:10" x14ac:dyDescent="0.25">
      <c r="A6" s="1" t="s">
        <v>11</v>
      </c>
      <c r="B6" s="37">
        <v>14167245.470000001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15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673.6</v>
      </c>
      <c r="G8" s="1"/>
    </row>
    <row r="9" spans="1:10" x14ac:dyDescent="0.25">
      <c r="A9" s="1" t="s">
        <v>82</v>
      </c>
      <c r="B9" s="2">
        <v>315.06</v>
      </c>
      <c r="D9" s="1" t="s">
        <v>88</v>
      </c>
      <c r="E9" s="3">
        <v>749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'20171108'!E10+'20171109'!E8</f>
        <v>721247.49999999953</v>
      </c>
      <c r="G10" s="1"/>
      <c r="H10" s="1" t="s">
        <v>42</v>
      </c>
      <c r="I10" s="3">
        <f>SUMIF(I4:I8,"&gt;=0")</f>
        <v>130</v>
      </c>
    </row>
    <row r="11" spans="1:10" x14ac:dyDescent="0.25">
      <c r="A11" s="1" t="s">
        <v>84</v>
      </c>
      <c r="B11" s="2">
        <f>'20171108'!B11+'20171109'!B9</f>
        <v>1394341.1800000004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1953.88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'20171108'!B13+'20171109'!B12</f>
        <v>239244.85000000006</v>
      </c>
      <c r="E13" s="2"/>
      <c r="G13" s="1"/>
      <c r="H13" s="1" t="s">
        <v>30</v>
      </c>
      <c r="I13" s="15">
        <v>110442540</v>
      </c>
    </row>
    <row r="14" spans="1:10" x14ac:dyDescent="0.25">
      <c r="A14" s="1" t="s">
        <v>333</v>
      </c>
      <c r="B14" s="3">
        <v>58002734</v>
      </c>
      <c r="G14" s="1"/>
      <c r="H14" s="1" t="s">
        <v>31</v>
      </c>
      <c r="I14" s="15">
        <v>-15367320</v>
      </c>
    </row>
    <row r="15" spans="1:10" x14ac:dyDescent="0.25">
      <c r="A15" s="1"/>
      <c r="B15" s="2"/>
      <c r="G15" s="1"/>
      <c r="H15" s="1" t="s">
        <v>32</v>
      </c>
      <c r="I15" s="15">
        <f>I14+I13</f>
        <v>95075220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7515159.4699999997</v>
      </c>
    </row>
    <row r="18" spans="1:22" x14ac:dyDescent="0.25">
      <c r="G18" s="1" t="s">
        <v>12</v>
      </c>
      <c r="H18" s="2"/>
      <c r="I18" s="15">
        <v>16566381</v>
      </c>
    </row>
    <row r="19" spans="1:22" x14ac:dyDescent="0.25">
      <c r="A19" s="2"/>
      <c r="G19" s="1" t="s">
        <v>24</v>
      </c>
      <c r="H19" s="2"/>
      <c r="I19" s="15">
        <f>I18+I17-I16</f>
        <v>10081540.469999999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367092.47</v>
      </c>
      <c r="N21" s="2"/>
    </row>
    <row r="22" spans="1:22" x14ac:dyDescent="0.25">
      <c r="G22" s="1"/>
      <c r="H22" s="1" t="s">
        <v>39</v>
      </c>
      <c r="I22" s="15">
        <v>86486.7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488818.01999999996</v>
      </c>
    </row>
    <row r="26" spans="1:22" x14ac:dyDescent="0.25">
      <c r="A26" s="1" t="s">
        <v>71</v>
      </c>
      <c r="B26" s="2">
        <f>B4+E5+I18</f>
        <v>239267584.12</v>
      </c>
      <c r="G26" s="1"/>
      <c r="H26" s="1" t="s">
        <v>355</v>
      </c>
      <c r="I26" s="2">
        <v>157.80000000000001</v>
      </c>
    </row>
    <row r="27" spans="1:22" x14ac:dyDescent="0.25">
      <c r="A27" s="1" t="s">
        <v>90</v>
      </c>
      <c r="B27" s="2">
        <f>$B$13+$E$10+$I$25</f>
        <v>1449310.3699999996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2785.28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2270</v>
      </c>
      <c r="D33" s="1" t="s">
        <v>74</v>
      </c>
      <c r="E33" s="2">
        <v>14894855</v>
      </c>
      <c r="G33" s="16" t="s">
        <v>296</v>
      </c>
      <c r="H33" s="2">
        <f>E33</f>
        <v>14894855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8235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3208</v>
      </c>
      <c r="D35" s="1" t="s">
        <v>76</v>
      </c>
      <c r="E35" s="2">
        <v>-298891</v>
      </c>
      <c r="G35" s="40" t="s">
        <v>298</v>
      </c>
      <c r="H35" s="41">
        <f>H33+H34</f>
        <v>14900012.605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320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14033</v>
      </c>
      <c r="D37" s="1" t="s">
        <v>78</v>
      </c>
      <c r="E37" s="2">
        <v>4633407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454846</v>
      </c>
    </row>
    <row r="39" spans="1:23" x14ac:dyDescent="0.25">
      <c r="A39" s="1" t="s">
        <v>103</v>
      </c>
      <c r="B39" s="3"/>
      <c r="D39" s="1" t="s">
        <v>80</v>
      </c>
      <c r="E39" s="10">
        <v>-17597</v>
      </c>
    </row>
    <row r="40" spans="1:23" s="9" customFormat="1" x14ac:dyDescent="0.25">
      <c r="A40"/>
      <c r="B40"/>
      <c r="D40" s="1" t="s">
        <v>81</v>
      </c>
      <c r="E40" s="2">
        <v>-7786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17955700.510000002</v>
      </c>
      <c r="D3" s="1" t="s">
        <v>1</v>
      </c>
      <c r="E3" s="18">
        <v>60195483.780000001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155981785.25</v>
      </c>
      <c r="D4" s="1" t="s">
        <v>11</v>
      </c>
      <c r="E4" s="38">
        <v>5119323.78</v>
      </c>
      <c r="H4" s="1" t="s">
        <v>341</v>
      </c>
      <c r="I4" s="13">
        <v>41</v>
      </c>
      <c r="J4" s="13"/>
    </row>
    <row r="5" spans="1:10" x14ac:dyDescent="0.25">
      <c r="A5" s="1" t="s">
        <v>3</v>
      </c>
      <c r="B5" s="2">
        <v>182938204.94</v>
      </c>
      <c r="D5" s="1" t="s">
        <v>12</v>
      </c>
      <c r="E5" s="2">
        <v>55076160</v>
      </c>
      <c r="H5" s="1" t="s">
        <v>238</v>
      </c>
      <c r="I5" s="13">
        <v>72</v>
      </c>
      <c r="J5" s="13">
        <v>-1</v>
      </c>
    </row>
    <row r="6" spans="1:10" x14ac:dyDescent="0.25">
      <c r="A6" s="1" t="s">
        <v>11</v>
      </c>
      <c r="B6" s="37">
        <v>26956419.690000001</v>
      </c>
      <c r="D6" s="1" t="s">
        <v>4</v>
      </c>
      <c r="E6" s="2">
        <v>11000000</v>
      </c>
      <c r="H6" s="1" t="s">
        <v>323</v>
      </c>
      <c r="I6" s="13">
        <v>3</v>
      </c>
      <c r="J6" s="13">
        <v>-21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16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1200</v>
      </c>
      <c r="G8" s="1"/>
    </row>
    <row r="9" spans="1:10" x14ac:dyDescent="0.25">
      <c r="A9" s="1" t="s">
        <v>82</v>
      </c>
      <c r="B9" s="2">
        <v>719.18</v>
      </c>
      <c r="D9" s="1" t="s">
        <v>88</v>
      </c>
      <c r="E9" s="3">
        <v>1095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'20171107'!E10+'20171108'!E8</f>
        <v>720573.89999999956</v>
      </c>
      <c r="G10" s="1"/>
      <c r="H10" s="1" t="s">
        <v>42</v>
      </c>
      <c r="I10" s="3">
        <f>SUMIF(I4:I8,"&gt;=0")</f>
        <v>132</v>
      </c>
    </row>
    <row r="11" spans="1:10" x14ac:dyDescent="0.25">
      <c r="A11" s="1" t="s">
        <v>84</v>
      </c>
      <c r="B11" s="2">
        <f>'20171107'!B11+'20171108'!B9</f>
        <v>1394026.1200000003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1680.99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'20171107'!B13+'20171108'!B12</f>
        <v>237290.97000000006</v>
      </c>
      <c r="E13" s="2"/>
      <c r="G13" s="1"/>
      <c r="H13" s="1" t="s">
        <v>30</v>
      </c>
      <c r="I13" s="15">
        <v>112209960</v>
      </c>
    </row>
    <row r="14" spans="1:10" x14ac:dyDescent="0.25">
      <c r="A14" s="1" t="s">
        <v>333</v>
      </c>
      <c r="B14" s="3">
        <v>54254534</v>
      </c>
      <c r="G14" s="1"/>
      <c r="H14" s="1" t="s">
        <v>31</v>
      </c>
      <c r="I14" s="15">
        <v>-18786600</v>
      </c>
    </row>
    <row r="15" spans="1:10" x14ac:dyDescent="0.25">
      <c r="A15" s="1"/>
      <c r="B15" s="2"/>
      <c r="G15" s="1"/>
      <c r="H15" s="1" t="s">
        <v>32</v>
      </c>
      <c r="I15" s="15">
        <f>I14+I13</f>
        <v>93423360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7182970.2699999996</v>
      </c>
    </row>
    <row r="18" spans="1:22" x14ac:dyDescent="0.25">
      <c r="G18" s="1" t="s">
        <v>12</v>
      </c>
      <c r="H18" s="2"/>
      <c r="I18" s="15">
        <v>16803054</v>
      </c>
    </row>
    <row r="19" spans="1:22" x14ac:dyDescent="0.25">
      <c r="A19" s="2"/>
      <c r="G19" s="1" t="s">
        <v>24</v>
      </c>
      <c r="H19" s="2"/>
      <c r="I19" s="15">
        <f>I18+I17-I16</f>
        <v>9986024.2699999996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366408.72</v>
      </c>
      <c r="N21" s="2"/>
    </row>
    <row r="22" spans="1:22" x14ac:dyDescent="0.25">
      <c r="G22" s="1"/>
      <c r="H22" s="1" t="s">
        <v>39</v>
      </c>
      <c r="I22" s="15">
        <v>86328.97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487976.53999999992</v>
      </c>
    </row>
    <row r="26" spans="1:22" x14ac:dyDescent="0.25">
      <c r="A26" s="1" t="s">
        <v>71</v>
      </c>
      <c r="B26" s="2">
        <f>B4+E5+I18</f>
        <v>227860999.25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1445841.4099999997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3075.35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2225</v>
      </c>
      <c r="D33" s="1" t="s">
        <v>74</v>
      </c>
      <c r="E33" s="2">
        <v>15193746</v>
      </c>
      <c r="G33" s="16" t="s">
        <v>296</v>
      </c>
      <c r="H33" s="2">
        <f>E33</f>
        <v>15193746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8104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3052</v>
      </c>
      <c r="D35" s="1" t="s">
        <v>76</v>
      </c>
      <c r="E35" s="2">
        <v>192533</v>
      </c>
      <c r="G35" s="40" t="s">
        <v>298</v>
      </c>
      <c r="H35" s="41">
        <f>H33+H34</f>
        <v>15198903.605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269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13650</v>
      </c>
      <c r="D37" s="1" t="s">
        <v>78</v>
      </c>
      <c r="E37" s="2">
        <v>-1552721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3426003</v>
      </c>
    </row>
    <row r="39" spans="1:23" x14ac:dyDescent="0.25">
      <c r="A39" s="1" t="s">
        <v>103</v>
      </c>
      <c r="B39" s="3"/>
      <c r="D39" s="1" t="s">
        <v>80</v>
      </c>
      <c r="E39" s="10">
        <v>-13552</v>
      </c>
    </row>
    <row r="40" spans="1:23" s="9" customFormat="1" x14ac:dyDescent="0.25">
      <c r="A40"/>
      <c r="B40"/>
      <c r="D40" s="1" t="s">
        <v>81</v>
      </c>
      <c r="E40" s="2">
        <v>-6786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8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11913962.23</v>
      </c>
      <c r="D3" s="1" t="s">
        <v>1</v>
      </c>
      <c r="E3" s="18">
        <v>60198255.780000001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158256544.56</v>
      </c>
      <c r="D4" s="1" t="s">
        <v>11</v>
      </c>
      <c r="E4" s="38">
        <v>7959946.5800000001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181171293.36000001</v>
      </c>
      <c r="D5" s="1" t="s">
        <v>12</v>
      </c>
      <c r="E5" s="2">
        <v>52238309.200000003</v>
      </c>
      <c r="H5" s="1" t="s">
        <v>238</v>
      </c>
      <c r="I5" s="13">
        <v>73</v>
      </c>
      <c r="J5" s="13">
        <v>-1</v>
      </c>
    </row>
    <row r="6" spans="1:10" x14ac:dyDescent="0.25">
      <c r="A6" s="1" t="s">
        <v>11</v>
      </c>
      <c r="B6" s="37">
        <v>22914748.800000001</v>
      </c>
      <c r="D6" s="1" t="s">
        <v>4</v>
      </c>
      <c r="E6" s="2">
        <v>11000000</v>
      </c>
      <c r="H6" s="1" t="s">
        <v>323</v>
      </c>
      <c r="I6" s="13">
        <v>1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12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168</v>
      </c>
      <c r="G8" s="1"/>
    </row>
    <row r="9" spans="1:10" x14ac:dyDescent="0.25">
      <c r="A9" s="1" t="s">
        <v>82</v>
      </c>
      <c r="B9" s="2">
        <v>786.57</v>
      </c>
      <c r="D9" s="1" t="s">
        <v>88</v>
      </c>
      <c r="E9" s="3">
        <v>330</v>
      </c>
      <c r="H9" s="1"/>
    </row>
    <row r="10" spans="1:10" x14ac:dyDescent="0.25">
      <c r="A10" s="1" t="s">
        <v>83</v>
      </c>
      <c r="B10" s="2">
        <v>11000000</v>
      </c>
      <c r="D10" s="1" t="s">
        <v>85</v>
      </c>
      <c r="E10" s="2">
        <f>'20171106'!E10+'20171107'!E8</f>
        <v>719373.89999999956</v>
      </c>
      <c r="G10" s="1"/>
      <c r="H10" s="1" t="s">
        <v>42</v>
      </c>
      <c r="I10" s="3">
        <f>SUMIF(I4:I8,"&gt;=0")</f>
        <v>135</v>
      </c>
    </row>
    <row r="11" spans="1:10" x14ac:dyDescent="0.25">
      <c r="A11" s="1" t="s">
        <v>84</v>
      </c>
      <c r="B11" s="2">
        <f>'20171106'!B11+'20171107'!B9</f>
        <v>1393306.9400000004</v>
      </c>
      <c r="E11" s="2"/>
      <c r="G11" s="1"/>
      <c r="H11" s="1" t="s">
        <v>43</v>
      </c>
      <c r="I11" s="3">
        <f>SUM(J4:J7)</f>
        <v>-22</v>
      </c>
    </row>
    <row r="12" spans="1:10" x14ac:dyDescent="0.25">
      <c r="A12" s="1" t="s">
        <v>86</v>
      </c>
      <c r="B12" s="18">
        <v>1772.24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'20171106'!B13+'20171107'!B12</f>
        <v>235609.98000000007</v>
      </c>
      <c r="E13" s="2"/>
      <c r="G13" s="1"/>
      <c r="H13" s="1" t="s">
        <v>30</v>
      </c>
      <c r="I13" s="15">
        <v>113370420</v>
      </c>
    </row>
    <row r="14" spans="1:10" x14ac:dyDescent="0.25">
      <c r="A14" s="1" t="s">
        <v>333</v>
      </c>
      <c r="B14" s="3">
        <v>55665334</v>
      </c>
      <c r="G14" s="1"/>
      <c r="H14" s="1" t="s">
        <v>31</v>
      </c>
      <c r="I14" s="15">
        <v>-18577440</v>
      </c>
    </row>
    <row r="15" spans="1:10" x14ac:dyDescent="0.25">
      <c r="A15" s="1"/>
      <c r="B15" s="2"/>
      <c r="G15" s="1"/>
      <c r="H15" s="1" t="s">
        <v>32</v>
      </c>
      <c r="I15" s="15">
        <f>I14+I13</f>
        <v>94792980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5993990.1500000004</v>
      </c>
    </row>
    <row r="18" spans="1:22" x14ac:dyDescent="0.25">
      <c r="G18" s="1" t="s">
        <v>12</v>
      </c>
      <c r="H18" s="2"/>
      <c r="I18" s="15">
        <v>17005563</v>
      </c>
    </row>
    <row r="19" spans="1:22" x14ac:dyDescent="0.25">
      <c r="A19" s="2"/>
      <c r="G19" s="1" t="s">
        <v>24</v>
      </c>
      <c r="H19" s="2"/>
      <c r="I19" s="15">
        <f>I18+I17-I16</f>
        <v>8999553.1499999985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364285.3</v>
      </c>
      <c r="N21" s="2"/>
    </row>
    <row r="22" spans="1:22" x14ac:dyDescent="0.25">
      <c r="G22" s="1"/>
      <c r="H22" s="1" t="s">
        <v>39</v>
      </c>
      <c r="I22" s="15">
        <v>85839.09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485363.24</v>
      </c>
    </row>
    <row r="26" spans="1:22" x14ac:dyDescent="0.25">
      <c r="A26" s="1" t="s">
        <v>71</v>
      </c>
      <c r="B26" s="2">
        <f>B4+E5+I18</f>
        <v>227500416.75999999</v>
      </c>
      <c r="G26" s="1"/>
      <c r="H26" s="1" t="s">
        <v>355</v>
      </c>
      <c r="I26" s="2">
        <v>194.36</v>
      </c>
    </row>
    <row r="27" spans="1:22" x14ac:dyDescent="0.25">
      <c r="A27" s="1" t="s">
        <v>90</v>
      </c>
      <c r="B27" s="2">
        <f>$B$13+$E$10+$I$25</f>
        <v>1440347.1199999996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2134.6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2209</v>
      </c>
      <c r="D33" s="1" t="s">
        <v>74</v>
      </c>
      <c r="E33" s="2">
        <v>15001213</v>
      </c>
      <c r="G33" s="16" t="s">
        <v>296</v>
      </c>
      <c r="H33" s="2">
        <f>E33</f>
        <v>15001213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8154</v>
      </c>
      <c r="D34" s="1" t="s">
        <v>75</v>
      </c>
      <c r="E34" s="2">
        <v>14805702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3053</v>
      </c>
      <c r="D35" s="1" t="s">
        <v>76</v>
      </c>
      <c r="E35" s="2">
        <v>-103404</v>
      </c>
      <c r="G35" s="40" t="s">
        <v>298</v>
      </c>
      <c r="H35" s="41">
        <f>H33+H34</f>
        <v>15006370.605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291</v>
      </c>
      <c r="D36" s="1" t="s">
        <v>77</v>
      </c>
      <c r="E36" s="2">
        <v>297415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13707</v>
      </c>
      <c r="D37" s="1" t="s">
        <v>78</v>
      </c>
      <c r="E37" s="2">
        <v>418731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3765660</v>
      </c>
    </row>
    <row r="39" spans="1:23" x14ac:dyDescent="0.25">
      <c r="A39" s="1" t="s">
        <v>103</v>
      </c>
      <c r="B39" s="3"/>
      <c r="D39" s="1" t="s">
        <v>80</v>
      </c>
      <c r="E39" s="10">
        <v>-13696</v>
      </c>
    </row>
    <row r="40" spans="1:23" s="9" customFormat="1" x14ac:dyDescent="0.25">
      <c r="A40"/>
      <c r="B40"/>
      <c r="D40" s="1" t="s">
        <v>81</v>
      </c>
      <c r="E40" s="2">
        <v>-288132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20531742</v>
      </c>
      <c r="D3" s="1" t="s">
        <v>1</v>
      </c>
      <c r="E3" s="18">
        <v>60096471.780000001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153049759.72999999</v>
      </c>
      <c r="D4" s="1" t="s">
        <v>11</v>
      </c>
      <c r="E4" s="38">
        <v>7936008.3799999999</v>
      </c>
      <c r="H4" s="1" t="s">
        <v>341</v>
      </c>
      <c r="I4" s="13">
        <v>48</v>
      </c>
      <c r="J4" s="13"/>
    </row>
    <row r="5" spans="1:10" x14ac:dyDescent="0.25">
      <c r="A5" s="1" t="s">
        <v>3</v>
      </c>
      <c r="B5" s="2">
        <v>181582175.69999999</v>
      </c>
      <c r="D5" s="1" t="s">
        <v>12</v>
      </c>
      <c r="E5" s="2">
        <v>52160463.399999999</v>
      </c>
      <c r="H5" s="1" t="s">
        <v>238</v>
      </c>
      <c r="I5" s="13">
        <v>71</v>
      </c>
      <c r="J5" s="13"/>
    </row>
    <row r="6" spans="1:10" x14ac:dyDescent="0.25">
      <c r="A6" s="1" t="s">
        <v>11</v>
      </c>
      <c r="B6" s="37">
        <v>28532415.969999999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9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545.6</v>
      </c>
      <c r="G8" s="1"/>
    </row>
    <row r="9" spans="1:10" x14ac:dyDescent="0.25">
      <c r="A9" s="1" t="s">
        <v>82</v>
      </c>
      <c r="B9" s="2">
        <v>673.97</v>
      </c>
      <c r="D9" s="1" t="s">
        <v>88</v>
      </c>
      <c r="E9" s="3">
        <v>537</v>
      </c>
      <c r="H9" s="1"/>
    </row>
    <row r="10" spans="1:10" x14ac:dyDescent="0.25">
      <c r="A10" s="1" t="s">
        <v>83</v>
      </c>
      <c r="B10" s="2">
        <v>8000000</v>
      </c>
      <c r="D10" s="1" t="s">
        <v>85</v>
      </c>
      <c r="E10" s="2">
        <f>'20171103'!E10+'20171106'!E8</f>
        <v>719205.89999999956</v>
      </c>
      <c r="G10" s="1"/>
      <c r="H10" s="1" t="s">
        <v>42</v>
      </c>
      <c r="I10" s="3">
        <f>SUMIF(I4:I8,"&gt;=0")</f>
        <v>131</v>
      </c>
    </row>
    <row r="11" spans="1:10" x14ac:dyDescent="0.25">
      <c r="A11" s="1" t="s">
        <v>84</v>
      </c>
      <c r="B11" s="2">
        <f>'20171103'!B11+'20171106'!B9</f>
        <v>1392520.3700000003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1634.66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'20171103'!B13+'20171106'!B12</f>
        <v>233837.74000000008</v>
      </c>
      <c r="E13" s="2"/>
      <c r="G13" s="1"/>
      <c r="H13" s="1" t="s">
        <v>30</v>
      </c>
      <c r="I13" s="15">
        <v>109793880</v>
      </c>
    </row>
    <row r="14" spans="1:10" x14ac:dyDescent="0.25">
      <c r="A14" s="1" t="s">
        <v>333</v>
      </c>
      <c r="B14" s="3">
        <v>53682834</v>
      </c>
      <c r="G14" s="1"/>
      <c r="H14" s="1" t="s">
        <v>31</v>
      </c>
      <c r="I14" s="15">
        <v>-16870800</v>
      </c>
    </row>
    <row r="15" spans="1:10" x14ac:dyDescent="0.25">
      <c r="A15" s="1"/>
      <c r="B15" s="2"/>
      <c r="G15" s="1"/>
      <c r="H15" s="1" t="s">
        <v>32</v>
      </c>
      <c r="I15" s="15">
        <f>I14+I13</f>
        <v>92923080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6347282.5099999998</v>
      </c>
    </row>
    <row r="18" spans="1:22" x14ac:dyDescent="0.25">
      <c r="G18" s="1" t="s">
        <v>12</v>
      </c>
      <c r="H18" s="2"/>
      <c r="I18" s="15">
        <v>16469082</v>
      </c>
    </row>
    <row r="19" spans="1:22" x14ac:dyDescent="0.25">
      <c r="A19" s="2"/>
      <c r="G19" s="1" t="s">
        <v>24</v>
      </c>
      <c r="H19" s="2"/>
      <c r="I19" s="15">
        <f>I18+I17-I16</f>
        <v>8816364.5099999979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363442.85</v>
      </c>
      <c r="N21" s="2"/>
    </row>
    <row r="22" spans="1:22" x14ac:dyDescent="0.25">
      <c r="G22" s="1"/>
      <c r="H22" s="1" t="s">
        <v>39</v>
      </c>
      <c r="I22" s="15">
        <v>85644.73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484326.42999999993</v>
      </c>
    </row>
    <row r="26" spans="1:22" x14ac:dyDescent="0.25">
      <c r="A26" s="1" t="s">
        <v>71</v>
      </c>
      <c r="B26" s="2">
        <f>B4+E5+I18</f>
        <v>221679305.13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1437370.0699999996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2648.9800000000005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2025</v>
      </c>
      <c r="D33" s="1" t="s">
        <v>74</v>
      </c>
      <c r="E33" s="2">
        <v>15104616</v>
      </c>
      <c r="G33" s="16" t="s">
        <v>296</v>
      </c>
      <c r="H33" s="2">
        <f>E33</f>
        <v>15104616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8075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2998</v>
      </c>
      <c r="D35" s="1" t="s">
        <v>76</v>
      </c>
      <c r="E35" s="2">
        <v>-87744</v>
      </c>
      <c r="G35" s="40" t="s">
        <v>298</v>
      </c>
      <c r="H35" s="41">
        <f>H33+H34</f>
        <v>15109773.605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279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13377</v>
      </c>
      <c r="D37" s="1" t="s">
        <v>78</v>
      </c>
      <c r="E37" s="2">
        <v>-2096125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3861348</v>
      </c>
    </row>
    <row r="39" spans="1:23" x14ac:dyDescent="0.25">
      <c r="A39" s="1" t="s">
        <v>103</v>
      </c>
      <c r="B39" s="3"/>
      <c r="D39" s="1" t="s">
        <v>80</v>
      </c>
      <c r="E39" s="10">
        <v>-9928</v>
      </c>
    </row>
    <row r="40" spans="1:23" s="9" customFormat="1" x14ac:dyDescent="0.25">
      <c r="A40"/>
      <c r="B40"/>
      <c r="D40" s="1" t="s">
        <v>81</v>
      </c>
      <c r="E40" s="2">
        <v>-9193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4" sqref="D1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15097079.4</v>
      </c>
      <c r="D3" s="1" t="s">
        <v>1</v>
      </c>
      <c r="E3" s="18">
        <v>58094696.380000003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156251428.40000001</v>
      </c>
      <c r="D4" s="1" t="s">
        <v>11</v>
      </c>
      <c r="E4" s="38">
        <v>6466564.9800000004</v>
      </c>
      <c r="H4" s="1" t="s">
        <v>341</v>
      </c>
      <c r="I4" s="13">
        <v>49</v>
      </c>
      <c r="J4" s="13">
        <v>-1</v>
      </c>
    </row>
    <row r="5" spans="1:10" x14ac:dyDescent="0.25">
      <c r="A5" s="1" t="s">
        <v>3</v>
      </c>
      <c r="B5" s="2">
        <v>183351405.06</v>
      </c>
      <c r="D5" s="1" t="s">
        <v>12</v>
      </c>
      <c r="E5" s="2">
        <v>51628131.399999999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27099976.66</v>
      </c>
      <c r="D6" s="1" t="s">
        <v>4</v>
      </c>
      <c r="E6" s="2">
        <v>11000000</v>
      </c>
      <c r="H6" s="1" t="s">
        <v>323</v>
      </c>
      <c r="I6" s="13">
        <v>3</v>
      </c>
      <c r="J6" s="13">
        <v>-22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7</v>
      </c>
      <c r="J7" s="13"/>
    </row>
    <row r="8" spans="1:10" x14ac:dyDescent="0.25">
      <c r="A8" s="1" t="s">
        <v>5</v>
      </c>
      <c r="B8" s="2">
        <v>148000000</v>
      </c>
      <c r="D8" s="1" t="s">
        <v>86</v>
      </c>
      <c r="E8" s="18">
        <v>224</v>
      </c>
      <c r="G8" s="1"/>
    </row>
    <row r="9" spans="1:10" x14ac:dyDescent="0.25">
      <c r="A9" s="1" t="s">
        <v>82</v>
      </c>
      <c r="B9" s="2">
        <v>2897.26</v>
      </c>
      <c r="D9" s="1" t="s">
        <v>88</v>
      </c>
      <c r="E9" s="3">
        <v>313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'20171102'!E10+'20171103'!E8</f>
        <v>718660.29999999958</v>
      </c>
      <c r="G10" s="1"/>
      <c r="H10" s="1" t="s">
        <v>42</v>
      </c>
      <c r="I10" s="3">
        <f>SUMIF(I4:I8,"&gt;=0")</f>
        <v>129</v>
      </c>
    </row>
    <row r="11" spans="1:10" x14ac:dyDescent="0.25">
      <c r="A11" s="1" t="s">
        <v>84</v>
      </c>
      <c r="B11" s="2">
        <f>'20171102'!B11+'20171103'!B9</f>
        <v>1391846.4000000004</v>
      </c>
      <c r="E11" s="2"/>
      <c r="G11" s="1"/>
      <c r="H11" s="1" t="s">
        <v>43</v>
      </c>
      <c r="I11" s="3">
        <f>SUM(J4:J7)</f>
        <v>-23</v>
      </c>
    </row>
    <row r="12" spans="1:10" x14ac:dyDescent="0.25">
      <c r="A12" s="1" t="s">
        <v>86</v>
      </c>
      <c r="B12" s="18">
        <v>1623.49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'20171102'!B13+'20171103'!B12</f>
        <v>232203.08000000007</v>
      </c>
      <c r="E13" s="2"/>
      <c r="G13" s="1"/>
      <c r="H13" s="1" t="s">
        <v>30</v>
      </c>
      <c r="I13" s="15">
        <v>108317640</v>
      </c>
    </row>
    <row r="14" spans="1:10" x14ac:dyDescent="0.25">
      <c r="A14" s="1" t="s">
        <v>333</v>
      </c>
      <c r="B14" s="3">
        <v>54882834</v>
      </c>
      <c r="G14" s="1"/>
      <c r="H14" s="1" t="s">
        <v>31</v>
      </c>
      <c r="I14" s="15">
        <v>-19417080</v>
      </c>
    </row>
    <row r="15" spans="1:10" x14ac:dyDescent="0.25">
      <c r="A15" s="1"/>
      <c r="B15" s="2"/>
      <c r="G15" s="1"/>
      <c r="H15" s="1" t="s">
        <v>32</v>
      </c>
      <c r="I15" s="15">
        <f>I14+I13</f>
        <v>88900560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6771906.6900000004</v>
      </c>
    </row>
    <row r="18" spans="1:22" x14ac:dyDescent="0.25">
      <c r="G18" s="1" t="s">
        <v>12</v>
      </c>
      <c r="H18" s="2"/>
      <c r="I18" s="15">
        <v>16247646</v>
      </c>
    </row>
    <row r="19" spans="1:22" x14ac:dyDescent="0.25">
      <c r="A19" s="2"/>
      <c r="G19" s="1" t="s">
        <v>24</v>
      </c>
      <c r="H19" s="2"/>
      <c r="I19" s="15">
        <f>I18+I17-I16</f>
        <v>9019552.6900000013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362518.83</v>
      </c>
      <c r="N21" s="2"/>
    </row>
    <row r="22" spans="1:22" x14ac:dyDescent="0.25">
      <c r="G22" s="1"/>
      <c r="H22" s="1" t="s">
        <v>39</v>
      </c>
      <c r="I22" s="15">
        <v>85431.55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483189.23</v>
      </c>
    </row>
    <row r="26" spans="1:22" x14ac:dyDescent="0.25">
      <c r="A26" s="1" t="s">
        <v>71</v>
      </c>
      <c r="B26" s="2">
        <f>B4+E5+I18</f>
        <v>224127205.80000001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1434052.6099999996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2316.21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1957</v>
      </c>
      <c r="D33" s="1" t="s">
        <v>74</v>
      </c>
      <c r="E33" s="2">
        <v>15192360</v>
      </c>
      <c r="G33" s="16" t="s">
        <v>296</v>
      </c>
      <c r="H33" s="2">
        <f>E33</f>
        <v>15192360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8052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2926</v>
      </c>
      <c r="D35" s="1" t="s">
        <v>76</v>
      </c>
      <c r="E35" s="2">
        <v>53984</v>
      </c>
      <c r="G35" s="40" t="s">
        <v>298</v>
      </c>
      <c r="H35" s="41">
        <f>H33+H34</f>
        <v>15197517.605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13216</v>
      </c>
      <c r="D37" s="1" t="s">
        <v>78</v>
      </c>
      <c r="E37" s="2">
        <v>318796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3180639</v>
      </c>
    </row>
    <row r="39" spans="1:23" x14ac:dyDescent="0.25">
      <c r="A39" s="1" t="s">
        <v>103</v>
      </c>
      <c r="B39" s="3"/>
      <c r="D39" s="1" t="s">
        <v>80</v>
      </c>
      <c r="E39" s="10">
        <v>-14020</v>
      </c>
    </row>
    <row r="40" spans="1:23" s="9" customFormat="1" x14ac:dyDescent="0.25">
      <c r="A40"/>
      <c r="B40"/>
      <c r="D40" s="1" t="s">
        <v>81</v>
      </c>
      <c r="E40" s="2">
        <v>-5229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5" sqref="B8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8601403.0099999998</v>
      </c>
      <c r="D3" s="1" t="s">
        <v>1</v>
      </c>
      <c r="E3" s="18">
        <v>7350545.1799999997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155457212.43000001</v>
      </c>
      <c r="D4" s="1" t="s">
        <v>11</v>
      </c>
      <c r="E4" s="38">
        <v>57963688.380000003</v>
      </c>
      <c r="H4" s="1" t="s">
        <v>341</v>
      </c>
      <c r="I4" s="13">
        <v>51</v>
      </c>
      <c r="J4" s="13">
        <v>-3</v>
      </c>
    </row>
    <row r="5" spans="1:10" x14ac:dyDescent="0.25">
      <c r="A5" s="1" t="s">
        <v>3</v>
      </c>
      <c r="B5" s="2">
        <v>183060704.22</v>
      </c>
      <c r="D5" s="1" t="s">
        <v>12</v>
      </c>
      <c r="E5" s="2">
        <v>50613143.200000003</v>
      </c>
      <c r="H5" s="1" t="s">
        <v>238</v>
      </c>
      <c r="I5" s="13">
        <v>70</v>
      </c>
      <c r="J5" s="13"/>
    </row>
    <row r="6" spans="1:10" x14ac:dyDescent="0.25">
      <c r="A6" s="1" t="s">
        <v>11</v>
      </c>
      <c r="B6" s="37">
        <v>27603491.789999999</v>
      </c>
      <c r="D6" s="1" t="s">
        <v>4</v>
      </c>
      <c r="E6" s="2">
        <v>11000000</v>
      </c>
      <c r="H6" s="1" t="s">
        <v>323</v>
      </c>
      <c r="I6" s="13">
        <v>3</v>
      </c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4</v>
      </c>
      <c r="J7" s="13">
        <v>-2</v>
      </c>
    </row>
    <row r="8" spans="1:10" x14ac:dyDescent="0.25">
      <c r="A8" s="1" t="s">
        <v>5</v>
      </c>
      <c r="B8" s="2">
        <v>148000000</v>
      </c>
      <c r="D8" s="1" t="s">
        <v>86</v>
      </c>
      <c r="E8" s="18">
        <v>323.2</v>
      </c>
      <c r="G8" s="1"/>
    </row>
    <row r="9" spans="1:10" x14ac:dyDescent="0.25">
      <c r="A9" s="1" t="s">
        <v>82</v>
      </c>
      <c r="B9" s="2">
        <v>2088.7800000000002</v>
      </c>
      <c r="D9" s="1" t="s">
        <v>88</v>
      </c>
      <c r="E9" s="3">
        <v>553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'20171101'!E10+'20171102'!E8</f>
        <v>718436.29999999958</v>
      </c>
      <c r="G10" s="1"/>
      <c r="H10" s="1" t="s">
        <v>42</v>
      </c>
      <c r="I10" s="3">
        <f>SUMIF(I4:I8,"&gt;=0")</f>
        <v>128</v>
      </c>
    </row>
    <row r="11" spans="1:10" x14ac:dyDescent="0.25">
      <c r="A11" s="1" t="s">
        <v>84</v>
      </c>
      <c r="B11" s="2">
        <f>'20171101'!B11+'20171102'!B9</f>
        <v>1388949.1400000004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2184.5100000000002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'20171101'!B13+'20171102'!B12</f>
        <v>230579.59000000008</v>
      </c>
      <c r="E13" s="2"/>
      <c r="G13" s="1"/>
      <c r="H13" s="1" t="s">
        <v>30</v>
      </c>
      <c r="I13" s="15">
        <v>107603520</v>
      </c>
    </row>
    <row r="14" spans="1:10" x14ac:dyDescent="0.25">
      <c r="A14" s="1" t="s">
        <v>333</v>
      </c>
      <c r="B14" s="3">
        <v>54699934</v>
      </c>
      <c r="G14" s="1"/>
      <c r="H14" s="1" t="s">
        <v>31</v>
      </c>
      <c r="I14" s="15">
        <v>-23678280</v>
      </c>
    </row>
    <row r="15" spans="1:10" x14ac:dyDescent="0.25">
      <c r="A15" s="1"/>
      <c r="B15" s="2"/>
      <c r="G15" s="1"/>
      <c r="H15" s="1" t="s">
        <v>32</v>
      </c>
      <c r="I15" s="15">
        <f>I14+I13</f>
        <v>83925240</v>
      </c>
    </row>
    <row r="16" spans="1:10" x14ac:dyDescent="0.25">
      <c r="A16" s="1"/>
      <c r="B16" s="2"/>
      <c r="G16" s="1" t="s">
        <v>5</v>
      </c>
      <c r="H16" s="2"/>
      <c r="I16" s="15">
        <v>14000000</v>
      </c>
    </row>
    <row r="17" spans="1:22" x14ac:dyDescent="0.25">
      <c r="A17" s="6"/>
      <c r="B17" s="2"/>
      <c r="G17" s="1" t="s">
        <v>26</v>
      </c>
      <c r="H17" s="2"/>
      <c r="I17" s="15">
        <v>6980146.8799999999</v>
      </c>
    </row>
    <row r="18" spans="1:22" x14ac:dyDescent="0.25">
      <c r="G18" s="1" t="s">
        <v>12</v>
      </c>
      <c r="H18" s="2"/>
      <c r="I18" s="15">
        <v>16140528</v>
      </c>
    </row>
    <row r="19" spans="1:22" x14ac:dyDescent="0.25">
      <c r="A19" s="2"/>
      <c r="G19" s="1" t="s">
        <v>24</v>
      </c>
      <c r="H19" s="2"/>
      <c r="I19" s="15">
        <f>I18+I17-I16</f>
        <v>9120674.879999999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361677.02</v>
      </c>
      <c r="N21" s="2"/>
    </row>
    <row r="22" spans="1:22" x14ac:dyDescent="0.25">
      <c r="G22" s="1"/>
      <c r="H22" s="1" t="s">
        <v>39</v>
      </c>
      <c r="I22" s="15">
        <v>85237.36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482153.23</v>
      </c>
    </row>
    <row r="26" spans="1:22" x14ac:dyDescent="0.25">
      <c r="A26" s="1" t="s">
        <v>71</v>
      </c>
      <c r="B26" s="2">
        <f>B4+E5+I18</f>
        <v>222210883.63</v>
      </c>
      <c r="G26" s="1"/>
      <c r="H26" s="1" t="s">
        <v>355</v>
      </c>
      <c r="I26" s="2">
        <v>468.72</v>
      </c>
    </row>
    <row r="27" spans="1:22" x14ac:dyDescent="0.25">
      <c r="A27" s="1" t="s">
        <v>90</v>
      </c>
      <c r="B27" s="2">
        <f>$B$13+$E$10+$I$25</f>
        <v>1431169.1199999996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2976.4300000000003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1866</v>
      </c>
      <c r="D33" s="1" t="s">
        <v>74</v>
      </c>
      <c r="E33" s="2">
        <v>15138376</v>
      </c>
      <c r="G33" s="16" t="s">
        <v>296</v>
      </c>
      <c r="H33" s="2">
        <f>E33</f>
        <v>15138376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8041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2823</v>
      </c>
      <c r="D35" s="1" t="s">
        <v>76</v>
      </c>
      <c r="E35" s="2">
        <v>87991</v>
      </c>
      <c r="G35" s="40" t="s">
        <v>298</v>
      </c>
      <c r="H35" s="41">
        <f>H33+H34</f>
        <v>15143533.605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281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13011</v>
      </c>
      <c r="D37" s="1" t="s">
        <v>78</v>
      </c>
      <c r="E37" s="2">
        <v>-1229460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3261386</v>
      </c>
    </row>
    <row r="39" spans="1:23" x14ac:dyDescent="0.25">
      <c r="A39" s="1" t="s">
        <v>103</v>
      </c>
      <c r="B39" s="3"/>
      <c r="D39" s="1" t="s">
        <v>80</v>
      </c>
      <c r="E39" s="10">
        <v>-24987</v>
      </c>
    </row>
    <row r="40" spans="1:23" s="9" customFormat="1" x14ac:dyDescent="0.25">
      <c r="A40"/>
      <c r="B40"/>
      <c r="D40" s="1" t="s">
        <v>81</v>
      </c>
      <c r="E40" s="2">
        <v>-1300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topLeftCell="A13" zoomScale="80" zoomScaleNormal="80" workbookViewId="0">
      <selection activeCell="B6" sqref="B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52774770.689999998</v>
      </c>
      <c r="D4" s="1" t="s">
        <v>11</v>
      </c>
      <c r="E4" s="38">
        <v>24566496.120000001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251872230.94999999</v>
      </c>
      <c r="D5" s="1" t="s">
        <v>12</v>
      </c>
      <c r="E5" s="2">
        <v>7256878.7300000004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'20180208'!E10+'20180209'!E8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'20180208'!B11+'20180209'!B9</f>
        <v>1786917.8</v>
      </c>
      <c r="D11" s="1" t="s">
        <v>381</v>
      </c>
      <c r="E11" s="2">
        <f>E8+'20180208'!E11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'20180208'!B13+'20180209'!B12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/>
    </row>
    <row r="15" spans="1:10" x14ac:dyDescent="0.25">
      <c r="A15" s="1" t="s">
        <v>380</v>
      </c>
      <c r="B15" s="2">
        <f>B12+'20180208'!B15</f>
        <v>11353.189999999999</v>
      </c>
      <c r="G15" s="1"/>
      <c r="H15" s="1" t="s">
        <v>32</v>
      </c>
      <c r="I15" s="15">
        <f>I14+I13</f>
        <v>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11372612.869999999</v>
      </c>
    </row>
    <row r="18" spans="1:14" x14ac:dyDescent="0.25">
      <c r="G18" s="1" t="s">
        <v>12</v>
      </c>
      <c r="H18" s="2"/>
      <c r="I18" s="15"/>
    </row>
    <row r="19" spans="1:14" x14ac:dyDescent="0.25">
      <c r="A19" s="2"/>
      <c r="G19" s="1" t="s">
        <v>24</v>
      </c>
      <c r="H19" s="2"/>
      <c r="I19" s="15">
        <f>I18+I17-I16</f>
        <v>13372612.869999999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60031649.420000002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-1290264</v>
      </c>
      <c r="G34" s="16" t="s">
        <v>296</v>
      </c>
      <c r="H34" s="2">
        <f>E40</f>
        <v>17539503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386986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14019</v>
      </c>
      <c r="G36" s="40" t="s">
        <v>298</v>
      </c>
      <c r="H36" s="41">
        <f>H34+H35</f>
        <v>17544660.605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-5246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17539503</v>
      </c>
    </row>
    <row r="41" spans="1:23" s="9" customFormat="1" x14ac:dyDescent="0.25">
      <c r="A41"/>
      <c r="B41"/>
      <c r="D41" s="1" t="s">
        <v>75</v>
      </c>
      <c r="E41" s="2">
        <v>17325398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-31618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-2494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499905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" sqref="D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13466436.73</v>
      </c>
      <c r="D3" s="1" t="s">
        <v>1</v>
      </c>
      <c r="E3" s="18">
        <v>57348296.579999998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148085598.53</v>
      </c>
      <c r="D4" s="1" t="s">
        <v>11</v>
      </c>
      <c r="E4" s="38">
        <v>7494476.3799999999</v>
      </c>
      <c r="H4" s="1" t="s">
        <v>341</v>
      </c>
      <c r="I4" s="13">
        <v>42</v>
      </c>
      <c r="J4" s="13"/>
    </row>
    <row r="5" spans="1:10" x14ac:dyDescent="0.25">
      <c r="A5" s="1" t="s">
        <v>3</v>
      </c>
      <c r="B5" s="2">
        <v>185557429.5</v>
      </c>
      <c r="D5" s="1" t="s">
        <v>12</v>
      </c>
      <c r="E5" s="2">
        <v>49853820.200000003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37471830.969999999</v>
      </c>
      <c r="D6" s="1" t="s">
        <v>4</v>
      </c>
      <c r="E6" s="2">
        <v>11000000</v>
      </c>
      <c r="H6" s="1" t="s">
        <v>323</v>
      </c>
      <c r="I6" s="13"/>
      <c r="J6" s="13">
        <v>-20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432</v>
      </c>
      <c r="G8" s="1"/>
    </row>
    <row r="9" spans="1:10" x14ac:dyDescent="0.25">
      <c r="A9" s="1" t="s">
        <v>82</v>
      </c>
      <c r="B9" s="2">
        <v>5394.24</v>
      </c>
      <c r="D9" s="1" t="s">
        <v>88</v>
      </c>
      <c r="E9" s="3">
        <v>498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'20171031'!E10+'20171101'!E8</f>
        <v>718113.09999999963</v>
      </c>
      <c r="G10" s="1"/>
      <c r="H10" s="1" t="s">
        <v>42</v>
      </c>
      <c r="I10" s="3">
        <f>SUMIF(I4:I8,"&gt;=0")</f>
        <v>116</v>
      </c>
    </row>
    <row r="11" spans="1:10" x14ac:dyDescent="0.25">
      <c r="A11" s="1" t="s">
        <v>84</v>
      </c>
      <c r="B11" s="2">
        <f>'20171031'!B11+'20171101'!B9</f>
        <v>1386860.3600000003</v>
      </c>
      <c r="E11" s="2"/>
      <c r="G11" s="1"/>
      <c r="H11" s="1" t="s">
        <v>43</v>
      </c>
      <c r="I11" s="3">
        <f>SUM(J4:J7)</f>
        <v>-20</v>
      </c>
    </row>
    <row r="12" spans="1:10" x14ac:dyDescent="0.25">
      <c r="A12" s="1" t="s">
        <v>86</v>
      </c>
      <c r="B12" s="18">
        <v>2212.19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'20171031'!B13+'20171101'!B12</f>
        <v>228395.08000000007</v>
      </c>
      <c r="E13" s="2"/>
      <c r="G13" s="1"/>
      <c r="H13" s="1" t="s">
        <v>30</v>
      </c>
      <c r="I13" s="15">
        <v>95837760</v>
      </c>
    </row>
    <row r="14" spans="1:10" x14ac:dyDescent="0.25">
      <c r="A14" s="1" t="s">
        <v>333</v>
      </c>
      <c r="B14" s="3">
        <v>51941634</v>
      </c>
      <c r="G14" s="1"/>
      <c r="H14" s="1" t="s">
        <v>31</v>
      </c>
      <c r="I14" s="15">
        <v>-16928400</v>
      </c>
    </row>
    <row r="15" spans="1:10" x14ac:dyDescent="0.25">
      <c r="A15" s="1"/>
      <c r="B15" s="2"/>
      <c r="G15" s="1"/>
      <c r="H15" s="1" t="s">
        <v>32</v>
      </c>
      <c r="I15" s="15">
        <f>I14+I13</f>
        <v>78909360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6783973.5999999996</v>
      </c>
    </row>
    <row r="18" spans="1:22" x14ac:dyDescent="0.25">
      <c r="G18" s="1" t="s">
        <v>12</v>
      </c>
      <c r="H18" s="2"/>
      <c r="I18" s="15">
        <v>14375664</v>
      </c>
    </row>
    <row r="19" spans="1:22" x14ac:dyDescent="0.25">
      <c r="A19" s="2"/>
      <c r="G19" s="1" t="s">
        <v>24</v>
      </c>
      <c r="H19" s="2"/>
      <c r="I19" s="15">
        <f>I18+I17-I16</f>
        <v>9159637.6000000015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359645.3</v>
      </c>
      <c r="N21" s="2"/>
    </row>
    <row r="22" spans="1:22" x14ac:dyDescent="0.25">
      <c r="G22" s="1"/>
      <c r="H22" s="1" t="s">
        <v>39</v>
      </c>
      <c r="I22" s="15">
        <v>84768.639999999999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479652.79</v>
      </c>
    </row>
    <row r="26" spans="1:22" x14ac:dyDescent="0.25">
      <c r="A26" s="1" t="s">
        <v>71</v>
      </c>
      <c r="B26" s="2">
        <f>B4+E5+I18</f>
        <v>212315082.73000002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1426160.9699999997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2974.86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1585</v>
      </c>
      <c r="D33" s="1" t="s">
        <v>74</v>
      </c>
      <c r="E33" s="2">
        <v>15050385</v>
      </c>
      <c r="G33" s="16" t="s">
        <v>296</v>
      </c>
      <c r="H33" s="2">
        <f>E33</f>
        <v>15050385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7950</v>
      </c>
      <c r="D34" s="1" t="s">
        <v>75</v>
      </c>
      <c r="E34" s="2">
        <v>15187851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2784</v>
      </c>
      <c r="D35" s="1" t="s">
        <v>76</v>
      </c>
      <c r="E35" s="2">
        <v>-176464</v>
      </c>
      <c r="G35" s="40" t="s">
        <v>298</v>
      </c>
      <c r="H35" s="41">
        <f>H33+H34</f>
        <v>15055542.605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207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12526</v>
      </c>
      <c r="D37" s="1" t="s">
        <v>78</v>
      </c>
      <c r="E37" s="2">
        <v>-3174230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2931418</v>
      </c>
    </row>
    <row r="39" spans="1:23" x14ac:dyDescent="0.25">
      <c r="A39" s="1" t="s">
        <v>103</v>
      </c>
      <c r="B39" s="3"/>
      <c r="D39" s="1" t="s">
        <v>80</v>
      </c>
      <c r="E39" s="10">
        <v>-16553</v>
      </c>
    </row>
    <row r="40" spans="1:23" s="9" customFormat="1" x14ac:dyDescent="0.25">
      <c r="A40"/>
      <c r="B40"/>
      <c r="D40" s="1" t="s">
        <v>81</v>
      </c>
      <c r="E40" s="2">
        <v>-3445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12685205.109999999</v>
      </c>
      <c r="D3" s="1" t="s">
        <v>1</v>
      </c>
      <c r="E3" s="18">
        <v>57220480.579999998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152392978.87</v>
      </c>
      <c r="D4" s="1" t="s">
        <v>11</v>
      </c>
      <c r="E4" s="38">
        <v>8056573.9800000004</v>
      </c>
      <c r="H4" s="1" t="s">
        <v>341</v>
      </c>
      <c r="I4" s="13">
        <v>35</v>
      </c>
      <c r="J4" s="13">
        <v>-1</v>
      </c>
    </row>
    <row r="5" spans="1:10" x14ac:dyDescent="0.25">
      <c r="A5" s="1" t="s">
        <v>3</v>
      </c>
      <c r="B5" s="2">
        <v>186081899.05000001</v>
      </c>
      <c r="D5" s="1" t="s">
        <v>12</v>
      </c>
      <c r="E5" s="2">
        <v>49163906.600000001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33688920.18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20</v>
      </c>
      <c r="J7" s="13"/>
    </row>
    <row r="8" spans="1:10" x14ac:dyDescent="0.25">
      <c r="A8" s="1" t="s">
        <v>5</v>
      </c>
      <c r="B8" s="2">
        <v>150000000</v>
      </c>
      <c r="D8" s="1" t="s">
        <v>86</v>
      </c>
      <c r="E8" s="18">
        <v>776</v>
      </c>
      <c r="G8" s="1"/>
    </row>
    <row r="9" spans="1:10" x14ac:dyDescent="0.25">
      <c r="A9" s="1" t="s">
        <v>82</v>
      </c>
      <c r="B9" s="2">
        <v>3715.07</v>
      </c>
      <c r="D9" s="1" t="s">
        <v>88</v>
      </c>
      <c r="E9" s="3">
        <v>620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'20171030'!E10+'20171031'!E8</f>
        <v>717681.09999999963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'20171030'!B11+'20171031'!B9</f>
        <v>1381466.1200000003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2235.94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'20171030'!B13+'20171031'!B12</f>
        <v>226182.89000000007</v>
      </c>
      <c r="E13" s="2"/>
      <c r="G13" s="1"/>
      <c r="H13" s="1" t="s">
        <v>30</v>
      </c>
      <c r="I13" s="15">
        <v>87556800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-18609000</v>
      </c>
    </row>
    <row r="15" spans="1:10" x14ac:dyDescent="0.25">
      <c r="A15" s="1"/>
      <c r="B15" s="2"/>
      <c r="G15" s="1"/>
      <c r="H15" s="1" t="s">
        <v>32</v>
      </c>
      <c r="I15" s="15">
        <f>I14+I13</f>
        <v>68947800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8031140.9000000004</v>
      </c>
    </row>
    <row r="18" spans="1:22" x14ac:dyDescent="0.25">
      <c r="G18" s="1" t="s">
        <v>12</v>
      </c>
      <c r="H18" s="2"/>
      <c r="I18" s="15">
        <v>13112640</v>
      </c>
    </row>
    <row r="19" spans="1:22" x14ac:dyDescent="0.25">
      <c r="A19" s="2"/>
      <c r="G19" s="1" t="s">
        <v>24</v>
      </c>
      <c r="H19" s="2"/>
      <c r="I19" s="15">
        <f>I18+I17-I16</f>
        <v>9143780.8999999985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358469.33</v>
      </c>
      <c r="N21" s="2"/>
    </row>
    <row r="22" spans="1:22" x14ac:dyDescent="0.25">
      <c r="G22" s="1"/>
      <c r="H22" s="1" t="s">
        <v>39</v>
      </c>
      <c r="I22" s="15">
        <v>84497.34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478205.52</v>
      </c>
    </row>
    <row r="26" spans="1:22" x14ac:dyDescent="0.25">
      <c r="A26" s="1" t="s">
        <v>71</v>
      </c>
      <c r="B26" s="2">
        <f>B4+E5+I18</f>
        <v>214669525.47</v>
      </c>
      <c r="G26" s="1"/>
      <c r="H26" s="1" t="s">
        <v>355</v>
      </c>
      <c r="I26" s="2">
        <v>330.67</v>
      </c>
    </row>
    <row r="27" spans="1:22" x14ac:dyDescent="0.25">
      <c r="A27" s="1" t="s">
        <v>90</v>
      </c>
      <c r="B27" s="2">
        <f>$B$13+$E$10+$I$25</f>
        <v>1422069.5099999998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3342.61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1384</v>
      </c>
      <c r="D33" s="1" t="s">
        <v>74</v>
      </c>
      <c r="E33" s="2">
        <v>15226849</v>
      </c>
      <c r="G33" s="16" t="s">
        <v>296</v>
      </c>
      <c r="H33" s="2">
        <f>E33</f>
        <v>15226849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7755</v>
      </c>
      <c r="D34" s="1" t="s">
        <v>75</v>
      </c>
      <c r="E34" s="2">
        <v>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2767</v>
      </c>
      <c r="D35" s="1" t="s">
        <v>76</v>
      </c>
      <c r="E35" s="2">
        <v>-54110</v>
      </c>
      <c r="G35" s="40" t="s">
        <v>298</v>
      </c>
      <c r="H35" s="41">
        <f>H33+H34</f>
        <v>15232006.605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202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-1780104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2443427</v>
      </c>
    </row>
    <row r="39" spans="1:23" x14ac:dyDescent="0.25">
      <c r="A39" s="1" t="s">
        <v>103</v>
      </c>
      <c r="B39" s="3"/>
      <c r="D39" s="1" t="s">
        <v>80</v>
      </c>
      <c r="E39" s="10">
        <v>-19765</v>
      </c>
    </row>
    <row r="40" spans="1:23" s="9" customFormat="1" x14ac:dyDescent="0.25">
      <c r="A40"/>
      <c r="B40"/>
      <c r="D40" s="1" t="s">
        <v>81</v>
      </c>
      <c r="E40" s="2">
        <v>-2273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8940677.9800000004</v>
      </c>
      <c r="D3" s="1" t="s">
        <v>1</v>
      </c>
      <c r="E3" s="18">
        <v>57231988.579999998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158789658.47999999</v>
      </c>
      <c r="D4" s="1" t="s">
        <v>11</v>
      </c>
      <c r="E4" s="38">
        <v>7148581.5800000001</v>
      </c>
      <c r="H4" s="1" t="s">
        <v>341</v>
      </c>
      <c r="I4" s="13">
        <v>129</v>
      </c>
      <c r="J4" s="13">
        <v>-1</v>
      </c>
    </row>
    <row r="5" spans="1:10" x14ac:dyDescent="0.25">
      <c r="A5" s="1" t="s">
        <v>3</v>
      </c>
      <c r="B5" s="2">
        <v>186732963.84999999</v>
      </c>
      <c r="D5" s="1" t="s">
        <v>12</v>
      </c>
      <c r="E5" s="2">
        <v>50083407</v>
      </c>
      <c r="H5" s="1" t="s">
        <v>238</v>
      </c>
      <c r="I5" s="13">
        <v>69</v>
      </c>
      <c r="J5" s="13">
        <v>-1</v>
      </c>
    </row>
    <row r="6" spans="1:10" x14ac:dyDescent="0.25">
      <c r="A6" s="1" t="s">
        <v>11</v>
      </c>
      <c r="B6" s="37">
        <v>27943305.370000001</v>
      </c>
      <c r="D6" s="1" t="s">
        <v>4</v>
      </c>
      <c r="E6" s="2">
        <v>11000000</v>
      </c>
      <c r="H6" s="1" t="s">
        <v>323</v>
      </c>
      <c r="I6" s="13"/>
      <c r="J6" s="13">
        <v>-23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857.6</v>
      </c>
      <c r="G8" s="1"/>
    </row>
    <row r="9" spans="1:10" x14ac:dyDescent="0.25">
      <c r="A9" s="1" t="s">
        <v>82</v>
      </c>
      <c r="B9" s="2">
        <v>2627.39</v>
      </c>
      <c r="D9" s="1" t="s">
        <v>88</v>
      </c>
      <c r="E9" s="3">
        <v>840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'20171027'!E10+'20171030'!E8</f>
        <v>716905.09999999963</v>
      </c>
      <c r="G10" s="1"/>
      <c r="H10" s="1" t="s">
        <v>42</v>
      </c>
      <c r="I10" s="3">
        <f>SUMIF(I4:I8,"&gt;=0")</f>
        <v>199</v>
      </c>
    </row>
    <row r="11" spans="1:10" x14ac:dyDescent="0.25">
      <c r="A11" s="1" t="s">
        <v>84</v>
      </c>
      <c r="B11" s="2">
        <f>'20171027'!B11+'20171030'!B9</f>
        <v>1377751.0500000003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2235.66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'20171027'!B13+'20171030'!B12</f>
        <v>223946.95000000007</v>
      </c>
      <c r="E13" s="2"/>
      <c r="G13" s="1"/>
      <c r="H13" s="1" t="s">
        <v>30</v>
      </c>
      <c r="I13" s="15">
        <v>83893740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-22128480</v>
      </c>
    </row>
    <row r="15" spans="1:10" x14ac:dyDescent="0.25">
      <c r="A15" s="1"/>
      <c r="B15" s="2"/>
      <c r="G15" s="1"/>
      <c r="H15" s="1" t="s">
        <v>32</v>
      </c>
      <c r="I15" s="15">
        <f>I14+I13</f>
        <v>61765260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8926786.5700000003</v>
      </c>
    </row>
    <row r="18" spans="1:22" x14ac:dyDescent="0.25">
      <c r="G18" s="1" t="s">
        <v>12</v>
      </c>
      <c r="H18" s="2"/>
      <c r="I18" s="15">
        <v>12543921</v>
      </c>
    </row>
    <row r="19" spans="1:22" x14ac:dyDescent="0.25">
      <c r="A19" s="2"/>
      <c r="G19" s="1" t="s">
        <v>24</v>
      </c>
      <c r="H19" s="2"/>
      <c r="I19" s="15">
        <f>I18+I17-I16</f>
        <v>9470707.5700000003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357036.01</v>
      </c>
      <c r="N21" s="2"/>
    </row>
    <row r="22" spans="1:22" x14ac:dyDescent="0.25">
      <c r="G22" s="1"/>
      <c r="H22" s="1" t="s">
        <v>39</v>
      </c>
      <c r="I22" s="15">
        <v>84166.67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476441.52999999997</v>
      </c>
    </row>
    <row r="26" spans="1:22" x14ac:dyDescent="0.25">
      <c r="A26" s="1" t="s">
        <v>71</v>
      </c>
      <c r="B26" s="2">
        <f>B4+E5+I18</f>
        <v>221416986.47999999</v>
      </c>
      <c r="G26" s="1"/>
      <c r="H26" s="1" t="s">
        <v>355</v>
      </c>
      <c r="I26" s="2">
        <v>155.07</v>
      </c>
    </row>
    <row r="27" spans="1:22" x14ac:dyDescent="0.25">
      <c r="A27" s="1" t="s">
        <v>90</v>
      </c>
      <c r="B27" s="2">
        <f>$B$13+$E$10+$I$25</f>
        <v>1417293.5799999996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3248.33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1526</v>
      </c>
      <c r="D33" s="1" t="s">
        <v>74</v>
      </c>
      <c r="E33" s="2">
        <v>15280959</v>
      </c>
      <c r="G33" s="16" t="s">
        <v>296</v>
      </c>
      <c r="H33" s="2">
        <f>E33</f>
        <v>15280959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7807</v>
      </c>
      <c r="D34" s="1" t="s">
        <v>75</v>
      </c>
      <c r="E34" s="2"/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2730</v>
      </c>
      <c r="D35" s="1" t="s">
        <v>76</v>
      </c>
      <c r="E35" s="2">
        <v>651970</v>
      </c>
      <c r="G35" s="40" t="s">
        <v>298</v>
      </c>
      <c r="H35" s="41">
        <f>H33+H34</f>
        <v>15286116.605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129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12192</v>
      </c>
      <c r="D37" s="1" t="s">
        <v>78</v>
      </c>
      <c r="E37" s="2">
        <v>-818262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2352738</v>
      </c>
    </row>
    <row r="39" spans="1:23" x14ac:dyDescent="0.25">
      <c r="A39" s="1" t="s">
        <v>103</v>
      </c>
      <c r="B39" s="3"/>
      <c r="D39" s="1" t="s">
        <v>80</v>
      </c>
      <c r="E39" s="10">
        <v>-19781</v>
      </c>
    </row>
    <row r="40" spans="1:23" s="9" customFormat="1" x14ac:dyDescent="0.25">
      <c r="A40"/>
      <c r="B40"/>
      <c r="D40" s="1" t="s">
        <v>81</v>
      </c>
      <c r="E40" s="2">
        <v>-5139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1" sqref="C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10065243.68</v>
      </c>
      <c r="D3" s="1" t="s">
        <v>1</v>
      </c>
      <c r="E3" s="18">
        <v>54912267.18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158095819.31</v>
      </c>
      <c r="D4" s="1" t="s">
        <v>11</v>
      </c>
      <c r="E4" s="38">
        <v>8510750.5800000001</v>
      </c>
      <c r="H4" s="1" t="s">
        <v>341</v>
      </c>
      <c r="I4" s="13">
        <v>29</v>
      </c>
      <c r="J4" s="13">
        <v>-3</v>
      </c>
    </row>
    <row r="5" spans="1:10" x14ac:dyDescent="0.25">
      <c r="A5" s="1" t="s">
        <v>3</v>
      </c>
      <c r="B5" s="2">
        <v>186166832.84</v>
      </c>
      <c r="D5" s="1" t="s">
        <v>12</v>
      </c>
      <c r="E5" s="2">
        <v>46401516.600000001</v>
      </c>
      <c r="H5" s="1" t="s">
        <v>238</v>
      </c>
      <c r="I5" s="13">
        <v>69</v>
      </c>
      <c r="J5" s="13">
        <v>-2</v>
      </c>
    </row>
    <row r="6" spans="1:10" x14ac:dyDescent="0.25">
      <c r="A6" s="1" t="s">
        <v>11</v>
      </c>
      <c r="B6" s="37">
        <v>28071013.530000001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905.6</v>
      </c>
      <c r="G8" s="1"/>
    </row>
    <row r="9" spans="1:10" x14ac:dyDescent="0.25">
      <c r="A9" s="1" t="s">
        <v>82</v>
      </c>
      <c r="B9" s="2">
        <v>5769.85</v>
      </c>
      <c r="D9" s="1" t="s">
        <v>88</v>
      </c>
      <c r="E9" s="3">
        <v>929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'20171026'!E10+'20171027'!E8</f>
        <v>716047.49999999965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'20171026'!B11+'20171027'!B9</f>
        <v>1375123.6600000004</v>
      </c>
      <c r="E11" s="2"/>
      <c r="G11" s="1"/>
      <c r="H11" s="1" t="s">
        <v>43</v>
      </c>
      <c r="I11" s="3">
        <f>SUM(J4:J7)</f>
        <v>-30</v>
      </c>
    </row>
    <row r="12" spans="1:10" x14ac:dyDescent="0.25">
      <c r="A12" s="1" t="s">
        <v>86</v>
      </c>
      <c r="B12" s="18">
        <v>2255.25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'20171026'!B13+'20171027'!B12</f>
        <v>221711.29000000007</v>
      </c>
      <c r="E13" s="2"/>
      <c r="G13" s="1"/>
      <c r="H13" s="1" t="s">
        <v>30</v>
      </c>
      <c r="I13" s="15">
        <v>82646400</v>
      </c>
    </row>
    <row r="14" spans="1:10" x14ac:dyDescent="0.25">
      <c r="A14" s="1" t="s">
        <v>333</v>
      </c>
      <c r="B14" s="3">
        <v>55923530</v>
      </c>
      <c r="G14" s="1"/>
      <c r="H14" s="1" t="s">
        <v>31</v>
      </c>
      <c r="I14" s="15">
        <v>-25200960</v>
      </c>
    </row>
    <row r="15" spans="1:10" x14ac:dyDescent="0.25">
      <c r="A15" s="1"/>
      <c r="B15" s="2"/>
      <c r="G15" s="1"/>
      <c r="H15" s="1" t="s">
        <v>32</v>
      </c>
      <c r="I15" s="15">
        <f>I14+I13</f>
        <v>57445440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8329045.6399999997</v>
      </c>
    </row>
    <row r="18" spans="1:22" x14ac:dyDescent="0.25">
      <c r="G18" s="1" t="s">
        <v>12</v>
      </c>
      <c r="H18" s="2"/>
      <c r="I18" s="15">
        <v>12396960</v>
      </c>
    </row>
    <row r="19" spans="1:22" x14ac:dyDescent="0.25">
      <c r="A19" s="2"/>
      <c r="G19" s="1" t="s">
        <v>24</v>
      </c>
      <c r="H19" s="2"/>
      <c r="I19" s="15">
        <f>I18+I17-I16</f>
        <v>8726005.6400000006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356363.83</v>
      </c>
      <c r="N21" s="2"/>
    </row>
    <row r="22" spans="1:22" x14ac:dyDescent="0.25">
      <c r="G22" s="1"/>
      <c r="H22" s="1" t="s">
        <v>39</v>
      </c>
      <c r="I22" s="15">
        <v>84011.6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475614.28</v>
      </c>
    </row>
    <row r="26" spans="1:22" x14ac:dyDescent="0.25">
      <c r="A26" s="1" t="s">
        <v>71</v>
      </c>
      <c r="B26" s="2">
        <f>B4+E5+I18</f>
        <v>216894295.91</v>
      </c>
      <c r="G26" s="1"/>
      <c r="H26" s="1" t="s">
        <v>355</v>
      </c>
      <c r="I26" s="2">
        <v>211.77</v>
      </c>
    </row>
    <row r="27" spans="1:22" x14ac:dyDescent="0.25">
      <c r="A27" s="1" t="s">
        <v>90</v>
      </c>
      <c r="B27" s="2">
        <f>$B$13+$E$10+$I$25</f>
        <v>1413373.0699999998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3372.62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1412</v>
      </c>
      <c r="D33" s="1" t="s">
        <v>74</v>
      </c>
      <c r="E33" s="2">
        <v>14628989</v>
      </c>
      <c r="G33" s="16" t="s">
        <v>296</v>
      </c>
      <c r="H33" s="2">
        <f>E33</f>
        <v>14628989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7809</v>
      </c>
      <c r="D34" s="1" t="s">
        <v>75</v>
      </c>
      <c r="E34" s="2">
        <v>14324019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2769</v>
      </c>
      <c r="D35" s="1" t="s">
        <v>76</v>
      </c>
      <c r="E35" s="2">
        <v>-46720</v>
      </c>
      <c r="G35" s="40" t="s">
        <v>298</v>
      </c>
      <c r="H35" s="41">
        <f>H33+H34</f>
        <v>14634146.605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118</v>
      </c>
      <c r="D36" s="1" t="s">
        <v>77</v>
      </c>
      <c r="E36" s="2">
        <v>-256467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12108</v>
      </c>
      <c r="D37" s="1" t="s">
        <v>78</v>
      </c>
      <c r="E37" s="2">
        <v>-2077295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2538592</v>
      </c>
    </row>
    <row r="39" spans="1:23" x14ac:dyDescent="0.25">
      <c r="A39" s="1" t="s">
        <v>103</v>
      </c>
      <c r="B39" s="3"/>
      <c r="D39" s="1" t="s">
        <v>80</v>
      </c>
      <c r="E39" s="10">
        <v>-15456</v>
      </c>
    </row>
    <row r="40" spans="1:23" s="9" customFormat="1" x14ac:dyDescent="0.25">
      <c r="A40"/>
      <c r="B40"/>
      <c r="D40" s="1" t="s">
        <v>81</v>
      </c>
      <c r="E40" s="2">
        <v>-3214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0"/>
  <sheetViews>
    <sheetView zoomScale="80" zoomScaleNormal="80" workbookViewId="0">
      <selection activeCell="E65" sqref="E65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15124260.890000001</v>
      </c>
      <c r="D3" s="1" t="s">
        <v>1</v>
      </c>
      <c r="E3" s="18">
        <v>58391088.380000003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151685513.46000001</v>
      </c>
      <c r="D4" s="1" t="s">
        <v>11</v>
      </c>
      <c r="E4" s="38">
        <v>14920238.98</v>
      </c>
      <c r="H4" s="1" t="s">
        <v>341</v>
      </c>
      <c r="I4" s="13">
        <v>27</v>
      </c>
      <c r="J4" s="13"/>
    </row>
    <row r="5" spans="1:10" x14ac:dyDescent="0.25">
      <c r="A5" s="1" t="s">
        <v>3</v>
      </c>
      <c r="B5" s="2">
        <v>184811395.99000001</v>
      </c>
      <c r="D5" s="1" t="s">
        <v>12</v>
      </c>
      <c r="E5" s="2">
        <v>43432425.399999999</v>
      </c>
      <c r="H5" s="1" t="s">
        <v>238</v>
      </c>
      <c r="I5" s="13">
        <v>69</v>
      </c>
      <c r="J5" s="13"/>
    </row>
    <row r="6" spans="1:10" x14ac:dyDescent="0.25">
      <c r="A6" s="1" t="s">
        <v>11</v>
      </c>
      <c r="B6" s="37">
        <v>33125882.530000001</v>
      </c>
      <c r="D6" s="1" t="s">
        <v>4</v>
      </c>
      <c r="E6" s="2">
        <v>11000000</v>
      </c>
      <c r="H6" s="1" t="s">
        <v>323</v>
      </c>
      <c r="I6" s="13">
        <v>-24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972.8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935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'20171025'!E10+'20171026'!E8</f>
        <v>715141.89999999967</v>
      </c>
      <c r="G10" s="1"/>
      <c r="H10" s="1" t="s">
        <v>42</v>
      </c>
      <c r="I10" s="3">
        <f>SUMIF(I4:I8,"&gt;=0")</f>
        <v>97</v>
      </c>
    </row>
    <row r="11" spans="1:10" x14ac:dyDescent="0.25">
      <c r="A11" s="1" t="s">
        <v>84</v>
      </c>
      <c r="B11" s="2">
        <f>'20171025'!B11+'20171026'!B9</f>
        <v>1369353.8100000003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2164.2600000000002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'20171025'!B13+'20171026'!B12</f>
        <v>219456.04000000007</v>
      </c>
      <c r="E13" s="2"/>
      <c r="G13" s="1"/>
      <c r="H13" s="1" t="s">
        <v>30</v>
      </c>
      <c r="I13" s="15">
        <v>80309700</v>
      </c>
    </row>
    <row r="14" spans="1:10" x14ac:dyDescent="0.25">
      <c r="A14" s="1" t="s">
        <v>333</v>
      </c>
      <c r="B14" s="3">
        <v>52774730</v>
      </c>
      <c r="G14" s="1"/>
      <c r="H14" s="1" t="s">
        <v>31</v>
      </c>
      <c r="I14" s="15">
        <v>-20829420</v>
      </c>
    </row>
    <row r="15" spans="1:10" x14ac:dyDescent="0.25">
      <c r="A15" s="1"/>
      <c r="B15" s="2"/>
      <c r="G15" s="1"/>
      <c r="H15" s="1" t="s">
        <v>32</v>
      </c>
      <c r="I15" s="15">
        <f>I14+I13</f>
        <v>59480280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8211015.4100000001</v>
      </c>
    </row>
    <row r="18" spans="1:22" x14ac:dyDescent="0.25">
      <c r="G18" s="1" t="s">
        <v>12</v>
      </c>
      <c r="H18" s="2"/>
      <c r="I18" s="15">
        <v>12046455</v>
      </c>
    </row>
    <row r="19" spans="1:22" x14ac:dyDescent="0.25">
      <c r="A19" s="2"/>
      <c r="G19" s="1" t="s">
        <v>24</v>
      </c>
      <c r="H19" s="2"/>
      <c r="I19" s="15">
        <f>I18+I17-I16</f>
        <v>8257470.4100000001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355445.83</v>
      </c>
      <c r="N21" s="2"/>
    </row>
    <row r="22" spans="1:22" x14ac:dyDescent="0.25">
      <c r="G22" s="1"/>
      <c r="H22" s="1" t="s">
        <v>39</v>
      </c>
      <c r="I22" s="15">
        <v>83799.83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474484.51</v>
      </c>
    </row>
    <row r="26" spans="1:22" x14ac:dyDescent="0.25">
      <c r="A26" s="1" t="s">
        <v>71</v>
      </c>
      <c r="B26" s="2">
        <f>B4+E5+I18</f>
        <v>207164393.86000001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1409082.4499999997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3366.1200000000003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108</v>
      </c>
      <c r="B33" s="36">
        <v>1293</v>
      </c>
      <c r="D33" s="1" t="s">
        <v>74</v>
      </c>
      <c r="E33" s="2">
        <v>14675708</v>
      </c>
      <c r="G33" s="16" t="s">
        <v>296</v>
      </c>
      <c r="H33" s="2">
        <f>E33</f>
        <v>14675708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7782</v>
      </c>
      <c r="D34" s="1" t="s">
        <v>75</v>
      </c>
      <c r="E34" s="2">
        <v>14577654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6">
        <v>2770</v>
      </c>
      <c r="D35" s="1" t="s">
        <v>76</v>
      </c>
      <c r="E35" s="2">
        <v>-146437</v>
      </c>
      <c r="G35" s="40" t="s">
        <v>298</v>
      </c>
      <c r="H35" s="41">
        <f>H33+H34</f>
        <v>14680865.605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6">
        <v>0</v>
      </c>
      <c r="D36" s="1" t="s">
        <v>77</v>
      </c>
      <c r="E36" s="2">
        <v>-215380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11845</v>
      </c>
      <c r="D37" s="1" t="s">
        <v>78</v>
      </c>
      <c r="E37" s="2">
        <v>-2612534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2290999</v>
      </c>
    </row>
    <row r="39" spans="1:23" x14ac:dyDescent="0.25">
      <c r="A39" s="1" t="s">
        <v>103</v>
      </c>
      <c r="B39" s="3"/>
      <c r="D39" s="1" t="s">
        <v>80</v>
      </c>
      <c r="E39" s="10">
        <v>-15662</v>
      </c>
    </row>
    <row r="40" spans="1:23" s="9" customFormat="1" x14ac:dyDescent="0.25">
      <c r="A40"/>
      <c r="B40"/>
      <c r="D40" s="1" t="s">
        <v>81</v>
      </c>
      <c r="E40" s="2">
        <v>-1898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4" spans="1:9" ht="15.6" x14ac:dyDescent="0.25">
      <c r="A54" s="7" t="s">
        <v>109</v>
      </c>
    </row>
    <row r="55" spans="1:9" x14ac:dyDescent="0.25">
      <c r="A55" s="16" t="s">
        <v>51</v>
      </c>
      <c r="B55" s="16" t="s">
        <v>52</v>
      </c>
      <c r="C55" s="26"/>
      <c r="D55" s="16" t="s">
        <v>157</v>
      </c>
      <c r="E55" s="28" t="s">
        <v>53</v>
      </c>
      <c r="F55" s="26"/>
      <c r="G55" s="29" t="s">
        <v>54</v>
      </c>
      <c r="H55" s="29" t="s">
        <v>55</v>
      </c>
      <c r="I55" s="29" t="s">
        <v>144</v>
      </c>
    </row>
    <row r="56" spans="1:9" x14ac:dyDescent="0.25">
      <c r="A56" s="22" t="s">
        <v>361</v>
      </c>
      <c r="B56" s="22" t="s">
        <v>365</v>
      </c>
      <c r="C56" s="15"/>
      <c r="D56" s="22" t="s">
        <v>196</v>
      </c>
      <c r="E56" s="36">
        <v>21</v>
      </c>
      <c r="F56" s="22"/>
      <c r="G56" s="22">
        <v>2.6</v>
      </c>
      <c r="H56" s="36">
        <v>210000</v>
      </c>
      <c r="I56" s="2">
        <v>-546000</v>
      </c>
    </row>
    <row r="57" spans="1:9" x14ac:dyDescent="0.25">
      <c r="A57" s="22" t="s">
        <v>362</v>
      </c>
      <c r="B57" s="22" t="s">
        <v>366</v>
      </c>
      <c r="C57" s="15"/>
      <c r="D57" s="22" t="s">
        <v>196</v>
      </c>
      <c r="E57" s="36">
        <v>55</v>
      </c>
      <c r="F57" s="22"/>
      <c r="G57" s="22">
        <v>2.7</v>
      </c>
      <c r="H57" s="36">
        <v>550000</v>
      </c>
      <c r="I57" s="2">
        <v>-1485000</v>
      </c>
    </row>
    <row r="58" spans="1:9" x14ac:dyDescent="0.25">
      <c r="A58" s="22" t="s">
        <v>363</v>
      </c>
      <c r="B58" s="22" t="s">
        <v>367</v>
      </c>
      <c r="C58" s="15"/>
      <c r="D58" s="22" t="s">
        <v>196</v>
      </c>
      <c r="E58" s="36">
        <v>50</v>
      </c>
      <c r="F58" s="22"/>
      <c r="G58" s="22">
        <v>2.75</v>
      </c>
      <c r="H58" s="36">
        <v>500000</v>
      </c>
      <c r="I58" s="2">
        <v>-1375000</v>
      </c>
    </row>
    <row r="59" spans="1:9" x14ac:dyDescent="0.25">
      <c r="A59" s="22" t="s">
        <v>364</v>
      </c>
      <c r="B59" s="22" t="s">
        <v>368</v>
      </c>
      <c r="C59" s="15"/>
      <c r="D59" s="22" t="s">
        <v>369</v>
      </c>
      <c r="E59" s="36">
        <v>10</v>
      </c>
      <c r="F59" s="22"/>
      <c r="G59" s="22">
        <v>2.85</v>
      </c>
      <c r="H59" s="36">
        <v>100000</v>
      </c>
      <c r="I59" s="2">
        <v>-285000</v>
      </c>
    </row>
    <row r="60" spans="1:9" x14ac:dyDescent="0.25">
      <c r="A60" s="39" t="s">
        <v>19</v>
      </c>
      <c r="B60" s="39"/>
      <c r="C60" s="2"/>
      <c r="D60" s="2"/>
      <c r="E60" s="2"/>
      <c r="F60" s="2"/>
      <c r="G60" s="2"/>
      <c r="H60" s="28">
        <f>SUM(H56:H59)</f>
        <v>1360000</v>
      </c>
      <c r="I60" s="28">
        <f>SUM(I56:I59)</f>
        <v>-3691000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9" zoomScale="80" zoomScaleNormal="80" workbookViewId="0">
      <selection activeCell="B37" sqref="B3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16748351.6</v>
      </c>
      <c r="D3" s="1" t="s">
        <v>1</v>
      </c>
      <c r="E3" s="18">
        <v>55322342.18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146453642.18000001</v>
      </c>
      <c r="D4" s="1" t="s">
        <v>11</v>
      </c>
      <c r="E4" s="38">
        <v>11676852.779999999</v>
      </c>
      <c r="H4" s="1" t="s">
        <v>341</v>
      </c>
      <c r="I4" s="13">
        <v>21</v>
      </c>
      <c r="J4" s="13"/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43645489.399999999</v>
      </c>
      <c r="H5" s="1" t="s">
        <v>238</v>
      </c>
      <c r="I5" s="13">
        <v>72</v>
      </c>
      <c r="J5" s="13"/>
    </row>
    <row r="6" spans="1:10" x14ac:dyDescent="0.25">
      <c r="A6" s="1" t="s">
        <v>11</v>
      </c>
      <c r="B6" s="37">
        <v>37750029.969999999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360</v>
      </c>
      <c r="I7" s="13">
        <v>1</v>
      </c>
      <c r="J7" s="13">
        <v>-1</v>
      </c>
    </row>
    <row r="8" spans="1:10" x14ac:dyDescent="0.25">
      <c r="A8" s="1" t="s">
        <v>5</v>
      </c>
      <c r="B8" s="2">
        <v>150000000</v>
      </c>
      <c r="D8" s="1" t="s">
        <v>86</v>
      </c>
      <c r="E8" s="18">
        <v>1547.2</v>
      </c>
      <c r="G8" s="1"/>
    </row>
    <row r="9" spans="1:10" x14ac:dyDescent="0.25">
      <c r="A9" s="1" t="s">
        <v>82</v>
      </c>
      <c r="B9" s="2">
        <v>1678.37</v>
      </c>
      <c r="D9" s="1" t="s">
        <v>88</v>
      </c>
      <c r="E9" s="3">
        <v>1083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'20171024'!E10+'20171025'!E8</f>
        <v>714169.09999999963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'20171024'!B11+'20171025'!B9</f>
        <v>1367732.1700000004</v>
      </c>
      <c r="E11" s="2"/>
      <c r="G11" s="1"/>
      <c r="H11" s="1" t="s">
        <v>43</v>
      </c>
      <c r="I11" s="3">
        <f>SUM(J4:J7)</f>
        <v>-25</v>
      </c>
    </row>
    <row r="12" spans="1:10" x14ac:dyDescent="0.25">
      <c r="A12" s="1" t="s">
        <v>86</v>
      </c>
      <c r="B12" s="18">
        <v>2339.25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'20171024'!B13+'20171025'!B12</f>
        <v>217291.78000000006</v>
      </c>
      <c r="E13" s="2"/>
      <c r="G13" s="1"/>
      <c r="H13" s="1" t="s">
        <v>30</v>
      </c>
      <c r="I13" s="15">
        <v>77789280</v>
      </c>
    </row>
    <row r="14" spans="1:10" x14ac:dyDescent="0.25">
      <c r="A14" s="1" t="s">
        <v>333</v>
      </c>
      <c r="B14" s="3">
        <v>52193030</v>
      </c>
      <c r="G14" s="1"/>
      <c r="H14" s="1" t="s">
        <v>31</v>
      </c>
      <c r="I14" s="15">
        <v>-20816040</v>
      </c>
    </row>
    <row r="15" spans="1:10" x14ac:dyDescent="0.25">
      <c r="A15" s="1"/>
      <c r="B15" s="2"/>
      <c r="G15" s="1"/>
      <c r="H15" s="1" t="s">
        <v>32</v>
      </c>
      <c r="I15" s="15">
        <f>I14+I13</f>
        <v>56973240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8604656.1099999994</v>
      </c>
    </row>
    <row r="18" spans="1:22" x14ac:dyDescent="0.25">
      <c r="G18" s="1" t="s">
        <v>12</v>
      </c>
      <c r="H18" s="2"/>
      <c r="I18" s="15">
        <v>11677077</v>
      </c>
    </row>
    <row r="19" spans="1:22" x14ac:dyDescent="0.25">
      <c r="A19" s="2"/>
      <c r="G19" s="1" t="s">
        <v>24</v>
      </c>
      <c r="H19" s="2"/>
      <c r="I19" s="15">
        <f>I18+I17-I16</f>
        <v>8281733.1099999994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354701.56</v>
      </c>
      <c r="N21" s="2"/>
    </row>
    <row r="22" spans="1:22" x14ac:dyDescent="0.25">
      <c r="G22" s="1"/>
      <c r="H22" s="1" t="s">
        <v>39</v>
      </c>
      <c r="I22" s="15">
        <v>83628.13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473568.54</v>
      </c>
    </row>
    <row r="26" spans="1:22" x14ac:dyDescent="0.25">
      <c r="A26" s="1" t="s">
        <v>71</v>
      </c>
      <c r="B26" s="2">
        <f>B4+E5+I18</f>
        <v>201776208.58000001</v>
      </c>
      <c r="G26" s="1"/>
      <c r="H26" s="1" t="s">
        <v>355</v>
      </c>
      <c r="I26" s="2">
        <v>229.06</v>
      </c>
    </row>
    <row r="27" spans="1:22" x14ac:dyDescent="0.25">
      <c r="A27" s="1" t="s">
        <v>90</v>
      </c>
      <c r="B27" s="2">
        <f>$B$13+$E$10+$I$25</f>
        <v>1405029.4199999997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4115.51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869</v>
      </c>
      <c r="D33" s="1" t="s">
        <v>74</v>
      </c>
      <c r="E33" s="2">
        <v>14822145</v>
      </c>
      <c r="G33" s="16" t="s">
        <v>296</v>
      </c>
      <c r="H33" s="2">
        <f>E33</f>
        <v>14822145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1001</v>
      </c>
      <c r="D34" s="1" t="s">
        <v>75</v>
      </c>
      <c r="E34" s="2">
        <v>14793034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7669</v>
      </c>
      <c r="D35" s="1" t="s">
        <v>76</v>
      </c>
      <c r="E35" s="2">
        <v>300667</v>
      </c>
      <c r="G35" s="40" t="s">
        <v>298</v>
      </c>
      <c r="H35" s="41">
        <f>H33+H34</f>
        <v>14827302.605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2780</v>
      </c>
      <c r="D36" s="1" t="s">
        <v>77</v>
      </c>
      <c r="E36" s="2">
        <v>514828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12319</v>
      </c>
      <c r="D37" s="1" t="s">
        <v>78</v>
      </c>
      <c r="E37" s="2">
        <v>-1782894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2373204</v>
      </c>
    </row>
    <row r="39" spans="1:23" x14ac:dyDescent="0.25">
      <c r="A39" s="1" t="s">
        <v>103</v>
      </c>
      <c r="B39" s="3"/>
      <c r="D39" s="1" t="s">
        <v>80</v>
      </c>
      <c r="E39" s="10">
        <v>-20803</v>
      </c>
    </row>
    <row r="40" spans="1:23" s="9" customFormat="1" x14ac:dyDescent="0.25">
      <c r="A40"/>
      <c r="B40"/>
      <c r="D40" s="1" t="s">
        <v>81</v>
      </c>
      <c r="E40" s="2">
        <v>-1206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60" sqref="D60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23253365.989999998</v>
      </c>
      <c r="D3" s="1" t="s">
        <v>1</v>
      </c>
      <c r="E3" s="18">
        <v>53447482.380000003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158111071.91999999</v>
      </c>
      <c r="D4" s="1" t="s">
        <v>11</v>
      </c>
      <c r="E4" s="38">
        <v>10326292.18</v>
      </c>
      <c r="H4" s="1" t="s">
        <v>341</v>
      </c>
      <c r="I4" s="13">
        <v>20</v>
      </c>
      <c r="J4" s="13">
        <v>-2</v>
      </c>
    </row>
    <row r="5" spans="1:10" x14ac:dyDescent="0.25">
      <c r="A5" s="1" t="s">
        <v>3</v>
      </c>
      <c r="B5" s="2">
        <v>184364621.94999999</v>
      </c>
      <c r="D5" s="1" t="s">
        <v>12</v>
      </c>
      <c r="E5" s="2">
        <v>43121190.200000003</v>
      </c>
      <c r="H5" s="1" t="s">
        <v>238</v>
      </c>
      <c r="I5" s="13">
        <v>78</v>
      </c>
      <c r="J5" s="13"/>
    </row>
    <row r="6" spans="1:10" x14ac:dyDescent="0.25">
      <c r="A6" s="1" t="s">
        <v>11</v>
      </c>
      <c r="B6" s="37">
        <v>26253550.920000002</v>
      </c>
      <c r="D6" s="1" t="s">
        <v>4</v>
      </c>
      <c r="E6" s="2">
        <v>11000000</v>
      </c>
      <c r="H6" s="1" t="s">
        <v>323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>
        <v>1</v>
      </c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908.8</v>
      </c>
      <c r="G8" s="1"/>
    </row>
    <row r="9" spans="1:10" x14ac:dyDescent="0.25">
      <c r="A9" s="1" t="s">
        <v>82</v>
      </c>
      <c r="B9" s="2">
        <v>184.9</v>
      </c>
      <c r="D9" s="1" t="s">
        <v>88</v>
      </c>
      <c r="E9" s="3">
        <v>595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'20171023'!E10+'20171024'!E8</f>
        <v>712621.89999999967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'20171023'!B11+'20171024'!B9</f>
        <v>1366053.8000000003</v>
      </c>
      <c r="E11" s="2"/>
      <c r="G11" s="1"/>
      <c r="H11" s="1" t="s">
        <v>43</v>
      </c>
      <c r="I11" s="3">
        <f>SUM(J4:J7)</f>
        <v>-26</v>
      </c>
    </row>
    <row r="12" spans="1:10" x14ac:dyDescent="0.25">
      <c r="A12" s="1" t="s">
        <v>86</v>
      </c>
      <c r="B12" s="18">
        <v>1382.47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'20171023'!B13+'20171024'!B12</f>
        <v>214952.53000000006</v>
      </c>
      <c r="E13" s="2"/>
      <c r="G13" s="1"/>
      <c r="H13" s="1" t="s">
        <v>30</v>
      </c>
      <c r="I13" s="15">
        <v>81553440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-21536400</v>
      </c>
    </row>
    <row r="15" spans="1:10" x14ac:dyDescent="0.25">
      <c r="A15" s="1"/>
      <c r="B15" s="2"/>
      <c r="G15" s="1"/>
      <c r="H15" s="1" t="s">
        <v>32</v>
      </c>
      <c r="I15" s="15">
        <f>I14+I13</f>
        <v>60017040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8715984.1699999999</v>
      </c>
    </row>
    <row r="18" spans="1:22" x14ac:dyDescent="0.25">
      <c r="G18" s="1" t="s">
        <v>12</v>
      </c>
      <c r="H18" s="2"/>
      <c r="I18" s="15">
        <v>12333016</v>
      </c>
    </row>
    <row r="19" spans="1:22" x14ac:dyDescent="0.25">
      <c r="A19" s="2"/>
      <c r="G19" s="1" t="s">
        <v>24</v>
      </c>
      <c r="H19" s="2"/>
      <c r="I19" s="15">
        <f>I18+I17-I16</f>
        <v>8049000.1700000018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24054.85</v>
      </c>
      <c r="N23" s="2"/>
    </row>
    <row r="24" spans="1:22" x14ac:dyDescent="0.25">
      <c r="A24" s="8" t="s">
        <v>69</v>
      </c>
      <c r="H24" s="1" t="s">
        <v>107</v>
      </c>
      <c r="I24" s="15">
        <v>11184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471433.83</v>
      </c>
    </row>
    <row r="26" spans="1:22" x14ac:dyDescent="0.25">
      <c r="A26" s="1" t="s">
        <v>71</v>
      </c>
      <c r="B26" s="2">
        <f>B4+E5+I18</f>
        <v>213565278.12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1399008.2599999998</v>
      </c>
      <c r="G27" s="1"/>
      <c r="H27" s="1"/>
      <c r="I27" s="2"/>
    </row>
    <row r="28" spans="1:22" x14ac:dyDescent="0.25">
      <c r="A28" s="1" t="s">
        <v>356</v>
      </c>
      <c r="B28" s="2">
        <f>B12+E8+I26</f>
        <v>2651.79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1326</v>
      </c>
      <c r="D33" s="1" t="s">
        <v>74</v>
      </c>
      <c r="E33" s="2">
        <v>14521478</v>
      </c>
      <c r="G33" s="16" t="s">
        <v>296</v>
      </c>
      <c r="H33" s="2">
        <f>E33</f>
        <v>14521478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1027</v>
      </c>
      <c r="D34" s="1" t="s">
        <v>75</v>
      </c>
      <c r="E34" s="2">
        <v>14278206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7708</v>
      </c>
      <c r="D35" s="1" t="s">
        <v>76</v>
      </c>
      <c r="E35" s="2">
        <v>79883</v>
      </c>
      <c r="G35" s="40" t="s">
        <v>298</v>
      </c>
      <c r="H35" s="41">
        <f>H33+H34</f>
        <v>14526635.605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186548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12852</v>
      </c>
      <c r="D37" s="1" t="s">
        <v>78</v>
      </c>
      <c r="E37" s="2">
        <v>-1291482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3951904</v>
      </c>
    </row>
    <row r="39" spans="1:23" x14ac:dyDescent="0.25">
      <c r="A39" s="1" t="s">
        <v>103</v>
      </c>
      <c r="B39" s="3"/>
      <c r="D39" s="1" t="s">
        <v>80</v>
      </c>
      <c r="E39" s="10">
        <v>-10372</v>
      </c>
    </row>
    <row r="40" spans="1:23" s="9" customFormat="1" x14ac:dyDescent="0.25">
      <c r="A40"/>
      <c r="B40"/>
      <c r="D40" s="1" t="s">
        <v>81</v>
      </c>
      <c r="E40" s="2">
        <v>-4177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12" sqref="B12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15598248</v>
      </c>
      <c r="D3" s="1" t="s">
        <v>1</v>
      </c>
      <c r="E3" s="18">
        <v>53545823.18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159708053.69999999</v>
      </c>
      <c r="D4" s="1" t="s">
        <v>11</v>
      </c>
      <c r="E4" s="38">
        <v>9745995.1799999997</v>
      </c>
      <c r="H4" s="1" t="s">
        <v>357</v>
      </c>
      <c r="I4" s="13">
        <v>19</v>
      </c>
      <c r="J4" s="13"/>
    </row>
    <row r="5" spans="1:10" x14ac:dyDescent="0.25">
      <c r="A5" s="1" t="s">
        <v>3</v>
      </c>
      <c r="B5" s="2">
        <v>184306945.25999999</v>
      </c>
      <c r="D5" s="1" t="s">
        <v>12</v>
      </c>
      <c r="E5" s="2">
        <v>43799828</v>
      </c>
      <c r="H5" s="1" t="s">
        <v>358</v>
      </c>
      <c r="I5" s="13">
        <v>83</v>
      </c>
      <c r="J5" s="13"/>
    </row>
    <row r="6" spans="1:10" x14ac:dyDescent="0.25">
      <c r="A6" s="1" t="s">
        <v>11</v>
      </c>
      <c r="B6" s="37">
        <v>24598891.559999999</v>
      </c>
      <c r="D6" s="1" t="s">
        <v>4</v>
      </c>
      <c r="E6" s="2">
        <v>11000000</v>
      </c>
      <c r="H6" s="1" t="s">
        <v>359</v>
      </c>
      <c r="I6" s="13"/>
      <c r="J6" s="13">
        <v>-24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643.55999999999995</v>
      </c>
      <c r="D9" s="1" t="s">
        <v>88</v>
      </c>
      <c r="E9" s="3">
        <v>275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'20171020'!E10+'20171023'!E8</f>
        <v>711713.09999999963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'20171020'!B11+'20171023'!B9</f>
        <v>1365868.9000000004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1021.04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'20171020'!B13+'20171023'!B12</f>
        <v>213570.06000000006</v>
      </c>
      <c r="E13" s="2"/>
      <c r="G13" s="1"/>
      <c r="H13" s="1" t="s">
        <v>30</v>
      </c>
      <c r="I13" s="15">
        <v>84017460</v>
      </c>
    </row>
    <row r="14" spans="1:10" x14ac:dyDescent="0.25">
      <c r="A14" s="1" t="s">
        <v>333</v>
      </c>
      <c r="B14" s="3">
        <v>57243030</v>
      </c>
      <c r="G14" s="1"/>
      <c r="H14" s="1" t="s">
        <v>31</v>
      </c>
      <c r="I14" s="15">
        <v>-19906560</v>
      </c>
    </row>
    <row r="15" spans="1:10" x14ac:dyDescent="0.25">
      <c r="A15" s="1"/>
      <c r="B15" s="2"/>
      <c r="G15" s="1"/>
      <c r="H15" s="1" t="s">
        <v>32</v>
      </c>
      <c r="I15" s="15">
        <f>I14+I13</f>
        <v>64110900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8328281.2800000003</v>
      </c>
    </row>
    <row r="18" spans="1:22" x14ac:dyDescent="0.25">
      <c r="G18" s="1" t="s">
        <v>12</v>
      </c>
      <c r="H18" s="2"/>
      <c r="I18" s="15">
        <v>12602619</v>
      </c>
    </row>
    <row r="19" spans="1:22" x14ac:dyDescent="0.25">
      <c r="A19" s="2"/>
      <c r="G19" s="1" t="s">
        <v>24</v>
      </c>
      <c r="H19" s="2"/>
      <c r="I19" s="15">
        <f>I18+I17-I16</f>
        <v>7930900.2800000012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352967.02</v>
      </c>
      <c r="N21" s="2"/>
    </row>
    <row r="22" spans="1:22" x14ac:dyDescent="0.25">
      <c r="G22" s="1"/>
      <c r="H22" s="1" t="s">
        <v>39</v>
      </c>
      <c r="I22" s="15">
        <v>83227.960000000006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463636.70000000007</v>
      </c>
    </row>
    <row r="26" spans="1:22" x14ac:dyDescent="0.25">
      <c r="A26" s="1" t="s">
        <v>71</v>
      </c>
      <c r="B26" s="2">
        <f>B4+E5+I18</f>
        <v>216110500.69999999</v>
      </c>
      <c r="G26" s="1"/>
      <c r="H26" s="1" t="s">
        <v>355</v>
      </c>
      <c r="I26" s="2">
        <v>360.52</v>
      </c>
    </row>
    <row r="27" spans="1:22" x14ac:dyDescent="0.25">
      <c r="A27" s="1" t="s">
        <v>90</v>
      </c>
      <c r="B27" s="2">
        <f>$B$13+$E$10+$I$25</f>
        <v>1388919.8599999999</v>
      </c>
      <c r="G27" s="1"/>
      <c r="H27" s="1"/>
      <c r="I27" s="2"/>
    </row>
    <row r="28" spans="1:22" x14ac:dyDescent="0.25">
      <c r="A28" s="1" t="s">
        <v>356</v>
      </c>
      <c r="B28" s="2">
        <f>B12+E8+I26</f>
        <v>1919.1599999999999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14441595</v>
      </c>
      <c r="G33" s="16" t="s">
        <v>296</v>
      </c>
      <c r="H33" s="2">
        <f>E33</f>
        <v>14441595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948</v>
      </c>
      <c r="D34" s="1" t="s">
        <v>75</v>
      </c>
      <c r="E34" s="2">
        <v>14091658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-91744</v>
      </c>
      <c r="G35" s="40" t="s">
        <v>298</v>
      </c>
      <c r="H35" s="41">
        <f>H33+H34</f>
        <v>14446752.605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-262405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13115</v>
      </c>
      <c r="D37" s="1" t="s">
        <v>78</v>
      </c>
      <c r="E37" s="2">
        <v>-1372766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4278910</v>
      </c>
    </row>
    <row r="39" spans="1:23" x14ac:dyDescent="0.25">
      <c r="A39" s="1" t="s">
        <v>103</v>
      </c>
      <c r="B39" s="3"/>
      <c r="D39" s="1" t="s">
        <v>80</v>
      </c>
      <c r="E39" s="10">
        <v>-11177</v>
      </c>
    </row>
    <row r="40" spans="1:23" s="9" customFormat="1" x14ac:dyDescent="0.25">
      <c r="A40"/>
      <c r="B40"/>
      <c r="D40" s="1" t="s">
        <v>81</v>
      </c>
      <c r="E40" s="2">
        <v>-7882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23764683.390000001</v>
      </c>
      <c r="D3" s="1" t="s">
        <v>1</v>
      </c>
      <c r="E3" s="18">
        <v>53604931.18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152418075.78</v>
      </c>
      <c r="D4" s="1" t="s">
        <v>11</v>
      </c>
      <c r="E4" s="38">
        <v>8429575.7799999993</v>
      </c>
      <c r="H4" s="1" t="s">
        <v>332</v>
      </c>
      <c r="I4" s="13">
        <v>12</v>
      </c>
      <c r="J4" s="13"/>
    </row>
    <row r="5" spans="1:10" x14ac:dyDescent="0.25">
      <c r="A5" s="1" t="s">
        <v>3</v>
      </c>
      <c r="B5" s="2">
        <v>185184020.81999999</v>
      </c>
      <c r="D5" s="1" t="s">
        <v>12</v>
      </c>
      <c r="E5" s="2">
        <v>45175355.399999999</v>
      </c>
      <c r="H5" s="1" t="s">
        <v>341</v>
      </c>
      <c r="I5" s="13">
        <v>14</v>
      </c>
      <c r="J5" s="13"/>
    </row>
    <row r="6" spans="1:10" x14ac:dyDescent="0.25">
      <c r="A6" s="1" t="s">
        <v>11</v>
      </c>
      <c r="B6" s="37">
        <v>32765945.039999999</v>
      </c>
      <c r="D6" s="1" t="s">
        <v>4</v>
      </c>
      <c r="E6" s="2">
        <v>11000000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151000000</v>
      </c>
      <c r="D8" s="1" t="s">
        <v>86</v>
      </c>
      <c r="E8" s="18">
        <v>537.6</v>
      </c>
      <c r="G8" s="1"/>
    </row>
    <row r="9" spans="1:10" x14ac:dyDescent="0.25">
      <c r="A9" s="1" t="s">
        <v>82</v>
      </c>
      <c r="B9" s="2">
        <v>1861.65</v>
      </c>
      <c r="D9" s="1" t="s">
        <v>88</v>
      </c>
      <c r="E9" s="3">
        <v>440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'20171019'!E10+'20171020'!E8</f>
        <v>711175.49999999965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'20171019'!B11+'20171020'!B9</f>
        <v>1365225.3400000003</v>
      </c>
      <c r="E11" s="2"/>
      <c r="G11" s="1"/>
      <c r="H11" s="1" t="s">
        <v>43</v>
      </c>
      <c r="I11" s="3">
        <f>SUM(J4:J7)</f>
        <v>-24</v>
      </c>
    </row>
    <row r="12" spans="1:10" x14ac:dyDescent="0.25">
      <c r="A12" s="1" t="s">
        <v>86</v>
      </c>
      <c r="B12" s="18">
        <v>2080.14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'20171019'!B13+'20171020'!B12</f>
        <v>212549.02000000005</v>
      </c>
      <c r="E13" s="2"/>
      <c r="G13" s="1"/>
      <c r="H13" s="1" t="s">
        <v>30</v>
      </c>
      <c r="I13" s="15">
        <v>90215880</v>
      </c>
    </row>
    <row r="14" spans="1:10" x14ac:dyDescent="0.25">
      <c r="A14" s="1" t="s">
        <v>333</v>
      </c>
      <c r="B14" s="3">
        <v>54318630</v>
      </c>
      <c r="G14" s="1"/>
      <c r="H14" s="1" t="s">
        <v>31</v>
      </c>
      <c r="I14" s="15">
        <v>-19985760</v>
      </c>
    </row>
    <row r="15" spans="1:10" x14ac:dyDescent="0.25">
      <c r="A15" s="1"/>
      <c r="B15" s="2"/>
      <c r="G15" s="1"/>
      <c r="H15" s="1" t="s">
        <v>32</v>
      </c>
      <c r="I15" s="15">
        <f>I14+I13</f>
        <v>70230120</v>
      </c>
    </row>
    <row r="16" spans="1:10" x14ac:dyDescent="0.25">
      <c r="A16" s="1"/>
      <c r="B16" s="2"/>
      <c r="G16" s="1" t="s">
        <v>5</v>
      </c>
      <c r="H16" s="2"/>
      <c r="I16" s="15">
        <v>13000000</v>
      </c>
    </row>
    <row r="17" spans="1:22" x14ac:dyDescent="0.25">
      <c r="A17" s="6"/>
      <c r="B17" s="2"/>
      <c r="G17" s="1" t="s">
        <v>26</v>
      </c>
      <c r="H17" s="2"/>
      <c r="I17" s="15">
        <v>7764322.2000000002</v>
      </c>
    </row>
    <row r="18" spans="1:22" x14ac:dyDescent="0.25">
      <c r="G18" s="1" t="s">
        <v>12</v>
      </c>
      <c r="H18" s="2"/>
      <c r="I18" s="15">
        <v>13532382</v>
      </c>
    </row>
    <row r="19" spans="1:22" x14ac:dyDescent="0.25">
      <c r="A19" s="2"/>
      <c r="G19" s="1" t="s">
        <v>24</v>
      </c>
      <c r="H19" s="2"/>
      <c r="I19" s="15">
        <f>I18+I17-I16</f>
        <v>8296704.1999999993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351404.26</v>
      </c>
      <c r="N21" s="2"/>
    </row>
    <row r="22" spans="1:22" x14ac:dyDescent="0.25">
      <c r="G22" s="1"/>
      <c r="H22" s="1" t="s">
        <v>39</v>
      </c>
      <c r="I22" s="15">
        <v>82867.44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461713.42000000004</v>
      </c>
    </row>
    <row r="26" spans="1:22" x14ac:dyDescent="0.25">
      <c r="A26" s="1" t="s">
        <v>71</v>
      </c>
      <c r="B26" s="2">
        <f>B4+E5+I18</f>
        <v>211125813.18000001</v>
      </c>
      <c r="G26" s="1"/>
      <c r="H26" s="1" t="s">
        <v>355</v>
      </c>
      <c r="I26" s="2">
        <v>380.94</v>
      </c>
    </row>
    <row r="27" spans="1:22" x14ac:dyDescent="0.25">
      <c r="A27" s="1" t="s">
        <v>90</v>
      </c>
      <c r="B27" s="2">
        <f>$B$13+$E$10+$I$25</f>
        <v>1385437.9399999997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2998.68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1750</v>
      </c>
      <c r="D33" s="1" t="s">
        <v>74</v>
      </c>
      <c r="E33" s="2">
        <v>14533796</v>
      </c>
      <c r="G33" s="16" t="s">
        <v>296</v>
      </c>
      <c r="H33" s="2">
        <f>E33</f>
        <v>14533796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870</v>
      </c>
      <c r="D34" s="1" t="s">
        <v>75</v>
      </c>
      <c r="E34" s="2">
        <v>14354062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7723</v>
      </c>
      <c r="D35" s="1" t="s">
        <v>76</v>
      </c>
      <c r="E35" s="2">
        <v>72637</v>
      </c>
      <c r="G35" s="40" t="s">
        <v>298</v>
      </c>
      <c r="H35" s="41">
        <f>H33+H34</f>
        <v>14538953.605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102585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13134</v>
      </c>
      <c r="D37" s="1" t="s">
        <v>78</v>
      </c>
      <c r="E37" s="2">
        <v>-1364051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4621899</v>
      </c>
    </row>
    <row r="39" spans="1:23" x14ac:dyDescent="0.25">
      <c r="A39" s="1" t="s">
        <v>103</v>
      </c>
      <c r="B39" s="3"/>
      <c r="D39" s="1" t="s">
        <v>80</v>
      </c>
      <c r="E39" s="10">
        <v>-12083</v>
      </c>
    </row>
    <row r="40" spans="1:23" s="9" customFormat="1" x14ac:dyDescent="0.25">
      <c r="A40"/>
      <c r="B40"/>
      <c r="D40" s="1" t="s">
        <v>81</v>
      </c>
      <c r="E40" s="2">
        <v>-5961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27" sqref="D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28392178.629999999</v>
      </c>
      <c r="D3" s="1" t="s">
        <v>1</v>
      </c>
      <c r="E3" s="18">
        <v>53762009.780000001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155558998.25999999</v>
      </c>
      <c r="D4" s="1" t="s">
        <v>11</v>
      </c>
      <c r="E4" s="38">
        <v>8541581.5800000001</v>
      </c>
      <c r="H4" s="1" t="s">
        <v>332</v>
      </c>
      <c r="I4" s="13">
        <v>15</v>
      </c>
      <c r="J4" s="13">
        <v>-1</v>
      </c>
    </row>
    <row r="5" spans="1:10" x14ac:dyDescent="0.25">
      <c r="A5" s="1" t="s">
        <v>3</v>
      </c>
      <c r="B5" s="2">
        <v>186951390.59</v>
      </c>
      <c r="D5" s="1" t="s">
        <v>12</v>
      </c>
      <c r="E5" s="2">
        <v>45220428.200000003</v>
      </c>
      <c r="H5" s="1" t="s">
        <v>341</v>
      </c>
      <c r="I5" s="13">
        <v>11</v>
      </c>
      <c r="J5" s="13">
        <v>-2</v>
      </c>
    </row>
    <row r="6" spans="1:10" x14ac:dyDescent="0.25">
      <c r="A6" s="1" t="s">
        <v>11</v>
      </c>
      <c r="B6" s="37">
        <v>31392392.329999998</v>
      </c>
      <c r="D6" s="1" t="s">
        <v>4</v>
      </c>
      <c r="E6" s="2">
        <v>11000000</v>
      </c>
      <c r="H6" s="1" t="s">
        <v>238</v>
      </c>
      <c r="I6" s="13">
        <v>82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732.8</v>
      </c>
      <c r="G8" s="1"/>
    </row>
    <row r="9" spans="1:10" x14ac:dyDescent="0.25">
      <c r="A9" s="1" t="s">
        <v>82</v>
      </c>
      <c r="B9" s="2">
        <v>213.7</v>
      </c>
      <c r="D9" s="1" t="s">
        <v>88</v>
      </c>
      <c r="E9" s="3">
        <v>458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'20171018'!E10+'20171019'!E8</f>
        <v>710637.89999999967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'20171018'!B11+'20171019'!B9</f>
        <v>1363363.6900000004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2375.0100000000002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'20171018'!B13+'20171019'!B12</f>
        <v>210468.88000000003</v>
      </c>
      <c r="E13" s="2"/>
      <c r="G13" s="1"/>
      <c r="H13" s="1" t="s">
        <v>30</v>
      </c>
      <c r="I13" s="15">
        <v>88163540</v>
      </c>
    </row>
    <row r="14" spans="1:10" x14ac:dyDescent="0.25">
      <c r="A14" s="1" t="s">
        <v>333</v>
      </c>
      <c r="B14" s="3">
        <v>55517130</v>
      </c>
      <c r="G14" s="1"/>
      <c r="H14" s="1" t="s">
        <v>31</v>
      </c>
      <c r="I14" s="15">
        <v>-22432920</v>
      </c>
    </row>
    <row r="15" spans="1:10" x14ac:dyDescent="0.25">
      <c r="A15" s="1"/>
      <c r="B15" s="2"/>
      <c r="G15" s="1"/>
      <c r="H15" s="1" t="s">
        <v>32</v>
      </c>
      <c r="I15" s="15">
        <f>I14+I13</f>
        <v>65730620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5737924.1399999997</v>
      </c>
    </row>
    <row r="18" spans="1:22" x14ac:dyDescent="0.25">
      <c r="G18" s="1" t="s">
        <v>12</v>
      </c>
      <c r="H18" s="2"/>
      <c r="I18" s="15">
        <v>13374531</v>
      </c>
    </row>
    <row r="19" spans="1:22" x14ac:dyDescent="0.25">
      <c r="A19" s="2"/>
      <c r="G19" s="1" t="s">
        <v>24</v>
      </c>
      <c r="H19" s="2"/>
      <c r="I19" s="15">
        <f>I18+I17-I16</f>
        <v>8112455.1400000006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349752.95</v>
      </c>
      <c r="N21" s="2"/>
    </row>
    <row r="22" spans="1:22" x14ac:dyDescent="0.25">
      <c r="G22" s="1"/>
      <c r="H22" s="1" t="s">
        <v>39</v>
      </c>
      <c r="I22" s="15">
        <v>82486.5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459681.17000000004</v>
      </c>
    </row>
    <row r="26" spans="1:22" x14ac:dyDescent="0.25">
      <c r="A26" s="1" t="s">
        <v>71</v>
      </c>
      <c r="B26" s="2">
        <f>B4+E5+I18</f>
        <v>214153957.45999998</v>
      </c>
      <c r="G26" s="1"/>
      <c r="H26" s="1" t="s">
        <v>355</v>
      </c>
      <c r="I26" s="2">
        <v>455.6</v>
      </c>
    </row>
    <row r="27" spans="1:22" x14ac:dyDescent="0.25">
      <c r="A27" s="1" t="s">
        <v>90</v>
      </c>
      <c r="B27" s="2">
        <f>$B$13+$E$10+$I$25</f>
        <v>1380787.9499999997</v>
      </c>
      <c r="G27" s="1"/>
      <c r="H27" s="1"/>
      <c r="I27" s="2"/>
    </row>
    <row r="28" spans="1:22" x14ac:dyDescent="0.25">
      <c r="A28" s="1" t="s">
        <v>356</v>
      </c>
      <c r="B28" s="2">
        <f>B12+E8+I26</f>
        <v>3563.4100000000003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1818</v>
      </c>
      <c r="D33" s="1" t="s">
        <v>74</v>
      </c>
      <c r="E33" s="2">
        <v>14461158</v>
      </c>
      <c r="G33" s="16" t="s">
        <v>296</v>
      </c>
      <c r="H33" s="2">
        <f>E33</f>
        <v>14461158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788</v>
      </c>
      <c r="D34" s="1" t="s">
        <v>75</v>
      </c>
      <c r="E34" s="2">
        <v>14251477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7717</v>
      </c>
      <c r="D35" s="1" t="s">
        <v>76</v>
      </c>
      <c r="E35" s="2">
        <v>430888</v>
      </c>
      <c r="G35" s="40" t="s">
        <v>298</v>
      </c>
      <c r="H35" s="41">
        <f>H33+H34</f>
        <v>14466315.605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2791</v>
      </c>
      <c r="D36" s="1" t="s">
        <v>77</v>
      </c>
      <c r="E36" s="2">
        <v>601817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13114</v>
      </c>
      <c r="D37" s="1" t="s">
        <v>78</v>
      </c>
      <c r="E37" s="2">
        <v>-2818246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4532014</v>
      </c>
    </row>
    <row r="39" spans="1:23" x14ac:dyDescent="0.25">
      <c r="A39" s="1" t="s">
        <v>103</v>
      </c>
      <c r="B39" s="3"/>
      <c r="D39" s="1" t="s">
        <v>80</v>
      </c>
      <c r="E39" s="10">
        <v>-6561</v>
      </c>
    </row>
    <row r="40" spans="1:23" s="9" customFormat="1" x14ac:dyDescent="0.25">
      <c r="A40"/>
      <c r="B40"/>
      <c r="D40" s="1" t="s">
        <v>81</v>
      </c>
      <c r="E40" s="2">
        <v>-6733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0"/>
  <sheetViews>
    <sheetView zoomScale="80" zoomScaleNormal="80" workbookViewId="0">
      <selection activeCell="A44" sqref="A44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2.10937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199097460.25999999</v>
      </c>
      <c r="D3" s="1" t="s">
        <v>1</v>
      </c>
      <c r="E3" s="18">
        <v>31823374.850000001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54283134.329999998</v>
      </c>
      <c r="D4" s="1" t="s">
        <v>11</v>
      </c>
      <c r="E4" s="38">
        <v>23161797.359999999</v>
      </c>
      <c r="H4" s="1" t="s">
        <v>370</v>
      </c>
      <c r="I4" s="13"/>
      <c r="J4" s="13"/>
    </row>
    <row r="5" spans="1:10" x14ac:dyDescent="0.25">
      <c r="A5" s="1" t="s">
        <v>3</v>
      </c>
      <c r="B5" s="2">
        <f>B4+B3</f>
        <v>253380594.58999997</v>
      </c>
      <c r="D5" s="1" t="s">
        <v>12</v>
      </c>
      <c r="E5" s="2">
        <v>8661577.4900000002</v>
      </c>
      <c r="H5" s="1" t="s">
        <v>372</v>
      </c>
      <c r="I5" s="13"/>
      <c r="J5" s="13"/>
    </row>
    <row r="6" spans="1:10" x14ac:dyDescent="0.25">
      <c r="A6" s="1" t="s">
        <v>11</v>
      </c>
      <c r="B6" s="2">
        <v>199097460.25999999</v>
      </c>
      <c r="D6" s="1" t="s">
        <v>4</v>
      </c>
      <c r="E6" s="2">
        <v>11000000</v>
      </c>
      <c r="H6" s="1" t="s">
        <v>323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360</v>
      </c>
      <c r="I7" s="13"/>
      <c r="J7" s="13"/>
    </row>
    <row r="8" spans="1:10" x14ac:dyDescent="0.25">
      <c r="A8" s="1" t="s">
        <v>5</v>
      </c>
      <c r="B8" s="2">
        <v>201980000</v>
      </c>
      <c r="D8" s="1" t="s">
        <v>86</v>
      </c>
      <c r="E8" s="18"/>
      <c r="G8" s="1"/>
      <c r="H8" s="1"/>
    </row>
    <row r="9" spans="1:10" x14ac:dyDescent="0.25">
      <c r="A9" s="1" t="s">
        <v>82</v>
      </c>
      <c r="B9" s="2">
        <v>0</v>
      </c>
      <c r="D9" s="1" t="s">
        <v>88</v>
      </c>
      <c r="E9" s="3">
        <v>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'20180207'!E10+'20180208'!E8</f>
        <v>779167.49999999942</v>
      </c>
      <c r="G10" s="1"/>
      <c r="H10" s="1" t="s">
        <v>42</v>
      </c>
      <c r="I10" s="3">
        <f>SUMIF(I4:I9,"&gt;=0")</f>
        <v>0</v>
      </c>
    </row>
    <row r="11" spans="1:10" x14ac:dyDescent="0.25">
      <c r="A11" s="1" t="s">
        <v>84</v>
      </c>
      <c r="B11" s="2">
        <f>'20180207'!B11+'20180208'!B9</f>
        <v>1786917.8</v>
      </c>
      <c r="D11" s="1" t="s">
        <v>381</v>
      </c>
      <c r="E11" s="2">
        <f>E8+'20180207'!E11</f>
        <v>24150.400000000001</v>
      </c>
      <c r="G11" s="1"/>
      <c r="H11" s="1" t="s">
        <v>43</v>
      </c>
      <c r="I11" s="3">
        <v>0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'20180207'!B13+'20180208'!B12</f>
        <v>280710.40999999997</v>
      </c>
      <c r="E13" s="2"/>
      <c r="G13" s="1"/>
      <c r="H13" s="1" t="s">
        <v>30</v>
      </c>
      <c r="I13" s="15">
        <v>0</v>
      </c>
    </row>
    <row r="14" spans="1:10" x14ac:dyDescent="0.25">
      <c r="A14" s="1" t="s">
        <v>333</v>
      </c>
      <c r="B14" s="3"/>
      <c r="G14" s="1"/>
      <c r="H14" s="1" t="s">
        <v>31</v>
      </c>
      <c r="I14" s="3">
        <v>-2727360</v>
      </c>
    </row>
    <row r="15" spans="1:10" x14ac:dyDescent="0.25">
      <c r="A15" s="1" t="s">
        <v>380</v>
      </c>
      <c r="B15" s="2">
        <f>B12+'20180207'!B15</f>
        <v>11353.189999999999</v>
      </c>
      <c r="G15" s="1"/>
      <c r="H15" s="1" t="s">
        <v>32</v>
      </c>
      <c r="I15" s="15">
        <f>I14+I13</f>
        <v>-2727360</v>
      </c>
    </row>
    <row r="16" spans="1:10" x14ac:dyDescent="0.25">
      <c r="B16" s="2"/>
      <c r="G16" s="1" t="s">
        <v>5</v>
      </c>
      <c r="H16" s="2"/>
      <c r="I16" s="15">
        <v>-2000000</v>
      </c>
    </row>
    <row r="17" spans="1:14" x14ac:dyDescent="0.25">
      <c r="A17" s="6"/>
      <c r="B17" s="2"/>
      <c r="G17" s="1" t="s">
        <v>26</v>
      </c>
      <c r="H17" s="2"/>
      <c r="I17" s="15">
        <v>11277193.869999999</v>
      </c>
    </row>
    <row r="18" spans="1:14" x14ac:dyDescent="0.25">
      <c r="G18" s="1" t="s">
        <v>12</v>
      </c>
      <c r="H18" s="2"/>
      <c r="I18" s="15">
        <v>409104</v>
      </c>
    </row>
    <row r="19" spans="1:14" x14ac:dyDescent="0.25">
      <c r="A19" s="2"/>
      <c r="G19" s="1" t="s">
        <v>24</v>
      </c>
      <c r="H19" s="2"/>
      <c r="I19" s="15">
        <f>I18+I17-I16</f>
        <v>13686297.869999999</v>
      </c>
    </row>
    <row r="20" spans="1:14" x14ac:dyDescent="0.25">
      <c r="D20" s="2"/>
      <c r="G20" s="1" t="s">
        <v>33</v>
      </c>
      <c r="I20" s="15"/>
    </row>
    <row r="21" spans="1:14" x14ac:dyDescent="0.25">
      <c r="G21" s="1"/>
      <c r="H21" s="1" t="s">
        <v>38</v>
      </c>
      <c r="I21" s="15">
        <v>467093.08</v>
      </c>
      <c r="N21" s="2"/>
    </row>
    <row r="22" spans="1:14" x14ac:dyDescent="0.25">
      <c r="G22" s="1"/>
      <c r="H22" s="1" t="s">
        <v>39</v>
      </c>
      <c r="I22" s="15">
        <v>109640.57</v>
      </c>
    </row>
    <row r="23" spans="1:14" x14ac:dyDescent="0.25">
      <c r="G23" s="1"/>
      <c r="H23" s="1" t="s">
        <v>106</v>
      </c>
      <c r="I23" s="15">
        <v>24054.85</v>
      </c>
      <c r="N23" s="2"/>
    </row>
    <row r="24" spans="1:14" x14ac:dyDescent="0.25">
      <c r="A24" s="8" t="s">
        <v>69</v>
      </c>
      <c r="H24" s="1" t="s">
        <v>107</v>
      </c>
      <c r="I24" s="15">
        <v>11184</v>
      </c>
    </row>
    <row r="25" spans="1:14" x14ac:dyDescent="0.25">
      <c r="A25" s="1" t="s">
        <v>70</v>
      </c>
      <c r="B25" s="2">
        <f>B8+E7+I16+B45</f>
        <v>280980000</v>
      </c>
      <c r="H25" s="1" t="s">
        <v>19</v>
      </c>
      <c r="I25" s="15">
        <f>SUM(I21:I24)</f>
        <v>611972.5</v>
      </c>
    </row>
    <row r="26" spans="1:14" x14ac:dyDescent="0.25">
      <c r="A26" s="1" t="s">
        <v>71</v>
      </c>
      <c r="B26" s="2">
        <f>B4+E5+I18</f>
        <v>63353815.82</v>
      </c>
      <c r="G26" s="1"/>
      <c r="H26" s="1" t="s">
        <v>355</v>
      </c>
      <c r="I26" s="2">
        <v>0</v>
      </c>
    </row>
    <row r="27" spans="1:14" x14ac:dyDescent="0.25">
      <c r="A27" s="1" t="s">
        <v>90</v>
      </c>
      <c r="B27" s="2">
        <f>$B$13+$E$10+$I$25</f>
        <v>1671850.4099999995</v>
      </c>
      <c r="H27" s="1" t="s">
        <v>382</v>
      </c>
      <c r="I27" s="2">
        <f>I22-'20180102'!I22</f>
        <v>6758.3600000000006</v>
      </c>
    </row>
    <row r="28" spans="1:14" x14ac:dyDescent="0.25">
      <c r="A28" s="1" t="s">
        <v>356</v>
      </c>
      <c r="B28" s="2">
        <f>B12+E8+I26</f>
        <v>0</v>
      </c>
    </row>
    <row r="29" spans="1:14" x14ac:dyDescent="0.25">
      <c r="A29" s="1" t="s">
        <v>383</v>
      </c>
      <c r="B29" s="2">
        <f>B15+E11+I27</f>
        <v>42261.95</v>
      </c>
    </row>
    <row r="30" spans="1:14" x14ac:dyDescent="0.25">
      <c r="G30" s="1"/>
      <c r="H30" s="1"/>
      <c r="I30" s="2"/>
    </row>
    <row r="31" spans="1:14" s="9" customFormat="1" x14ac:dyDescent="0.25">
      <c r="J31"/>
    </row>
    <row r="32" spans="1:14" ht="15.6" x14ac:dyDescent="0.25">
      <c r="A32" s="7" t="s">
        <v>65</v>
      </c>
      <c r="G32" s="7" t="s">
        <v>295</v>
      </c>
    </row>
    <row r="33" spans="1:23" s="9" customFormat="1" x14ac:dyDescent="0.25">
      <c r="A33" s="8" t="s">
        <v>49</v>
      </c>
      <c r="B33"/>
      <c r="D33" s="8" t="s">
        <v>378</v>
      </c>
      <c r="E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6">
        <v>0</v>
      </c>
      <c r="D34" s="1" t="s">
        <v>78</v>
      </c>
      <c r="E34" s="2">
        <v>-478631</v>
      </c>
      <c r="G34" s="16" t="s">
        <v>296</v>
      </c>
      <c r="H34" s="2">
        <f>E40</f>
        <v>17571121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138</v>
      </c>
      <c r="B35" s="36">
        <v>0</v>
      </c>
      <c r="D35" s="1" t="s">
        <v>182</v>
      </c>
      <c r="E35" s="10">
        <v>113553</v>
      </c>
      <c r="G35" s="29" t="s">
        <v>297</v>
      </c>
      <c r="H35" s="2">
        <f>B49</f>
        <v>5157.6049999999814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1939</v>
      </c>
      <c r="D36" s="1" t="s">
        <v>80</v>
      </c>
      <c r="E36" s="10">
        <v>7554</v>
      </c>
      <c r="G36" s="40" t="s">
        <v>298</v>
      </c>
      <c r="H36" s="41">
        <f>H34+H35</f>
        <v>17576278.605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132</v>
      </c>
      <c r="B37" s="36">
        <v>2097</v>
      </c>
      <c r="D37" s="1" t="s">
        <v>81</v>
      </c>
      <c r="E37" s="2">
        <v>-3224</v>
      </c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s="9" customFormat="1" x14ac:dyDescent="0.25">
      <c r="A38" s="1" t="s">
        <v>19</v>
      </c>
      <c r="B38" s="36">
        <f>SUM(B34:B37)</f>
        <v>4036</v>
      </c>
      <c r="D38"/>
      <c r="E38"/>
      <c r="G38" s="2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</row>
    <row r="39" spans="1:23" x14ac:dyDescent="0.25">
      <c r="A39" s="1" t="s">
        <v>102</v>
      </c>
      <c r="B39" s="3"/>
      <c r="D39" s="8" t="s">
        <v>379</v>
      </c>
    </row>
    <row r="40" spans="1:23" x14ac:dyDescent="0.25">
      <c r="A40" s="1" t="s">
        <v>103</v>
      </c>
      <c r="B40" s="3"/>
      <c r="D40" s="1" t="s">
        <v>74</v>
      </c>
      <c r="E40" s="2">
        <v>17571121</v>
      </c>
    </row>
    <row r="41" spans="1:23" s="9" customFormat="1" x14ac:dyDescent="0.25">
      <c r="A41"/>
      <c r="B41"/>
      <c r="D41" s="1" t="s">
        <v>75</v>
      </c>
      <c r="E41" s="2">
        <v>17327892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 s="1" t="s">
        <v>76</v>
      </c>
      <c r="E42" s="2">
        <v>59328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x14ac:dyDescent="0.25">
      <c r="D43" s="1" t="s">
        <v>77</v>
      </c>
      <c r="E43" s="2">
        <v>-100104</v>
      </c>
    </row>
    <row r="44" spans="1:23" x14ac:dyDescent="0.25">
      <c r="A44" s="8" t="s">
        <v>233</v>
      </c>
      <c r="D44" s="1" t="s">
        <v>375</v>
      </c>
      <c r="E44" s="2">
        <v>0</v>
      </c>
    </row>
    <row r="45" spans="1:23" x14ac:dyDescent="0.25">
      <c r="A45" s="16" t="s">
        <v>5</v>
      </c>
      <c r="B45" s="2">
        <v>1000000</v>
      </c>
      <c r="C45" s="2"/>
      <c r="D45" s="1" t="s">
        <v>376</v>
      </c>
      <c r="E45" s="10">
        <v>0</v>
      </c>
    </row>
    <row r="46" spans="1:23" x14ac:dyDescent="0.25">
      <c r="A46" s="16" t="s">
        <v>234</v>
      </c>
      <c r="B46" s="2">
        <v>1005157.605</v>
      </c>
      <c r="C46" s="2"/>
      <c r="D46" s="1" t="s">
        <v>377</v>
      </c>
      <c r="E46" s="15">
        <f>E40-'20180102'!E39</f>
        <v>531523</v>
      </c>
    </row>
    <row r="47" spans="1:23" x14ac:dyDescent="0.25">
      <c r="A47" s="16" t="s">
        <v>12</v>
      </c>
      <c r="B47" s="2">
        <v>0</v>
      </c>
      <c r="C47" s="26"/>
      <c r="F47" s="26"/>
      <c r="G47" s="29"/>
      <c r="H47" s="29"/>
      <c r="I47" s="29"/>
    </row>
    <row r="48" spans="1:23" x14ac:dyDescent="0.25">
      <c r="A48" s="16" t="s">
        <v>236</v>
      </c>
      <c r="B48" s="2">
        <v>153.5</v>
      </c>
      <c r="F48" s="36"/>
      <c r="G48" s="12"/>
      <c r="H48" s="14"/>
      <c r="I48" s="30"/>
    </row>
    <row r="49" spans="1:9" x14ac:dyDescent="0.25">
      <c r="A49" s="16" t="s">
        <v>24</v>
      </c>
      <c r="B49" s="2">
        <f>B46-B45</f>
        <v>5157.6049999999814</v>
      </c>
      <c r="F49" s="36"/>
      <c r="G49" s="12"/>
      <c r="H49" s="14"/>
      <c r="I49" s="30"/>
    </row>
    <row r="50" spans="1:9" x14ac:dyDescent="0.25">
      <c r="A50" s="12"/>
      <c r="B50" s="36"/>
      <c r="C50" s="36"/>
      <c r="F50" s="36"/>
      <c r="G50" s="12"/>
      <c r="H50" s="14"/>
      <c r="I50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0" zoomScale="80" zoomScaleNormal="80" workbookViewId="0">
      <selection activeCell="E17" sqref="E1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12785412.869999999</v>
      </c>
      <c r="D3" s="1" t="s">
        <v>1</v>
      </c>
      <c r="E3" s="18">
        <v>53871482.579999998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167800827.66999999</v>
      </c>
      <c r="D4" s="1" t="s">
        <v>11</v>
      </c>
      <c r="E4" s="38">
        <v>9480717.7799999993</v>
      </c>
      <c r="H4" s="1" t="s">
        <v>332</v>
      </c>
      <c r="I4" s="13">
        <v>19</v>
      </c>
      <c r="J4" s="13">
        <v>-2</v>
      </c>
    </row>
    <row r="5" spans="1:10" x14ac:dyDescent="0.25">
      <c r="A5" s="1" t="s">
        <v>3</v>
      </c>
      <c r="B5" s="2">
        <v>185586637.66</v>
      </c>
      <c r="D5" s="1" t="s">
        <v>12</v>
      </c>
      <c r="E5" s="2">
        <v>44390764.799999997</v>
      </c>
      <c r="H5" s="1" t="s">
        <v>341</v>
      </c>
      <c r="I5" s="13">
        <v>5</v>
      </c>
      <c r="J5" s="13">
        <v>-1</v>
      </c>
    </row>
    <row r="6" spans="1:10" x14ac:dyDescent="0.25">
      <c r="A6" s="1" t="s">
        <v>11</v>
      </c>
      <c r="B6" s="37">
        <v>17785809.989999998</v>
      </c>
      <c r="D6" s="1" t="s">
        <v>4</v>
      </c>
      <c r="E6" s="2">
        <v>11000000</v>
      </c>
      <c r="H6" s="1" t="s">
        <v>238</v>
      </c>
      <c r="I6" s="13">
        <v>77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96</v>
      </c>
      <c r="G8" s="1"/>
    </row>
    <row r="9" spans="1:10" x14ac:dyDescent="0.25">
      <c r="A9" s="1" t="s">
        <v>82</v>
      </c>
      <c r="B9" s="2">
        <v>397.12</v>
      </c>
      <c r="D9" s="1" t="s">
        <v>88</v>
      </c>
      <c r="E9" s="3">
        <v>75</v>
      </c>
      <c r="H9" s="1"/>
    </row>
    <row r="10" spans="1:10" x14ac:dyDescent="0.25">
      <c r="A10" s="1" t="s">
        <v>83</v>
      </c>
      <c r="B10" s="2">
        <v>5000000</v>
      </c>
      <c r="D10" s="1" t="s">
        <v>85</v>
      </c>
      <c r="E10" s="2">
        <f>'20171017'!E10+'20171018'!E8</f>
        <v>709905.09999999963</v>
      </c>
      <c r="G10" s="1"/>
      <c r="H10" s="1" t="s">
        <v>42</v>
      </c>
      <c r="I10" s="3">
        <f>SUMIF(I4:I8,"&gt;=0")</f>
        <v>102</v>
      </c>
    </row>
    <row r="11" spans="1:10" x14ac:dyDescent="0.25">
      <c r="A11" s="1" t="s">
        <v>84</v>
      </c>
      <c r="B11" s="2">
        <f>'20171017'!B11+'20171018'!B9</f>
        <v>1363149.9900000005</v>
      </c>
      <c r="E11" s="2"/>
      <c r="G11" s="1"/>
      <c r="H11" s="1" t="s">
        <v>43</v>
      </c>
      <c r="I11" s="3">
        <f>SUM(J4:J7)</f>
        <v>-27</v>
      </c>
    </row>
    <row r="12" spans="1:10" x14ac:dyDescent="0.25">
      <c r="A12" s="1" t="s">
        <v>86</v>
      </c>
      <c r="B12" s="18">
        <v>1620.54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'20171017'!B13+'20171018'!B12</f>
        <v>208093.87000000002</v>
      </c>
      <c r="E13" s="2"/>
      <c r="G13" s="1"/>
      <c r="H13" s="1" t="s">
        <v>30</v>
      </c>
      <c r="I13" s="15">
        <v>83887200</v>
      </c>
    </row>
    <row r="14" spans="1:10" x14ac:dyDescent="0.25">
      <c r="A14" s="1" t="s">
        <v>333</v>
      </c>
      <c r="B14" s="3">
        <v>60381730</v>
      </c>
      <c r="G14" s="1"/>
      <c r="H14" s="1" t="s">
        <v>31</v>
      </c>
      <c r="I14" s="15">
        <v>-22356420</v>
      </c>
    </row>
    <row r="15" spans="1:10" x14ac:dyDescent="0.25">
      <c r="A15" s="1"/>
      <c r="B15" s="2"/>
      <c r="G15" s="1"/>
      <c r="H15" s="1" t="s">
        <v>32</v>
      </c>
      <c r="I15" s="15">
        <f>I14+I13</f>
        <v>61530780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6288184.7400000002</v>
      </c>
    </row>
    <row r="18" spans="1:22" x14ac:dyDescent="0.25">
      <c r="G18" s="1" t="s">
        <v>12</v>
      </c>
      <c r="H18" s="2"/>
      <c r="I18" s="15">
        <v>12583080</v>
      </c>
    </row>
    <row r="19" spans="1:22" x14ac:dyDescent="0.25">
      <c r="A19" s="2"/>
      <c r="G19" s="1" t="s">
        <v>24</v>
      </c>
      <c r="H19" s="2"/>
      <c r="I19" s="15">
        <f>I18+I17-I16</f>
        <v>7871264.7400000021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347778.16</v>
      </c>
      <c r="N21" s="2"/>
    </row>
    <row r="22" spans="1:22" x14ac:dyDescent="0.25">
      <c r="G22" s="1"/>
      <c r="H22" s="1" t="s">
        <v>39</v>
      </c>
      <c r="I22" s="15">
        <v>82030.899999999994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457250.77999999991</v>
      </c>
    </row>
    <row r="26" spans="1:22" x14ac:dyDescent="0.25">
      <c r="A26" s="1" t="s">
        <v>71</v>
      </c>
      <c r="B26" s="2">
        <f>B4+E5+I18</f>
        <v>224774672.46999997</v>
      </c>
      <c r="G26" s="1"/>
      <c r="H26" s="1" t="s">
        <v>355</v>
      </c>
      <c r="I26" s="2">
        <v>321.56</v>
      </c>
    </row>
    <row r="27" spans="1:22" x14ac:dyDescent="0.25">
      <c r="A27" s="1" t="s">
        <v>90</v>
      </c>
      <c r="B27" s="2">
        <f>$B$13+$E$10+$I$25</f>
        <v>1375249.7499999995</v>
      </c>
      <c r="G27" s="1"/>
      <c r="H27" s="1"/>
      <c r="I27" s="2"/>
    </row>
    <row r="28" spans="1:22" x14ac:dyDescent="0.25">
      <c r="A28" s="1" t="s">
        <v>356</v>
      </c>
      <c r="B28" s="2">
        <f>B12+E8+I26</f>
        <v>2038.1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14030270</v>
      </c>
      <c r="G33" s="16" t="s">
        <v>296</v>
      </c>
      <c r="H33" s="2">
        <f>E33</f>
        <v>14030270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919</v>
      </c>
      <c r="D34" s="1" t="s">
        <v>75</v>
      </c>
      <c r="E34" s="2">
        <v>13649660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7750</v>
      </c>
      <c r="D35" s="1" t="s">
        <v>76</v>
      </c>
      <c r="E35" s="2">
        <v>179449</v>
      </c>
      <c r="G35" s="40" t="s">
        <v>298</v>
      </c>
      <c r="H35" s="41">
        <f>H33+H34</f>
        <v>14035427.605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2801</v>
      </c>
      <c r="D36" s="1" t="s">
        <v>77</v>
      </c>
      <c r="E36" s="2">
        <v>327247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13442</v>
      </c>
      <c r="D37" s="1" t="s">
        <v>78</v>
      </c>
      <c r="E37" s="2">
        <v>-670198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3497650</v>
      </c>
    </row>
    <row r="39" spans="1:23" x14ac:dyDescent="0.25">
      <c r="A39" s="1" t="s">
        <v>103</v>
      </c>
      <c r="B39" s="3"/>
      <c r="D39" s="1" t="s">
        <v>80</v>
      </c>
      <c r="E39" s="10">
        <v>-7935</v>
      </c>
    </row>
    <row r="40" spans="1:23" s="9" customFormat="1" x14ac:dyDescent="0.25">
      <c r="A40"/>
      <c r="B40"/>
      <c r="D40" s="1" t="s">
        <v>81</v>
      </c>
      <c r="E40" s="2">
        <v>-5171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21" sqref="B21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16465597.76</v>
      </c>
      <c r="D3" s="1" t="s">
        <v>1</v>
      </c>
      <c r="E3" s="18">
        <v>53805527.579999998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167237743.22999999</v>
      </c>
      <c r="D4" s="1" t="s">
        <v>11</v>
      </c>
      <c r="E4" s="38">
        <v>9007662.7799999993</v>
      </c>
      <c r="H4" s="1" t="s">
        <v>332</v>
      </c>
      <c r="I4" s="13">
        <v>22</v>
      </c>
      <c r="J4" s="13">
        <v>-8</v>
      </c>
    </row>
    <row r="5" spans="1:10" x14ac:dyDescent="0.25">
      <c r="A5" s="1" t="s">
        <v>3</v>
      </c>
      <c r="B5" s="2">
        <v>185703516.34</v>
      </c>
      <c r="D5" s="1" t="s">
        <v>12</v>
      </c>
      <c r="E5" s="2">
        <v>44857864.799999997</v>
      </c>
      <c r="H5" s="1" t="s">
        <v>341</v>
      </c>
      <c r="I5" s="13">
        <v>4</v>
      </c>
      <c r="J5" s="13"/>
    </row>
    <row r="6" spans="1:10" x14ac:dyDescent="0.25">
      <c r="A6" s="1" t="s">
        <v>11</v>
      </c>
      <c r="B6" s="37">
        <v>18465713.109999999</v>
      </c>
      <c r="D6" s="1" t="s">
        <v>4</v>
      </c>
      <c r="E6" s="2">
        <v>11000000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-24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219.2</v>
      </c>
      <c r="G8" s="1"/>
    </row>
    <row r="9" spans="1:10" x14ac:dyDescent="0.25">
      <c r="A9" s="1" t="s">
        <v>82</v>
      </c>
      <c r="B9" s="2">
        <v>175.35</v>
      </c>
      <c r="D9" s="1" t="s">
        <v>88</v>
      </c>
      <c r="E9" s="3">
        <v>285</v>
      </c>
      <c r="H9" s="1"/>
    </row>
    <row r="10" spans="1:10" x14ac:dyDescent="0.25">
      <c r="A10" s="1" t="s">
        <v>83</v>
      </c>
      <c r="B10" s="2">
        <v>2000000</v>
      </c>
      <c r="D10" s="1" t="s">
        <v>85</v>
      </c>
      <c r="E10" s="2">
        <f>'20171016'!E10+'20171017'!E8</f>
        <v>709809.09999999963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'20171016'!B11+'20171017'!B9</f>
        <v>1362752.8700000003</v>
      </c>
      <c r="E11" s="2"/>
      <c r="G11" s="1"/>
      <c r="H11" s="1" t="s">
        <v>43</v>
      </c>
      <c r="I11" s="3">
        <f>SUM(J4:J7)</f>
        <v>-32</v>
      </c>
    </row>
    <row r="12" spans="1:10" x14ac:dyDescent="0.25">
      <c r="A12" s="1" t="s">
        <v>86</v>
      </c>
      <c r="B12" s="18">
        <v>1331.12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'20171016'!B13+'20171017'!B12</f>
        <v>206473.33000000002</v>
      </c>
      <c r="E13" s="2"/>
      <c r="G13" s="1"/>
      <c r="H13" s="1" t="s">
        <v>30</v>
      </c>
      <c r="I13" s="15">
        <v>88820280</v>
      </c>
    </row>
    <row r="14" spans="1:10" x14ac:dyDescent="0.25">
      <c r="A14" s="1" t="s">
        <v>333</v>
      </c>
      <c r="B14" s="3">
        <v>60135830</v>
      </c>
      <c r="G14" s="1"/>
      <c r="H14" s="1" t="s">
        <v>31</v>
      </c>
      <c r="I14" s="15">
        <v>-26466720</v>
      </c>
    </row>
    <row r="15" spans="1:10" x14ac:dyDescent="0.25">
      <c r="A15" s="1"/>
      <c r="B15" s="2"/>
      <c r="G15" s="1"/>
      <c r="H15" s="1" t="s">
        <v>32</v>
      </c>
      <c r="I15" s="15">
        <f>I14+I13</f>
        <v>62353560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5537852.2999999998</v>
      </c>
    </row>
    <row r="18" spans="1:22" x14ac:dyDescent="0.25">
      <c r="G18" s="1" t="s">
        <v>12</v>
      </c>
      <c r="H18" s="2"/>
      <c r="I18" s="15">
        <v>13323042</v>
      </c>
    </row>
    <row r="19" spans="1:22" x14ac:dyDescent="0.25">
      <c r="A19" s="2"/>
      <c r="G19" s="1" t="s">
        <v>24</v>
      </c>
      <c r="H19" s="2"/>
      <c r="I19" s="15">
        <f>I18+I17-I16</f>
        <v>7860894.3000000007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346384.38</v>
      </c>
      <c r="N21" s="2"/>
    </row>
    <row r="22" spans="1:22" x14ac:dyDescent="0.25">
      <c r="G22" s="1"/>
      <c r="H22" s="1" t="s">
        <v>39</v>
      </c>
      <c r="I22" s="15">
        <v>81709.34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455535.43999999994</v>
      </c>
    </row>
    <row r="26" spans="1:22" x14ac:dyDescent="0.25">
      <c r="A26" s="1" t="s">
        <v>71</v>
      </c>
      <c r="B26" s="2">
        <f>B4+E5+I18</f>
        <v>225418650.02999997</v>
      </c>
      <c r="G26" s="1"/>
      <c r="H26" s="1" t="s">
        <v>355</v>
      </c>
      <c r="I26" s="2">
        <v>511.68</v>
      </c>
    </row>
    <row r="27" spans="1:22" x14ac:dyDescent="0.25">
      <c r="A27" s="1" t="s">
        <v>90</v>
      </c>
      <c r="B27" s="2">
        <f>$B$13+$E$10+$I$25</f>
        <v>1371817.8699999996</v>
      </c>
      <c r="G27" s="1"/>
      <c r="H27" s="1"/>
      <c r="I27" s="2"/>
    </row>
    <row r="28" spans="1:22" x14ac:dyDescent="0.25">
      <c r="A28" s="1" t="s">
        <v>356</v>
      </c>
      <c r="B28" s="2">
        <f>B12+E8+I26</f>
        <v>2062</v>
      </c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1972</v>
      </c>
      <c r="D33" s="1" t="s">
        <v>74</v>
      </c>
      <c r="E33" s="2">
        <v>13850821</v>
      </c>
      <c r="G33" s="16" t="s">
        <v>296</v>
      </c>
      <c r="H33" s="2">
        <f>E33</f>
        <v>13850821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924</v>
      </c>
      <c r="D34" s="1" t="s">
        <v>75</v>
      </c>
      <c r="E34" s="2">
        <v>13322413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7768</v>
      </c>
      <c r="D35" s="1" t="s">
        <v>76</v>
      </c>
      <c r="E35" s="2">
        <v>139150</v>
      </c>
      <c r="G35" s="40" t="s">
        <v>298</v>
      </c>
      <c r="H35" s="41">
        <f>H33+H34</f>
        <v>13855978.605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2819</v>
      </c>
      <c r="D36" s="1" t="s">
        <v>77</v>
      </c>
      <c r="E36" s="2">
        <v>99317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13483</v>
      </c>
      <c r="D37" s="1" t="s">
        <v>78</v>
      </c>
      <c r="E37" s="2">
        <v>-263007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3247674</v>
      </c>
    </row>
    <row r="39" spans="1:23" x14ac:dyDescent="0.25">
      <c r="A39" s="1" t="s">
        <v>103</v>
      </c>
      <c r="B39" s="3"/>
      <c r="D39" s="1" t="s">
        <v>80</v>
      </c>
      <c r="E39" s="10">
        <v>-5356</v>
      </c>
    </row>
    <row r="40" spans="1:23" s="9" customFormat="1" x14ac:dyDescent="0.25">
      <c r="A40"/>
      <c r="B40"/>
      <c r="D40" s="1" t="s">
        <v>81</v>
      </c>
      <c r="E40" s="2">
        <v>-6359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13" zoomScale="80" zoomScaleNormal="80" workbookViewId="0">
      <selection activeCell="B23" sqref="B23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14326351.25</v>
      </c>
      <c r="D3" s="1" t="s">
        <v>1</v>
      </c>
      <c r="E3" s="18">
        <v>53593042.780000001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164779701.31999999</v>
      </c>
      <c r="D4" s="1" t="s">
        <v>11</v>
      </c>
      <c r="E4" s="38">
        <v>10070617.58</v>
      </c>
      <c r="H4" s="1" t="s">
        <v>332</v>
      </c>
      <c r="I4" s="13">
        <v>18</v>
      </c>
      <c r="J4" s="13">
        <v>-3</v>
      </c>
    </row>
    <row r="5" spans="1:10" x14ac:dyDescent="0.25">
      <c r="A5" s="1" t="s">
        <v>3</v>
      </c>
      <c r="B5" s="2">
        <v>185106540.22999999</v>
      </c>
      <c r="D5" s="1" t="s">
        <v>12</v>
      </c>
      <c r="E5" s="2">
        <v>43522425.200000003</v>
      </c>
      <c r="H5" s="1" t="s">
        <v>341</v>
      </c>
      <c r="I5" s="13">
        <v>4</v>
      </c>
      <c r="J5" s="13">
        <v>-1</v>
      </c>
    </row>
    <row r="6" spans="1:10" x14ac:dyDescent="0.25">
      <c r="A6" s="1" t="s">
        <v>11</v>
      </c>
      <c r="B6" s="37">
        <v>20326838.91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23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18">
        <v>91.2</v>
      </c>
      <c r="G8" s="1"/>
    </row>
    <row r="9" spans="1:10" x14ac:dyDescent="0.25">
      <c r="A9" s="1" t="s">
        <v>82</v>
      </c>
      <c r="B9" s="2">
        <v>487.66</v>
      </c>
      <c r="D9" s="1" t="s">
        <v>88</v>
      </c>
      <c r="E9" s="3">
        <v>134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'20171013'!E10+'20171016'!E8</f>
        <v>709589.89999999967</v>
      </c>
      <c r="G10" s="1"/>
      <c r="H10" s="1" t="s">
        <v>42</v>
      </c>
      <c r="I10" s="3">
        <f>SUMIF(I4:I8,"&gt;=0")</f>
        <v>124</v>
      </c>
    </row>
    <row r="11" spans="1:10" x14ac:dyDescent="0.25">
      <c r="A11" s="1" t="s">
        <v>84</v>
      </c>
      <c r="B11" s="2">
        <f>'20171013'!B11+'20171016'!B9</f>
        <v>1362577.5200000003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242.48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'20171013'!B13+'20171016'!B12</f>
        <v>205142.21000000002</v>
      </c>
      <c r="E13" s="2"/>
      <c r="G13" s="1"/>
      <c r="H13" s="1" t="s">
        <v>30</v>
      </c>
      <c r="I13" s="15">
        <v>83669100</v>
      </c>
    </row>
    <row r="14" spans="1:10" x14ac:dyDescent="0.25">
      <c r="A14" s="1" t="s">
        <v>333</v>
      </c>
      <c r="B14" s="3">
        <v>59465789</v>
      </c>
      <c r="G14" s="1"/>
      <c r="H14" s="1" t="s">
        <v>31</v>
      </c>
      <c r="I14" s="15">
        <v>-22329120</v>
      </c>
    </row>
    <row r="15" spans="1:10" x14ac:dyDescent="0.25">
      <c r="A15" s="1"/>
      <c r="B15" s="2"/>
      <c r="G15" s="1"/>
      <c r="H15" s="1" t="s">
        <v>32</v>
      </c>
      <c r="I15" s="15">
        <f>I14+I13</f>
        <v>61339980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6117605.9800000004</v>
      </c>
    </row>
    <row r="18" spans="1:22" x14ac:dyDescent="0.25">
      <c r="G18" s="1" t="s">
        <v>12</v>
      </c>
      <c r="H18" s="2"/>
      <c r="I18" s="15">
        <v>12550653</v>
      </c>
    </row>
    <row r="19" spans="1:22" x14ac:dyDescent="0.25">
      <c r="A19" s="2"/>
      <c r="G19" s="1" t="s">
        <v>24</v>
      </c>
      <c r="H19" s="2"/>
      <c r="I19" s="15">
        <f>I18+I17-I16</f>
        <v>7668258.9800000004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344166.45</v>
      </c>
      <c r="N21" s="2"/>
    </row>
    <row r="22" spans="1:22" x14ac:dyDescent="0.25">
      <c r="G22" s="1"/>
      <c r="H22" s="1" t="s">
        <v>39</v>
      </c>
      <c r="I22" s="15">
        <v>81197.66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452805.82999999996</v>
      </c>
    </row>
    <row r="26" spans="1:22" x14ac:dyDescent="0.25">
      <c r="A26" s="1" t="s">
        <v>71</v>
      </c>
      <c r="B26" s="2">
        <f>B4+E5+I18</f>
        <v>220852779.51999998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1367537.9399999995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1935</v>
      </c>
      <c r="D33" s="1" t="s">
        <v>74</v>
      </c>
      <c r="E33" s="2">
        <v>13711670</v>
      </c>
      <c r="G33" s="16" t="s">
        <v>296</v>
      </c>
      <c r="H33" s="2">
        <f>E33</f>
        <v>13711670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879</v>
      </c>
      <c r="D34" s="1" t="s">
        <v>75</v>
      </c>
      <c r="E34" s="2">
        <v>13223097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7728</v>
      </c>
      <c r="D35" s="1" t="s">
        <v>76</v>
      </c>
      <c r="E35" s="2">
        <v>67536</v>
      </c>
      <c r="G35" s="40" t="s">
        <v>298</v>
      </c>
      <c r="H35" s="41">
        <f>H33+H34</f>
        <v>13716827.605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2838</v>
      </c>
      <c r="D36" s="1" t="s">
        <v>77</v>
      </c>
      <c r="E36" s="2">
        <v>-161416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13380</v>
      </c>
      <c r="D37" s="1" t="s">
        <v>78</v>
      </c>
      <c r="E37" s="2">
        <v>30086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2801636</v>
      </c>
    </row>
    <row r="39" spans="1:23" x14ac:dyDescent="0.25">
      <c r="A39" s="1" t="s">
        <v>103</v>
      </c>
      <c r="B39" s="3"/>
      <c r="D39" s="1" t="s">
        <v>80</v>
      </c>
      <c r="E39" s="10">
        <v>-6591</v>
      </c>
    </row>
    <row r="40" spans="1:23" s="9" customFormat="1" x14ac:dyDescent="0.25">
      <c r="A40"/>
      <c r="B40"/>
      <c r="D40" s="1" t="s">
        <v>81</v>
      </c>
      <c r="E40" s="2">
        <v>-7846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17030859.82</v>
      </c>
      <c r="D3" s="1" t="s">
        <v>1</v>
      </c>
      <c r="E3" s="18">
        <v>53536161.979999997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164191517.90000001</v>
      </c>
      <c r="D4" s="1" t="s">
        <v>11</v>
      </c>
      <c r="E4" s="38">
        <v>10216494.98</v>
      </c>
      <c r="H4" s="1" t="s">
        <v>332</v>
      </c>
      <c r="I4" s="13">
        <v>21</v>
      </c>
      <c r="J4" s="13">
        <v>-5</v>
      </c>
    </row>
    <row r="5" spans="1:10" x14ac:dyDescent="0.25">
      <c r="A5" s="1" t="s">
        <v>3</v>
      </c>
      <c r="B5" s="2">
        <v>185223416.63</v>
      </c>
      <c r="D5" s="1" t="s">
        <v>12</v>
      </c>
      <c r="E5" s="2">
        <v>43319667</v>
      </c>
      <c r="H5" s="1" t="s">
        <v>341</v>
      </c>
      <c r="I5" s="13">
        <v>1</v>
      </c>
      <c r="J5" s="13"/>
    </row>
    <row r="6" spans="1:10" x14ac:dyDescent="0.25">
      <c r="A6" s="1" t="s">
        <v>11</v>
      </c>
      <c r="B6" s="37">
        <v>21031898.73</v>
      </c>
      <c r="D6" s="1" t="s">
        <v>4</v>
      </c>
      <c r="E6" s="2">
        <v>11000000</v>
      </c>
      <c r="H6" s="1" t="s">
        <v>238</v>
      </c>
      <c r="I6" s="13">
        <v>79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320</v>
      </c>
      <c r="G8" s="1"/>
    </row>
    <row r="9" spans="1:10" x14ac:dyDescent="0.25">
      <c r="A9" s="1" t="s">
        <v>82</v>
      </c>
      <c r="B9" s="2">
        <v>1038.9100000000001</v>
      </c>
      <c r="D9" s="1" t="s">
        <v>88</v>
      </c>
      <c r="E9" s="3">
        <v>309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'20171012'!E10+'20171013'!E8</f>
        <v>709498.69999999972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'20171012'!B11+'20171013'!B9</f>
        <v>1362089.8600000003</v>
      </c>
      <c r="E11" s="2"/>
      <c r="G11" s="1"/>
      <c r="H11" s="1" t="s">
        <v>43</v>
      </c>
      <c r="I11" s="3">
        <f>SUM(J4:J7)</f>
        <v>-28</v>
      </c>
    </row>
    <row r="12" spans="1:10" x14ac:dyDescent="0.25">
      <c r="A12" s="1" t="s">
        <v>86</v>
      </c>
      <c r="B12" s="18">
        <v>186.53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'20171012'!B13+'20171013'!B12</f>
        <v>204899.73</v>
      </c>
      <c r="E13" s="2"/>
      <c r="G13" s="1"/>
      <c r="H13" s="1" t="s">
        <v>30</v>
      </c>
      <c r="I13" s="15">
        <v>82764060</v>
      </c>
    </row>
    <row r="14" spans="1:10" x14ac:dyDescent="0.25">
      <c r="A14" s="1" t="s">
        <v>333</v>
      </c>
      <c r="B14" s="3">
        <v>59210789</v>
      </c>
      <c r="G14" s="1"/>
      <c r="H14" s="1" t="s">
        <v>31</v>
      </c>
      <c r="I14" s="15">
        <v>-23108820</v>
      </c>
    </row>
    <row r="15" spans="1:10" x14ac:dyDescent="0.25">
      <c r="A15" s="1"/>
      <c r="B15" s="2"/>
      <c r="G15" s="1"/>
      <c r="H15" s="1" t="s">
        <v>32</v>
      </c>
      <c r="I15" s="15">
        <f>I14+I13</f>
        <v>59655240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6203162.9400000004</v>
      </c>
    </row>
    <row r="18" spans="1:22" x14ac:dyDescent="0.25">
      <c r="G18" s="1" t="s">
        <v>12</v>
      </c>
      <c r="H18" s="2"/>
      <c r="I18" s="15">
        <v>12414609</v>
      </c>
    </row>
    <row r="19" spans="1:22" x14ac:dyDescent="0.25">
      <c r="A19" s="2"/>
      <c r="G19" s="1" t="s">
        <v>24</v>
      </c>
      <c r="H19" s="2"/>
      <c r="I19" s="15">
        <f>I18+I17-I16</f>
        <v>7617771.9400000013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343182.73</v>
      </c>
      <c r="N21" s="2"/>
    </row>
    <row r="22" spans="1:22" x14ac:dyDescent="0.25">
      <c r="G22" s="1"/>
      <c r="H22" s="1" t="s">
        <v>39</v>
      </c>
      <c r="I22" s="15">
        <v>80970.7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451595.15</v>
      </c>
    </row>
    <row r="26" spans="1:22" x14ac:dyDescent="0.25">
      <c r="A26" s="1" t="s">
        <v>71</v>
      </c>
      <c r="B26" s="2">
        <f>B4+E5+I18</f>
        <v>219925793.90000001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1365993.5799999996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1897</v>
      </c>
      <c r="D33" s="1" t="s">
        <v>74</v>
      </c>
      <c r="E33" s="53">
        <v>13644135</v>
      </c>
      <c r="G33" s="16" t="s">
        <v>296</v>
      </c>
      <c r="H33" s="2">
        <f>E33</f>
        <v>13644135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829</v>
      </c>
      <c r="D34" s="1" t="s">
        <v>75</v>
      </c>
      <c r="E34" s="2">
        <v>13384513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7689</v>
      </c>
      <c r="D35" s="1" t="s">
        <v>76</v>
      </c>
      <c r="E35" s="53">
        <v>311306</v>
      </c>
      <c r="G35" s="40" t="s">
        <v>298</v>
      </c>
      <c r="H35" s="41">
        <f>H33+H34</f>
        <v>13649292.605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2843</v>
      </c>
      <c r="D36" s="1" t="s">
        <v>77</v>
      </c>
      <c r="E36" s="2">
        <v>217673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13258</v>
      </c>
      <c r="D37" s="1" t="s">
        <v>78</v>
      </c>
      <c r="E37" s="2">
        <v>134844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2712715</v>
      </c>
    </row>
    <row r="39" spans="1:23" x14ac:dyDescent="0.25">
      <c r="A39" s="1" t="s">
        <v>103</v>
      </c>
      <c r="B39" s="3"/>
      <c r="D39" s="1" t="s">
        <v>80</v>
      </c>
      <c r="E39" s="10">
        <v>-5457</v>
      </c>
    </row>
    <row r="40" spans="1:23" s="9" customFormat="1" x14ac:dyDescent="0.25">
      <c r="A40"/>
      <c r="B40"/>
      <c r="D40" s="1" t="s">
        <v>81</v>
      </c>
      <c r="E40" s="2">
        <v>153104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topLeftCell="A4"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12855545.25</v>
      </c>
      <c r="D3" s="1" t="s">
        <v>1</v>
      </c>
      <c r="E3" s="18">
        <v>53573940.979999997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162711599.22</v>
      </c>
      <c r="D4" s="1" t="s">
        <v>11</v>
      </c>
      <c r="E4" s="38">
        <v>11361336.58</v>
      </c>
      <c r="H4" s="1" t="s">
        <v>332</v>
      </c>
      <c r="I4" s="13">
        <v>24</v>
      </c>
      <c r="J4" s="13">
        <v>-6</v>
      </c>
    </row>
    <row r="5" spans="1:10" x14ac:dyDescent="0.25">
      <c r="A5" s="1" t="s">
        <v>3</v>
      </c>
      <c r="B5" s="2">
        <v>184567845.56999999</v>
      </c>
      <c r="D5" s="1" t="s">
        <v>12</v>
      </c>
      <c r="E5" s="2">
        <v>42212604.399999999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21856246.350000001</v>
      </c>
      <c r="D6" s="1" t="s">
        <v>4</v>
      </c>
      <c r="E6" s="2">
        <v>11000000</v>
      </c>
      <c r="H6" s="1" t="s">
        <v>238</v>
      </c>
      <c r="I6" s="13">
        <v>79</v>
      </c>
      <c r="J6" s="13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>
        <v>1</v>
      </c>
      <c r="J7" s="13">
        <v>23</v>
      </c>
    </row>
    <row r="8" spans="1:10" x14ac:dyDescent="0.25">
      <c r="A8" s="1" t="s">
        <v>5</v>
      </c>
      <c r="B8" s="2">
        <v>153000000</v>
      </c>
      <c r="D8" s="1" t="s">
        <v>86</v>
      </c>
      <c r="E8" s="18">
        <v>1033.5999999999999</v>
      </c>
      <c r="G8" s="1"/>
    </row>
    <row r="9" spans="1:10" x14ac:dyDescent="0.25">
      <c r="A9" s="1" t="s">
        <v>82</v>
      </c>
      <c r="B9" s="2">
        <v>701.1</v>
      </c>
      <c r="D9" s="1" t="s">
        <v>88</v>
      </c>
      <c r="E9" s="3">
        <v>755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'20171011'!E10+'20171012'!E8</f>
        <v>709178.69999999972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'20171011'!B11+'20171012'!B9</f>
        <v>1361050.9500000004</v>
      </c>
      <c r="E11" s="2"/>
      <c r="G11" s="1"/>
      <c r="H11" s="1" t="s">
        <v>43</v>
      </c>
      <c r="I11" s="3">
        <f>SUM(J4:J7)</f>
        <v>15</v>
      </c>
    </row>
    <row r="12" spans="1:10" x14ac:dyDescent="0.25">
      <c r="A12" s="1" t="s">
        <v>86</v>
      </c>
      <c r="B12" s="18">
        <v>986.8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'20171011'!B13+'20171012'!B12</f>
        <v>204713.2</v>
      </c>
      <c r="E13" s="2"/>
      <c r="G13" s="1"/>
      <c r="H13" s="1" t="s">
        <v>30</v>
      </c>
      <c r="I13" s="15">
        <v>85012440</v>
      </c>
    </row>
    <row r="14" spans="1:10" x14ac:dyDescent="0.25">
      <c r="A14" s="1" t="s">
        <v>333</v>
      </c>
      <c r="B14" s="3"/>
      <c r="G14" s="1"/>
      <c r="H14" s="1" t="s">
        <v>31</v>
      </c>
      <c r="I14" s="15">
        <v>-25512240</v>
      </c>
    </row>
    <row r="15" spans="1:10" x14ac:dyDescent="0.25">
      <c r="A15" s="1"/>
      <c r="B15" s="2"/>
      <c r="G15" s="1"/>
      <c r="H15" s="1" t="s">
        <v>32</v>
      </c>
      <c r="I15" s="15">
        <f>I14+I13</f>
        <v>59500200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5713110.7000000002</v>
      </c>
    </row>
    <row r="18" spans="1:22" x14ac:dyDescent="0.25">
      <c r="G18" s="1" t="s">
        <v>12</v>
      </c>
      <c r="H18" s="2"/>
      <c r="I18" s="15">
        <v>12750759</v>
      </c>
    </row>
    <row r="19" spans="1:22" x14ac:dyDescent="0.25">
      <c r="A19" s="2"/>
      <c r="G19" s="1" t="s">
        <v>24</v>
      </c>
      <c r="H19" s="2"/>
      <c r="I19" s="15">
        <f>I18+I17-I16</f>
        <v>7463869.6999999993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342529.3</v>
      </c>
      <c r="N21" s="2"/>
    </row>
    <row r="22" spans="1:22" x14ac:dyDescent="0.25">
      <c r="G22" s="1"/>
      <c r="H22" s="1" t="s">
        <v>39</v>
      </c>
      <c r="I22" s="15">
        <v>80819.94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450790.95999999996</v>
      </c>
    </row>
    <row r="26" spans="1:22" x14ac:dyDescent="0.25">
      <c r="A26" s="1" t="s">
        <v>71</v>
      </c>
      <c r="B26" s="2">
        <f>B4+E5+I18</f>
        <v>217674962.62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1364682.8599999996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1764</v>
      </c>
      <c r="D33" s="1" t="s">
        <v>74</v>
      </c>
      <c r="E33" s="2">
        <v>13332829</v>
      </c>
      <c r="G33" s="16" t="s">
        <v>296</v>
      </c>
      <c r="H33" s="2">
        <f>E33</f>
        <v>13332829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773</v>
      </c>
      <c r="D34" s="1" t="s">
        <v>75</v>
      </c>
      <c r="E34" s="2">
        <v>13166839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7649</v>
      </c>
      <c r="D35" s="1" t="s">
        <v>76</v>
      </c>
      <c r="E35" s="2">
        <v>250886</v>
      </c>
      <c r="G35" s="40" t="s">
        <v>298</v>
      </c>
      <c r="H35" s="41">
        <f>H33+H34</f>
        <v>13337986.605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2833</v>
      </c>
      <c r="D36" s="1" t="s">
        <v>77</v>
      </c>
      <c r="E36" s="2">
        <v>220815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13019</v>
      </c>
      <c r="D37" s="1" t="s">
        <v>78</v>
      </c>
      <c r="E37" s="2">
        <v>2975787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2834986</v>
      </c>
    </row>
    <row r="39" spans="1:23" x14ac:dyDescent="0.25">
      <c r="A39" s="1" t="s">
        <v>103</v>
      </c>
      <c r="B39" s="3"/>
      <c r="D39" s="1" t="s">
        <v>80</v>
      </c>
      <c r="E39" s="10">
        <v>-6635</v>
      </c>
    </row>
    <row r="40" spans="1:23" s="9" customFormat="1" x14ac:dyDescent="0.25">
      <c r="A40"/>
      <c r="B40"/>
      <c r="D40" s="1" t="s">
        <v>81</v>
      </c>
      <c r="E40" s="2">
        <v>-4837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1118.4000000000001</v>
      </c>
      <c r="G8" s="1"/>
    </row>
    <row r="9" spans="1:10" x14ac:dyDescent="0.25">
      <c r="A9" s="1" t="s">
        <v>82</v>
      </c>
      <c r="B9" s="2"/>
      <c r="D9" s="1" t="s">
        <v>88</v>
      </c>
      <c r="E9" s="3">
        <v>1063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'20171010'!E10+'20171011'!E8</f>
        <v>708145.09999999974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'20171010'!B11+'20171011'!B9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1229.27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'20171010'!B13+'20171011'!B12</f>
        <v>203726.40000000002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/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939313.21999999974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13081942</v>
      </c>
      <c r="G33" s="16" t="s">
        <v>296</v>
      </c>
      <c r="H33" s="2">
        <f>E33</f>
        <v>13081942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12953264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-273956</v>
      </c>
      <c r="G35" s="40" t="s">
        <v>298</v>
      </c>
      <c r="H35" s="41">
        <f>H33+H34</f>
        <v>13087099.605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-24457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6370831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2239057</v>
      </c>
    </row>
    <row r="39" spans="1:23" x14ac:dyDescent="0.25">
      <c r="A39" s="1" t="s">
        <v>103</v>
      </c>
      <c r="B39" s="3"/>
      <c r="D39" s="1" t="s">
        <v>80</v>
      </c>
      <c r="E39" s="10">
        <v>-6953</v>
      </c>
    </row>
    <row r="40" spans="1:23" s="9" customFormat="1" x14ac:dyDescent="0.25">
      <c r="A40"/>
      <c r="B40"/>
      <c r="D40" s="1" t="s">
        <v>81</v>
      </c>
      <c r="E40" s="2">
        <v>-3407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1681.6</v>
      </c>
      <c r="G8" s="1"/>
    </row>
    <row r="9" spans="1:10" x14ac:dyDescent="0.25">
      <c r="A9" s="1" t="s">
        <v>82</v>
      </c>
      <c r="B9" s="2">
        <v>6256</v>
      </c>
      <c r="D9" s="1" t="s">
        <v>88</v>
      </c>
      <c r="E9" s="3">
        <v>1515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'20171009'!E10+'20171010'!E8</f>
        <v>707026.69999999972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'20171009'!B11+'20171010'!B9</f>
        <v>1360349.8500000003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1248.79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'20171009'!B13+'20171010'!B12</f>
        <v>202497.13000000003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55678789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936965.5499999997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13355898</v>
      </c>
      <c r="G33" s="16" t="s">
        <v>296</v>
      </c>
      <c r="H33" s="2">
        <f>E33</f>
        <v>13355898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12977721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367183</v>
      </c>
      <c r="G35" s="40" t="s">
        <v>298</v>
      </c>
      <c r="H35" s="41">
        <f>H33+H34</f>
        <v>13361055.605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371876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6003054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1641223</v>
      </c>
    </row>
    <row r="39" spans="1:23" x14ac:dyDescent="0.25">
      <c r="A39" s="1" t="s">
        <v>103</v>
      </c>
      <c r="B39" s="3"/>
      <c r="D39" s="1" t="s">
        <v>80</v>
      </c>
      <c r="E39" s="10">
        <v>-14528</v>
      </c>
    </row>
    <row r="40" spans="1:23" s="9" customFormat="1" x14ac:dyDescent="0.25">
      <c r="A40"/>
      <c r="B40"/>
      <c r="D40" s="1" t="s">
        <v>81</v>
      </c>
      <c r="E40" s="2">
        <v>-1878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5538358.5099999998</v>
      </c>
      <c r="D3" s="1" t="s">
        <v>1</v>
      </c>
      <c r="E3" s="18">
        <v>49558229.579999998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143955668.41</v>
      </c>
      <c r="D4" s="1" t="s">
        <v>11</v>
      </c>
      <c r="E4" s="38">
        <v>8757273.9800000004</v>
      </c>
      <c r="H4" s="1" t="s">
        <v>332</v>
      </c>
      <c r="I4" s="13">
        <v>16</v>
      </c>
      <c r="J4" s="13">
        <v>-1</v>
      </c>
    </row>
    <row r="5" spans="1:10" x14ac:dyDescent="0.25">
      <c r="A5" s="1" t="s">
        <v>3</v>
      </c>
      <c r="B5" s="2">
        <v>187508260.77000001</v>
      </c>
      <c r="D5" s="1" t="s">
        <v>12</v>
      </c>
      <c r="E5" s="2">
        <v>40800955.600000001</v>
      </c>
      <c r="H5" s="1" t="s">
        <v>341</v>
      </c>
      <c r="I5" s="13"/>
      <c r="J5" s="13"/>
    </row>
    <row r="6" spans="1:10" x14ac:dyDescent="0.25">
      <c r="A6" s="1" t="s">
        <v>11</v>
      </c>
      <c r="B6" s="37">
        <v>43552592.359999999</v>
      </c>
      <c r="D6" s="1" t="s">
        <v>4</v>
      </c>
      <c r="E6" s="2">
        <v>11000000</v>
      </c>
      <c r="H6" s="1" t="s">
        <v>238</v>
      </c>
      <c r="I6" s="13">
        <v>80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>
        <v>-10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163.19999999999999</v>
      </c>
      <c r="G8" s="1"/>
    </row>
    <row r="9" spans="1:10" x14ac:dyDescent="0.25">
      <c r="A9" s="1" t="s">
        <v>82</v>
      </c>
      <c r="B9" s="2">
        <v>14233.85</v>
      </c>
      <c r="D9" s="1" t="s">
        <v>88</v>
      </c>
      <c r="E9" s="3">
        <v>175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'20170929'!E10+'20171009'!E8</f>
        <v>705345.09999999974</v>
      </c>
      <c r="G10" s="1"/>
      <c r="H10" s="1" t="s">
        <v>42</v>
      </c>
      <c r="I10" s="3">
        <f>SUMIF(I4:I8,"&gt;=0")</f>
        <v>96</v>
      </c>
    </row>
    <row r="11" spans="1:10" x14ac:dyDescent="0.25">
      <c r="A11" s="1" t="s">
        <v>84</v>
      </c>
      <c r="B11" s="2">
        <f>'20170929'!B11+'20171009'!B9</f>
        <v>1354093.8500000003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969.03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'20170929'!B13+'20171009'!B12</f>
        <v>201248.34000000003</v>
      </c>
      <c r="E13" s="2"/>
      <c r="G13" s="1"/>
      <c r="H13" s="1" t="s">
        <v>30</v>
      </c>
      <c r="I13" s="15">
        <v>77677440</v>
      </c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>
        <v>-8964240</v>
      </c>
    </row>
    <row r="15" spans="1:10" x14ac:dyDescent="0.25">
      <c r="A15" s="1"/>
      <c r="B15" s="2"/>
      <c r="G15" s="1"/>
      <c r="H15" s="1" t="s">
        <v>32</v>
      </c>
      <c r="I15" s="15">
        <f>I14+I13</f>
        <v>68713200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>
        <v>6171698.9699999997</v>
      </c>
    </row>
    <row r="18" spans="1:22" x14ac:dyDescent="0.25">
      <c r="G18" s="1" t="s">
        <v>12</v>
      </c>
      <c r="H18" s="2"/>
      <c r="I18" s="15">
        <v>11659968</v>
      </c>
    </row>
    <row r="19" spans="1:22" x14ac:dyDescent="0.25">
      <c r="A19" s="2"/>
      <c r="D19" s="2"/>
      <c r="G19" s="1" t="s">
        <v>24</v>
      </c>
      <c r="H19" s="2"/>
      <c r="I19" s="15">
        <f>I18+I17-I16</f>
        <v>6831666.9699999988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338440.43</v>
      </c>
      <c r="N21" s="2"/>
    </row>
    <row r="22" spans="1:22" x14ac:dyDescent="0.25">
      <c r="G22" s="1"/>
      <c r="H22" s="1" t="s">
        <v>39</v>
      </c>
      <c r="I22" s="15">
        <v>79876.67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445758.81999999995</v>
      </c>
    </row>
    <row r="26" spans="1:22" x14ac:dyDescent="0.25">
      <c r="A26" s="1" t="s">
        <v>71</v>
      </c>
      <c r="B26" s="2">
        <f>B4+E5+I18</f>
        <v>196416592.00999999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1352352.2599999998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>
        <v>1653</v>
      </c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>
        <v>231</v>
      </c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7846</v>
      </c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2642</v>
      </c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12372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C27" sqref="C27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'20170929'!E10+'20171006'!E8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'20170929'!B11+'20171006'!B9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'20170929'!B13+'20171006'!B12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49"/>
  <sheetViews>
    <sheetView zoomScale="80" zoomScaleNormal="80" workbookViewId="0">
      <selection activeCell="B8" sqref="B8"/>
    </sheetView>
  </sheetViews>
  <sheetFormatPr defaultRowHeight="14.4" x14ac:dyDescent="0.25"/>
  <cols>
    <col min="1" max="1" width="25.4414062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/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/>
      <c r="H4" s="1" t="s">
        <v>332</v>
      </c>
      <c r="I4" s="13"/>
      <c r="J4" s="13"/>
    </row>
    <row r="5" spans="1:10" x14ac:dyDescent="0.25">
      <c r="A5" s="1" t="s">
        <v>3</v>
      </c>
      <c r="B5" s="2"/>
      <c r="D5" s="1" t="s">
        <v>12</v>
      </c>
      <c r="E5" s="2"/>
      <c r="H5" s="1" t="s">
        <v>341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11000000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65000000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3"/>
      <c r="H9" s="1"/>
    </row>
    <row r="10" spans="1:10" x14ac:dyDescent="0.25">
      <c r="A10" s="1" t="s">
        <v>83</v>
      </c>
      <c r="B10" s="2"/>
      <c r="D10" s="1" t="s">
        <v>85</v>
      </c>
      <c r="E10" s="2">
        <f>'20170929'!E10+'20171005'!E8</f>
        <v>705181.89999999979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'20170929'!B11+'20171005'!B9</f>
        <v>1339860.0000000002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'20170929'!B13+'20171005'!B12</f>
        <v>200279.31000000003</v>
      </c>
      <c r="E13" s="2"/>
      <c r="G13" s="1"/>
      <c r="H13" s="1" t="s">
        <v>30</v>
      </c>
      <c r="I13" s="15"/>
    </row>
    <row r="14" spans="1:10" x14ac:dyDescent="0.25">
      <c r="A14" s="1" t="s">
        <v>333</v>
      </c>
      <c r="B14" s="3">
        <v>52808389</v>
      </c>
      <c r="G14" s="1"/>
      <c r="H14" s="1" t="s">
        <v>31</v>
      </c>
      <c r="I14" s="15"/>
    </row>
    <row r="15" spans="1:10" x14ac:dyDescent="0.25">
      <c r="A15" s="1"/>
      <c r="B15" s="2"/>
      <c r="G15" s="1"/>
      <c r="H15" s="1" t="s">
        <v>32</v>
      </c>
      <c r="I15" s="15">
        <f>I14+I13</f>
        <v>0</v>
      </c>
    </row>
    <row r="16" spans="1:10" x14ac:dyDescent="0.25">
      <c r="A16" s="1"/>
      <c r="B16" s="2"/>
      <c r="G16" s="1" t="s">
        <v>5</v>
      </c>
      <c r="H16" s="2"/>
      <c r="I16" s="15">
        <v>11000000</v>
      </c>
    </row>
    <row r="17" spans="1:22" x14ac:dyDescent="0.25">
      <c r="A17" s="6"/>
      <c r="B17" s="2"/>
      <c r="G17" s="1" t="s">
        <v>26</v>
      </c>
      <c r="H17" s="2"/>
      <c r="I17" s="15"/>
    </row>
    <row r="18" spans="1:22" x14ac:dyDescent="0.25">
      <c r="G18" s="1" t="s">
        <v>12</v>
      </c>
      <c r="H18" s="2"/>
      <c r="I18" s="15"/>
    </row>
    <row r="19" spans="1:22" x14ac:dyDescent="0.25">
      <c r="A19" s="2"/>
      <c r="G19" s="1" t="s">
        <v>24</v>
      </c>
      <c r="H19" s="2"/>
      <c r="I19" s="15">
        <f>I18+I17-I16</f>
        <v>-11000000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932902.92999999982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100</v>
      </c>
      <c r="B33" s="36"/>
      <c r="D33" s="1" t="s">
        <v>74</v>
      </c>
      <c r="E33" s="2">
        <v>12988715</v>
      </c>
      <c r="G33" s="16" t="s">
        <v>296</v>
      </c>
      <c r="H33" s="2">
        <f>E33</f>
        <v>12988715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108</v>
      </c>
      <c r="B34" s="36"/>
      <c r="D34" s="1" t="s">
        <v>75</v>
      </c>
      <c r="E34" s="2">
        <v>12605845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/>
      <c r="D35" s="1" t="s">
        <v>76</v>
      </c>
      <c r="E35" s="2">
        <v>78018</v>
      </c>
      <c r="G35" s="40" t="s">
        <v>298</v>
      </c>
      <c r="H35" s="41">
        <f>H33+H34</f>
        <v>12993872.605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/>
      <c r="D36" s="1" t="s">
        <v>77</v>
      </c>
      <c r="E36" s="2">
        <v>-113146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0</v>
      </c>
      <c r="D37" s="1" t="s">
        <v>78</v>
      </c>
      <c r="E37" s="2">
        <v>222367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777748</v>
      </c>
    </row>
    <row r="39" spans="1:23" x14ac:dyDescent="0.25">
      <c r="A39" s="1" t="s">
        <v>103</v>
      </c>
      <c r="B39" s="3"/>
      <c r="D39" s="1" t="s">
        <v>80</v>
      </c>
      <c r="E39" s="10">
        <v>-17761</v>
      </c>
    </row>
    <row r="40" spans="1:23" s="9" customFormat="1" x14ac:dyDescent="0.25">
      <c r="A40"/>
      <c r="B40"/>
      <c r="D40" s="1" t="s">
        <v>81</v>
      </c>
      <c r="E40" s="2">
        <v>-9555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9" x14ac:dyDescent="0.25">
      <c r="A49" s="12"/>
      <c r="B49" s="36"/>
      <c r="C49" s="36"/>
      <c r="D49" s="36"/>
      <c r="E49" s="12"/>
      <c r="F49" s="36"/>
      <c r="G49" s="12"/>
      <c r="H49" s="14"/>
      <c r="I4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414</vt:i4>
      </vt:variant>
    </vt:vector>
  </HeadingPairs>
  <TitlesOfParts>
    <vt:vector size="414" baseType="lpstr">
      <vt:lpstr>20180228</vt:lpstr>
      <vt:lpstr>20180227</vt:lpstr>
      <vt:lpstr>20180226</vt:lpstr>
      <vt:lpstr>20180222</vt:lpstr>
      <vt:lpstr>20180214</vt:lpstr>
      <vt:lpstr>20180213</vt:lpstr>
      <vt:lpstr>20180212</vt:lpstr>
      <vt:lpstr>20180209</vt:lpstr>
      <vt:lpstr>20180208</vt:lpstr>
      <vt:lpstr>20180207</vt:lpstr>
      <vt:lpstr>20180206</vt:lpstr>
      <vt:lpstr>20180205</vt:lpstr>
      <vt:lpstr>20180202</vt:lpstr>
      <vt:lpstr>20180201</vt:lpstr>
      <vt:lpstr>20180131</vt:lpstr>
      <vt:lpstr>20180130</vt:lpstr>
      <vt:lpstr>20180129</vt:lpstr>
      <vt:lpstr>20180126</vt:lpstr>
      <vt:lpstr>20180125</vt:lpstr>
      <vt:lpstr>20180124</vt:lpstr>
      <vt:lpstr>20180123</vt:lpstr>
      <vt:lpstr>20180122</vt:lpstr>
      <vt:lpstr>20180119</vt:lpstr>
      <vt:lpstr>20180118</vt:lpstr>
      <vt:lpstr>20180117</vt:lpstr>
      <vt:lpstr>20180116</vt:lpstr>
      <vt:lpstr>20180115</vt:lpstr>
      <vt:lpstr>20180112</vt:lpstr>
      <vt:lpstr>20180111</vt:lpstr>
      <vt:lpstr>20180110</vt:lpstr>
      <vt:lpstr>20180109</vt:lpstr>
      <vt:lpstr>20180108</vt:lpstr>
      <vt:lpstr>20180105</vt:lpstr>
      <vt:lpstr>20180104</vt:lpstr>
      <vt:lpstr>20180103</vt:lpstr>
      <vt:lpstr>20180102</vt:lpstr>
      <vt:lpstr>20180101</vt:lpstr>
      <vt:lpstr>20171229</vt:lpstr>
      <vt:lpstr>20171228</vt:lpstr>
      <vt:lpstr>20171227</vt:lpstr>
      <vt:lpstr>20171226</vt:lpstr>
      <vt:lpstr>20171225</vt:lpstr>
      <vt:lpstr>20171222</vt:lpstr>
      <vt:lpstr>20171221</vt:lpstr>
      <vt:lpstr>20171220</vt:lpstr>
      <vt:lpstr>20171219</vt:lpstr>
      <vt:lpstr>20171218</vt:lpstr>
      <vt:lpstr>20171215</vt:lpstr>
      <vt:lpstr>20171214</vt:lpstr>
      <vt:lpstr>20171213</vt:lpstr>
      <vt:lpstr>20171212</vt:lpstr>
      <vt:lpstr>20171211</vt:lpstr>
      <vt:lpstr>20171208</vt:lpstr>
      <vt:lpstr>20171207</vt:lpstr>
      <vt:lpstr>20171206</vt:lpstr>
      <vt:lpstr>20171205</vt:lpstr>
      <vt:lpstr>20171204</vt:lpstr>
      <vt:lpstr>20171201</vt:lpstr>
      <vt:lpstr>20171130</vt:lpstr>
      <vt:lpstr>20171129</vt:lpstr>
      <vt:lpstr>20171128</vt:lpstr>
      <vt:lpstr>20171127</vt:lpstr>
      <vt:lpstr>20171124</vt:lpstr>
      <vt:lpstr>20171123</vt:lpstr>
      <vt:lpstr>20171122</vt:lpstr>
      <vt:lpstr>20171121</vt:lpstr>
      <vt:lpstr>20171120</vt:lpstr>
      <vt:lpstr>20171117</vt:lpstr>
      <vt:lpstr>20171116</vt:lpstr>
      <vt:lpstr>20171115</vt:lpstr>
      <vt:lpstr>20171114</vt:lpstr>
      <vt:lpstr>20171113</vt:lpstr>
      <vt:lpstr>20171110</vt:lpstr>
      <vt:lpstr>20171109</vt:lpstr>
      <vt:lpstr>20171108</vt:lpstr>
      <vt:lpstr>20171107</vt:lpstr>
      <vt:lpstr>20171106</vt:lpstr>
      <vt:lpstr>20171103</vt:lpstr>
      <vt:lpstr>20171102</vt:lpstr>
      <vt:lpstr>20171101</vt:lpstr>
      <vt:lpstr>20171031</vt:lpstr>
      <vt:lpstr>20171030</vt:lpstr>
      <vt:lpstr>20171027</vt:lpstr>
      <vt:lpstr>20171026</vt:lpstr>
      <vt:lpstr>20171025</vt:lpstr>
      <vt:lpstr>20171024</vt:lpstr>
      <vt:lpstr>20171023</vt:lpstr>
      <vt:lpstr>20171020</vt:lpstr>
      <vt:lpstr>20171019</vt:lpstr>
      <vt:lpstr>20171018</vt:lpstr>
      <vt:lpstr>20171017</vt:lpstr>
      <vt:lpstr>20171016</vt:lpstr>
      <vt:lpstr>20171013</vt:lpstr>
      <vt:lpstr>20171012</vt:lpstr>
      <vt:lpstr>20171011</vt:lpstr>
      <vt:lpstr>20171010</vt:lpstr>
      <vt:lpstr>20171009</vt:lpstr>
      <vt:lpstr>20171006</vt:lpstr>
      <vt:lpstr>20171005</vt:lpstr>
      <vt:lpstr>20171004</vt:lpstr>
      <vt:lpstr>20171003</vt:lpstr>
      <vt:lpstr>20171002</vt:lpstr>
      <vt:lpstr>20170929</vt:lpstr>
      <vt:lpstr>20170928</vt:lpstr>
      <vt:lpstr>20170927</vt:lpstr>
      <vt:lpstr>20170926</vt:lpstr>
      <vt:lpstr>20170925</vt:lpstr>
      <vt:lpstr>20170922</vt:lpstr>
      <vt:lpstr>20170921</vt:lpstr>
      <vt:lpstr>20170920</vt:lpstr>
      <vt:lpstr>20170919</vt:lpstr>
      <vt:lpstr>20170918</vt:lpstr>
      <vt:lpstr>20170915</vt:lpstr>
      <vt:lpstr>20170914</vt:lpstr>
      <vt:lpstr>20170913</vt:lpstr>
      <vt:lpstr>20170912</vt:lpstr>
      <vt:lpstr>20170911</vt:lpstr>
      <vt:lpstr>20170908</vt:lpstr>
      <vt:lpstr>20170907</vt:lpstr>
      <vt:lpstr>20170906</vt:lpstr>
      <vt:lpstr>20170905</vt:lpstr>
      <vt:lpstr>20170904</vt:lpstr>
      <vt:lpstr>20170901</vt:lpstr>
      <vt:lpstr>20170831</vt:lpstr>
      <vt:lpstr>20170830</vt:lpstr>
      <vt:lpstr>20170829</vt:lpstr>
      <vt:lpstr>20170828</vt:lpstr>
      <vt:lpstr>20170825</vt:lpstr>
      <vt:lpstr>20170824</vt:lpstr>
      <vt:lpstr>20170823</vt:lpstr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2018-02-28T08:06:36Z</dcterms:modified>
</cp:coreProperties>
</file>